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\Mravec-stavby, s.r.o\_00__rozpočty\CEPPRE\_2022\1_Jánská 23\"/>
    </mc:Choice>
  </mc:AlternateContent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Pol'!$A$1:$U$132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 iterateCount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AC122" i="12"/>
  <c r="F39" i="1" s="1"/>
  <c r="AD122" i="12"/>
  <c r="G39" i="1" s="1"/>
  <c r="G40" i="1" s="1"/>
  <c r="G25" i="1" s="1"/>
  <c r="G26" i="1" s="1"/>
  <c r="BA112" i="12"/>
  <c r="BA110" i="12"/>
  <c r="BA103" i="12"/>
  <c r="G9" i="12"/>
  <c r="I9" i="12"/>
  <c r="K9" i="12"/>
  <c r="K8" i="12" s="1"/>
  <c r="M9" i="12"/>
  <c r="M8" i="12" s="1"/>
  <c r="O9" i="12"/>
  <c r="Q9" i="12"/>
  <c r="U9" i="12"/>
  <c r="G10" i="12"/>
  <c r="G8" i="12" s="1"/>
  <c r="I47" i="1" s="1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U8" i="12" s="1"/>
  <c r="G13" i="12"/>
  <c r="M13" i="12" s="1"/>
  <c r="I13" i="12"/>
  <c r="I12" i="12" s="1"/>
  <c r="K13" i="12"/>
  <c r="O13" i="12"/>
  <c r="O12" i="12" s="1"/>
  <c r="Q13" i="12"/>
  <c r="Q12" i="12" s="1"/>
  <c r="U13" i="12"/>
  <c r="G14" i="12"/>
  <c r="M14" i="12" s="1"/>
  <c r="I14" i="12"/>
  <c r="K14" i="12"/>
  <c r="K12" i="12" s="1"/>
  <c r="O14" i="12"/>
  <c r="Q14" i="12"/>
  <c r="U14" i="12"/>
  <c r="G15" i="12"/>
  <c r="I49" i="1" s="1"/>
  <c r="Q15" i="12"/>
  <c r="G16" i="12"/>
  <c r="M16" i="12" s="1"/>
  <c r="M15" i="12" s="1"/>
  <c r="I16" i="12"/>
  <c r="I15" i="12" s="1"/>
  <c r="K16" i="12"/>
  <c r="K15" i="12" s="1"/>
  <c r="O16" i="12"/>
  <c r="O15" i="12" s="1"/>
  <c r="Q16" i="12"/>
  <c r="U16" i="12"/>
  <c r="U15" i="12" s="1"/>
  <c r="Q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G24" i="12"/>
  <c r="M24" i="12" s="1"/>
  <c r="M23" i="12" s="1"/>
  <c r="I24" i="12"/>
  <c r="I23" i="12" s="1"/>
  <c r="K24" i="12"/>
  <c r="K23" i="12" s="1"/>
  <c r="O24" i="12"/>
  <c r="O23" i="12" s="1"/>
  <c r="Q24" i="12"/>
  <c r="Q23" i="12" s="1"/>
  <c r="U24" i="12"/>
  <c r="U23" i="12" s="1"/>
  <c r="I25" i="12"/>
  <c r="K25" i="12"/>
  <c r="G26" i="12"/>
  <c r="M26" i="12" s="1"/>
  <c r="M25" i="12" s="1"/>
  <c r="I26" i="12"/>
  <c r="K26" i="12"/>
  <c r="O26" i="12"/>
  <c r="O25" i="12" s="1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Q29" i="12" s="1"/>
  <c r="U33" i="12"/>
  <c r="G34" i="12"/>
  <c r="M34" i="12" s="1"/>
  <c r="I34" i="12"/>
  <c r="K34" i="12"/>
  <c r="O34" i="12"/>
  <c r="Q34" i="12"/>
  <c r="U34" i="12"/>
  <c r="U29" i="12" s="1"/>
  <c r="O35" i="12"/>
  <c r="G36" i="12"/>
  <c r="I36" i="12"/>
  <c r="K36" i="12"/>
  <c r="O36" i="12"/>
  <c r="Q36" i="12"/>
  <c r="Q35" i="12" s="1"/>
  <c r="U36" i="12"/>
  <c r="U35" i="12" s="1"/>
  <c r="G37" i="12"/>
  <c r="M37" i="12" s="1"/>
  <c r="I37" i="12"/>
  <c r="I35" i="12" s="1"/>
  <c r="K37" i="12"/>
  <c r="O37" i="12"/>
  <c r="Q37" i="12"/>
  <c r="U37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O57" i="12"/>
  <c r="G58" i="12"/>
  <c r="G57" i="12" s="1"/>
  <c r="I56" i="1" s="1"/>
  <c r="I58" i="12"/>
  <c r="I57" i="12" s="1"/>
  <c r="K58" i="12"/>
  <c r="K57" i="12" s="1"/>
  <c r="O58" i="12"/>
  <c r="Q58" i="12"/>
  <c r="Q57" i="12" s="1"/>
  <c r="U58" i="12"/>
  <c r="U57" i="12" s="1"/>
  <c r="G60" i="12"/>
  <c r="I60" i="12"/>
  <c r="K60" i="12"/>
  <c r="O60" i="12"/>
  <c r="Q60" i="12"/>
  <c r="U60" i="12"/>
  <c r="G61" i="12"/>
  <c r="M61" i="12" s="1"/>
  <c r="I61" i="12"/>
  <c r="I59" i="12" s="1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Q59" i="12" s="1"/>
  <c r="U63" i="12"/>
  <c r="U59" i="12" s="1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7" i="12"/>
  <c r="M67" i="12" s="1"/>
  <c r="I67" i="12"/>
  <c r="K67" i="12"/>
  <c r="O67" i="12"/>
  <c r="Q67" i="12"/>
  <c r="U67" i="12"/>
  <c r="G68" i="12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Q66" i="12" s="1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5" i="12"/>
  <c r="I75" i="12"/>
  <c r="K75" i="12"/>
  <c r="M75" i="12"/>
  <c r="O75" i="12"/>
  <c r="Q75" i="12"/>
  <c r="U75" i="12"/>
  <c r="G76" i="12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I90" i="12"/>
  <c r="K90" i="12"/>
  <c r="M90" i="12"/>
  <c r="O90" i="12"/>
  <c r="Q90" i="12"/>
  <c r="U90" i="12"/>
  <c r="G91" i="12"/>
  <c r="I91" i="12"/>
  <c r="K91" i="12"/>
  <c r="M91" i="12"/>
  <c r="O91" i="12"/>
  <c r="Q91" i="12"/>
  <c r="U91" i="12"/>
  <c r="G93" i="12"/>
  <c r="I93" i="12"/>
  <c r="I92" i="12" s="1"/>
  <c r="K93" i="12"/>
  <c r="O93" i="12"/>
  <c r="Q93" i="12"/>
  <c r="Q92" i="12" s="1"/>
  <c r="U93" i="12"/>
  <c r="U92" i="12" s="1"/>
  <c r="G94" i="12"/>
  <c r="M94" i="12" s="1"/>
  <c r="I94" i="12"/>
  <c r="K94" i="12"/>
  <c r="O94" i="12"/>
  <c r="O92" i="12" s="1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I97" i="12"/>
  <c r="K97" i="12"/>
  <c r="G98" i="12"/>
  <c r="G97" i="12" s="1"/>
  <c r="I61" i="1" s="1"/>
  <c r="I98" i="12"/>
  <c r="K98" i="12"/>
  <c r="M98" i="12"/>
  <c r="M97" i="12" s="1"/>
  <c r="O98" i="12"/>
  <c r="O97" i="12" s="1"/>
  <c r="Q98" i="12"/>
  <c r="Q97" i="12" s="1"/>
  <c r="U98" i="12"/>
  <c r="U97" i="12" s="1"/>
  <c r="G100" i="12"/>
  <c r="G99" i="12" s="1"/>
  <c r="I62" i="1" s="1"/>
  <c r="I100" i="12"/>
  <c r="I99" i="12" s="1"/>
  <c r="K100" i="12"/>
  <c r="K99" i="12" s="1"/>
  <c r="O100" i="12"/>
  <c r="O99" i="12" s="1"/>
  <c r="Q100" i="12"/>
  <c r="Q99" i="12" s="1"/>
  <c r="U100" i="12"/>
  <c r="U99" i="12" s="1"/>
  <c r="G102" i="12"/>
  <c r="M102" i="12" s="1"/>
  <c r="I102" i="12"/>
  <c r="I101" i="12" s="1"/>
  <c r="K102" i="12"/>
  <c r="K101" i="12" s="1"/>
  <c r="O102" i="12"/>
  <c r="Q102" i="12"/>
  <c r="U102" i="12"/>
  <c r="G104" i="12"/>
  <c r="I104" i="12"/>
  <c r="K104" i="12"/>
  <c r="M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O108" i="12"/>
  <c r="G109" i="12"/>
  <c r="G108" i="12" s="1"/>
  <c r="I64" i="1" s="1"/>
  <c r="I19" i="1" s="1"/>
  <c r="I109" i="12"/>
  <c r="K109" i="12"/>
  <c r="O109" i="12"/>
  <c r="Q109" i="12"/>
  <c r="Q108" i="12" s="1"/>
  <c r="U109" i="12"/>
  <c r="U108" i="12" s="1"/>
  <c r="G111" i="12"/>
  <c r="M111" i="12" s="1"/>
  <c r="I111" i="12"/>
  <c r="I108" i="12" s="1"/>
  <c r="K111" i="12"/>
  <c r="O111" i="12"/>
  <c r="Q111" i="12"/>
  <c r="U111" i="12"/>
  <c r="I113" i="12"/>
  <c r="G114" i="12"/>
  <c r="M114" i="12" s="1"/>
  <c r="I114" i="12"/>
  <c r="K114" i="12"/>
  <c r="K113" i="12" s="1"/>
  <c r="O114" i="12"/>
  <c r="Q114" i="12"/>
  <c r="Q113" i="12" s="1"/>
  <c r="U114" i="12"/>
  <c r="G115" i="12"/>
  <c r="M115" i="12" s="1"/>
  <c r="I115" i="12"/>
  <c r="K115" i="12"/>
  <c r="O115" i="12"/>
  <c r="O113" i="12" s="1"/>
  <c r="Q115" i="12"/>
  <c r="U115" i="12"/>
  <c r="G117" i="12"/>
  <c r="M117" i="12" s="1"/>
  <c r="I117" i="12"/>
  <c r="K117" i="12"/>
  <c r="O117" i="12"/>
  <c r="Q117" i="12"/>
  <c r="U117" i="12"/>
  <c r="U116" i="12" s="1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K116" i="12" s="1"/>
  <c r="O120" i="12"/>
  <c r="O116" i="12" s="1"/>
  <c r="Q120" i="12"/>
  <c r="U120" i="12"/>
  <c r="I18" i="1"/>
  <c r="G27" i="1"/>
  <c r="J28" i="1"/>
  <c r="J26" i="1"/>
  <c r="G38" i="1"/>
  <c r="F38" i="1"/>
  <c r="J23" i="1"/>
  <c r="J24" i="1"/>
  <c r="J25" i="1"/>
  <c r="J27" i="1"/>
  <c r="E24" i="1"/>
  <c r="E26" i="1"/>
  <c r="F40" i="1" l="1"/>
  <c r="G23" i="1" s="1"/>
  <c r="H39" i="1"/>
  <c r="I39" i="1" s="1"/>
  <c r="I40" i="1" s="1"/>
  <c r="J39" i="1" s="1"/>
  <c r="J40" i="1" s="1"/>
  <c r="M113" i="12"/>
  <c r="O74" i="12"/>
  <c r="G29" i="12"/>
  <c r="I53" i="1" s="1"/>
  <c r="U17" i="12"/>
  <c r="Q116" i="12"/>
  <c r="U113" i="12"/>
  <c r="M101" i="12"/>
  <c r="K92" i="12"/>
  <c r="G92" i="12"/>
  <c r="I60" i="1" s="1"/>
  <c r="K74" i="12"/>
  <c r="I74" i="12"/>
  <c r="U66" i="12"/>
  <c r="I38" i="12"/>
  <c r="I17" i="12"/>
  <c r="I8" i="12"/>
  <c r="Q74" i="12"/>
  <c r="G66" i="12"/>
  <c r="I58" i="1" s="1"/>
  <c r="K108" i="12"/>
  <c r="G101" i="12"/>
  <c r="I63" i="1" s="1"/>
  <c r="I20" i="1" s="1"/>
  <c r="O59" i="12"/>
  <c r="K35" i="12"/>
  <c r="Q25" i="12"/>
  <c r="K17" i="12"/>
  <c r="O17" i="12"/>
  <c r="G113" i="12"/>
  <c r="I65" i="1" s="1"/>
  <c r="G38" i="12"/>
  <c r="I55" i="1" s="1"/>
  <c r="G74" i="12"/>
  <c r="I59" i="1" s="1"/>
  <c r="M12" i="12"/>
  <c r="U74" i="12"/>
  <c r="K59" i="12"/>
  <c r="M58" i="12"/>
  <c r="M57" i="12" s="1"/>
  <c r="Q38" i="12"/>
  <c r="G35" i="12"/>
  <c r="I54" i="1" s="1"/>
  <c r="O29" i="12"/>
  <c r="G25" i="12"/>
  <c r="I52" i="1" s="1"/>
  <c r="I17" i="1" s="1"/>
  <c r="O66" i="12"/>
  <c r="K29" i="12"/>
  <c r="G12" i="12"/>
  <c r="Q8" i="12"/>
  <c r="M116" i="12"/>
  <c r="U101" i="12"/>
  <c r="I116" i="12"/>
  <c r="G116" i="12"/>
  <c r="I66" i="1" s="1"/>
  <c r="Q101" i="12"/>
  <c r="O101" i="12"/>
  <c r="K66" i="12"/>
  <c r="I66" i="12"/>
  <c r="G59" i="12"/>
  <c r="I57" i="1" s="1"/>
  <c r="U38" i="12"/>
  <c r="O38" i="12"/>
  <c r="K38" i="12"/>
  <c r="I29" i="12"/>
  <c r="U25" i="12"/>
  <c r="G17" i="12"/>
  <c r="I50" i="1" s="1"/>
  <c r="U12" i="12"/>
  <c r="O8" i="12"/>
  <c r="G24" i="1"/>
  <c r="G29" i="1" s="1"/>
  <c r="G28" i="1"/>
  <c r="M17" i="12"/>
  <c r="M29" i="12"/>
  <c r="M109" i="12"/>
  <c r="M108" i="12" s="1"/>
  <c r="M100" i="12"/>
  <c r="M99" i="12" s="1"/>
  <c r="M76" i="12"/>
  <c r="M74" i="12" s="1"/>
  <c r="M68" i="12"/>
  <c r="M66" i="12" s="1"/>
  <c r="M60" i="12"/>
  <c r="M59" i="12" s="1"/>
  <c r="M36" i="12"/>
  <c r="M35" i="12" s="1"/>
  <c r="M93" i="12"/>
  <c r="M92" i="12" s="1"/>
  <c r="M45" i="12"/>
  <c r="M38" i="12" s="1"/>
  <c r="H40" i="1"/>
  <c r="I48" i="1" l="1"/>
  <c r="G122" i="12"/>
  <c r="I16" i="1" l="1"/>
  <c r="I21" i="1" s="1"/>
  <c r="I67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<sst xmlns="http://schemas.openxmlformats.org/spreadsheetml/2006/main" count="624" uniqueCount="322">
  <si>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</si>
  <si>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</si>
  <si>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</si>
  <si>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</si>
  <si>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</si>
  <si>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</si>
  <si>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</si>
  <si>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</si>
  <si>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</si>
  <si>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</si>
  <si>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</si>
  <si>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</si>
  <si>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</si>
  <si>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</si>
  <si>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</si>
  <si>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</si>
  <si>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</si>
  <si>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</si>
  <si>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</si>
  <si>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</si>
  <si>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</si>
  <si>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</si>
  <si>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</si>
  <si>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</si>
  <si>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</si>
  <si>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</si>
  <si>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</si>
  <si>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</si>
  <si>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</si>
  <si>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</si>
  <si>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</si>
  <si>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</si>
  <si>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</si>
  <si>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</si>
  <si>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</si>
  <si>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</si>
  <si>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</si>
  <si>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</si>
  <si>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</si>
  <si>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</si>
  <si>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</si>
  <si>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</si>
  <si>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</si>
  <si>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 - Střed</t>
  </si>
  <si>
    <t>Rozpočet:</t>
  </si>
  <si>
    <t>Misto</t>
  </si>
  <si>
    <t>Jánská 23 - etážové topení</t>
  </si>
  <si>
    <t>Magistrát města Brna - OSM</t>
  </si>
  <si>
    <t>Husova 3</t>
  </si>
  <si>
    <t>Brno</t>
  </si>
  <si>
    <t>60167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</si>
  <si>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</si>
  <si>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</si>
  <si>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</si>
  <si>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</si>
  <si>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</si>
  <si>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</si>
  <si>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</si>
  <si>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</si>
  <si>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</si>
  <si>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</si>
  <si>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</si>
  <si>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</si>
  <si>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</si>
  <si>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</si>
  <si>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</si>
  <si>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722</t>
  </si>
  <si>
    <t>Vnitřní vodovod</t>
  </si>
  <si>
    <t>723</t>
  </si>
  <si>
    <t>Vnitřní plynovod</t>
  </si>
  <si>
    <t>725</t>
  </si>
  <si>
    <t>Zařizovací předměty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</si>
  <si>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</si>
  <si>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</si>
  <si>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</si>
  <si>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</si>
  <si>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</si>
  <si>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</si>
  <si>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</si>
  <si>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</si>
  <si>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</si>
  <si>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</si>
  <si>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</si>
  <si>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</si>
  <si>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</si>
  <si>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</si>
  <si>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784</t>
  </si>
  <si>
    <t>Malby</t>
  </si>
  <si>
    <t>ON</t>
  </si>
  <si>
    <t>VN</t>
  </si>
  <si>
    <t>799</t>
  </si>
  <si>
    <t>Ostatní</t>
  </si>
  <si>
    <t>M99</t>
  </si>
  <si>
    <t>Ostatní práce "M"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</si>
  <si>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</si>
  <si>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</si>
  <si>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</si>
  <si>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</si>
  <si>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</si>
  <si>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</si>
  <si>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</si>
  <si>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</si>
  <si>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</si>
  <si>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</si>
  <si>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</si>
  <si>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</si>
  <si>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</si>
  <si>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</si>
  <si>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</si>
  <si>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</si>
  <si>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</si>
  <si>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</si>
  <si>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</si>
  <si>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</si>
  <si>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</si>
  <si>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</si>
  <si>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</si>
  <si>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</si>
  <si>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</si>
  <si>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</si>
  <si>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</si>
  <si>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612420116RAA</t>
  </si>
  <si>
    <t>Omítka stěn vnitřní vápenocementová štuková, na rabicové pletivo</t>
  </si>
  <si>
    <t>m2</t>
  </si>
  <si>
    <t>POL2_0</t>
  </si>
  <si>
    <t>V61001</t>
  </si>
  <si>
    <t>Výplň otvoru po odvodu spalin Waw topidel</t>
  </si>
  <si>
    <t>soubor</t>
  </si>
  <si>
    <t>POL1_0</t>
  </si>
  <si>
    <t>V61002</t>
  </si>
  <si>
    <t>Zapravení otvorů u plynovodního potrubí</t>
  </si>
  <si>
    <t>952902110R00</t>
  </si>
  <si>
    <t>Čištění zametáním v místnostech a chodbách</t>
  </si>
  <si>
    <t>952901411R00</t>
  </si>
  <si>
    <t>Vyčištění ostatních objektů</t>
  </si>
  <si>
    <t>979082119R00</t>
  </si>
  <si>
    <t>Příplatek k přesunu suti za každých dalších 1000 m</t>
  </si>
  <si>
    <t>t</t>
  </si>
  <si>
    <t>970031200R00</t>
  </si>
  <si>
    <t>Vrtání jádrové do zdiva cihelného do D 200 mm</t>
  </si>
  <si>
    <t>m</t>
  </si>
  <si>
    <t>979017111R00</t>
  </si>
  <si>
    <t>Svislé přemístění suti nošením na H do 3,5 m</t>
  </si>
  <si>
    <t>979083117R00</t>
  </si>
  <si>
    <t>Vodorovné přemístění suti na skládku do 6000 m</t>
  </si>
  <si>
    <t>979087112R00</t>
  </si>
  <si>
    <t>Nakládání suti na dopravní prostředky</t>
  </si>
  <si>
    <t>979999999R00</t>
  </si>
  <si>
    <t>Poplatek za skládku 10 % příměsí - DUFONEV Brno</t>
  </si>
  <si>
    <t>999281112R00</t>
  </si>
  <si>
    <t>Přesun hmot pro opravy a údržbu do výšky 36 m</t>
  </si>
  <si>
    <t>722172412R00</t>
  </si>
  <si>
    <t>Potrubí z PPR, D 25 x 3,5 mm, PN 16, vč.zed.výpom., potrubí SV+TV</t>
  </si>
  <si>
    <t>722172711R00</t>
  </si>
  <si>
    <t>Potrubí z PPR, D 20 x 2,8 mm, PN 16, - odvod kondenzátu do sifonu umyvadla</t>
  </si>
  <si>
    <t>V722001</t>
  </si>
  <si>
    <t>Úprava odpadu umyvadla pro zapojení kondenzátu</t>
  </si>
  <si>
    <t>723163104R00</t>
  </si>
  <si>
    <t>Potrubí z měděných plyn.trubek DN 20</t>
  </si>
  <si>
    <t>723166004R00</t>
  </si>
  <si>
    <t>Zhotov.ohybu jednoduchého na potrubí Cu DN20, plyn</t>
  </si>
  <si>
    <t>kus</t>
  </si>
  <si>
    <t>V723001</t>
  </si>
  <si>
    <t>Úprava plynoinstalace</t>
  </si>
  <si>
    <t>V723002</t>
  </si>
  <si>
    <t>Revize plynu</t>
  </si>
  <si>
    <t>998723101R00</t>
  </si>
  <si>
    <t>Přesun hmot pro vnitřní plynovod, výšky do 6 m</t>
  </si>
  <si>
    <t>725540802R00</t>
  </si>
  <si>
    <t>Demontáž zásobníku TV</t>
  </si>
  <si>
    <t>V725001</t>
  </si>
  <si>
    <t>Demontáž WAW topidel</t>
  </si>
  <si>
    <t>V731001</t>
  </si>
  <si>
    <t>Závěsný plynový kond. kotel 24kW (ÚT+TV), průtokový ohřev</t>
  </si>
  <si>
    <t>POL3_0</t>
  </si>
  <si>
    <t>731249129R00</t>
  </si>
  <si>
    <t>Montáž kotle ocel.teplov.,kapalina/plyn do 100 kW</t>
  </si>
  <si>
    <t>731341140R00</t>
  </si>
  <si>
    <t>Hadice napouštěcí pryžové D16/23</t>
  </si>
  <si>
    <t>V731003</t>
  </si>
  <si>
    <t>Pokojový termostat</t>
  </si>
  <si>
    <t>V731004</t>
  </si>
  <si>
    <t>Kotlová redukce hrdlo 80/125</t>
  </si>
  <si>
    <t>V731005</t>
  </si>
  <si>
    <t>Trubka s hrdlem 0,5m 80/125</t>
  </si>
  <si>
    <t>V731006</t>
  </si>
  <si>
    <t>Trubka s hrdlem 2m 80/125</t>
  </si>
  <si>
    <t>V731007</t>
  </si>
  <si>
    <t>Koleno 45° 80/125</t>
  </si>
  <si>
    <t>V731008</t>
  </si>
  <si>
    <t>Koleno 90° 80/125</t>
  </si>
  <si>
    <t>V731009</t>
  </si>
  <si>
    <t>Revizní T-kus s odtokem 80/125</t>
  </si>
  <si>
    <t>V731010</t>
  </si>
  <si>
    <t>Sifon Long John</t>
  </si>
  <si>
    <t>V731011</t>
  </si>
  <si>
    <t>Trubkový díl s manžetou 80/125</t>
  </si>
  <si>
    <t>V731012</t>
  </si>
  <si>
    <t>Stěnová objímka 80/125</t>
  </si>
  <si>
    <t>V731013</t>
  </si>
  <si>
    <t>Komínová hlavice</t>
  </si>
  <si>
    <t>V731014</t>
  </si>
  <si>
    <t>Montáž spalinové cesty</t>
  </si>
  <si>
    <t>V731015</t>
  </si>
  <si>
    <t>Vyškové práce</t>
  </si>
  <si>
    <t>Soubor</t>
  </si>
  <si>
    <t>998731202R00</t>
  </si>
  <si>
    <t>Přesun hmot pro kotelny, výšky do 12 m</t>
  </si>
  <si>
    <t>998731293R00</t>
  </si>
  <si>
    <t>Příplatek zvětšený přesun, kotelny do 500 m</t>
  </si>
  <si>
    <t>732199100RM1</t>
  </si>
  <si>
    <t>Montáž orientačního štítku, včetně dodávky štítku</t>
  </si>
  <si>
    <t>733163102R00</t>
  </si>
  <si>
    <t>Potrubí z měděných trubek vytápění D 15 x 1,0 mm</t>
  </si>
  <si>
    <t>733163103R00</t>
  </si>
  <si>
    <t>Potrubí z měděných trubek vytápění D 18 x 1,0 mm</t>
  </si>
  <si>
    <t>733163104R00</t>
  </si>
  <si>
    <t>Potrubí z měděných trubek vytápění D 22 x 1 ,0mm</t>
  </si>
  <si>
    <t>733163105R00</t>
  </si>
  <si>
    <t>Potrubí z měděných trubek vytápění D 28 x 1,5 mm</t>
  </si>
  <si>
    <t>998733204R00</t>
  </si>
  <si>
    <t>Přesun hmot pro rozvody potrubí, výšky do 36 m</t>
  </si>
  <si>
    <t>998733293R00</t>
  </si>
  <si>
    <t>Příplatek zvětš. přesun, rozvody potrubí do 500 m</t>
  </si>
  <si>
    <t>734213111R00</t>
  </si>
  <si>
    <t>Ventil automatický odvzdušňovací</t>
  </si>
  <si>
    <t>734293316R00</t>
  </si>
  <si>
    <t>Kohout kulový vypouštěcí DN 15</t>
  </si>
  <si>
    <t>734233113R00</t>
  </si>
  <si>
    <t>Kohout kulový, DN 25</t>
  </si>
  <si>
    <t>734244423R00</t>
  </si>
  <si>
    <t>Klapka zpětná DN 25</t>
  </si>
  <si>
    <t>V734001</t>
  </si>
  <si>
    <t>Magnetický filtr pro instalaci pod kotel</t>
  </si>
  <si>
    <t>998734204R00</t>
  </si>
  <si>
    <t>Přesun hmot pro armatury, výšky do 36 m</t>
  </si>
  <si>
    <t>998734293R00</t>
  </si>
  <si>
    <t>Příplatek zvětšený přesun, armatury do 500 m</t>
  </si>
  <si>
    <t>735157260R00</t>
  </si>
  <si>
    <t>Otopná těl.panel.Radik Ventil Kompakt 11  600/ 400</t>
  </si>
  <si>
    <t>735157667R00</t>
  </si>
  <si>
    <t>Otopná těl.panel.Radik Ventil Kompakt 22  600/1100</t>
  </si>
  <si>
    <t>735157668R00</t>
  </si>
  <si>
    <t>Otopná těl.panel.Radik Ventil Kompakt 22  600/1200</t>
  </si>
  <si>
    <t>735157664R00</t>
  </si>
  <si>
    <t>Otopná těl.panel.Radik Ventil Kompakt 22  600/ 800</t>
  </si>
  <si>
    <t>735157767R00</t>
  </si>
  <si>
    <t>Otopná těl.panel.Radik Ventil Kompakt 33  600/1100</t>
  </si>
  <si>
    <t>735157768R00</t>
  </si>
  <si>
    <t>Otopná těl.panel.Radik Ventil Kompakt 33  600/1200</t>
  </si>
  <si>
    <t>735171114R00</t>
  </si>
  <si>
    <t>Těleso trub. Koralux Linear Comfort KLT 1820.600</t>
  </si>
  <si>
    <t>54155R</t>
  </si>
  <si>
    <t xml:space="preserve">Tyč topná s regulátorem </t>
  </si>
  <si>
    <t>735159110R00</t>
  </si>
  <si>
    <t>Montáž panelových těles 1řadých do délky 1500 mm</t>
  </si>
  <si>
    <t>735159220R00</t>
  </si>
  <si>
    <t>Montáž panelových těles 2řadých do délky 1500 mm</t>
  </si>
  <si>
    <t>735159320R00</t>
  </si>
  <si>
    <t>Montáž panelových těles 3řadých do délky 1500 mm</t>
  </si>
  <si>
    <t>735179110R00</t>
  </si>
  <si>
    <t>Montáž otopných těles koupelnových (žebříků)</t>
  </si>
  <si>
    <t>V735001</t>
  </si>
  <si>
    <t>Regulační šroubení pro Koralux</t>
  </si>
  <si>
    <t>735266422R00</t>
  </si>
  <si>
    <t>Šroubení uz.dvoutr.s vyp.přímé,Heimer Vekolux DN15</t>
  </si>
  <si>
    <t>55137340R</t>
  </si>
  <si>
    <t xml:space="preserve">Hlavice termostatická </t>
  </si>
  <si>
    <t>998735204R00</t>
  </si>
  <si>
    <t>Přesun hmot pro otopná tělesa, výšky do 36 m</t>
  </si>
  <si>
    <t>998735293R00</t>
  </si>
  <si>
    <t>Příplatek zvětšený přesun, otopná tělesa do 500 m</t>
  </si>
  <si>
    <t>767995101R00</t>
  </si>
  <si>
    <t>Výroba a montáž kov. atypických konstr. do 5 kg</t>
  </si>
  <si>
    <t>kg</t>
  </si>
  <si>
    <t>767-R-001</t>
  </si>
  <si>
    <t>Dodávka uložení</t>
  </si>
  <si>
    <t>998767204R00</t>
  </si>
  <si>
    <t>Přesun hmot pro zámečnické konstr., výšky do 36 m</t>
  </si>
  <si>
    <t>998767293R00</t>
  </si>
  <si>
    <t>Příplatek zvětš. přesun, zámeč. konstr. do 500 m</t>
  </si>
  <si>
    <t>783225100R00</t>
  </si>
  <si>
    <t>Nátěr syntetický kovových konstrukcí - bílý, 2x + 1x email, včetně pomocného lešení</t>
  </si>
  <si>
    <t>784950030RAA</t>
  </si>
  <si>
    <t>Oprava maleb z malířských směsí, oškrábání, umytí, vyhlazení, 2x malba</t>
  </si>
  <si>
    <t>005241010R</t>
  </si>
  <si>
    <t xml:space="preserve">Dokumentace skutečného provedení </t>
  </si>
  <si>
    <t>Náklady na vyhotovení dokumentace skutečného provedení stavby a její předání objednateli v požadované formě</t>
  </si>
  <si>
    <t>POP</t>
  </si>
  <si>
    <t>ON-R-001</t>
  </si>
  <si>
    <t>Mimostaveništní doprava</t>
  </si>
  <si>
    <t>V15001</t>
  </si>
  <si>
    <t>Úprava elektroinstalace</t>
  </si>
  <si>
    <t>V15002</t>
  </si>
  <si>
    <t>Nespecifikované topenářské práce</t>
  </si>
  <si>
    <t>hod</t>
  </si>
  <si>
    <t>V15003</t>
  </si>
  <si>
    <t>Revize spalinové cesty</t>
  </si>
  <si>
    <t>005121020R</t>
  </si>
  <si>
    <t xml:space="preserve">Zařízení staveniště </t>
  </si>
  <si>
    <t>Veškeré náklady spojené s vybudováním, provozem a odstraněním zařízení staveniště</t>
  </si>
  <si>
    <t>005124010R</t>
  </si>
  <si>
    <t>Koordinační činnost</t>
  </si>
  <si>
    <t>Koordinace stavebních a technologických dodávek</t>
  </si>
  <si>
    <t>799-R-004</t>
  </si>
  <si>
    <t>Zaškolení obsluhy</t>
  </si>
  <si>
    <t>799-R-006</t>
  </si>
  <si>
    <t>Dokladová část k realizaci</t>
  </si>
  <si>
    <t>ks</t>
  </si>
  <si>
    <t>M99V001</t>
  </si>
  <si>
    <t>Inhibitor proti rzi a vodnímu kameni</t>
  </si>
  <si>
    <t>l</t>
  </si>
  <si>
    <t>M99-R-002</t>
  </si>
  <si>
    <t>Topná zkouška</t>
  </si>
  <si>
    <t>M99-R-003</t>
  </si>
  <si>
    <t>Proplach systému</t>
  </si>
  <si>
    <t>M99-R-004</t>
  </si>
  <si>
    <t>Napuštění vody do systému upravenou vodou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</si>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</sst>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6" t="s">
        <v>39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opLeftCell="B23" zoomScaleNormal="100" zoomScaleSheetLayoutView="75" workbookViewId="0">
      <selection activeCell="H42" sqref="H4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28" t="s">
        <v>42</v>
      </c>
      <c r="C1" s="229"/>
      <c r="D1" s="229"/>
      <c r="E1" s="229"/>
      <c r="F1" s="229"/>
      <c r="G1" s="229"/>
      <c r="H1" s="229"/>
      <c r="I1" s="229"/>
      <c r="J1" s="230"/>
    </row>
    <row r="2" spans="1:15" ht="23.25" customHeight="1" x14ac:dyDescent="0.25">
      <c r="A2" s="4"/>
      <c r="B2" s="81" t="s">
        <v>40</v>
      </c>
      <c r="C2" s="82"/>
      <c r="D2" s="213" t="s">
        <v>46</v>
      </c>
      <c r="E2" s="214"/>
      <c r="F2" s="214"/>
      <c r="G2" s="214"/>
      <c r="H2" s="214"/>
      <c r="I2" s="214"/>
      <c r="J2" s="215"/>
      <c r="O2" s="2"/>
    </row>
    <row r="3" spans="1:15" ht="23.25" customHeight="1" x14ac:dyDescent="0.25">
      <c r="A3" s="4"/>
      <c r="B3" s="83" t="s">
        <v>45</v>
      </c>
      <c r="C3" s="84"/>
      <c r="D3" s="241" t="s">
        <v>43</v>
      </c>
      <c r="E3" s="242"/>
      <c r="F3" s="242"/>
      <c r="G3" s="242"/>
      <c r="H3" s="242"/>
      <c r="I3" s="242"/>
      <c r="J3" s="243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0"/>
      <c r="E11" s="220"/>
      <c r="F11" s="220"/>
      <c r="G11" s="220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39"/>
      <c r="E12" s="239"/>
      <c r="F12" s="239"/>
      <c r="G12" s="239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40"/>
      <c r="E13" s="240"/>
      <c r="F13" s="240"/>
      <c r="G13" s="240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9"/>
      <c r="F15" s="219"/>
      <c r="G15" s="237"/>
      <c r="H15" s="237"/>
      <c r="I15" s="237" t="s">
        <v>28</v>
      </c>
      <c r="J15" s="238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16"/>
      <c r="F16" s="217"/>
      <c r="G16" s="216"/>
      <c r="H16" s="217"/>
      <c r="I16" s="216">
        <f>SUMIF(F47:F66,A16,I47:I66)+SUMIF(F47:F66,"PSU",I47:I66)</f>
        <v>0</v>
      </c>
      <c r="J16" s="218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16"/>
      <c r="F17" s="217"/>
      <c r="G17" s="216"/>
      <c r="H17" s="217"/>
      <c r="I17" s="216">
        <f>SUMIF(F47:F66,A17,I47:I66)</f>
        <v>0</v>
      </c>
      <c r="J17" s="218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16"/>
      <c r="F18" s="217"/>
      <c r="G18" s="216"/>
      <c r="H18" s="217"/>
      <c r="I18" s="216">
        <f>SUMIF(F47:F66,A18,I47:I66)</f>
        <v>0</v>
      </c>
      <c r="J18" s="218"/>
    </row>
    <row r="19" spans="1:10" ht="23.25" customHeight="1" x14ac:dyDescent="0.25">
      <c r="A19" s="141" t="s">
        <v>89</v>
      </c>
      <c r="B19" s="142" t="s">
        <v>26</v>
      </c>
      <c r="C19" s="58"/>
      <c r="D19" s="59"/>
      <c r="E19" s="216"/>
      <c r="F19" s="217"/>
      <c r="G19" s="216"/>
      <c r="H19" s="217"/>
      <c r="I19" s="216">
        <f>SUMIF(F47:F66,A19,I47:I66)</f>
        <v>0</v>
      </c>
      <c r="J19" s="218"/>
    </row>
    <row r="20" spans="1:10" ht="23.25" customHeight="1" x14ac:dyDescent="0.25">
      <c r="A20" s="141" t="s">
        <v>88</v>
      </c>
      <c r="B20" s="142" t="s">
        <v>27</v>
      </c>
      <c r="C20" s="58"/>
      <c r="D20" s="59"/>
      <c r="E20" s="216"/>
      <c r="F20" s="217"/>
      <c r="G20" s="216"/>
      <c r="H20" s="217"/>
      <c r="I20" s="216">
        <f>SUMIF(F47:F66,A20,I47:I66)</f>
        <v>0</v>
      </c>
      <c r="J20" s="218"/>
    </row>
    <row r="21" spans="1:10" ht="23.25" customHeight="1" x14ac:dyDescent="0.25">
      <c r="A21" s="4"/>
      <c r="B21" s="74" t="s">
        <v>28</v>
      </c>
      <c r="C21" s="75"/>
      <c r="D21" s="76"/>
      <c r="E21" s="226"/>
      <c r="F21" s="235"/>
      <c r="G21" s="226"/>
      <c r="H21" s="235"/>
      <c r="I21" s="226">
        <f>SUM(I16:J20)</f>
        <v>0</v>
      </c>
      <c r="J21" s="227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2">
        <f>ZakladDPHSni*SazbaDPH1/100</f>
        <v>0</v>
      </c>
      <c r="H24" s="223"/>
      <c r="I24" s="223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1">
        <f>ZakladDPHZakl*SazbaDPH2/100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33">
        <f>0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36">
        <f>ZakladDPHSniVypocet+ZakladDPHZaklVypocet</f>
        <v>0</v>
      </c>
      <c r="H28" s="236"/>
      <c r="I28" s="236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34">
        <f>ZakladDPHSni+DPHSni+ZakladDPHZakl+DPHZakl+Zaokrouhleni</f>
        <v>0</v>
      </c>
      <c r="H29" s="234"/>
      <c r="I29" s="234"/>
      <c r="J29" s="119" t="s">
        <v>53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1" t="s">
        <v>2</v>
      </c>
      <c r="E35" s="221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 t="s">
        <v>51</v>
      </c>
      <c r="C39" s="204" t="s">
        <v>46</v>
      </c>
      <c r="D39" s="205"/>
      <c r="E39" s="205"/>
      <c r="F39" s="108">
        <f>'Rozpočet Pol'!AC122</f>
        <v>0</v>
      </c>
      <c r="G39" s="109">
        <f>'Rozpočet Pol'!AD122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06" t="s">
        <v>52</v>
      </c>
      <c r="C40" s="207"/>
      <c r="D40" s="207"/>
      <c r="E40" s="20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54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55</v>
      </c>
      <c r="G46" s="129"/>
      <c r="H46" s="129"/>
      <c r="I46" s="209" t="s">
        <v>28</v>
      </c>
      <c r="J46" s="209"/>
    </row>
    <row r="47" spans="1:10" ht="25.5" customHeight="1" x14ac:dyDescent="0.25">
      <c r="A47" s="122"/>
      <c r="B47" s="130" t="s">
        <v>56</v>
      </c>
      <c r="C47" s="211" t="s">
        <v>57</v>
      </c>
      <c r="D47" s="212"/>
      <c r="E47" s="212"/>
      <c r="F47" s="132" t="s">
        <v>23</v>
      </c>
      <c r="G47" s="133"/>
      <c r="H47" s="133"/>
      <c r="I47" s="210">
        <f>'Rozpočet Pol'!G8</f>
        <v>0</v>
      </c>
      <c r="J47" s="210"/>
    </row>
    <row r="48" spans="1:10" ht="25.5" customHeight="1" x14ac:dyDescent="0.25">
      <c r="A48" s="122"/>
      <c r="B48" s="124" t="s">
        <v>58</v>
      </c>
      <c r="C48" s="199" t="s">
        <v>59</v>
      </c>
      <c r="D48" s="200"/>
      <c r="E48" s="200"/>
      <c r="F48" s="134" t="s">
        <v>23</v>
      </c>
      <c r="G48" s="135"/>
      <c r="H48" s="135"/>
      <c r="I48" s="198">
        <f>'Rozpočet Pol'!G12</f>
        <v>0</v>
      </c>
      <c r="J48" s="198"/>
    </row>
    <row r="49" spans="1:10" ht="25.5" customHeight="1" x14ac:dyDescent="0.25">
      <c r="A49" s="122"/>
      <c r="B49" s="124" t="s">
        <v>60</v>
      </c>
      <c r="C49" s="199" t="s">
        <v>61</v>
      </c>
      <c r="D49" s="200"/>
      <c r="E49" s="200"/>
      <c r="F49" s="134" t="s">
        <v>23</v>
      </c>
      <c r="G49" s="135"/>
      <c r="H49" s="135"/>
      <c r="I49" s="198">
        <f>'Rozpočet Pol'!G15</f>
        <v>0</v>
      </c>
      <c r="J49" s="198"/>
    </row>
    <row r="50" spans="1:10" ht="25.5" customHeight="1" x14ac:dyDescent="0.25">
      <c r="A50" s="122"/>
      <c r="B50" s="124" t="s">
        <v>62</v>
      </c>
      <c r="C50" s="199" t="s">
        <v>63</v>
      </c>
      <c r="D50" s="200"/>
      <c r="E50" s="200"/>
      <c r="F50" s="134" t="s">
        <v>23</v>
      </c>
      <c r="G50" s="135"/>
      <c r="H50" s="135"/>
      <c r="I50" s="198">
        <f>'Rozpočet Pol'!G17</f>
        <v>0</v>
      </c>
      <c r="J50" s="198"/>
    </row>
    <row r="51" spans="1:10" ht="25.5" customHeight="1" x14ac:dyDescent="0.25">
      <c r="A51" s="122"/>
      <c r="B51" s="124" t="s">
        <v>64</v>
      </c>
      <c r="C51" s="199" t="s">
        <v>65</v>
      </c>
      <c r="D51" s="200"/>
      <c r="E51" s="200"/>
      <c r="F51" s="134" t="s">
        <v>23</v>
      </c>
      <c r="G51" s="135"/>
      <c r="H51" s="135"/>
      <c r="I51" s="198">
        <f>'Rozpočet Pol'!G23</f>
        <v>0</v>
      </c>
      <c r="J51" s="198"/>
    </row>
    <row r="52" spans="1:10" ht="25.5" customHeight="1" x14ac:dyDescent="0.25">
      <c r="A52" s="122"/>
      <c r="B52" s="124" t="s">
        <v>66</v>
      </c>
      <c r="C52" s="199" t="s">
        <v>67</v>
      </c>
      <c r="D52" s="200"/>
      <c r="E52" s="200"/>
      <c r="F52" s="134" t="s">
        <v>24</v>
      </c>
      <c r="G52" s="135"/>
      <c r="H52" s="135"/>
      <c r="I52" s="198">
        <f>'Rozpočet Pol'!G25</f>
        <v>0</v>
      </c>
      <c r="J52" s="198"/>
    </row>
    <row r="53" spans="1:10" ht="25.5" customHeight="1" x14ac:dyDescent="0.25">
      <c r="A53" s="122"/>
      <c r="B53" s="124" t="s">
        <v>68</v>
      </c>
      <c r="C53" s="199" t="s">
        <v>69</v>
      </c>
      <c r="D53" s="200"/>
      <c r="E53" s="200"/>
      <c r="F53" s="134" t="s">
        <v>24</v>
      </c>
      <c r="G53" s="135"/>
      <c r="H53" s="135"/>
      <c r="I53" s="198">
        <f>'Rozpočet Pol'!G29</f>
        <v>0</v>
      </c>
      <c r="J53" s="198"/>
    </row>
    <row r="54" spans="1:10" ht="25.5" customHeight="1" x14ac:dyDescent="0.25">
      <c r="A54" s="122"/>
      <c r="B54" s="124" t="s">
        <v>70</v>
      </c>
      <c r="C54" s="199" t="s">
        <v>71</v>
      </c>
      <c r="D54" s="200"/>
      <c r="E54" s="200"/>
      <c r="F54" s="134" t="s">
        <v>24</v>
      </c>
      <c r="G54" s="135"/>
      <c r="H54" s="135"/>
      <c r="I54" s="198">
        <f>'Rozpočet Pol'!G35</f>
        <v>0</v>
      </c>
      <c r="J54" s="198"/>
    </row>
    <row r="55" spans="1:10" ht="25.5" customHeight="1" x14ac:dyDescent="0.25">
      <c r="A55" s="122"/>
      <c r="B55" s="124" t="s">
        <v>72</v>
      </c>
      <c r="C55" s="199" t="s">
        <v>73</v>
      </c>
      <c r="D55" s="200"/>
      <c r="E55" s="200"/>
      <c r="F55" s="134" t="s">
        <v>24</v>
      </c>
      <c r="G55" s="135"/>
      <c r="H55" s="135"/>
      <c r="I55" s="198">
        <f>'Rozpočet Pol'!G38</f>
        <v>0</v>
      </c>
      <c r="J55" s="198"/>
    </row>
    <row r="56" spans="1:10" ht="25.5" customHeight="1" x14ac:dyDescent="0.25">
      <c r="A56" s="122"/>
      <c r="B56" s="124" t="s">
        <v>74</v>
      </c>
      <c r="C56" s="199" t="s">
        <v>75</v>
      </c>
      <c r="D56" s="200"/>
      <c r="E56" s="200"/>
      <c r="F56" s="134" t="s">
        <v>24</v>
      </c>
      <c r="G56" s="135"/>
      <c r="H56" s="135"/>
      <c r="I56" s="198">
        <f>'Rozpočet Pol'!G57</f>
        <v>0</v>
      </c>
      <c r="J56" s="198"/>
    </row>
    <row r="57" spans="1:10" ht="25.5" customHeight="1" x14ac:dyDescent="0.25">
      <c r="A57" s="122"/>
      <c r="B57" s="124" t="s">
        <v>76</v>
      </c>
      <c r="C57" s="199" t="s">
        <v>77</v>
      </c>
      <c r="D57" s="200"/>
      <c r="E57" s="200"/>
      <c r="F57" s="134" t="s">
        <v>24</v>
      </c>
      <c r="G57" s="135"/>
      <c r="H57" s="135"/>
      <c r="I57" s="198">
        <f>'Rozpočet Pol'!G59</f>
        <v>0</v>
      </c>
      <c r="J57" s="198"/>
    </row>
    <row r="58" spans="1:10" ht="25.5" customHeight="1" x14ac:dyDescent="0.25">
      <c r="A58" s="122"/>
      <c r="B58" s="124" t="s">
        <v>78</v>
      </c>
      <c r="C58" s="199" t="s">
        <v>79</v>
      </c>
      <c r="D58" s="200"/>
      <c r="E58" s="200"/>
      <c r="F58" s="134" t="s">
        <v>24</v>
      </c>
      <c r="G58" s="135"/>
      <c r="H58" s="135"/>
      <c r="I58" s="198">
        <f>'Rozpočet Pol'!G66</f>
        <v>0</v>
      </c>
      <c r="J58" s="198"/>
    </row>
    <row r="59" spans="1:10" ht="25.5" customHeight="1" x14ac:dyDescent="0.25">
      <c r="A59" s="122"/>
      <c r="B59" s="124" t="s">
        <v>80</v>
      </c>
      <c r="C59" s="199" t="s">
        <v>81</v>
      </c>
      <c r="D59" s="200"/>
      <c r="E59" s="200"/>
      <c r="F59" s="134" t="s">
        <v>24</v>
      </c>
      <c r="G59" s="135"/>
      <c r="H59" s="135"/>
      <c r="I59" s="198">
        <f>'Rozpočet Pol'!G74</f>
        <v>0</v>
      </c>
      <c r="J59" s="198"/>
    </row>
    <row r="60" spans="1:10" ht="25.5" customHeight="1" x14ac:dyDescent="0.25">
      <c r="A60" s="122"/>
      <c r="B60" s="124" t="s">
        <v>82</v>
      </c>
      <c r="C60" s="199" t="s">
        <v>83</v>
      </c>
      <c r="D60" s="200"/>
      <c r="E60" s="200"/>
      <c r="F60" s="134" t="s">
        <v>24</v>
      </c>
      <c r="G60" s="135"/>
      <c r="H60" s="135"/>
      <c r="I60" s="198">
        <f>'Rozpočet Pol'!G92</f>
        <v>0</v>
      </c>
      <c r="J60" s="198"/>
    </row>
    <row r="61" spans="1:10" ht="25.5" customHeight="1" x14ac:dyDescent="0.25">
      <c r="A61" s="122"/>
      <c r="B61" s="124" t="s">
        <v>84</v>
      </c>
      <c r="C61" s="199" t="s">
        <v>85</v>
      </c>
      <c r="D61" s="200"/>
      <c r="E61" s="200"/>
      <c r="F61" s="134" t="s">
        <v>24</v>
      </c>
      <c r="G61" s="135"/>
      <c r="H61" s="135"/>
      <c r="I61" s="198">
        <f>'Rozpočet Pol'!G97</f>
        <v>0</v>
      </c>
      <c r="J61" s="198"/>
    </row>
    <row r="62" spans="1:10" ht="25.5" customHeight="1" x14ac:dyDescent="0.25">
      <c r="A62" s="122"/>
      <c r="B62" s="124" t="s">
        <v>86</v>
      </c>
      <c r="C62" s="199" t="s">
        <v>87</v>
      </c>
      <c r="D62" s="200"/>
      <c r="E62" s="200"/>
      <c r="F62" s="134" t="s">
        <v>24</v>
      </c>
      <c r="G62" s="135"/>
      <c r="H62" s="135"/>
      <c r="I62" s="198">
        <f>'Rozpočet Pol'!G99</f>
        <v>0</v>
      </c>
      <c r="J62" s="198"/>
    </row>
    <row r="63" spans="1:10" ht="25.5" customHeight="1" x14ac:dyDescent="0.25">
      <c r="A63" s="122"/>
      <c r="B63" s="124" t="s">
        <v>88</v>
      </c>
      <c r="C63" s="199" t="s">
        <v>27</v>
      </c>
      <c r="D63" s="200"/>
      <c r="E63" s="200"/>
      <c r="F63" s="134" t="s">
        <v>88</v>
      </c>
      <c r="G63" s="135"/>
      <c r="H63" s="135"/>
      <c r="I63" s="198">
        <f>'Rozpočet Pol'!G101</f>
        <v>0</v>
      </c>
      <c r="J63" s="198"/>
    </row>
    <row r="64" spans="1:10" ht="25.5" customHeight="1" x14ac:dyDescent="0.25">
      <c r="A64" s="122"/>
      <c r="B64" s="124" t="s">
        <v>89</v>
      </c>
      <c r="C64" s="199" t="s">
        <v>26</v>
      </c>
      <c r="D64" s="200"/>
      <c r="E64" s="200"/>
      <c r="F64" s="134" t="s">
        <v>89</v>
      </c>
      <c r="G64" s="135"/>
      <c r="H64" s="135"/>
      <c r="I64" s="198">
        <f>'Rozpočet Pol'!G108</f>
        <v>0</v>
      </c>
      <c r="J64" s="198"/>
    </row>
    <row r="65" spans="1:10" ht="25.5" customHeight="1" x14ac:dyDescent="0.25">
      <c r="A65" s="122"/>
      <c r="B65" s="124" t="s">
        <v>90</v>
      </c>
      <c r="C65" s="199" t="s">
        <v>91</v>
      </c>
      <c r="D65" s="200"/>
      <c r="E65" s="200"/>
      <c r="F65" s="134" t="s">
        <v>23</v>
      </c>
      <c r="G65" s="135"/>
      <c r="H65" s="135"/>
      <c r="I65" s="198">
        <f>'Rozpočet Pol'!G113</f>
        <v>0</v>
      </c>
      <c r="J65" s="198"/>
    </row>
    <row r="66" spans="1:10" ht="25.5" customHeight="1" x14ac:dyDescent="0.25">
      <c r="A66" s="122"/>
      <c r="B66" s="131" t="s">
        <v>92</v>
      </c>
      <c r="C66" s="202" t="s">
        <v>93</v>
      </c>
      <c r="D66" s="203"/>
      <c r="E66" s="203"/>
      <c r="F66" s="136" t="s">
        <v>23</v>
      </c>
      <c r="G66" s="137"/>
      <c r="H66" s="137"/>
      <c r="I66" s="201">
        <f>'Rozpočet Pol'!G116</f>
        <v>0</v>
      </c>
      <c r="J66" s="201"/>
    </row>
    <row r="67" spans="1:10" ht="25.5" customHeight="1" x14ac:dyDescent="0.25">
      <c r="A67" s="123"/>
      <c r="B67" s="127" t="s">
        <v>1</v>
      </c>
      <c r="C67" s="127"/>
      <c r="D67" s="128"/>
      <c r="E67" s="128"/>
      <c r="F67" s="138"/>
      <c r="G67" s="139"/>
      <c r="H67" s="139"/>
      <c r="I67" s="197">
        <f>SUM(I47:I66)</f>
        <v>0</v>
      </c>
      <c r="J67" s="197"/>
    </row>
    <row r="68" spans="1:10" x14ac:dyDescent="0.25">
      <c r="F68" s="140"/>
      <c r="G68" s="96"/>
      <c r="H68" s="140"/>
      <c r="I68" s="96"/>
      <c r="J68" s="96"/>
    </row>
    <row r="69" spans="1:10" x14ac:dyDescent="0.25">
      <c r="F69" s="140"/>
      <c r="G69" s="96"/>
      <c r="H69" s="140"/>
      <c r="I69" s="96"/>
      <c r="J69" s="96"/>
    </row>
    <row r="70" spans="1:10" x14ac:dyDescent="0.25">
      <c r="F70" s="140"/>
      <c r="G70" s="96"/>
      <c r="H70" s="140"/>
      <c r="I70" s="96"/>
      <c r="J7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7:J67"/>
    <mergeCell ref="I64:J64"/>
    <mergeCell ref="C64:E64"/>
    <mergeCell ref="I65:J65"/>
    <mergeCell ref="C65:E65"/>
    <mergeCell ref="I66:J66"/>
    <mergeCell ref="C66:E6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4" t="s">
        <v>6</v>
      </c>
      <c r="B1" s="244"/>
      <c r="C1" s="245"/>
      <c r="D1" s="244"/>
      <c r="E1" s="244"/>
      <c r="F1" s="244"/>
      <c r="G1" s="244"/>
    </row>
    <row r="2" spans="1:7" ht="24.9" customHeight="1" x14ac:dyDescent="0.25">
      <c r="A2" s="79" t="s">
        <v>41</v>
      </c>
      <c r="B2" s="78"/>
      <c r="C2" s="246"/>
      <c r="D2" s="246"/>
      <c r="E2" s="246"/>
      <c r="F2" s="246"/>
      <c r="G2" s="247"/>
    </row>
    <row r="3" spans="1:7" ht="24.9" hidden="1" customHeight="1" x14ac:dyDescent="0.25">
      <c r="A3" s="79" t="s">
        <v>7</v>
      </c>
      <c r="B3" s="78"/>
      <c r="C3" s="246"/>
      <c r="D3" s="246"/>
      <c r="E3" s="246"/>
      <c r="F3" s="246"/>
      <c r="G3" s="247"/>
    </row>
    <row r="4" spans="1:7" ht="24.9" hidden="1" customHeight="1" x14ac:dyDescent="0.25">
      <c r="A4" s="79" t="s">
        <v>8</v>
      </c>
      <c r="B4" s="78"/>
      <c r="C4" s="246"/>
      <c r="D4" s="246"/>
      <c r="E4" s="246"/>
      <c r="F4" s="246"/>
      <c r="G4" s="247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132"/>
  <sheetViews>
    <sheetView tabSelected="1" workbookViewId="0">
      <selection activeCell="W11" sqref="W11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7" t="s">
        <v>6</v>
      </c>
      <c r="B1" s="267"/>
      <c r="C1" s="267"/>
      <c r="D1" s="267"/>
      <c r="E1" s="267"/>
      <c r="F1" s="267"/>
      <c r="G1" s="267"/>
      <c r="AE1" t="s">
        <v>95</v>
      </c>
    </row>
    <row r="2" spans="1:60" ht="25.05" customHeight="1" x14ac:dyDescent="0.25">
      <c r="A2" s="145" t="s">
        <v>94</v>
      </c>
      <c r="B2" s="143"/>
      <c r="C2" s="268" t="s">
        <v>46</v>
      </c>
      <c r="D2" s="269"/>
      <c r="E2" s="269"/>
      <c r="F2" s="269"/>
      <c r="G2" s="270"/>
      <c r="AE2" t="s">
        <v>96</v>
      </c>
    </row>
    <row r="3" spans="1:60" ht="25.05" customHeight="1" x14ac:dyDescent="0.25">
      <c r="A3" s="146" t="s">
        <v>7</v>
      </c>
      <c r="B3" s="144"/>
      <c r="C3" s="271" t="s">
        <v>43</v>
      </c>
      <c r="D3" s="272"/>
      <c r="E3" s="272"/>
      <c r="F3" s="272"/>
      <c r="G3" s="273"/>
      <c r="AE3" t="s">
        <v>97</v>
      </c>
    </row>
    <row r="4" spans="1:60" ht="25.05" hidden="1" customHeight="1" x14ac:dyDescent="0.25">
      <c r="A4" s="146" t="s">
        <v>8</v>
      </c>
      <c r="B4" s="144"/>
      <c r="C4" s="271"/>
      <c r="D4" s="272"/>
      <c r="E4" s="272"/>
      <c r="F4" s="272"/>
      <c r="G4" s="273"/>
      <c r="AE4" t="s">
        <v>98</v>
      </c>
    </row>
    <row r="5" spans="1:60" hidden="1" x14ac:dyDescent="0.25">
      <c r="A5" s="147" t="s">
        <v>99</v>
      </c>
      <c r="B5" s="148"/>
      <c r="C5" s="149"/>
      <c r="D5" s="150"/>
      <c r="E5" s="150"/>
      <c r="F5" s="150"/>
      <c r="G5" s="151"/>
      <c r="AE5" t="s">
        <v>100</v>
      </c>
    </row>
    <row r="7" spans="1:60" ht="39.6" x14ac:dyDescent="0.25">
      <c r="A7" s="157" t="s">
        <v>101</v>
      </c>
      <c r="B7" s="158" t="s">
        <v>102</v>
      </c>
      <c r="C7" s="158" t="s">
        <v>103</v>
      </c>
      <c r="D7" s="157" t="s">
        <v>104</v>
      </c>
      <c r="E7" s="157" t="s">
        <v>105</v>
      </c>
      <c r="F7" s="152" t="s">
        <v>106</v>
      </c>
      <c r="G7" s="172" t="s">
        <v>28</v>
      </c>
      <c r="H7" s="173" t="s">
        <v>29</v>
      </c>
      <c r="I7" s="173" t="s">
        <v>107</v>
      </c>
      <c r="J7" s="173" t="s">
        <v>30</v>
      </c>
      <c r="K7" s="173" t="s">
        <v>108</v>
      </c>
      <c r="L7" s="173" t="s">
        <v>109</v>
      </c>
      <c r="M7" s="173" t="s">
        <v>110</v>
      </c>
      <c r="N7" s="173" t="s">
        <v>111</v>
      </c>
      <c r="O7" s="173" t="s">
        <v>112</v>
      </c>
      <c r="P7" s="173" t="s">
        <v>113</v>
      </c>
      <c r="Q7" s="173" t="s">
        <v>114</v>
      </c>
      <c r="R7" s="173" t="s">
        <v>115</v>
      </c>
      <c r="S7" s="173" t="s">
        <v>116</v>
      </c>
      <c r="T7" s="173" t="s">
        <v>117</v>
      </c>
      <c r="U7" s="160" t="s">
        <v>118</v>
      </c>
    </row>
    <row r="8" spans="1:60" x14ac:dyDescent="0.25">
      <c r="A8" s="174" t="s">
        <v>119</v>
      </c>
      <c r="B8" s="175" t="s">
        <v>56</v>
      </c>
      <c r="C8" s="176" t="s">
        <v>57</v>
      </c>
      <c r="D8" s="159"/>
      <c r="E8" s="177"/>
      <c r="F8" s="178"/>
      <c r="G8" s="178">
        <f>SUMIF(AE9:AE11,"&lt;&gt;NOR",G9:G11)</f>
        <v>0</v>
      </c>
      <c r="H8" s="178"/>
      <c r="I8" s="178">
        <f>SUM(I9:I11)</f>
        <v>0</v>
      </c>
      <c r="J8" s="178"/>
      <c r="K8" s="178">
        <f>SUM(K9:K11)</f>
        <v>0</v>
      </c>
      <c r="L8" s="178"/>
      <c r="M8" s="178">
        <f>SUM(M9:M11)</f>
        <v>0</v>
      </c>
      <c r="N8" s="159"/>
      <c r="O8" s="159">
        <f>SUM(O9:O11)</f>
        <v>0.24460000000000001</v>
      </c>
      <c r="P8" s="159"/>
      <c r="Q8" s="159">
        <f>SUM(Q9:Q11)</f>
        <v>0</v>
      </c>
      <c r="R8" s="159"/>
      <c r="S8" s="159"/>
      <c r="T8" s="174"/>
      <c r="U8" s="159">
        <f>SUM(U9:U11)</f>
        <v>4.37</v>
      </c>
      <c r="AE8" t="s">
        <v>120</v>
      </c>
    </row>
    <row r="9" spans="1:60" ht="20.399999999999999" outlineLevel="1" x14ac:dyDescent="0.25">
      <c r="A9" s="154">
        <v>1</v>
      </c>
      <c r="B9" s="161" t="s">
        <v>121</v>
      </c>
      <c r="C9" s="190" t="s">
        <v>122</v>
      </c>
      <c r="D9" s="163" t="s">
        <v>123</v>
      </c>
      <c r="E9" s="167">
        <v>4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0</v>
      </c>
      <c r="M9" s="170">
        <f>G9*(1+L9/100)</f>
        <v>0</v>
      </c>
      <c r="N9" s="163">
        <v>6.1150000000000003E-2</v>
      </c>
      <c r="O9" s="163">
        <f>ROUND(E9*N9,5)</f>
        <v>0.24460000000000001</v>
      </c>
      <c r="P9" s="163">
        <v>0</v>
      </c>
      <c r="Q9" s="163">
        <f>ROUND(E9*P9,5)</f>
        <v>0</v>
      </c>
      <c r="R9" s="163"/>
      <c r="S9" s="163"/>
      <c r="T9" s="164">
        <v>1.09171</v>
      </c>
      <c r="U9" s="163">
        <f>ROUND(E9*T9,2)</f>
        <v>4.37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124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>
        <v>2</v>
      </c>
      <c r="B10" s="161" t="s">
        <v>125</v>
      </c>
      <c r="C10" s="190" t="s">
        <v>126</v>
      </c>
      <c r="D10" s="163" t="s">
        <v>127</v>
      </c>
      <c r="E10" s="167">
        <v>4</v>
      </c>
      <c r="F10" s="169"/>
      <c r="G10" s="170">
        <f>ROUND(E10*F10,2)</f>
        <v>0</v>
      </c>
      <c r="H10" s="169"/>
      <c r="I10" s="170">
        <f>ROUND(E10*H10,2)</f>
        <v>0</v>
      </c>
      <c r="J10" s="169"/>
      <c r="K10" s="170">
        <f>ROUND(E10*J10,2)</f>
        <v>0</v>
      </c>
      <c r="L10" s="170">
        <v>0</v>
      </c>
      <c r="M10" s="170">
        <f>G10*(1+L10/100)</f>
        <v>0</v>
      </c>
      <c r="N10" s="163">
        <v>0</v>
      </c>
      <c r="O10" s="163">
        <f>ROUND(E10*N10,5)</f>
        <v>0</v>
      </c>
      <c r="P10" s="163">
        <v>0</v>
      </c>
      <c r="Q10" s="163">
        <f>ROUND(E10*P10,5)</f>
        <v>0</v>
      </c>
      <c r="R10" s="163"/>
      <c r="S10" s="163"/>
      <c r="T10" s="164">
        <v>0</v>
      </c>
      <c r="U10" s="163">
        <f>ROUND(E10*T10,2)</f>
        <v>0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128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5">
      <c r="A11" s="154">
        <v>3</v>
      </c>
      <c r="B11" s="161" t="s">
        <v>129</v>
      </c>
      <c r="C11" s="190" t="s">
        <v>130</v>
      </c>
      <c r="D11" s="163" t="s">
        <v>127</v>
      </c>
      <c r="E11" s="167">
        <v>2</v>
      </c>
      <c r="F11" s="169"/>
      <c r="G11" s="170">
        <f>ROUND(E11*F11,2)</f>
        <v>0</v>
      </c>
      <c r="H11" s="169"/>
      <c r="I11" s="170">
        <f>ROUND(E11*H11,2)</f>
        <v>0</v>
      </c>
      <c r="J11" s="169"/>
      <c r="K11" s="170">
        <f>ROUND(E11*J11,2)</f>
        <v>0</v>
      </c>
      <c r="L11" s="170">
        <v>0</v>
      </c>
      <c r="M11" s="170">
        <f>G11*(1+L11/100)</f>
        <v>0</v>
      </c>
      <c r="N11" s="163">
        <v>0</v>
      </c>
      <c r="O11" s="163">
        <f>ROUND(E11*N11,5)</f>
        <v>0</v>
      </c>
      <c r="P11" s="163">
        <v>0</v>
      </c>
      <c r="Q11" s="163">
        <f>ROUND(E11*P11,5)</f>
        <v>0</v>
      </c>
      <c r="R11" s="163"/>
      <c r="S11" s="163"/>
      <c r="T11" s="164">
        <v>0</v>
      </c>
      <c r="U11" s="163">
        <f>ROUND(E11*T11,2)</f>
        <v>0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128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x14ac:dyDescent="0.25">
      <c r="A12" s="155" t="s">
        <v>119</v>
      </c>
      <c r="B12" s="162" t="s">
        <v>58</v>
      </c>
      <c r="C12" s="191" t="s">
        <v>59</v>
      </c>
      <c r="D12" s="165"/>
      <c r="E12" s="168"/>
      <c r="F12" s="171"/>
      <c r="G12" s="171">
        <f>SUMIF(AE13:AE14,"&lt;&gt;NOR",G13:G14)</f>
        <v>0</v>
      </c>
      <c r="H12" s="171"/>
      <c r="I12" s="171">
        <f>SUM(I13:I14)</f>
        <v>0</v>
      </c>
      <c r="J12" s="171"/>
      <c r="K12" s="171">
        <f>SUM(K13:K14)</f>
        <v>0</v>
      </c>
      <c r="L12" s="171"/>
      <c r="M12" s="171">
        <f>SUM(M13:M14)</f>
        <v>0</v>
      </c>
      <c r="N12" s="165"/>
      <c r="O12" s="165">
        <f>SUM(O13:O14)</f>
        <v>0</v>
      </c>
      <c r="P12" s="165"/>
      <c r="Q12" s="165">
        <f>SUM(Q13:Q14)</f>
        <v>0</v>
      </c>
      <c r="R12" s="165"/>
      <c r="S12" s="165"/>
      <c r="T12" s="166"/>
      <c r="U12" s="165">
        <f>SUM(U13:U14)</f>
        <v>3.9799999999999995</v>
      </c>
      <c r="AE12" t="s">
        <v>120</v>
      </c>
    </row>
    <row r="13" spans="1:60" outlineLevel="1" x14ac:dyDescent="0.25">
      <c r="A13" s="154">
        <v>4</v>
      </c>
      <c r="B13" s="161" t="s">
        <v>131</v>
      </c>
      <c r="C13" s="190" t="s">
        <v>132</v>
      </c>
      <c r="D13" s="163" t="s">
        <v>123</v>
      </c>
      <c r="E13" s="167">
        <v>80</v>
      </c>
      <c r="F13" s="169"/>
      <c r="G13" s="170">
        <f>ROUND(E13*F13,2)</f>
        <v>0</v>
      </c>
      <c r="H13" s="169"/>
      <c r="I13" s="170">
        <f>ROUND(E13*H13,2)</f>
        <v>0</v>
      </c>
      <c r="J13" s="169"/>
      <c r="K13" s="170">
        <f>ROUND(E13*J13,2)</f>
        <v>0</v>
      </c>
      <c r="L13" s="170">
        <v>0</v>
      </c>
      <c r="M13" s="170">
        <f>G13*(1+L13/100)</f>
        <v>0</v>
      </c>
      <c r="N13" s="163">
        <v>0</v>
      </c>
      <c r="O13" s="163">
        <f>ROUND(E13*N13,5)</f>
        <v>0</v>
      </c>
      <c r="P13" s="163">
        <v>0</v>
      </c>
      <c r="Q13" s="163">
        <f>ROUND(E13*P13,5)</f>
        <v>0</v>
      </c>
      <c r="R13" s="163"/>
      <c r="S13" s="163"/>
      <c r="T13" s="164">
        <v>1.4999999999999999E-2</v>
      </c>
      <c r="U13" s="163">
        <f>ROUND(E13*T13,2)</f>
        <v>1.2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128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>
        <v>5</v>
      </c>
      <c r="B14" s="161" t="s">
        <v>133</v>
      </c>
      <c r="C14" s="190" t="s">
        <v>134</v>
      </c>
      <c r="D14" s="163" t="s">
        <v>123</v>
      </c>
      <c r="E14" s="167">
        <v>20</v>
      </c>
      <c r="F14" s="169"/>
      <c r="G14" s="170">
        <f>ROUND(E14*F14,2)</f>
        <v>0</v>
      </c>
      <c r="H14" s="169"/>
      <c r="I14" s="170">
        <f>ROUND(E14*H14,2)</f>
        <v>0</v>
      </c>
      <c r="J14" s="169"/>
      <c r="K14" s="170">
        <f>ROUND(E14*J14,2)</f>
        <v>0</v>
      </c>
      <c r="L14" s="170">
        <v>0</v>
      </c>
      <c r="M14" s="170">
        <f>G14*(1+L14/100)</f>
        <v>0</v>
      </c>
      <c r="N14" s="163">
        <v>0</v>
      </c>
      <c r="O14" s="163">
        <f>ROUND(E14*N14,5)</f>
        <v>0</v>
      </c>
      <c r="P14" s="163">
        <v>0</v>
      </c>
      <c r="Q14" s="163">
        <f>ROUND(E14*P14,5)</f>
        <v>0</v>
      </c>
      <c r="R14" s="163"/>
      <c r="S14" s="163"/>
      <c r="T14" s="164">
        <v>0.13900000000000001</v>
      </c>
      <c r="U14" s="163">
        <f>ROUND(E14*T14,2)</f>
        <v>2.78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128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x14ac:dyDescent="0.25">
      <c r="A15" s="155" t="s">
        <v>119</v>
      </c>
      <c r="B15" s="162" t="s">
        <v>60</v>
      </c>
      <c r="C15" s="191" t="s">
        <v>61</v>
      </c>
      <c r="D15" s="165"/>
      <c r="E15" s="168"/>
      <c r="F15" s="171"/>
      <c r="G15" s="171">
        <f>SUMIF(AE16:AE16,"&lt;&gt;NOR",G16:G16)</f>
        <v>0</v>
      </c>
      <c r="H15" s="171"/>
      <c r="I15" s="171">
        <f>SUM(I16:I16)</f>
        <v>0</v>
      </c>
      <c r="J15" s="171"/>
      <c r="K15" s="171">
        <f>SUM(K16:K16)</f>
        <v>0</v>
      </c>
      <c r="L15" s="171"/>
      <c r="M15" s="171">
        <f>SUM(M16:M16)</f>
        <v>0</v>
      </c>
      <c r="N15" s="165"/>
      <c r="O15" s="165">
        <f>SUM(O16:O16)</f>
        <v>0</v>
      </c>
      <c r="P15" s="165"/>
      <c r="Q15" s="165">
        <f>SUM(Q16:Q16)</f>
        <v>0</v>
      </c>
      <c r="R15" s="165"/>
      <c r="S15" s="165"/>
      <c r="T15" s="166"/>
      <c r="U15" s="165">
        <f>SUM(U16:U16)</f>
        <v>0</v>
      </c>
      <c r="AE15" t="s">
        <v>120</v>
      </c>
    </row>
    <row r="16" spans="1:60" outlineLevel="1" x14ac:dyDescent="0.25">
      <c r="A16" s="154">
        <v>6</v>
      </c>
      <c r="B16" s="161" t="s">
        <v>135</v>
      </c>
      <c r="C16" s="190" t="s">
        <v>136</v>
      </c>
      <c r="D16" s="163" t="s">
        <v>137</v>
      </c>
      <c r="E16" s="167">
        <v>0.08</v>
      </c>
      <c r="F16" s="169"/>
      <c r="G16" s="170">
        <f>ROUND(E16*F16,2)</f>
        <v>0</v>
      </c>
      <c r="H16" s="169"/>
      <c r="I16" s="170">
        <f>ROUND(E16*H16,2)</f>
        <v>0</v>
      </c>
      <c r="J16" s="169"/>
      <c r="K16" s="170">
        <f>ROUND(E16*J16,2)</f>
        <v>0</v>
      </c>
      <c r="L16" s="170">
        <v>0</v>
      </c>
      <c r="M16" s="170">
        <f>G16*(1+L16/100)</f>
        <v>0</v>
      </c>
      <c r="N16" s="163">
        <v>0</v>
      </c>
      <c r="O16" s="163">
        <f>ROUND(E16*N16,5)</f>
        <v>0</v>
      </c>
      <c r="P16" s="163">
        <v>0</v>
      </c>
      <c r="Q16" s="163">
        <f>ROUND(E16*P16,5)</f>
        <v>0</v>
      </c>
      <c r="R16" s="163"/>
      <c r="S16" s="163"/>
      <c r="T16" s="164">
        <v>0</v>
      </c>
      <c r="U16" s="163">
        <f>ROUND(E16*T16,2)</f>
        <v>0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128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x14ac:dyDescent="0.25">
      <c r="A17" s="155" t="s">
        <v>119</v>
      </c>
      <c r="B17" s="162" t="s">
        <v>62</v>
      </c>
      <c r="C17" s="191" t="s">
        <v>63</v>
      </c>
      <c r="D17" s="165"/>
      <c r="E17" s="168"/>
      <c r="F17" s="171"/>
      <c r="G17" s="171">
        <f>SUMIF(AE18:AE22,"&lt;&gt;NOR",G18:G22)</f>
        <v>0</v>
      </c>
      <c r="H17" s="171"/>
      <c r="I17" s="171">
        <f>SUM(I18:I22)</f>
        <v>0</v>
      </c>
      <c r="J17" s="171"/>
      <c r="K17" s="171">
        <f>SUM(K18:K22)</f>
        <v>0</v>
      </c>
      <c r="L17" s="171"/>
      <c r="M17" s="171">
        <f>SUM(M18:M22)</f>
        <v>0</v>
      </c>
      <c r="N17" s="165"/>
      <c r="O17" s="165">
        <f>SUM(O18:O22)</f>
        <v>0</v>
      </c>
      <c r="P17" s="165"/>
      <c r="Q17" s="165">
        <f>SUM(Q18:Q22)</f>
        <v>1.9300000000000001E-3</v>
      </c>
      <c r="R17" s="165"/>
      <c r="S17" s="165"/>
      <c r="T17" s="166"/>
      <c r="U17" s="165">
        <f>SUM(U18:U22)</f>
        <v>5.1100000000000003</v>
      </c>
      <c r="AE17" t="s">
        <v>120</v>
      </c>
    </row>
    <row r="18" spans="1:60" outlineLevel="1" x14ac:dyDescent="0.25">
      <c r="A18" s="154">
        <v>7</v>
      </c>
      <c r="B18" s="161" t="s">
        <v>138</v>
      </c>
      <c r="C18" s="190" t="s">
        <v>139</v>
      </c>
      <c r="D18" s="163" t="s">
        <v>140</v>
      </c>
      <c r="E18" s="167">
        <v>0.9</v>
      </c>
      <c r="F18" s="169"/>
      <c r="G18" s="170">
        <f>ROUND(E18*F18,2)</f>
        <v>0</v>
      </c>
      <c r="H18" s="169"/>
      <c r="I18" s="170">
        <f>ROUND(E18*H18,2)</f>
        <v>0</v>
      </c>
      <c r="J18" s="169"/>
      <c r="K18" s="170">
        <f>ROUND(E18*J18,2)</f>
        <v>0</v>
      </c>
      <c r="L18" s="170">
        <v>0</v>
      </c>
      <c r="M18" s="170">
        <f>G18*(1+L18/100)</f>
        <v>0</v>
      </c>
      <c r="N18" s="163">
        <v>0</v>
      </c>
      <c r="O18" s="163">
        <f>ROUND(E18*N18,5)</f>
        <v>0</v>
      </c>
      <c r="P18" s="163">
        <v>2.14E-3</v>
      </c>
      <c r="Q18" s="163">
        <f>ROUND(E18*P18,5)</f>
        <v>1.9300000000000001E-3</v>
      </c>
      <c r="R18" s="163"/>
      <c r="S18" s="163"/>
      <c r="T18" s="164">
        <v>5.5</v>
      </c>
      <c r="U18" s="163">
        <f>ROUND(E18*T18,2)</f>
        <v>4.95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128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>
        <v>8</v>
      </c>
      <c r="B19" s="161" t="s">
        <v>141</v>
      </c>
      <c r="C19" s="190" t="s">
        <v>142</v>
      </c>
      <c r="D19" s="163" t="s">
        <v>137</v>
      </c>
      <c r="E19" s="167">
        <v>0.08</v>
      </c>
      <c r="F19" s="169"/>
      <c r="G19" s="170">
        <f>ROUND(E19*F19,2)</f>
        <v>0</v>
      </c>
      <c r="H19" s="169"/>
      <c r="I19" s="170">
        <f>ROUND(E19*H19,2)</f>
        <v>0</v>
      </c>
      <c r="J19" s="169"/>
      <c r="K19" s="170">
        <f>ROUND(E19*J19,2)</f>
        <v>0</v>
      </c>
      <c r="L19" s="170">
        <v>0</v>
      </c>
      <c r="M19" s="170">
        <f>G19*(1+L19/100)</f>
        <v>0</v>
      </c>
      <c r="N19" s="163">
        <v>0</v>
      </c>
      <c r="O19" s="163">
        <f>ROUND(E19*N19,5)</f>
        <v>0</v>
      </c>
      <c r="P19" s="163">
        <v>0</v>
      </c>
      <c r="Q19" s="163">
        <f>ROUND(E19*P19,5)</f>
        <v>0</v>
      </c>
      <c r="R19" s="163"/>
      <c r="S19" s="163"/>
      <c r="T19" s="164">
        <v>1.8160000000000001</v>
      </c>
      <c r="U19" s="163">
        <f>ROUND(E19*T19,2)</f>
        <v>0.15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128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54">
        <v>9</v>
      </c>
      <c r="B20" s="161" t="s">
        <v>143</v>
      </c>
      <c r="C20" s="190" t="s">
        <v>144</v>
      </c>
      <c r="D20" s="163" t="s">
        <v>137</v>
      </c>
      <c r="E20" s="167">
        <v>0.08</v>
      </c>
      <c r="F20" s="169"/>
      <c r="G20" s="170">
        <f>ROUND(E20*F20,2)</f>
        <v>0</v>
      </c>
      <c r="H20" s="169"/>
      <c r="I20" s="170">
        <f>ROUND(E20*H20,2)</f>
        <v>0</v>
      </c>
      <c r="J20" s="169"/>
      <c r="K20" s="170">
        <f>ROUND(E20*J20,2)</f>
        <v>0</v>
      </c>
      <c r="L20" s="170">
        <v>0</v>
      </c>
      <c r="M20" s="170">
        <f>G20*(1+L20/100)</f>
        <v>0</v>
      </c>
      <c r="N20" s="163">
        <v>0</v>
      </c>
      <c r="O20" s="163">
        <f>ROUND(E20*N20,5)</f>
        <v>0</v>
      </c>
      <c r="P20" s="163">
        <v>0</v>
      </c>
      <c r="Q20" s="163">
        <f>ROUND(E20*P20,5)</f>
        <v>0</v>
      </c>
      <c r="R20" s="163"/>
      <c r="S20" s="163"/>
      <c r="T20" s="164">
        <v>4.2000000000000003E-2</v>
      </c>
      <c r="U20" s="163">
        <f>ROUND(E20*T20,2)</f>
        <v>0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128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54">
        <v>10</v>
      </c>
      <c r="B21" s="161" t="s">
        <v>145</v>
      </c>
      <c r="C21" s="190" t="s">
        <v>146</v>
      </c>
      <c r="D21" s="163" t="s">
        <v>137</v>
      </c>
      <c r="E21" s="167">
        <v>0.08</v>
      </c>
      <c r="F21" s="169"/>
      <c r="G21" s="170">
        <f>ROUND(E21*F21,2)</f>
        <v>0</v>
      </c>
      <c r="H21" s="169"/>
      <c r="I21" s="170">
        <f>ROUND(E21*H21,2)</f>
        <v>0</v>
      </c>
      <c r="J21" s="169"/>
      <c r="K21" s="170">
        <f>ROUND(E21*J21,2)</f>
        <v>0</v>
      </c>
      <c r="L21" s="170">
        <v>0</v>
      </c>
      <c r="M21" s="170">
        <f>G21*(1+L21/100)</f>
        <v>0</v>
      </c>
      <c r="N21" s="163">
        <v>0</v>
      </c>
      <c r="O21" s="163">
        <f>ROUND(E21*N21,5)</f>
        <v>0</v>
      </c>
      <c r="P21" s="163">
        <v>0</v>
      </c>
      <c r="Q21" s="163">
        <f>ROUND(E21*P21,5)</f>
        <v>0</v>
      </c>
      <c r="R21" s="163"/>
      <c r="S21" s="163"/>
      <c r="T21" s="164">
        <v>0.16400000000000001</v>
      </c>
      <c r="U21" s="163">
        <f>ROUND(E21*T21,2)</f>
        <v>0.01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128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>
        <v>11</v>
      </c>
      <c r="B22" s="161" t="s">
        <v>147</v>
      </c>
      <c r="C22" s="190" t="s">
        <v>148</v>
      </c>
      <c r="D22" s="163" t="s">
        <v>137</v>
      </c>
      <c r="E22" s="167">
        <v>0.08</v>
      </c>
      <c r="F22" s="169"/>
      <c r="G22" s="170">
        <f>ROUND(E22*F22,2)</f>
        <v>0</v>
      </c>
      <c r="H22" s="169"/>
      <c r="I22" s="170">
        <f>ROUND(E22*H22,2)</f>
        <v>0</v>
      </c>
      <c r="J22" s="169"/>
      <c r="K22" s="170">
        <f>ROUND(E22*J22,2)</f>
        <v>0</v>
      </c>
      <c r="L22" s="170">
        <v>0</v>
      </c>
      <c r="M22" s="170">
        <f>G22*(1+L22/100)</f>
        <v>0</v>
      </c>
      <c r="N22" s="163">
        <v>0</v>
      </c>
      <c r="O22" s="163">
        <f>ROUND(E22*N22,5)</f>
        <v>0</v>
      </c>
      <c r="P22" s="163">
        <v>0</v>
      </c>
      <c r="Q22" s="163">
        <f>ROUND(E22*P22,5)</f>
        <v>0</v>
      </c>
      <c r="R22" s="163"/>
      <c r="S22" s="163"/>
      <c r="T22" s="164">
        <v>0</v>
      </c>
      <c r="U22" s="163">
        <f>ROUND(E22*T22,2)</f>
        <v>0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128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x14ac:dyDescent="0.25">
      <c r="A23" s="155" t="s">
        <v>119</v>
      </c>
      <c r="B23" s="162" t="s">
        <v>64</v>
      </c>
      <c r="C23" s="191" t="s">
        <v>65</v>
      </c>
      <c r="D23" s="165"/>
      <c r="E23" s="168"/>
      <c r="F23" s="171"/>
      <c r="G23" s="171">
        <f>SUMIF(AE24:AE24,"&lt;&gt;NOR",G24:G24)</f>
        <v>0</v>
      </c>
      <c r="H23" s="171"/>
      <c r="I23" s="171">
        <f>SUM(I24:I24)</f>
        <v>0</v>
      </c>
      <c r="J23" s="171"/>
      <c r="K23" s="171">
        <f>SUM(K24:K24)</f>
        <v>0</v>
      </c>
      <c r="L23" s="171"/>
      <c r="M23" s="171">
        <f>SUM(M24:M24)</f>
        <v>0</v>
      </c>
      <c r="N23" s="165"/>
      <c r="O23" s="165">
        <f>SUM(O24:O24)</f>
        <v>0</v>
      </c>
      <c r="P23" s="165"/>
      <c r="Q23" s="165">
        <f>SUM(Q24:Q24)</f>
        <v>0</v>
      </c>
      <c r="R23" s="165"/>
      <c r="S23" s="165"/>
      <c r="T23" s="166"/>
      <c r="U23" s="165">
        <f>SUM(U24:U24)</f>
        <v>0.3</v>
      </c>
      <c r="AE23" t="s">
        <v>120</v>
      </c>
    </row>
    <row r="24" spans="1:60" outlineLevel="1" x14ac:dyDescent="0.25">
      <c r="A24" s="154">
        <v>12</v>
      </c>
      <c r="B24" s="161" t="s">
        <v>149</v>
      </c>
      <c r="C24" s="190" t="s">
        <v>150</v>
      </c>
      <c r="D24" s="163" t="s">
        <v>137</v>
      </c>
      <c r="E24" s="167">
        <v>0.1</v>
      </c>
      <c r="F24" s="169"/>
      <c r="G24" s="170">
        <f>ROUND(E24*F24,2)</f>
        <v>0</v>
      </c>
      <c r="H24" s="169"/>
      <c r="I24" s="170">
        <f>ROUND(E24*H24,2)</f>
        <v>0</v>
      </c>
      <c r="J24" s="169"/>
      <c r="K24" s="170">
        <f>ROUND(E24*J24,2)</f>
        <v>0</v>
      </c>
      <c r="L24" s="170">
        <v>0</v>
      </c>
      <c r="M24" s="170">
        <f>G24*(1+L24/100)</f>
        <v>0</v>
      </c>
      <c r="N24" s="163">
        <v>0</v>
      </c>
      <c r="O24" s="163">
        <f>ROUND(E24*N24,5)</f>
        <v>0</v>
      </c>
      <c r="P24" s="163">
        <v>0</v>
      </c>
      <c r="Q24" s="163">
        <f>ROUND(E24*P24,5)</f>
        <v>0</v>
      </c>
      <c r="R24" s="163"/>
      <c r="S24" s="163"/>
      <c r="T24" s="164">
        <v>3.0049999999999999</v>
      </c>
      <c r="U24" s="163">
        <f>ROUND(E24*T24,2)</f>
        <v>0.3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128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x14ac:dyDescent="0.25">
      <c r="A25" s="155" t="s">
        <v>119</v>
      </c>
      <c r="B25" s="162" t="s">
        <v>66</v>
      </c>
      <c r="C25" s="191" t="s">
        <v>67</v>
      </c>
      <c r="D25" s="165"/>
      <c r="E25" s="168"/>
      <c r="F25" s="171"/>
      <c r="G25" s="171">
        <f>SUMIF(AE26:AE28,"&lt;&gt;NOR",G26:G28)</f>
        <v>0</v>
      </c>
      <c r="H25" s="171"/>
      <c r="I25" s="171">
        <f>SUM(I26:I28)</f>
        <v>0</v>
      </c>
      <c r="J25" s="171"/>
      <c r="K25" s="171">
        <f>SUM(K26:K28)</f>
        <v>0</v>
      </c>
      <c r="L25" s="171"/>
      <c r="M25" s="171">
        <f>SUM(M26:M28)</f>
        <v>0</v>
      </c>
      <c r="N25" s="165"/>
      <c r="O25" s="165">
        <f>SUM(O26:O28)</f>
        <v>3.5500000000000002E-3</v>
      </c>
      <c r="P25" s="165"/>
      <c r="Q25" s="165">
        <f>SUM(Q26:Q28)</f>
        <v>0</v>
      </c>
      <c r="R25" s="165"/>
      <c r="S25" s="165"/>
      <c r="T25" s="166"/>
      <c r="U25" s="165">
        <f>SUM(U26:U28)</f>
        <v>3.23</v>
      </c>
      <c r="AE25" t="s">
        <v>120</v>
      </c>
    </row>
    <row r="26" spans="1:60" ht="20.399999999999999" outlineLevel="1" x14ac:dyDescent="0.25">
      <c r="A26" s="154">
        <v>13</v>
      </c>
      <c r="B26" s="161" t="s">
        <v>151</v>
      </c>
      <c r="C26" s="190" t="s">
        <v>152</v>
      </c>
      <c r="D26" s="163" t="s">
        <v>140</v>
      </c>
      <c r="E26" s="167">
        <v>4</v>
      </c>
      <c r="F26" s="169"/>
      <c r="G26" s="170">
        <f>ROUND(E26*F26,2)</f>
        <v>0</v>
      </c>
      <c r="H26" s="169"/>
      <c r="I26" s="170">
        <f>ROUND(E26*H26,2)</f>
        <v>0</v>
      </c>
      <c r="J26" s="169"/>
      <c r="K26" s="170">
        <f>ROUND(E26*J26,2)</f>
        <v>0</v>
      </c>
      <c r="L26" s="170">
        <v>0</v>
      </c>
      <c r="M26" s="170">
        <f>G26*(1+L26/100)</f>
        <v>0</v>
      </c>
      <c r="N26" s="163">
        <v>5.8E-4</v>
      </c>
      <c r="O26" s="163">
        <f>ROUND(E26*N26,5)</f>
        <v>2.32E-3</v>
      </c>
      <c r="P26" s="163">
        <v>0</v>
      </c>
      <c r="Q26" s="163">
        <f>ROUND(E26*P26,5)</f>
        <v>0</v>
      </c>
      <c r="R26" s="163"/>
      <c r="S26" s="163"/>
      <c r="T26" s="164">
        <v>0.6159</v>
      </c>
      <c r="U26" s="163">
        <f>ROUND(E26*T26,2)</f>
        <v>2.46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128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0.399999999999999" outlineLevel="1" x14ac:dyDescent="0.25">
      <c r="A27" s="154">
        <v>14</v>
      </c>
      <c r="B27" s="161" t="s">
        <v>153</v>
      </c>
      <c r="C27" s="190" t="s">
        <v>154</v>
      </c>
      <c r="D27" s="163" t="s">
        <v>140</v>
      </c>
      <c r="E27" s="167">
        <v>3</v>
      </c>
      <c r="F27" s="169"/>
      <c r="G27" s="170">
        <f>ROUND(E27*F27,2)</f>
        <v>0</v>
      </c>
      <c r="H27" s="169"/>
      <c r="I27" s="170">
        <f>ROUND(E27*H27,2)</f>
        <v>0</v>
      </c>
      <c r="J27" s="169"/>
      <c r="K27" s="170">
        <f>ROUND(E27*J27,2)</f>
        <v>0</v>
      </c>
      <c r="L27" s="170">
        <v>0</v>
      </c>
      <c r="M27" s="170">
        <f>G27*(1+L27/100)</f>
        <v>0</v>
      </c>
      <c r="N27" s="163">
        <v>4.0999999999999999E-4</v>
      </c>
      <c r="O27" s="163">
        <f>ROUND(E27*N27,5)</f>
        <v>1.23E-3</v>
      </c>
      <c r="P27" s="163">
        <v>0</v>
      </c>
      <c r="Q27" s="163">
        <f>ROUND(E27*P27,5)</f>
        <v>0</v>
      </c>
      <c r="R27" s="163"/>
      <c r="S27" s="163"/>
      <c r="T27" s="164">
        <v>0.25800000000000001</v>
      </c>
      <c r="U27" s="163">
        <f>ROUND(E27*T27,2)</f>
        <v>0.77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128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54">
        <v>15</v>
      </c>
      <c r="B28" s="161" t="s">
        <v>155</v>
      </c>
      <c r="C28" s="190" t="s">
        <v>156</v>
      </c>
      <c r="D28" s="163" t="s">
        <v>127</v>
      </c>
      <c r="E28" s="167">
        <v>1</v>
      </c>
      <c r="F28" s="169"/>
      <c r="G28" s="170">
        <f>ROUND(E28*F28,2)</f>
        <v>0</v>
      </c>
      <c r="H28" s="169"/>
      <c r="I28" s="170">
        <f>ROUND(E28*H28,2)</f>
        <v>0</v>
      </c>
      <c r="J28" s="169"/>
      <c r="K28" s="170">
        <f>ROUND(E28*J28,2)</f>
        <v>0</v>
      </c>
      <c r="L28" s="170">
        <v>0</v>
      </c>
      <c r="M28" s="170">
        <f>G28*(1+L28/100)</f>
        <v>0</v>
      </c>
      <c r="N28" s="163">
        <v>0</v>
      </c>
      <c r="O28" s="163">
        <f>ROUND(E28*N28,5)</f>
        <v>0</v>
      </c>
      <c r="P28" s="163">
        <v>0</v>
      </c>
      <c r="Q28" s="163">
        <f>ROUND(E28*P28,5)</f>
        <v>0</v>
      </c>
      <c r="R28" s="163"/>
      <c r="S28" s="163"/>
      <c r="T28" s="164">
        <v>0</v>
      </c>
      <c r="U28" s="163">
        <f>ROUND(E28*T28,2)</f>
        <v>0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128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x14ac:dyDescent="0.25">
      <c r="A29" s="155" t="s">
        <v>119</v>
      </c>
      <c r="B29" s="162" t="s">
        <v>68</v>
      </c>
      <c r="C29" s="191" t="s">
        <v>69</v>
      </c>
      <c r="D29" s="165"/>
      <c r="E29" s="168"/>
      <c r="F29" s="171"/>
      <c r="G29" s="171">
        <f>SUMIF(AE30:AE34,"&lt;&gt;NOR",G30:G34)</f>
        <v>0</v>
      </c>
      <c r="H29" s="171"/>
      <c r="I29" s="171">
        <f>SUM(I30:I34)</f>
        <v>0</v>
      </c>
      <c r="J29" s="171"/>
      <c r="K29" s="171">
        <f>SUM(K30:K34)</f>
        <v>0</v>
      </c>
      <c r="L29" s="171"/>
      <c r="M29" s="171">
        <f>SUM(M30:M34)</f>
        <v>0</v>
      </c>
      <c r="N29" s="165"/>
      <c r="O29" s="165">
        <f>SUM(O30:O34)</f>
        <v>1.3780000000000001E-2</v>
      </c>
      <c r="P29" s="165"/>
      <c r="Q29" s="165">
        <f>SUM(Q30:Q34)</f>
        <v>0</v>
      </c>
      <c r="R29" s="165"/>
      <c r="S29" s="165"/>
      <c r="T29" s="166"/>
      <c r="U29" s="165">
        <f>SUM(U30:U34)</f>
        <v>4.7700000000000005</v>
      </c>
      <c r="AE29" t="s">
        <v>120</v>
      </c>
    </row>
    <row r="30" spans="1:60" outlineLevel="1" x14ac:dyDescent="0.25">
      <c r="A30" s="154">
        <v>16</v>
      </c>
      <c r="B30" s="161" t="s">
        <v>157</v>
      </c>
      <c r="C30" s="190" t="s">
        <v>158</v>
      </c>
      <c r="D30" s="163" t="s">
        <v>140</v>
      </c>
      <c r="E30" s="167">
        <v>13</v>
      </c>
      <c r="F30" s="169"/>
      <c r="G30" s="170">
        <f>ROUND(E30*F30,2)</f>
        <v>0</v>
      </c>
      <c r="H30" s="169"/>
      <c r="I30" s="170">
        <f>ROUND(E30*H30,2)</f>
        <v>0</v>
      </c>
      <c r="J30" s="169"/>
      <c r="K30" s="170">
        <f>ROUND(E30*J30,2)</f>
        <v>0</v>
      </c>
      <c r="L30" s="170">
        <v>0</v>
      </c>
      <c r="M30" s="170">
        <f>G30*(1+L30/100)</f>
        <v>0</v>
      </c>
      <c r="N30" s="163">
        <v>1.06E-3</v>
      </c>
      <c r="O30" s="163">
        <f>ROUND(E30*N30,5)</f>
        <v>1.3780000000000001E-2</v>
      </c>
      <c r="P30" s="163">
        <v>0</v>
      </c>
      <c r="Q30" s="163">
        <f>ROUND(E30*P30,5)</f>
        <v>0</v>
      </c>
      <c r="R30" s="163"/>
      <c r="S30" s="163"/>
      <c r="T30" s="164">
        <v>0.33262999999999998</v>
      </c>
      <c r="U30" s="163">
        <f>ROUND(E30*T30,2)</f>
        <v>4.32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128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54">
        <v>17</v>
      </c>
      <c r="B31" s="161" t="s">
        <v>159</v>
      </c>
      <c r="C31" s="190" t="s">
        <v>160</v>
      </c>
      <c r="D31" s="163" t="s">
        <v>161</v>
      </c>
      <c r="E31" s="167">
        <v>6</v>
      </c>
      <c r="F31" s="169"/>
      <c r="G31" s="170">
        <f>ROUND(E31*F31,2)</f>
        <v>0</v>
      </c>
      <c r="H31" s="169"/>
      <c r="I31" s="170">
        <f>ROUND(E31*H31,2)</f>
        <v>0</v>
      </c>
      <c r="J31" s="169"/>
      <c r="K31" s="170">
        <f>ROUND(E31*J31,2)</f>
        <v>0</v>
      </c>
      <c r="L31" s="170">
        <v>0</v>
      </c>
      <c r="M31" s="170">
        <f>G31*(1+L31/100)</f>
        <v>0</v>
      </c>
      <c r="N31" s="163">
        <v>0</v>
      </c>
      <c r="O31" s="163">
        <f>ROUND(E31*N31,5)</f>
        <v>0</v>
      </c>
      <c r="P31" s="163">
        <v>0</v>
      </c>
      <c r="Q31" s="163">
        <f>ROUND(E31*P31,5)</f>
        <v>0</v>
      </c>
      <c r="R31" s="163"/>
      <c r="S31" s="163"/>
      <c r="T31" s="164">
        <v>7.0000000000000007E-2</v>
      </c>
      <c r="U31" s="163">
        <f>ROUND(E31*T31,2)</f>
        <v>0.42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128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54">
        <v>18</v>
      </c>
      <c r="B32" s="161" t="s">
        <v>162</v>
      </c>
      <c r="C32" s="190" t="s">
        <v>163</v>
      </c>
      <c r="D32" s="163" t="s">
        <v>127</v>
      </c>
      <c r="E32" s="167">
        <v>1</v>
      </c>
      <c r="F32" s="169"/>
      <c r="G32" s="170">
        <f>ROUND(E32*F32,2)</f>
        <v>0</v>
      </c>
      <c r="H32" s="169"/>
      <c r="I32" s="170">
        <f>ROUND(E32*H32,2)</f>
        <v>0</v>
      </c>
      <c r="J32" s="169"/>
      <c r="K32" s="170">
        <f>ROUND(E32*J32,2)</f>
        <v>0</v>
      </c>
      <c r="L32" s="170">
        <v>0</v>
      </c>
      <c r="M32" s="170">
        <f>G32*(1+L32/100)</f>
        <v>0</v>
      </c>
      <c r="N32" s="163">
        <v>0</v>
      </c>
      <c r="O32" s="163">
        <f>ROUND(E32*N32,5)</f>
        <v>0</v>
      </c>
      <c r="P32" s="163">
        <v>0</v>
      </c>
      <c r="Q32" s="163">
        <f>ROUND(E32*P32,5)</f>
        <v>0</v>
      </c>
      <c r="R32" s="163"/>
      <c r="S32" s="163"/>
      <c r="T32" s="164">
        <v>0</v>
      </c>
      <c r="U32" s="163">
        <f>ROUND(E32*T32,2)</f>
        <v>0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128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54">
        <v>19</v>
      </c>
      <c r="B33" s="161" t="s">
        <v>164</v>
      </c>
      <c r="C33" s="190" t="s">
        <v>165</v>
      </c>
      <c r="D33" s="163" t="s">
        <v>127</v>
      </c>
      <c r="E33" s="167">
        <v>1</v>
      </c>
      <c r="F33" s="169"/>
      <c r="G33" s="170">
        <f>ROUND(E33*F33,2)</f>
        <v>0</v>
      </c>
      <c r="H33" s="169"/>
      <c r="I33" s="170">
        <f>ROUND(E33*H33,2)</f>
        <v>0</v>
      </c>
      <c r="J33" s="169"/>
      <c r="K33" s="170">
        <f>ROUND(E33*J33,2)</f>
        <v>0</v>
      </c>
      <c r="L33" s="170">
        <v>0</v>
      </c>
      <c r="M33" s="170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0</v>
      </c>
      <c r="U33" s="163">
        <f>ROUND(E33*T33,2)</f>
        <v>0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128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>
        <v>20</v>
      </c>
      <c r="B34" s="161" t="s">
        <v>166</v>
      </c>
      <c r="C34" s="190" t="s">
        <v>167</v>
      </c>
      <c r="D34" s="163" t="s">
        <v>137</v>
      </c>
      <c r="E34" s="167">
        <v>0.02</v>
      </c>
      <c r="F34" s="169"/>
      <c r="G34" s="170">
        <f>ROUND(E34*F34,2)</f>
        <v>0</v>
      </c>
      <c r="H34" s="169"/>
      <c r="I34" s="170">
        <f>ROUND(E34*H34,2)</f>
        <v>0</v>
      </c>
      <c r="J34" s="169"/>
      <c r="K34" s="170">
        <f>ROUND(E34*J34,2)</f>
        <v>0</v>
      </c>
      <c r="L34" s="170">
        <v>0</v>
      </c>
      <c r="M34" s="170">
        <f>G34*(1+L34/100)</f>
        <v>0</v>
      </c>
      <c r="N34" s="163">
        <v>0</v>
      </c>
      <c r="O34" s="163">
        <f>ROUND(E34*N34,5)</f>
        <v>0</v>
      </c>
      <c r="P34" s="163">
        <v>0</v>
      </c>
      <c r="Q34" s="163">
        <f>ROUND(E34*P34,5)</f>
        <v>0</v>
      </c>
      <c r="R34" s="163"/>
      <c r="S34" s="163"/>
      <c r="T34" s="164">
        <v>1.333</v>
      </c>
      <c r="U34" s="163">
        <f>ROUND(E34*T34,2)</f>
        <v>0.03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128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x14ac:dyDescent="0.25">
      <c r="A35" s="155" t="s">
        <v>119</v>
      </c>
      <c r="B35" s="162" t="s">
        <v>70</v>
      </c>
      <c r="C35" s="191" t="s">
        <v>71</v>
      </c>
      <c r="D35" s="165"/>
      <c r="E35" s="168"/>
      <c r="F35" s="171"/>
      <c r="G35" s="171">
        <f>SUMIF(AE36:AE37,"&lt;&gt;NOR",G36:G37)</f>
        <v>0</v>
      </c>
      <c r="H35" s="171"/>
      <c r="I35" s="171">
        <f>SUM(I36:I37)</f>
        <v>0</v>
      </c>
      <c r="J35" s="171"/>
      <c r="K35" s="171">
        <f>SUM(K36:K37)</f>
        <v>0</v>
      </c>
      <c r="L35" s="171"/>
      <c r="M35" s="171">
        <f>SUM(M36:M37)</f>
        <v>0</v>
      </c>
      <c r="N35" s="165"/>
      <c r="O35" s="165">
        <f>SUM(O36:O37)</f>
        <v>0</v>
      </c>
      <c r="P35" s="165"/>
      <c r="Q35" s="165">
        <f>SUM(Q36:Q37)</f>
        <v>0.48599999999999999</v>
      </c>
      <c r="R35" s="165"/>
      <c r="S35" s="165"/>
      <c r="T35" s="166"/>
      <c r="U35" s="165">
        <f>SUM(U36:U37)</f>
        <v>3.58</v>
      </c>
      <c r="AE35" t="s">
        <v>120</v>
      </c>
    </row>
    <row r="36" spans="1:60" outlineLevel="1" x14ac:dyDescent="0.25">
      <c r="A36" s="154">
        <v>21</v>
      </c>
      <c r="B36" s="161" t="s">
        <v>168</v>
      </c>
      <c r="C36" s="190" t="s">
        <v>169</v>
      </c>
      <c r="D36" s="163" t="s">
        <v>127</v>
      </c>
      <c r="E36" s="167">
        <v>1</v>
      </c>
      <c r="F36" s="169"/>
      <c r="G36" s="170">
        <f>ROUND(E36*F36,2)</f>
        <v>0</v>
      </c>
      <c r="H36" s="169"/>
      <c r="I36" s="170">
        <f>ROUND(E36*H36,2)</f>
        <v>0</v>
      </c>
      <c r="J36" s="169"/>
      <c r="K36" s="170">
        <f>ROUND(E36*J36,2)</f>
        <v>0</v>
      </c>
      <c r="L36" s="170">
        <v>0</v>
      </c>
      <c r="M36" s="170">
        <f>G36*(1+L36/100)</f>
        <v>0</v>
      </c>
      <c r="N36" s="163">
        <v>0</v>
      </c>
      <c r="O36" s="163">
        <f>ROUND(E36*N36,5)</f>
        <v>0</v>
      </c>
      <c r="P36" s="163">
        <v>0.312</v>
      </c>
      <c r="Q36" s="163">
        <f>ROUND(E36*P36,5)</f>
        <v>0.312</v>
      </c>
      <c r="R36" s="163"/>
      <c r="S36" s="163"/>
      <c r="T36" s="164">
        <v>0.72899999999999998</v>
      </c>
      <c r="U36" s="163">
        <f>ROUND(E36*T36,2)</f>
        <v>0.73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128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>
        <v>22</v>
      </c>
      <c r="B37" s="161" t="s">
        <v>170</v>
      </c>
      <c r="C37" s="190" t="s">
        <v>171</v>
      </c>
      <c r="D37" s="163" t="s">
        <v>127</v>
      </c>
      <c r="E37" s="167">
        <v>4</v>
      </c>
      <c r="F37" s="169"/>
      <c r="G37" s="170">
        <f>ROUND(E37*F37,2)</f>
        <v>0</v>
      </c>
      <c r="H37" s="169"/>
      <c r="I37" s="170">
        <f>ROUND(E37*H37,2)</f>
        <v>0</v>
      </c>
      <c r="J37" s="169"/>
      <c r="K37" s="170">
        <f>ROUND(E37*J37,2)</f>
        <v>0</v>
      </c>
      <c r="L37" s="170">
        <v>0</v>
      </c>
      <c r="M37" s="170">
        <f>G37*(1+L37/100)</f>
        <v>0</v>
      </c>
      <c r="N37" s="163">
        <v>0</v>
      </c>
      <c r="O37" s="163">
        <f>ROUND(E37*N37,5)</f>
        <v>0</v>
      </c>
      <c r="P37" s="163">
        <v>4.3499999999999997E-2</v>
      </c>
      <c r="Q37" s="163">
        <f>ROUND(E37*P37,5)</f>
        <v>0.17399999999999999</v>
      </c>
      <c r="R37" s="163"/>
      <c r="S37" s="163"/>
      <c r="T37" s="164">
        <v>0.71299999999999997</v>
      </c>
      <c r="U37" s="163">
        <f>ROUND(E37*T37,2)</f>
        <v>2.85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128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x14ac:dyDescent="0.25">
      <c r="A38" s="155" t="s">
        <v>119</v>
      </c>
      <c r="B38" s="162" t="s">
        <v>72</v>
      </c>
      <c r="C38" s="191" t="s">
        <v>73</v>
      </c>
      <c r="D38" s="165"/>
      <c r="E38" s="168"/>
      <c r="F38" s="171"/>
      <c r="G38" s="171">
        <f>SUMIF(AE39:AE56,"&lt;&gt;NOR",G39:G56)</f>
        <v>0</v>
      </c>
      <c r="H38" s="171"/>
      <c r="I38" s="171">
        <f>SUM(I39:I56)</f>
        <v>0</v>
      </c>
      <c r="J38" s="171"/>
      <c r="K38" s="171">
        <f>SUM(K39:K56)</f>
        <v>0</v>
      </c>
      <c r="L38" s="171"/>
      <c r="M38" s="171">
        <f>SUM(M39:M56)</f>
        <v>0</v>
      </c>
      <c r="N38" s="165"/>
      <c r="O38" s="165">
        <f>SUM(O39:O56)</f>
        <v>3.1719999999999998E-2</v>
      </c>
      <c r="P38" s="165"/>
      <c r="Q38" s="165">
        <f>SUM(Q39:Q56)</f>
        <v>0</v>
      </c>
      <c r="R38" s="165"/>
      <c r="S38" s="165"/>
      <c r="T38" s="166"/>
      <c r="U38" s="165">
        <f>SUM(U39:U56)</f>
        <v>10.84</v>
      </c>
      <c r="AE38" t="s">
        <v>120</v>
      </c>
    </row>
    <row r="39" spans="1:60" ht="20.399999999999999" outlineLevel="1" x14ac:dyDescent="0.25">
      <c r="A39" s="154">
        <v>23</v>
      </c>
      <c r="B39" s="161" t="s">
        <v>172</v>
      </c>
      <c r="C39" s="190" t="s">
        <v>173</v>
      </c>
      <c r="D39" s="163" t="s">
        <v>161</v>
      </c>
      <c r="E39" s="167">
        <v>1</v>
      </c>
      <c r="F39" s="169"/>
      <c r="G39" s="170">
        <f t="shared" ref="G39:G56" si="0">ROUND(E39*F39,2)</f>
        <v>0</v>
      </c>
      <c r="H39" s="169"/>
      <c r="I39" s="170">
        <f t="shared" ref="I39:I56" si="1">ROUND(E39*H39,2)</f>
        <v>0</v>
      </c>
      <c r="J39" s="169"/>
      <c r="K39" s="170">
        <f t="shared" ref="K39:K56" si="2">ROUND(E39*J39,2)</f>
        <v>0</v>
      </c>
      <c r="L39" s="170">
        <v>0</v>
      </c>
      <c r="M39" s="170">
        <f t="shared" ref="M39:M56" si="3">G39*(1+L39/100)</f>
        <v>0</v>
      </c>
      <c r="N39" s="163">
        <v>2.5999999999999999E-2</v>
      </c>
      <c r="O39" s="163">
        <f t="shared" ref="O39:O56" si="4">ROUND(E39*N39,5)</f>
        <v>2.5999999999999999E-2</v>
      </c>
      <c r="P39" s="163">
        <v>0</v>
      </c>
      <c r="Q39" s="163">
        <f t="shared" ref="Q39:Q56" si="5">ROUND(E39*P39,5)</f>
        <v>0</v>
      </c>
      <c r="R39" s="163"/>
      <c r="S39" s="163"/>
      <c r="T39" s="164">
        <v>0</v>
      </c>
      <c r="U39" s="163">
        <f t="shared" ref="U39:U56" si="6">ROUND(E39*T39,2)</f>
        <v>0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174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>
        <v>24</v>
      </c>
      <c r="B40" s="161" t="s">
        <v>175</v>
      </c>
      <c r="C40" s="190" t="s">
        <v>176</v>
      </c>
      <c r="D40" s="163" t="s">
        <v>127</v>
      </c>
      <c r="E40" s="167">
        <v>1</v>
      </c>
      <c r="F40" s="169"/>
      <c r="G40" s="170">
        <f t="shared" si="0"/>
        <v>0</v>
      </c>
      <c r="H40" s="169"/>
      <c r="I40" s="170">
        <f t="shared" si="1"/>
        <v>0</v>
      </c>
      <c r="J40" s="169"/>
      <c r="K40" s="170">
        <f t="shared" si="2"/>
        <v>0</v>
      </c>
      <c r="L40" s="170">
        <v>0</v>
      </c>
      <c r="M40" s="170">
        <f t="shared" si="3"/>
        <v>0</v>
      </c>
      <c r="N40" s="163">
        <v>6.2E-4</v>
      </c>
      <c r="O40" s="163">
        <f t="shared" si="4"/>
        <v>6.2E-4</v>
      </c>
      <c r="P40" s="163">
        <v>0</v>
      </c>
      <c r="Q40" s="163">
        <f t="shared" si="5"/>
        <v>0</v>
      </c>
      <c r="R40" s="163"/>
      <c r="S40" s="163"/>
      <c r="T40" s="164">
        <v>10.5261</v>
      </c>
      <c r="U40" s="163">
        <f t="shared" si="6"/>
        <v>10.53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128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5">
      <c r="A41" s="154">
        <v>25</v>
      </c>
      <c r="B41" s="161" t="s">
        <v>177</v>
      </c>
      <c r="C41" s="190" t="s">
        <v>178</v>
      </c>
      <c r="D41" s="163" t="s">
        <v>140</v>
      </c>
      <c r="E41" s="167">
        <v>10</v>
      </c>
      <c r="F41" s="169"/>
      <c r="G41" s="170">
        <f t="shared" si="0"/>
        <v>0</v>
      </c>
      <c r="H41" s="169"/>
      <c r="I41" s="170">
        <f t="shared" si="1"/>
        <v>0</v>
      </c>
      <c r="J41" s="169"/>
      <c r="K41" s="170">
        <f t="shared" si="2"/>
        <v>0</v>
      </c>
      <c r="L41" s="170">
        <v>0</v>
      </c>
      <c r="M41" s="170">
        <f t="shared" si="3"/>
        <v>0</v>
      </c>
      <c r="N41" s="163">
        <v>5.1000000000000004E-4</v>
      </c>
      <c r="O41" s="163">
        <f t="shared" si="4"/>
        <v>5.1000000000000004E-3</v>
      </c>
      <c r="P41" s="163">
        <v>0</v>
      </c>
      <c r="Q41" s="163">
        <f t="shared" si="5"/>
        <v>0</v>
      </c>
      <c r="R41" s="163"/>
      <c r="S41" s="163"/>
      <c r="T41" s="164">
        <v>3.1E-2</v>
      </c>
      <c r="U41" s="163">
        <f t="shared" si="6"/>
        <v>0.31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128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5">
      <c r="A42" s="154">
        <v>26</v>
      </c>
      <c r="B42" s="161" t="s">
        <v>179</v>
      </c>
      <c r="C42" s="190" t="s">
        <v>180</v>
      </c>
      <c r="D42" s="163" t="s">
        <v>161</v>
      </c>
      <c r="E42" s="167">
        <v>1</v>
      </c>
      <c r="F42" s="169"/>
      <c r="G42" s="170">
        <f t="shared" si="0"/>
        <v>0</v>
      </c>
      <c r="H42" s="169"/>
      <c r="I42" s="170">
        <f t="shared" si="1"/>
        <v>0</v>
      </c>
      <c r="J42" s="169"/>
      <c r="K42" s="170">
        <f t="shared" si="2"/>
        <v>0</v>
      </c>
      <c r="L42" s="170">
        <v>0</v>
      </c>
      <c r="M42" s="170">
        <f t="shared" si="3"/>
        <v>0</v>
      </c>
      <c r="N42" s="163">
        <v>0</v>
      </c>
      <c r="O42" s="163">
        <f t="shared" si="4"/>
        <v>0</v>
      </c>
      <c r="P42" s="163">
        <v>0</v>
      </c>
      <c r="Q42" s="163">
        <f t="shared" si="5"/>
        <v>0</v>
      </c>
      <c r="R42" s="163"/>
      <c r="S42" s="163"/>
      <c r="T42" s="164">
        <v>0</v>
      </c>
      <c r="U42" s="163">
        <f t="shared" si="6"/>
        <v>0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128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54">
        <v>27</v>
      </c>
      <c r="B43" s="161" t="s">
        <v>181</v>
      </c>
      <c r="C43" s="190" t="s">
        <v>182</v>
      </c>
      <c r="D43" s="163" t="s">
        <v>161</v>
      </c>
      <c r="E43" s="167">
        <v>1</v>
      </c>
      <c r="F43" s="169"/>
      <c r="G43" s="170">
        <f t="shared" si="0"/>
        <v>0</v>
      </c>
      <c r="H43" s="169"/>
      <c r="I43" s="170">
        <f t="shared" si="1"/>
        <v>0</v>
      </c>
      <c r="J43" s="169"/>
      <c r="K43" s="170">
        <f t="shared" si="2"/>
        <v>0</v>
      </c>
      <c r="L43" s="170">
        <v>0</v>
      </c>
      <c r="M43" s="170">
        <f t="shared" si="3"/>
        <v>0</v>
      </c>
      <c r="N43" s="163">
        <v>0</v>
      </c>
      <c r="O43" s="163">
        <f t="shared" si="4"/>
        <v>0</v>
      </c>
      <c r="P43" s="163">
        <v>0</v>
      </c>
      <c r="Q43" s="163">
        <f t="shared" si="5"/>
        <v>0</v>
      </c>
      <c r="R43" s="163"/>
      <c r="S43" s="163"/>
      <c r="T43" s="164">
        <v>0</v>
      </c>
      <c r="U43" s="163">
        <f t="shared" si="6"/>
        <v>0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128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5">
      <c r="A44" s="154">
        <v>28</v>
      </c>
      <c r="B44" s="161" t="s">
        <v>183</v>
      </c>
      <c r="C44" s="190" t="s">
        <v>184</v>
      </c>
      <c r="D44" s="163" t="s">
        <v>161</v>
      </c>
      <c r="E44" s="167">
        <v>4</v>
      </c>
      <c r="F44" s="169"/>
      <c r="G44" s="170">
        <f t="shared" si="0"/>
        <v>0</v>
      </c>
      <c r="H44" s="169"/>
      <c r="I44" s="170">
        <f t="shared" si="1"/>
        <v>0</v>
      </c>
      <c r="J44" s="169"/>
      <c r="K44" s="170">
        <f t="shared" si="2"/>
        <v>0</v>
      </c>
      <c r="L44" s="170">
        <v>0</v>
      </c>
      <c r="M44" s="170">
        <f t="shared" si="3"/>
        <v>0</v>
      </c>
      <c r="N44" s="163">
        <v>0</v>
      </c>
      <c r="O44" s="163">
        <f t="shared" si="4"/>
        <v>0</v>
      </c>
      <c r="P44" s="163">
        <v>0</v>
      </c>
      <c r="Q44" s="163">
        <f t="shared" si="5"/>
        <v>0</v>
      </c>
      <c r="R44" s="163"/>
      <c r="S44" s="163"/>
      <c r="T44" s="164">
        <v>0</v>
      </c>
      <c r="U44" s="163">
        <f t="shared" si="6"/>
        <v>0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128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>
        <v>29</v>
      </c>
      <c r="B45" s="161" t="s">
        <v>185</v>
      </c>
      <c r="C45" s="190" t="s">
        <v>186</v>
      </c>
      <c r="D45" s="163" t="s">
        <v>161</v>
      </c>
      <c r="E45" s="167">
        <v>10</v>
      </c>
      <c r="F45" s="169"/>
      <c r="G45" s="170">
        <f t="shared" si="0"/>
        <v>0</v>
      </c>
      <c r="H45" s="169"/>
      <c r="I45" s="170">
        <f t="shared" si="1"/>
        <v>0</v>
      </c>
      <c r="J45" s="169"/>
      <c r="K45" s="170">
        <f t="shared" si="2"/>
        <v>0</v>
      </c>
      <c r="L45" s="170">
        <v>0</v>
      </c>
      <c r="M45" s="170">
        <f t="shared" si="3"/>
        <v>0</v>
      </c>
      <c r="N45" s="163">
        <v>0</v>
      </c>
      <c r="O45" s="163">
        <f t="shared" si="4"/>
        <v>0</v>
      </c>
      <c r="P45" s="163">
        <v>0</v>
      </c>
      <c r="Q45" s="163">
        <f t="shared" si="5"/>
        <v>0</v>
      </c>
      <c r="R45" s="163"/>
      <c r="S45" s="163"/>
      <c r="T45" s="164">
        <v>0</v>
      </c>
      <c r="U45" s="163">
        <f t="shared" si="6"/>
        <v>0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128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54">
        <v>30</v>
      </c>
      <c r="B46" s="161" t="s">
        <v>187</v>
      </c>
      <c r="C46" s="190" t="s">
        <v>188</v>
      </c>
      <c r="D46" s="163" t="s">
        <v>161</v>
      </c>
      <c r="E46" s="167">
        <v>2</v>
      </c>
      <c r="F46" s="169"/>
      <c r="G46" s="170">
        <f t="shared" si="0"/>
        <v>0</v>
      </c>
      <c r="H46" s="169"/>
      <c r="I46" s="170">
        <f t="shared" si="1"/>
        <v>0</v>
      </c>
      <c r="J46" s="169"/>
      <c r="K46" s="170">
        <f t="shared" si="2"/>
        <v>0</v>
      </c>
      <c r="L46" s="170">
        <v>0</v>
      </c>
      <c r="M46" s="170">
        <f t="shared" si="3"/>
        <v>0</v>
      </c>
      <c r="N46" s="163">
        <v>0</v>
      </c>
      <c r="O46" s="163">
        <f t="shared" si="4"/>
        <v>0</v>
      </c>
      <c r="P46" s="163">
        <v>0</v>
      </c>
      <c r="Q46" s="163">
        <f t="shared" si="5"/>
        <v>0</v>
      </c>
      <c r="R46" s="163"/>
      <c r="S46" s="163"/>
      <c r="T46" s="164">
        <v>0</v>
      </c>
      <c r="U46" s="163">
        <f t="shared" si="6"/>
        <v>0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128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54">
        <v>31</v>
      </c>
      <c r="B47" s="161" t="s">
        <v>189</v>
      </c>
      <c r="C47" s="190" t="s">
        <v>190</v>
      </c>
      <c r="D47" s="163" t="s">
        <v>161</v>
      </c>
      <c r="E47" s="167">
        <v>2</v>
      </c>
      <c r="F47" s="169"/>
      <c r="G47" s="170">
        <f t="shared" si="0"/>
        <v>0</v>
      </c>
      <c r="H47" s="169"/>
      <c r="I47" s="170">
        <f t="shared" si="1"/>
        <v>0</v>
      </c>
      <c r="J47" s="169"/>
      <c r="K47" s="170">
        <f t="shared" si="2"/>
        <v>0</v>
      </c>
      <c r="L47" s="170">
        <v>0</v>
      </c>
      <c r="M47" s="170">
        <f t="shared" si="3"/>
        <v>0</v>
      </c>
      <c r="N47" s="163">
        <v>0</v>
      </c>
      <c r="O47" s="163">
        <f t="shared" si="4"/>
        <v>0</v>
      </c>
      <c r="P47" s="163">
        <v>0</v>
      </c>
      <c r="Q47" s="163">
        <f t="shared" si="5"/>
        <v>0</v>
      </c>
      <c r="R47" s="163"/>
      <c r="S47" s="163"/>
      <c r="T47" s="164">
        <v>0</v>
      </c>
      <c r="U47" s="163">
        <f t="shared" si="6"/>
        <v>0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128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>
        <v>32</v>
      </c>
      <c r="B48" s="161" t="s">
        <v>191</v>
      </c>
      <c r="C48" s="190" t="s">
        <v>192</v>
      </c>
      <c r="D48" s="163" t="s">
        <v>161</v>
      </c>
      <c r="E48" s="167">
        <v>1</v>
      </c>
      <c r="F48" s="169"/>
      <c r="G48" s="170">
        <f t="shared" si="0"/>
        <v>0</v>
      </c>
      <c r="H48" s="169"/>
      <c r="I48" s="170">
        <f t="shared" si="1"/>
        <v>0</v>
      </c>
      <c r="J48" s="169"/>
      <c r="K48" s="170">
        <f t="shared" si="2"/>
        <v>0</v>
      </c>
      <c r="L48" s="170">
        <v>0</v>
      </c>
      <c r="M48" s="170">
        <f t="shared" si="3"/>
        <v>0</v>
      </c>
      <c r="N48" s="163">
        <v>0</v>
      </c>
      <c r="O48" s="163">
        <f t="shared" si="4"/>
        <v>0</v>
      </c>
      <c r="P48" s="163">
        <v>0</v>
      </c>
      <c r="Q48" s="163">
        <f t="shared" si="5"/>
        <v>0</v>
      </c>
      <c r="R48" s="163"/>
      <c r="S48" s="163"/>
      <c r="T48" s="164">
        <v>0</v>
      </c>
      <c r="U48" s="163">
        <f t="shared" si="6"/>
        <v>0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128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>
        <v>33</v>
      </c>
      <c r="B49" s="161" t="s">
        <v>193</v>
      </c>
      <c r="C49" s="190" t="s">
        <v>194</v>
      </c>
      <c r="D49" s="163" t="s">
        <v>161</v>
      </c>
      <c r="E49" s="167">
        <v>1</v>
      </c>
      <c r="F49" s="169"/>
      <c r="G49" s="170">
        <f t="shared" si="0"/>
        <v>0</v>
      </c>
      <c r="H49" s="169"/>
      <c r="I49" s="170">
        <f t="shared" si="1"/>
        <v>0</v>
      </c>
      <c r="J49" s="169"/>
      <c r="K49" s="170">
        <f t="shared" si="2"/>
        <v>0</v>
      </c>
      <c r="L49" s="170">
        <v>0</v>
      </c>
      <c r="M49" s="170">
        <f t="shared" si="3"/>
        <v>0</v>
      </c>
      <c r="N49" s="163">
        <v>0</v>
      </c>
      <c r="O49" s="163">
        <f t="shared" si="4"/>
        <v>0</v>
      </c>
      <c r="P49" s="163">
        <v>0</v>
      </c>
      <c r="Q49" s="163">
        <f t="shared" si="5"/>
        <v>0</v>
      </c>
      <c r="R49" s="163"/>
      <c r="S49" s="163"/>
      <c r="T49" s="164">
        <v>0</v>
      </c>
      <c r="U49" s="163">
        <f t="shared" si="6"/>
        <v>0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128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5">
      <c r="A50" s="154">
        <v>34</v>
      </c>
      <c r="B50" s="161" t="s">
        <v>195</v>
      </c>
      <c r="C50" s="190" t="s">
        <v>196</v>
      </c>
      <c r="D50" s="163" t="s">
        <v>161</v>
      </c>
      <c r="E50" s="167">
        <v>1</v>
      </c>
      <c r="F50" s="169"/>
      <c r="G50" s="170">
        <f t="shared" si="0"/>
        <v>0</v>
      </c>
      <c r="H50" s="169"/>
      <c r="I50" s="170">
        <f t="shared" si="1"/>
        <v>0</v>
      </c>
      <c r="J50" s="169"/>
      <c r="K50" s="170">
        <f t="shared" si="2"/>
        <v>0</v>
      </c>
      <c r="L50" s="170">
        <v>0</v>
      </c>
      <c r="M50" s="170">
        <f t="shared" si="3"/>
        <v>0</v>
      </c>
      <c r="N50" s="163">
        <v>0</v>
      </c>
      <c r="O50" s="163">
        <f t="shared" si="4"/>
        <v>0</v>
      </c>
      <c r="P50" s="163">
        <v>0</v>
      </c>
      <c r="Q50" s="163">
        <f t="shared" si="5"/>
        <v>0</v>
      </c>
      <c r="R50" s="163"/>
      <c r="S50" s="163"/>
      <c r="T50" s="164">
        <v>0</v>
      </c>
      <c r="U50" s="163">
        <f t="shared" si="6"/>
        <v>0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128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>
        <v>35</v>
      </c>
      <c r="B51" s="161" t="s">
        <v>197</v>
      </c>
      <c r="C51" s="190" t="s">
        <v>198</v>
      </c>
      <c r="D51" s="163" t="s">
        <v>161</v>
      </c>
      <c r="E51" s="167">
        <v>4</v>
      </c>
      <c r="F51" s="169"/>
      <c r="G51" s="170">
        <f t="shared" si="0"/>
        <v>0</v>
      </c>
      <c r="H51" s="169"/>
      <c r="I51" s="170">
        <f t="shared" si="1"/>
        <v>0</v>
      </c>
      <c r="J51" s="169"/>
      <c r="K51" s="170">
        <f t="shared" si="2"/>
        <v>0</v>
      </c>
      <c r="L51" s="170">
        <v>0</v>
      </c>
      <c r="M51" s="170">
        <f t="shared" si="3"/>
        <v>0</v>
      </c>
      <c r="N51" s="163">
        <v>0</v>
      </c>
      <c r="O51" s="163">
        <f t="shared" si="4"/>
        <v>0</v>
      </c>
      <c r="P51" s="163">
        <v>0</v>
      </c>
      <c r="Q51" s="163">
        <f t="shared" si="5"/>
        <v>0</v>
      </c>
      <c r="R51" s="163"/>
      <c r="S51" s="163"/>
      <c r="T51" s="164">
        <v>0</v>
      </c>
      <c r="U51" s="163">
        <f t="shared" si="6"/>
        <v>0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128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54">
        <v>36</v>
      </c>
      <c r="B52" s="161" t="s">
        <v>199</v>
      </c>
      <c r="C52" s="190" t="s">
        <v>200</v>
      </c>
      <c r="D52" s="163" t="s">
        <v>161</v>
      </c>
      <c r="E52" s="167">
        <v>1</v>
      </c>
      <c r="F52" s="169"/>
      <c r="G52" s="170">
        <f t="shared" si="0"/>
        <v>0</v>
      </c>
      <c r="H52" s="169"/>
      <c r="I52" s="170">
        <f t="shared" si="1"/>
        <v>0</v>
      </c>
      <c r="J52" s="169"/>
      <c r="K52" s="170">
        <f t="shared" si="2"/>
        <v>0</v>
      </c>
      <c r="L52" s="170">
        <v>0</v>
      </c>
      <c r="M52" s="170">
        <f t="shared" si="3"/>
        <v>0</v>
      </c>
      <c r="N52" s="163">
        <v>0</v>
      </c>
      <c r="O52" s="163">
        <f t="shared" si="4"/>
        <v>0</v>
      </c>
      <c r="P52" s="163">
        <v>0</v>
      </c>
      <c r="Q52" s="163">
        <f t="shared" si="5"/>
        <v>0</v>
      </c>
      <c r="R52" s="163"/>
      <c r="S52" s="163"/>
      <c r="T52" s="164">
        <v>0</v>
      </c>
      <c r="U52" s="163">
        <f t="shared" si="6"/>
        <v>0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128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54">
        <v>37</v>
      </c>
      <c r="B53" s="161" t="s">
        <v>201</v>
      </c>
      <c r="C53" s="190" t="s">
        <v>202</v>
      </c>
      <c r="D53" s="163" t="s">
        <v>140</v>
      </c>
      <c r="E53" s="167">
        <v>20</v>
      </c>
      <c r="F53" s="169"/>
      <c r="G53" s="170">
        <f t="shared" si="0"/>
        <v>0</v>
      </c>
      <c r="H53" s="169"/>
      <c r="I53" s="170">
        <f t="shared" si="1"/>
        <v>0</v>
      </c>
      <c r="J53" s="169"/>
      <c r="K53" s="170">
        <f t="shared" si="2"/>
        <v>0</v>
      </c>
      <c r="L53" s="170">
        <v>0</v>
      </c>
      <c r="M53" s="170">
        <f t="shared" si="3"/>
        <v>0</v>
      </c>
      <c r="N53" s="163">
        <v>0</v>
      </c>
      <c r="O53" s="163">
        <f t="shared" si="4"/>
        <v>0</v>
      </c>
      <c r="P53" s="163">
        <v>0</v>
      </c>
      <c r="Q53" s="163">
        <f t="shared" si="5"/>
        <v>0</v>
      </c>
      <c r="R53" s="163"/>
      <c r="S53" s="163"/>
      <c r="T53" s="164">
        <v>0</v>
      </c>
      <c r="U53" s="163">
        <f t="shared" si="6"/>
        <v>0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128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5">
      <c r="A54" s="154">
        <v>38</v>
      </c>
      <c r="B54" s="161" t="s">
        <v>203</v>
      </c>
      <c r="C54" s="190" t="s">
        <v>204</v>
      </c>
      <c r="D54" s="163" t="s">
        <v>205</v>
      </c>
      <c r="E54" s="167">
        <v>1</v>
      </c>
      <c r="F54" s="169"/>
      <c r="G54" s="170">
        <f t="shared" si="0"/>
        <v>0</v>
      </c>
      <c r="H54" s="169"/>
      <c r="I54" s="170">
        <f t="shared" si="1"/>
        <v>0</v>
      </c>
      <c r="J54" s="169"/>
      <c r="K54" s="170">
        <f t="shared" si="2"/>
        <v>0</v>
      </c>
      <c r="L54" s="170">
        <v>0</v>
      </c>
      <c r="M54" s="170">
        <f t="shared" si="3"/>
        <v>0</v>
      </c>
      <c r="N54" s="163">
        <v>0</v>
      </c>
      <c r="O54" s="163">
        <f t="shared" si="4"/>
        <v>0</v>
      </c>
      <c r="P54" s="163">
        <v>0</v>
      </c>
      <c r="Q54" s="163">
        <f t="shared" si="5"/>
        <v>0</v>
      </c>
      <c r="R54" s="163"/>
      <c r="S54" s="163"/>
      <c r="T54" s="164">
        <v>0</v>
      </c>
      <c r="U54" s="163">
        <f t="shared" si="6"/>
        <v>0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128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5">
      <c r="A55" s="154">
        <v>39</v>
      </c>
      <c r="B55" s="161" t="s">
        <v>206</v>
      </c>
      <c r="C55" s="190" t="s">
        <v>207</v>
      </c>
      <c r="D55" s="163" t="s">
        <v>0</v>
      </c>
      <c r="E55" s="167">
        <v>993.25</v>
      </c>
      <c r="F55" s="169"/>
      <c r="G55" s="170">
        <f t="shared" si="0"/>
        <v>0</v>
      </c>
      <c r="H55" s="169"/>
      <c r="I55" s="170">
        <f t="shared" si="1"/>
        <v>0</v>
      </c>
      <c r="J55" s="169"/>
      <c r="K55" s="170">
        <f t="shared" si="2"/>
        <v>0</v>
      </c>
      <c r="L55" s="170">
        <v>0</v>
      </c>
      <c r="M55" s="170">
        <f t="shared" si="3"/>
        <v>0</v>
      </c>
      <c r="N55" s="163">
        <v>0</v>
      </c>
      <c r="O55" s="163">
        <f t="shared" si="4"/>
        <v>0</v>
      </c>
      <c r="P55" s="163">
        <v>0</v>
      </c>
      <c r="Q55" s="163">
        <f t="shared" si="5"/>
        <v>0</v>
      </c>
      <c r="R55" s="163"/>
      <c r="S55" s="163"/>
      <c r="T55" s="164">
        <v>0</v>
      </c>
      <c r="U55" s="163">
        <f t="shared" si="6"/>
        <v>0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128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54">
        <v>40</v>
      </c>
      <c r="B56" s="161" t="s">
        <v>208</v>
      </c>
      <c r="C56" s="190" t="s">
        <v>209</v>
      </c>
      <c r="D56" s="163" t="s">
        <v>0</v>
      </c>
      <c r="E56" s="167">
        <v>993.25</v>
      </c>
      <c r="F56" s="169"/>
      <c r="G56" s="170">
        <f t="shared" si="0"/>
        <v>0</v>
      </c>
      <c r="H56" s="169"/>
      <c r="I56" s="170">
        <f t="shared" si="1"/>
        <v>0</v>
      </c>
      <c r="J56" s="169"/>
      <c r="K56" s="170">
        <f t="shared" si="2"/>
        <v>0</v>
      </c>
      <c r="L56" s="170">
        <v>0</v>
      </c>
      <c r="M56" s="170">
        <f t="shared" si="3"/>
        <v>0</v>
      </c>
      <c r="N56" s="163">
        <v>0</v>
      </c>
      <c r="O56" s="163">
        <f t="shared" si="4"/>
        <v>0</v>
      </c>
      <c r="P56" s="163">
        <v>0</v>
      </c>
      <c r="Q56" s="163">
        <f t="shared" si="5"/>
        <v>0</v>
      </c>
      <c r="R56" s="163"/>
      <c r="S56" s="163"/>
      <c r="T56" s="164">
        <v>0</v>
      </c>
      <c r="U56" s="163">
        <f t="shared" si="6"/>
        <v>0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128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x14ac:dyDescent="0.25">
      <c r="A57" s="155" t="s">
        <v>119</v>
      </c>
      <c r="B57" s="162" t="s">
        <v>74</v>
      </c>
      <c r="C57" s="191" t="s">
        <v>75</v>
      </c>
      <c r="D57" s="165"/>
      <c r="E57" s="168"/>
      <c r="F57" s="171"/>
      <c r="G57" s="171">
        <f>SUMIF(AE58:AE58,"&lt;&gt;NOR",G58:G58)</f>
        <v>0</v>
      </c>
      <c r="H57" s="171"/>
      <c r="I57" s="171">
        <f>SUM(I58:I58)</f>
        <v>0</v>
      </c>
      <c r="J57" s="171"/>
      <c r="K57" s="171">
        <f>SUM(K58:K58)</f>
        <v>0</v>
      </c>
      <c r="L57" s="171"/>
      <c r="M57" s="171">
        <f>SUM(M58:M58)</f>
        <v>0</v>
      </c>
      <c r="N57" s="165"/>
      <c r="O57" s="165">
        <f>SUM(O58:O58)</f>
        <v>4.5199999999999997E-3</v>
      </c>
      <c r="P57" s="165"/>
      <c r="Q57" s="165">
        <f>SUM(Q58:Q58)</f>
        <v>0</v>
      </c>
      <c r="R57" s="165"/>
      <c r="S57" s="165"/>
      <c r="T57" s="166"/>
      <c r="U57" s="165">
        <f>SUM(U58:U58)</f>
        <v>0.46</v>
      </c>
      <c r="AE57" t="s">
        <v>120</v>
      </c>
    </row>
    <row r="58" spans="1:60" outlineLevel="1" x14ac:dyDescent="0.25">
      <c r="A58" s="154">
        <v>41</v>
      </c>
      <c r="B58" s="161" t="s">
        <v>210</v>
      </c>
      <c r="C58" s="190" t="s">
        <v>211</v>
      </c>
      <c r="D58" s="163" t="s">
        <v>127</v>
      </c>
      <c r="E58" s="167">
        <v>4</v>
      </c>
      <c r="F58" s="169"/>
      <c r="G58" s="170">
        <f>ROUND(E58*F58,2)</f>
        <v>0</v>
      </c>
      <c r="H58" s="169"/>
      <c r="I58" s="170">
        <f>ROUND(E58*H58,2)</f>
        <v>0</v>
      </c>
      <c r="J58" s="169"/>
      <c r="K58" s="170">
        <f>ROUND(E58*J58,2)</f>
        <v>0</v>
      </c>
      <c r="L58" s="170">
        <v>0</v>
      </c>
      <c r="M58" s="170">
        <f>G58*(1+L58/100)</f>
        <v>0</v>
      </c>
      <c r="N58" s="163">
        <v>1.1299999999999999E-3</v>
      </c>
      <c r="O58" s="163">
        <f>ROUND(E58*N58,5)</f>
        <v>4.5199999999999997E-3</v>
      </c>
      <c r="P58" s="163">
        <v>0</v>
      </c>
      <c r="Q58" s="163">
        <f>ROUND(E58*P58,5)</f>
        <v>0</v>
      </c>
      <c r="R58" s="163"/>
      <c r="S58" s="163"/>
      <c r="T58" s="164">
        <v>0.114</v>
      </c>
      <c r="U58" s="163">
        <f>ROUND(E58*T58,2)</f>
        <v>0.46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128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x14ac:dyDescent="0.25">
      <c r="A59" s="155" t="s">
        <v>119</v>
      </c>
      <c r="B59" s="162" t="s">
        <v>76</v>
      </c>
      <c r="C59" s="191" t="s">
        <v>77</v>
      </c>
      <c r="D59" s="165"/>
      <c r="E59" s="168"/>
      <c r="F59" s="171"/>
      <c r="G59" s="171">
        <f>SUMIF(AE60:AE65,"&lt;&gt;NOR",G60:G65)</f>
        <v>0</v>
      </c>
      <c r="H59" s="171"/>
      <c r="I59" s="171">
        <f>SUM(I60:I65)</f>
        <v>0</v>
      </c>
      <c r="J59" s="171"/>
      <c r="K59" s="171">
        <f>SUM(K60:K65)</f>
        <v>0</v>
      </c>
      <c r="L59" s="171"/>
      <c r="M59" s="171">
        <f>SUM(M60:M65)</f>
        <v>0</v>
      </c>
      <c r="N59" s="165"/>
      <c r="O59" s="165">
        <f>SUM(O60:O65)</f>
        <v>9.1039999999999996E-2</v>
      </c>
      <c r="P59" s="165"/>
      <c r="Q59" s="165">
        <f>SUM(Q60:Q65)</f>
        <v>0</v>
      </c>
      <c r="R59" s="165"/>
      <c r="S59" s="165"/>
      <c r="T59" s="166"/>
      <c r="U59" s="165">
        <f>SUM(U60:U65)</f>
        <v>30.82</v>
      </c>
      <c r="AE59" t="s">
        <v>120</v>
      </c>
    </row>
    <row r="60" spans="1:60" outlineLevel="1" x14ac:dyDescent="0.25">
      <c r="A60" s="154">
        <v>42</v>
      </c>
      <c r="B60" s="161" t="s">
        <v>212</v>
      </c>
      <c r="C60" s="190" t="s">
        <v>213</v>
      </c>
      <c r="D60" s="163" t="s">
        <v>140</v>
      </c>
      <c r="E60" s="167">
        <v>42</v>
      </c>
      <c r="F60" s="169"/>
      <c r="G60" s="170">
        <f t="shared" ref="G60:G65" si="7">ROUND(E60*F60,2)</f>
        <v>0</v>
      </c>
      <c r="H60" s="169"/>
      <c r="I60" s="170">
        <f t="shared" ref="I60:I65" si="8">ROUND(E60*H60,2)</f>
        <v>0</v>
      </c>
      <c r="J60" s="169"/>
      <c r="K60" s="170">
        <f t="shared" ref="K60:K65" si="9">ROUND(E60*J60,2)</f>
        <v>0</v>
      </c>
      <c r="L60" s="170">
        <v>0</v>
      </c>
      <c r="M60" s="170">
        <f t="shared" ref="M60:M65" si="10">G60*(1+L60/100)</f>
        <v>0</v>
      </c>
      <c r="N60" s="163">
        <v>7.6000000000000004E-4</v>
      </c>
      <c r="O60" s="163">
        <f t="shared" ref="O60:O65" si="11">ROUND(E60*N60,5)</f>
        <v>3.1919999999999997E-2</v>
      </c>
      <c r="P60" s="163">
        <v>0</v>
      </c>
      <c r="Q60" s="163">
        <f t="shared" ref="Q60:Q65" si="12">ROUND(E60*P60,5)</f>
        <v>0</v>
      </c>
      <c r="R60" s="163"/>
      <c r="S60" s="163"/>
      <c r="T60" s="164">
        <v>0.29737999999999998</v>
      </c>
      <c r="U60" s="163">
        <f t="shared" ref="U60:U65" si="13">ROUND(E60*T60,2)</f>
        <v>12.49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128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54">
        <v>43</v>
      </c>
      <c r="B61" s="161" t="s">
        <v>214</v>
      </c>
      <c r="C61" s="190" t="s">
        <v>215</v>
      </c>
      <c r="D61" s="163" t="s">
        <v>140</v>
      </c>
      <c r="E61" s="167">
        <v>14</v>
      </c>
      <c r="F61" s="169"/>
      <c r="G61" s="170">
        <f t="shared" si="7"/>
        <v>0</v>
      </c>
      <c r="H61" s="169"/>
      <c r="I61" s="170">
        <f t="shared" si="8"/>
        <v>0</v>
      </c>
      <c r="J61" s="169"/>
      <c r="K61" s="170">
        <f t="shared" si="9"/>
        <v>0</v>
      </c>
      <c r="L61" s="170">
        <v>0</v>
      </c>
      <c r="M61" s="170">
        <f t="shared" si="10"/>
        <v>0</v>
      </c>
      <c r="N61" s="163">
        <v>8.8000000000000003E-4</v>
      </c>
      <c r="O61" s="163">
        <f t="shared" si="11"/>
        <v>1.2319999999999999E-2</v>
      </c>
      <c r="P61" s="163">
        <v>0</v>
      </c>
      <c r="Q61" s="163">
        <f t="shared" si="12"/>
        <v>0</v>
      </c>
      <c r="R61" s="163"/>
      <c r="S61" s="163"/>
      <c r="T61" s="164">
        <v>0.30737999999999999</v>
      </c>
      <c r="U61" s="163">
        <f t="shared" si="13"/>
        <v>4.3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128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5">
      <c r="A62" s="154">
        <v>44</v>
      </c>
      <c r="B62" s="161" t="s">
        <v>216</v>
      </c>
      <c r="C62" s="190" t="s">
        <v>217</v>
      </c>
      <c r="D62" s="163" t="s">
        <v>140</v>
      </c>
      <c r="E62" s="167">
        <v>40</v>
      </c>
      <c r="F62" s="169"/>
      <c r="G62" s="170">
        <f t="shared" si="7"/>
        <v>0</v>
      </c>
      <c r="H62" s="169"/>
      <c r="I62" s="170">
        <f t="shared" si="8"/>
        <v>0</v>
      </c>
      <c r="J62" s="169"/>
      <c r="K62" s="170">
        <f t="shared" si="9"/>
        <v>0</v>
      </c>
      <c r="L62" s="170">
        <v>0</v>
      </c>
      <c r="M62" s="170">
        <f t="shared" si="10"/>
        <v>0</v>
      </c>
      <c r="N62" s="163">
        <v>1.01E-3</v>
      </c>
      <c r="O62" s="163">
        <f t="shared" si="11"/>
        <v>4.0399999999999998E-2</v>
      </c>
      <c r="P62" s="163">
        <v>0</v>
      </c>
      <c r="Q62" s="163">
        <f t="shared" si="12"/>
        <v>0</v>
      </c>
      <c r="R62" s="163"/>
      <c r="S62" s="163"/>
      <c r="T62" s="164">
        <v>0.31738</v>
      </c>
      <c r="U62" s="163">
        <f t="shared" si="13"/>
        <v>12.7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128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5">
      <c r="A63" s="154">
        <v>45</v>
      </c>
      <c r="B63" s="161" t="s">
        <v>218</v>
      </c>
      <c r="C63" s="190" t="s">
        <v>219</v>
      </c>
      <c r="D63" s="163" t="s">
        <v>140</v>
      </c>
      <c r="E63" s="167">
        <v>4</v>
      </c>
      <c r="F63" s="169"/>
      <c r="G63" s="170">
        <f t="shared" si="7"/>
        <v>0</v>
      </c>
      <c r="H63" s="169"/>
      <c r="I63" s="170">
        <f t="shared" si="8"/>
        <v>0</v>
      </c>
      <c r="J63" s="169"/>
      <c r="K63" s="170">
        <f t="shared" si="9"/>
        <v>0</v>
      </c>
      <c r="L63" s="170">
        <v>0</v>
      </c>
      <c r="M63" s="170">
        <f t="shared" si="10"/>
        <v>0</v>
      </c>
      <c r="N63" s="163">
        <v>1.6000000000000001E-3</v>
      </c>
      <c r="O63" s="163">
        <f t="shared" si="11"/>
        <v>6.4000000000000003E-3</v>
      </c>
      <c r="P63" s="163">
        <v>0</v>
      </c>
      <c r="Q63" s="163">
        <f t="shared" si="12"/>
        <v>0</v>
      </c>
      <c r="R63" s="163"/>
      <c r="S63" s="163"/>
      <c r="T63" s="164">
        <v>0.33332000000000001</v>
      </c>
      <c r="U63" s="163">
        <f t="shared" si="13"/>
        <v>1.33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128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5">
      <c r="A64" s="154">
        <v>46</v>
      </c>
      <c r="B64" s="161" t="s">
        <v>220</v>
      </c>
      <c r="C64" s="190" t="s">
        <v>221</v>
      </c>
      <c r="D64" s="163" t="s">
        <v>0</v>
      </c>
      <c r="E64" s="167">
        <v>488.94</v>
      </c>
      <c r="F64" s="169"/>
      <c r="G64" s="170">
        <f t="shared" si="7"/>
        <v>0</v>
      </c>
      <c r="H64" s="169"/>
      <c r="I64" s="170">
        <f t="shared" si="8"/>
        <v>0</v>
      </c>
      <c r="J64" s="169"/>
      <c r="K64" s="170">
        <f t="shared" si="9"/>
        <v>0</v>
      </c>
      <c r="L64" s="170">
        <v>0</v>
      </c>
      <c r="M64" s="170">
        <f t="shared" si="10"/>
        <v>0</v>
      </c>
      <c r="N64" s="163">
        <v>0</v>
      </c>
      <c r="O64" s="163">
        <f t="shared" si="11"/>
        <v>0</v>
      </c>
      <c r="P64" s="163">
        <v>0</v>
      </c>
      <c r="Q64" s="163">
        <f t="shared" si="12"/>
        <v>0</v>
      </c>
      <c r="R64" s="163"/>
      <c r="S64" s="163"/>
      <c r="T64" s="164">
        <v>0</v>
      </c>
      <c r="U64" s="163">
        <f t="shared" si="13"/>
        <v>0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128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5">
      <c r="A65" s="154">
        <v>47</v>
      </c>
      <c r="B65" s="161" t="s">
        <v>222</v>
      </c>
      <c r="C65" s="190" t="s">
        <v>223</v>
      </c>
      <c r="D65" s="163" t="s">
        <v>0</v>
      </c>
      <c r="E65" s="167">
        <v>488.94</v>
      </c>
      <c r="F65" s="169"/>
      <c r="G65" s="170">
        <f t="shared" si="7"/>
        <v>0</v>
      </c>
      <c r="H65" s="169"/>
      <c r="I65" s="170">
        <f t="shared" si="8"/>
        <v>0</v>
      </c>
      <c r="J65" s="169"/>
      <c r="K65" s="170">
        <f t="shared" si="9"/>
        <v>0</v>
      </c>
      <c r="L65" s="170">
        <v>0</v>
      </c>
      <c r="M65" s="170">
        <f t="shared" si="10"/>
        <v>0</v>
      </c>
      <c r="N65" s="163">
        <v>0</v>
      </c>
      <c r="O65" s="163">
        <f t="shared" si="11"/>
        <v>0</v>
      </c>
      <c r="P65" s="163">
        <v>0</v>
      </c>
      <c r="Q65" s="163">
        <f t="shared" si="12"/>
        <v>0</v>
      </c>
      <c r="R65" s="163"/>
      <c r="S65" s="163"/>
      <c r="T65" s="164">
        <v>0</v>
      </c>
      <c r="U65" s="163">
        <f t="shared" si="13"/>
        <v>0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128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x14ac:dyDescent="0.25">
      <c r="A66" s="155" t="s">
        <v>119</v>
      </c>
      <c r="B66" s="162" t="s">
        <v>78</v>
      </c>
      <c r="C66" s="191" t="s">
        <v>79</v>
      </c>
      <c r="D66" s="165"/>
      <c r="E66" s="168"/>
      <c r="F66" s="171"/>
      <c r="G66" s="171">
        <f>SUMIF(AE67:AE73,"&lt;&gt;NOR",G67:G73)</f>
        <v>0</v>
      </c>
      <c r="H66" s="171"/>
      <c r="I66" s="171">
        <f>SUM(I67:I73)</f>
        <v>0</v>
      </c>
      <c r="J66" s="171"/>
      <c r="K66" s="171">
        <f>SUM(K67:K73)</f>
        <v>0</v>
      </c>
      <c r="L66" s="171"/>
      <c r="M66" s="171">
        <f>SUM(M67:M73)</f>
        <v>0</v>
      </c>
      <c r="N66" s="165"/>
      <c r="O66" s="165">
        <f>SUM(O67:O73)</f>
        <v>9.6000000000000002E-4</v>
      </c>
      <c r="P66" s="165"/>
      <c r="Q66" s="165">
        <f>SUM(Q67:Q73)</f>
        <v>0</v>
      </c>
      <c r="R66" s="165"/>
      <c r="S66" s="165"/>
      <c r="T66" s="166"/>
      <c r="U66" s="165">
        <f>SUM(U67:U73)</f>
        <v>1.4700000000000002</v>
      </c>
      <c r="AE66" t="s">
        <v>120</v>
      </c>
    </row>
    <row r="67" spans="1:60" outlineLevel="1" x14ac:dyDescent="0.25">
      <c r="A67" s="154">
        <v>48</v>
      </c>
      <c r="B67" s="161" t="s">
        <v>224</v>
      </c>
      <c r="C67" s="190" t="s">
        <v>225</v>
      </c>
      <c r="D67" s="163" t="s">
        <v>161</v>
      </c>
      <c r="E67" s="167">
        <v>2</v>
      </c>
      <c r="F67" s="169"/>
      <c r="G67" s="170">
        <f t="shared" ref="G67:G73" si="14">ROUND(E67*F67,2)</f>
        <v>0</v>
      </c>
      <c r="H67" s="169"/>
      <c r="I67" s="170">
        <f t="shared" ref="I67:I73" si="15">ROUND(E67*H67,2)</f>
        <v>0</v>
      </c>
      <c r="J67" s="169"/>
      <c r="K67" s="170">
        <f t="shared" ref="K67:K73" si="16">ROUND(E67*J67,2)</f>
        <v>0</v>
      </c>
      <c r="L67" s="170">
        <v>0</v>
      </c>
      <c r="M67" s="170">
        <f t="shared" ref="M67:M73" si="17">G67*(1+L67/100)</f>
        <v>0</v>
      </c>
      <c r="N67" s="163">
        <v>0</v>
      </c>
      <c r="O67" s="163">
        <f t="shared" ref="O67:O73" si="18">ROUND(E67*N67,5)</f>
        <v>0</v>
      </c>
      <c r="P67" s="163">
        <v>0</v>
      </c>
      <c r="Q67" s="163">
        <f t="shared" ref="Q67:Q73" si="19">ROUND(E67*P67,5)</f>
        <v>0</v>
      </c>
      <c r="R67" s="163"/>
      <c r="S67" s="163"/>
      <c r="T67" s="164">
        <v>6.2E-2</v>
      </c>
      <c r="U67" s="163">
        <f t="shared" ref="U67:U73" si="20">ROUND(E67*T67,2)</f>
        <v>0.12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128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5">
      <c r="A68" s="154">
        <v>49</v>
      </c>
      <c r="B68" s="161" t="s">
        <v>226</v>
      </c>
      <c r="C68" s="190" t="s">
        <v>227</v>
      </c>
      <c r="D68" s="163" t="s">
        <v>161</v>
      </c>
      <c r="E68" s="167">
        <v>2</v>
      </c>
      <c r="F68" s="169"/>
      <c r="G68" s="170">
        <f t="shared" si="14"/>
        <v>0</v>
      </c>
      <c r="H68" s="169"/>
      <c r="I68" s="170">
        <f t="shared" si="15"/>
        <v>0</v>
      </c>
      <c r="J68" s="169"/>
      <c r="K68" s="170">
        <f t="shared" si="16"/>
        <v>0</v>
      </c>
      <c r="L68" s="170">
        <v>0</v>
      </c>
      <c r="M68" s="170">
        <f t="shared" si="17"/>
        <v>0</v>
      </c>
      <c r="N68" s="163">
        <v>0</v>
      </c>
      <c r="O68" s="163">
        <f t="shared" si="18"/>
        <v>0</v>
      </c>
      <c r="P68" s="163">
        <v>0</v>
      </c>
      <c r="Q68" s="163">
        <f t="shared" si="19"/>
        <v>0</v>
      </c>
      <c r="R68" s="163"/>
      <c r="S68" s="163"/>
      <c r="T68" s="164">
        <v>8.3000000000000004E-2</v>
      </c>
      <c r="U68" s="163">
        <f t="shared" si="20"/>
        <v>0.17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128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5">
      <c r="A69" s="154">
        <v>50</v>
      </c>
      <c r="B69" s="161" t="s">
        <v>228</v>
      </c>
      <c r="C69" s="190" t="s">
        <v>229</v>
      </c>
      <c r="D69" s="163" t="s">
        <v>161</v>
      </c>
      <c r="E69" s="167">
        <v>3</v>
      </c>
      <c r="F69" s="169"/>
      <c r="G69" s="170">
        <f t="shared" si="14"/>
        <v>0</v>
      </c>
      <c r="H69" s="169"/>
      <c r="I69" s="170">
        <f t="shared" si="15"/>
        <v>0</v>
      </c>
      <c r="J69" s="169"/>
      <c r="K69" s="170">
        <f t="shared" si="16"/>
        <v>0</v>
      </c>
      <c r="L69" s="170">
        <v>0</v>
      </c>
      <c r="M69" s="170">
        <f t="shared" si="17"/>
        <v>0</v>
      </c>
      <c r="N69" s="163">
        <v>3.2000000000000003E-4</v>
      </c>
      <c r="O69" s="163">
        <f t="shared" si="18"/>
        <v>9.6000000000000002E-4</v>
      </c>
      <c r="P69" s="163">
        <v>0</v>
      </c>
      <c r="Q69" s="163">
        <f t="shared" si="19"/>
        <v>0</v>
      </c>
      <c r="R69" s="163"/>
      <c r="S69" s="163"/>
      <c r="T69" s="164">
        <v>0.22700000000000001</v>
      </c>
      <c r="U69" s="163">
        <f t="shared" si="20"/>
        <v>0.68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128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54">
        <v>51</v>
      </c>
      <c r="B70" s="161" t="s">
        <v>230</v>
      </c>
      <c r="C70" s="190" t="s">
        <v>231</v>
      </c>
      <c r="D70" s="163" t="s">
        <v>161</v>
      </c>
      <c r="E70" s="167">
        <v>1</v>
      </c>
      <c r="F70" s="169"/>
      <c r="G70" s="170">
        <f t="shared" si="14"/>
        <v>0</v>
      </c>
      <c r="H70" s="169"/>
      <c r="I70" s="170">
        <f t="shared" si="15"/>
        <v>0</v>
      </c>
      <c r="J70" s="169"/>
      <c r="K70" s="170">
        <f t="shared" si="16"/>
        <v>0</v>
      </c>
      <c r="L70" s="170">
        <v>0</v>
      </c>
      <c r="M70" s="170">
        <f t="shared" si="17"/>
        <v>0</v>
      </c>
      <c r="N70" s="163">
        <v>0</v>
      </c>
      <c r="O70" s="163">
        <f t="shared" si="18"/>
        <v>0</v>
      </c>
      <c r="P70" s="163">
        <v>0</v>
      </c>
      <c r="Q70" s="163">
        <f t="shared" si="19"/>
        <v>0</v>
      </c>
      <c r="R70" s="163"/>
      <c r="S70" s="163"/>
      <c r="T70" s="164">
        <v>0.22700000000000001</v>
      </c>
      <c r="U70" s="163">
        <f t="shared" si="20"/>
        <v>0.23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128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5">
      <c r="A71" s="154">
        <v>52</v>
      </c>
      <c r="B71" s="161" t="s">
        <v>232</v>
      </c>
      <c r="C71" s="190" t="s">
        <v>233</v>
      </c>
      <c r="D71" s="163" t="s">
        <v>161</v>
      </c>
      <c r="E71" s="167">
        <v>1</v>
      </c>
      <c r="F71" s="169"/>
      <c r="G71" s="170">
        <f t="shared" si="14"/>
        <v>0</v>
      </c>
      <c r="H71" s="169"/>
      <c r="I71" s="170">
        <f t="shared" si="15"/>
        <v>0</v>
      </c>
      <c r="J71" s="169"/>
      <c r="K71" s="170">
        <f t="shared" si="16"/>
        <v>0</v>
      </c>
      <c r="L71" s="170">
        <v>0</v>
      </c>
      <c r="M71" s="170">
        <f t="shared" si="17"/>
        <v>0</v>
      </c>
      <c r="N71" s="163">
        <v>0</v>
      </c>
      <c r="O71" s="163">
        <f t="shared" si="18"/>
        <v>0</v>
      </c>
      <c r="P71" s="163">
        <v>0</v>
      </c>
      <c r="Q71" s="163">
        <f t="shared" si="19"/>
        <v>0</v>
      </c>
      <c r="R71" s="163"/>
      <c r="S71" s="163"/>
      <c r="T71" s="164">
        <v>0.26900000000000002</v>
      </c>
      <c r="U71" s="163">
        <f t="shared" si="20"/>
        <v>0.27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128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5">
      <c r="A72" s="154">
        <v>53</v>
      </c>
      <c r="B72" s="161" t="s">
        <v>234</v>
      </c>
      <c r="C72" s="190" t="s">
        <v>235</v>
      </c>
      <c r="D72" s="163" t="s">
        <v>0</v>
      </c>
      <c r="E72" s="167">
        <v>58.884999999999998</v>
      </c>
      <c r="F72" s="169"/>
      <c r="G72" s="170">
        <f t="shared" si="14"/>
        <v>0</v>
      </c>
      <c r="H72" s="169"/>
      <c r="I72" s="170">
        <f t="shared" si="15"/>
        <v>0</v>
      </c>
      <c r="J72" s="169"/>
      <c r="K72" s="170">
        <f t="shared" si="16"/>
        <v>0</v>
      </c>
      <c r="L72" s="170">
        <v>0</v>
      </c>
      <c r="M72" s="170">
        <f t="shared" si="17"/>
        <v>0</v>
      </c>
      <c r="N72" s="163">
        <v>0</v>
      </c>
      <c r="O72" s="163">
        <f t="shared" si="18"/>
        <v>0</v>
      </c>
      <c r="P72" s="163">
        <v>0</v>
      </c>
      <c r="Q72" s="163">
        <f t="shared" si="19"/>
        <v>0</v>
      </c>
      <c r="R72" s="163"/>
      <c r="S72" s="163"/>
      <c r="T72" s="164">
        <v>0</v>
      </c>
      <c r="U72" s="163">
        <f t="shared" si="20"/>
        <v>0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128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5">
      <c r="A73" s="154">
        <v>54</v>
      </c>
      <c r="B73" s="161" t="s">
        <v>236</v>
      </c>
      <c r="C73" s="190" t="s">
        <v>237</v>
      </c>
      <c r="D73" s="163" t="s">
        <v>0</v>
      </c>
      <c r="E73" s="167">
        <v>58.884999999999998</v>
      </c>
      <c r="F73" s="169"/>
      <c r="G73" s="170">
        <f t="shared" si="14"/>
        <v>0</v>
      </c>
      <c r="H73" s="169"/>
      <c r="I73" s="170">
        <f t="shared" si="15"/>
        <v>0</v>
      </c>
      <c r="J73" s="169"/>
      <c r="K73" s="170">
        <f t="shared" si="16"/>
        <v>0</v>
      </c>
      <c r="L73" s="170">
        <v>0</v>
      </c>
      <c r="M73" s="170">
        <f t="shared" si="17"/>
        <v>0</v>
      </c>
      <c r="N73" s="163">
        <v>0</v>
      </c>
      <c r="O73" s="163">
        <f t="shared" si="18"/>
        <v>0</v>
      </c>
      <c r="P73" s="163">
        <v>0</v>
      </c>
      <c r="Q73" s="163">
        <f t="shared" si="19"/>
        <v>0</v>
      </c>
      <c r="R73" s="163"/>
      <c r="S73" s="163"/>
      <c r="T73" s="164">
        <v>0</v>
      </c>
      <c r="U73" s="163">
        <f t="shared" si="20"/>
        <v>0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128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x14ac:dyDescent="0.25">
      <c r="A74" s="155" t="s">
        <v>119</v>
      </c>
      <c r="B74" s="162" t="s">
        <v>80</v>
      </c>
      <c r="C74" s="191" t="s">
        <v>81</v>
      </c>
      <c r="D74" s="165"/>
      <c r="E74" s="168"/>
      <c r="F74" s="171"/>
      <c r="G74" s="171">
        <f>SUMIF(AE75:AE91,"&lt;&gt;NOR",G75:G91)</f>
        <v>0</v>
      </c>
      <c r="H74" s="171"/>
      <c r="I74" s="171">
        <f>SUM(I75:I91)</f>
        <v>0</v>
      </c>
      <c r="J74" s="171"/>
      <c r="K74" s="171">
        <f>SUM(K75:K91)</f>
        <v>0</v>
      </c>
      <c r="L74" s="171"/>
      <c r="M74" s="171">
        <f>SUM(M75:M91)</f>
        <v>0</v>
      </c>
      <c r="N74" s="165"/>
      <c r="O74" s="165">
        <f>SUM(O75:O91)</f>
        <v>0.31336000000000003</v>
      </c>
      <c r="P74" s="165"/>
      <c r="Q74" s="165">
        <f>SUM(Q75:Q91)</f>
        <v>0</v>
      </c>
      <c r="R74" s="165"/>
      <c r="S74" s="165"/>
      <c r="T74" s="166"/>
      <c r="U74" s="165">
        <f>SUM(U75:U91)</f>
        <v>17.29</v>
      </c>
      <c r="AE74" t="s">
        <v>120</v>
      </c>
    </row>
    <row r="75" spans="1:60" outlineLevel="1" x14ac:dyDescent="0.25">
      <c r="A75" s="154">
        <v>55</v>
      </c>
      <c r="B75" s="161" t="s">
        <v>238</v>
      </c>
      <c r="C75" s="190" t="s">
        <v>239</v>
      </c>
      <c r="D75" s="163" t="s">
        <v>161</v>
      </c>
      <c r="E75" s="167">
        <v>1</v>
      </c>
      <c r="F75" s="169"/>
      <c r="G75" s="170">
        <f t="shared" ref="G75:G91" si="21">ROUND(E75*F75,2)</f>
        <v>0</v>
      </c>
      <c r="H75" s="169"/>
      <c r="I75" s="170">
        <f t="shared" ref="I75:I91" si="22">ROUND(E75*H75,2)</f>
        <v>0</v>
      </c>
      <c r="J75" s="169"/>
      <c r="K75" s="170">
        <f t="shared" ref="K75:K91" si="23">ROUND(E75*J75,2)</f>
        <v>0</v>
      </c>
      <c r="L75" s="170">
        <v>0</v>
      </c>
      <c r="M75" s="170">
        <f t="shared" ref="M75:M91" si="24">G75*(1+L75/100)</f>
        <v>0</v>
      </c>
      <c r="N75" s="163">
        <v>8.6400000000000001E-3</v>
      </c>
      <c r="O75" s="163">
        <f t="shared" ref="O75:O91" si="25">ROUND(E75*N75,5)</f>
        <v>8.6400000000000001E-3</v>
      </c>
      <c r="P75" s="163">
        <v>0</v>
      </c>
      <c r="Q75" s="163">
        <f t="shared" ref="Q75:Q91" si="26">ROUND(E75*P75,5)</f>
        <v>0</v>
      </c>
      <c r="R75" s="163"/>
      <c r="S75" s="163"/>
      <c r="T75" s="164">
        <v>0.84799999999999998</v>
      </c>
      <c r="U75" s="163">
        <f t="shared" ref="U75:U91" si="27">ROUND(E75*T75,2)</f>
        <v>0.85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128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5">
      <c r="A76" s="154">
        <v>56</v>
      </c>
      <c r="B76" s="161" t="s">
        <v>240</v>
      </c>
      <c r="C76" s="190" t="s">
        <v>241</v>
      </c>
      <c r="D76" s="163" t="s">
        <v>161</v>
      </c>
      <c r="E76" s="167">
        <v>1</v>
      </c>
      <c r="F76" s="169"/>
      <c r="G76" s="170">
        <f t="shared" si="21"/>
        <v>0</v>
      </c>
      <c r="H76" s="169"/>
      <c r="I76" s="170">
        <f t="shared" si="22"/>
        <v>0</v>
      </c>
      <c r="J76" s="169"/>
      <c r="K76" s="170">
        <f t="shared" si="23"/>
        <v>0</v>
      </c>
      <c r="L76" s="170">
        <v>0</v>
      </c>
      <c r="M76" s="170">
        <f t="shared" si="24"/>
        <v>0</v>
      </c>
      <c r="N76" s="163">
        <v>3.993E-2</v>
      </c>
      <c r="O76" s="163">
        <f t="shared" si="25"/>
        <v>3.993E-2</v>
      </c>
      <c r="P76" s="163">
        <v>0</v>
      </c>
      <c r="Q76" s="163">
        <f t="shared" si="26"/>
        <v>0</v>
      </c>
      <c r="R76" s="163"/>
      <c r="S76" s="163"/>
      <c r="T76" s="164">
        <v>0.96099999999999997</v>
      </c>
      <c r="U76" s="163">
        <f t="shared" si="27"/>
        <v>0.96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128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5">
      <c r="A77" s="154">
        <v>57</v>
      </c>
      <c r="B77" s="161" t="s">
        <v>242</v>
      </c>
      <c r="C77" s="190" t="s">
        <v>243</v>
      </c>
      <c r="D77" s="163" t="s">
        <v>161</v>
      </c>
      <c r="E77" s="167">
        <v>2</v>
      </c>
      <c r="F77" s="169"/>
      <c r="G77" s="170">
        <f t="shared" si="21"/>
        <v>0</v>
      </c>
      <c r="H77" s="169"/>
      <c r="I77" s="170">
        <f t="shared" si="22"/>
        <v>0</v>
      </c>
      <c r="J77" s="169"/>
      <c r="K77" s="170">
        <f t="shared" si="23"/>
        <v>0</v>
      </c>
      <c r="L77" s="170">
        <v>0</v>
      </c>
      <c r="M77" s="170">
        <f t="shared" si="24"/>
        <v>0</v>
      </c>
      <c r="N77" s="163">
        <v>4.3560000000000001E-2</v>
      </c>
      <c r="O77" s="163">
        <f t="shared" si="25"/>
        <v>8.7120000000000003E-2</v>
      </c>
      <c r="P77" s="163">
        <v>0</v>
      </c>
      <c r="Q77" s="163">
        <f t="shared" si="26"/>
        <v>0</v>
      </c>
      <c r="R77" s="163"/>
      <c r="S77" s="163"/>
      <c r="T77" s="164">
        <v>1</v>
      </c>
      <c r="U77" s="163">
        <f t="shared" si="27"/>
        <v>2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128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5">
      <c r="A78" s="154">
        <v>58</v>
      </c>
      <c r="B78" s="161" t="s">
        <v>244</v>
      </c>
      <c r="C78" s="190" t="s">
        <v>245</v>
      </c>
      <c r="D78" s="163" t="s">
        <v>161</v>
      </c>
      <c r="E78" s="167">
        <v>1</v>
      </c>
      <c r="F78" s="169"/>
      <c r="G78" s="170">
        <f t="shared" si="21"/>
        <v>0</v>
      </c>
      <c r="H78" s="169"/>
      <c r="I78" s="170">
        <f t="shared" si="22"/>
        <v>0</v>
      </c>
      <c r="J78" s="169"/>
      <c r="K78" s="170">
        <f t="shared" si="23"/>
        <v>0</v>
      </c>
      <c r="L78" s="170">
        <v>0</v>
      </c>
      <c r="M78" s="170">
        <f t="shared" si="24"/>
        <v>0</v>
      </c>
      <c r="N78" s="163">
        <v>2.904E-2</v>
      </c>
      <c r="O78" s="163">
        <f t="shared" si="25"/>
        <v>2.904E-2</v>
      </c>
      <c r="P78" s="163">
        <v>0</v>
      </c>
      <c r="Q78" s="163">
        <f t="shared" si="26"/>
        <v>0</v>
      </c>
      <c r="R78" s="163"/>
      <c r="S78" s="163"/>
      <c r="T78" s="164">
        <v>0.94499999999999995</v>
      </c>
      <c r="U78" s="163">
        <f t="shared" si="27"/>
        <v>0.95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128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5">
      <c r="A79" s="154">
        <v>59</v>
      </c>
      <c r="B79" s="161" t="s">
        <v>246</v>
      </c>
      <c r="C79" s="190" t="s">
        <v>247</v>
      </c>
      <c r="D79" s="163" t="s">
        <v>161</v>
      </c>
      <c r="E79" s="167">
        <v>1</v>
      </c>
      <c r="F79" s="169"/>
      <c r="G79" s="170">
        <f t="shared" si="21"/>
        <v>0</v>
      </c>
      <c r="H79" s="169"/>
      <c r="I79" s="170">
        <f t="shared" si="22"/>
        <v>0</v>
      </c>
      <c r="J79" s="169"/>
      <c r="K79" s="170">
        <f t="shared" si="23"/>
        <v>0</v>
      </c>
      <c r="L79" s="170">
        <v>0</v>
      </c>
      <c r="M79" s="170">
        <f t="shared" si="24"/>
        <v>0</v>
      </c>
      <c r="N79" s="163">
        <v>6.0609999999999997E-2</v>
      </c>
      <c r="O79" s="163">
        <f t="shared" si="25"/>
        <v>6.0609999999999997E-2</v>
      </c>
      <c r="P79" s="163">
        <v>0</v>
      </c>
      <c r="Q79" s="163">
        <f t="shared" si="26"/>
        <v>0</v>
      </c>
      <c r="R79" s="163"/>
      <c r="S79" s="163"/>
      <c r="T79" s="164">
        <v>1.0609999999999999</v>
      </c>
      <c r="U79" s="163">
        <f t="shared" si="27"/>
        <v>1.06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128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54">
        <v>60</v>
      </c>
      <c r="B80" s="161" t="s">
        <v>248</v>
      </c>
      <c r="C80" s="190" t="s">
        <v>249</v>
      </c>
      <c r="D80" s="163" t="s">
        <v>161</v>
      </c>
      <c r="E80" s="167">
        <v>1</v>
      </c>
      <c r="F80" s="169"/>
      <c r="G80" s="170">
        <f t="shared" si="21"/>
        <v>0</v>
      </c>
      <c r="H80" s="169"/>
      <c r="I80" s="170">
        <f t="shared" si="22"/>
        <v>0</v>
      </c>
      <c r="J80" s="169"/>
      <c r="K80" s="170">
        <f t="shared" si="23"/>
        <v>0</v>
      </c>
      <c r="L80" s="170">
        <v>0</v>
      </c>
      <c r="M80" s="170">
        <f t="shared" si="24"/>
        <v>0</v>
      </c>
      <c r="N80" s="163">
        <v>6.6119999999999998E-2</v>
      </c>
      <c r="O80" s="163">
        <f t="shared" si="25"/>
        <v>6.6119999999999998E-2</v>
      </c>
      <c r="P80" s="163">
        <v>0</v>
      </c>
      <c r="Q80" s="163">
        <f t="shared" si="26"/>
        <v>0</v>
      </c>
      <c r="R80" s="163"/>
      <c r="S80" s="163"/>
      <c r="T80" s="164">
        <v>1.177</v>
      </c>
      <c r="U80" s="163">
        <f t="shared" si="27"/>
        <v>1.18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128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5">
      <c r="A81" s="154">
        <v>61</v>
      </c>
      <c r="B81" s="161" t="s">
        <v>250</v>
      </c>
      <c r="C81" s="190" t="s">
        <v>251</v>
      </c>
      <c r="D81" s="163" t="s">
        <v>161</v>
      </c>
      <c r="E81" s="167">
        <v>1</v>
      </c>
      <c r="F81" s="169"/>
      <c r="G81" s="170">
        <f t="shared" si="21"/>
        <v>0</v>
      </c>
      <c r="H81" s="169"/>
      <c r="I81" s="170">
        <f t="shared" si="22"/>
        <v>0</v>
      </c>
      <c r="J81" s="169"/>
      <c r="K81" s="170">
        <f t="shared" si="23"/>
        <v>0</v>
      </c>
      <c r="L81" s="170">
        <v>0</v>
      </c>
      <c r="M81" s="170">
        <f t="shared" si="24"/>
        <v>0</v>
      </c>
      <c r="N81" s="163">
        <v>1.66E-2</v>
      </c>
      <c r="O81" s="163">
        <f t="shared" si="25"/>
        <v>1.66E-2</v>
      </c>
      <c r="P81" s="163">
        <v>0</v>
      </c>
      <c r="Q81" s="163">
        <f t="shared" si="26"/>
        <v>0</v>
      </c>
      <c r="R81" s="163"/>
      <c r="S81" s="163"/>
      <c r="T81" s="164">
        <v>0.98799999999999999</v>
      </c>
      <c r="U81" s="163">
        <f t="shared" si="27"/>
        <v>0.99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128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5">
      <c r="A82" s="154">
        <v>62</v>
      </c>
      <c r="B82" s="161" t="s">
        <v>252</v>
      </c>
      <c r="C82" s="190" t="s">
        <v>253</v>
      </c>
      <c r="D82" s="163" t="s">
        <v>161</v>
      </c>
      <c r="E82" s="167">
        <v>1</v>
      </c>
      <c r="F82" s="169"/>
      <c r="G82" s="170">
        <f t="shared" si="21"/>
        <v>0</v>
      </c>
      <c r="H82" s="169"/>
      <c r="I82" s="170">
        <f t="shared" si="22"/>
        <v>0</v>
      </c>
      <c r="J82" s="169"/>
      <c r="K82" s="170">
        <f t="shared" si="23"/>
        <v>0</v>
      </c>
      <c r="L82" s="170">
        <v>0</v>
      </c>
      <c r="M82" s="170">
        <f t="shared" si="24"/>
        <v>0</v>
      </c>
      <c r="N82" s="163">
        <v>1E-3</v>
      </c>
      <c r="O82" s="163">
        <f t="shared" si="25"/>
        <v>1E-3</v>
      </c>
      <c r="P82" s="163">
        <v>0</v>
      </c>
      <c r="Q82" s="163">
        <f t="shared" si="26"/>
        <v>0</v>
      </c>
      <c r="R82" s="163"/>
      <c r="S82" s="163"/>
      <c r="T82" s="164">
        <v>0</v>
      </c>
      <c r="U82" s="163">
        <f t="shared" si="27"/>
        <v>0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174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5">
      <c r="A83" s="154">
        <v>63</v>
      </c>
      <c r="B83" s="161" t="s">
        <v>254</v>
      </c>
      <c r="C83" s="190" t="s">
        <v>255</v>
      </c>
      <c r="D83" s="163" t="s">
        <v>161</v>
      </c>
      <c r="E83" s="167">
        <v>1</v>
      </c>
      <c r="F83" s="169"/>
      <c r="G83" s="170">
        <f t="shared" si="21"/>
        <v>0</v>
      </c>
      <c r="H83" s="169"/>
      <c r="I83" s="170">
        <f t="shared" si="22"/>
        <v>0</v>
      </c>
      <c r="J83" s="169"/>
      <c r="K83" s="170">
        <f t="shared" si="23"/>
        <v>0</v>
      </c>
      <c r="L83" s="170">
        <v>0</v>
      </c>
      <c r="M83" s="170">
        <f t="shared" si="24"/>
        <v>0</v>
      </c>
      <c r="N83" s="163">
        <v>0</v>
      </c>
      <c r="O83" s="163">
        <f t="shared" si="25"/>
        <v>0</v>
      </c>
      <c r="P83" s="163">
        <v>0</v>
      </c>
      <c r="Q83" s="163">
        <f t="shared" si="26"/>
        <v>0</v>
      </c>
      <c r="R83" s="163"/>
      <c r="S83" s="163"/>
      <c r="T83" s="164">
        <v>0.86799999999999999</v>
      </c>
      <c r="U83" s="163">
        <f t="shared" si="27"/>
        <v>0.87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128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5">
      <c r="A84" s="154">
        <v>64</v>
      </c>
      <c r="B84" s="161" t="s">
        <v>256</v>
      </c>
      <c r="C84" s="190" t="s">
        <v>257</v>
      </c>
      <c r="D84" s="163" t="s">
        <v>161</v>
      </c>
      <c r="E84" s="167">
        <v>4</v>
      </c>
      <c r="F84" s="169"/>
      <c r="G84" s="170">
        <f t="shared" si="21"/>
        <v>0</v>
      </c>
      <c r="H84" s="169"/>
      <c r="I84" s="170">
        <f t="shared" si="22"/>
        <v>0</v>
      </c>
      <c r="J84" s="169"/>
      <c r="K84" s="170">
        <f t="shared" si="23"/>
        <v>0</v>
      </c>
      <c r="L84" s="170">
        <v>0</v>
      </c>
      <c r="M84" s="170">
        <f t="shared" si="24"/>
        <v>0</v>
      </c>
      <c r="N84" s="163">
        <v>0</v>
      </c>
      <c r="O84" s="163">
        <f t="shared" si="25"/>
        <v>0</v>
      </c>
      <c r="P84" s="163">
        <v>0</v>
      </c>
      <c r="Q84" s="163">
        <f t="shared" si="26"/>
        <v>0</v>
      </c>
      <c r="R84" s="163"/>
      <c r="S84" s="163"/>
      <c r="T84" s="164">
        <v>1.008</v>
      </c>
      <c r="U84" s="163">
        <f t="shared" si="27"/>
        <v>4.03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128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5">
      <c r="A85" s="154">
        <v>65</v>
      </c>
      <c r="B85" s="161" t="s">
        <v>258</v>
      </c>
      <c r="C85" s="190" t="s">
        <v>259</v>
      </c>
      <c r="D85" s="163" t="s">
        <v>161</v>
      </c>
      <c r="E85" s="167">
        <v>2</v>
      </c>
      <c r="F85" s="169"/>
      <c r="G85" s="170">
        <f t="shared" si="21"/>
        <v>0</v>
      </c>
      <c r="H85" s="169"/>
      <c r="I85" s="170">
        <f t="shared" si="22"/>
        <v>0</v>
      </c>
      <c r="J85" s="169"/>
      <c r="K85" s="170">
        <f t="shared" si="23"/>
        <v>0</v>
      </c>
      <c r="L85" s="170">
        <v>0</v>
      </c>
      <c r="M85" s="170">
        <f t="shared" si="24"/>
        <v>0</v>
      </c>
      <c r="N85" s="163">
        <v>0</v>
      </c>
      <c r="O85" s="163">
        <f t="shared" si="25"/>
        <v>0</v>
      </c>
      <c r="P85" s="163">
        <v>0</v>
      </c>
      <c r="Q85" s="163">
        <f t="shared" si="26"/>
        <v>0</v>
      </c>
      <c r="R85" s="163"/>
      <c r="S85" s="163"/>
      <c r="T85" s="164">
        <v>1.1879999999999999</v>
      </c>
      <c r="U85" s="163">
        <f t="shared" si="27"/>
        <v>2.38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128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54">
        <v>66</v>
      </c>
      <c r="B86" s="161" t="s">
        <v>260</v>
      </c>
      <c r="C86" s="190" t="s">
        <v>261</v>
      </c>
      <c r="D86" s="163" t="s">
        <v>161</v>
      </c>
      <c r="E86" s="167">
        <v>1</v>
      </c>
      <c r="F86" s="169"/>
      <c r="G86" s="170">
        <f t="shared" si="21"/>
        <v>0</v>
      </c>
      <c r="H86" s="169"/>
      <c r="I86" s="170">
        <f t="shared" si="22"/>
        <v>0</v>
      </c>
      <c r="J86" s="169"/>
      <c r="K86" s="170">
        <f t="shared" si="23"/>
        <v>0</v>
      </c>
      <c r="L86" s="170">
        <v>0</v>
      </c>
      <c r="M86" s="170">
        <f t="shared" si="24"/>
        <v>0</v>
      </c>
      <c r="N86" s="163">
        <v>2.0000000000000002E-5</v>
      </c>
      <c r="O86" s="163">
        <f t="shared" si="25"/>
        <v>2.0000000000000002E-5</v>
      </c>
      <c r="P86" s="163">
        <v>0</v>
      </c>
      <c r="Q86" s="163">
        <f t="shared" si="26"/>
        <v>0</v>
      </c>
      <c r="R86" s="163"/>
      <c r="S86" s="163"/>
      <c r="T86" s="164">
        <v>0.86799999999999999</v>
      </c>
      <c r="U86" s="163">
        <f t="shared" si="27"/>
        <v>0.87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128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5">
      <c r="A87" s="154">
        <v>67</v>
      </c>
      <c r="B87" s="161" t="s">
        <v>262</v>
      </c>
      <c r="C87" s="190" t="s">
        <v>263</v>
      </c>
      <c r="D87" s="163" t="s">
        <v>161</v>
      </c>
      <c r="E87" s="167">
        <v>1</v>
      </c>
      <c r="F87" s="169"/>
      <c r="G87" s="170">
        <f t="shared" si="21"/>
        <v>0</v>
      </c>
      <c r="H87" s="169"/>
      <c r="I87" s="170">
        <f t="shared" si="22"/>
        <v>0</v>
      </c>
      <c r="J87" s="169"/>
      <c r="K87" s="170">
        <f t="shared" si="23"/>
        <v>0</v>
      </c>
      <c r="L87" s="170">
        <v>0</v>
      </c>
      <c r="M87" s="170">
        <f t="shared" si="24"/>
        <v>0</v>
      </c>
      <c r="N87" s="163">
        <v>0</v>
      </c>
      <c r="O87" s="163">
        <f t="shared" si="25"/>
        <v>0</v>
      </c>
      <c r="P87" s="163">
        <v>0</v>
      </c>
      <c r="Q87" s="163">
        <f t="shared" si="26"/>
        <v>0</v>
      </c>
      <c r="R87" s="163"/>
      <c r="S87" s="163"/>
      <c r="T87" s="164">
        <v>0</v>
      </c>
      <c r="U87" s="163">
        <f t="shared" si="27"/>
        <v>0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128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5">
      <c r="A88" s="154">
        <v>68</v>
      </c>
      <c r="B88" s="161" t="s">
        <v>264</v>
      </c>
      <c r="C88" s="190" t="s">
        <v>265</v>
      </c>
      <c r="D88" s="163" t="s">
        <v>161</v>
      </c>
      <c r="E88" s="167">
        <v>7</v>
      </c>
      <c r="F88" s="169"/>
      <c r="G88" s="170">
        <f t="shared" si="21"/>
        <v>0</v>
      </c>
      <c r="H88" s="169"/>
      <c r="I88" s="170">
        <f t="shared" si="22"/>
        <v>0</v>
      </c>
      <c r="J88" s="169"/>
      <c r="K88" s="170">
        <f t="shared" si="23"/>
        <v>0</v>
      </c>
      <c r="L88" s="170">
        <v>0</v>
      </c>
      <c r="M88" s="170">
        <f t="shared" si="24"/>
        <v>0</v>
      </c>
      <c r="N88" s="163">
        <v>4.4000000000000002E-4</v>
      </c>
      <c r="O88" s="163">
        <f t="shared" si="25"/>
        <v>3.0799999999999998E-3</v>
      </c>
      <c r="P88" s="163">
        <v>0</v>
      </c>
      <c r="Q88" s="163">
        <f t="shared" si="26"/>
        <v>0</v>
      </c>
      <c r="R88" s="163"/>
      <c r="S88" s="163"/>
      <c r="T88" s="164">
        <v>0.16400000000000001</v>
      </c>
      <c r="U88" s="163">
        <f t="shared" si="27"/>
        <v>1.1499999999999999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128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5">
      <c r="A89" s="154">
        <v>69</v>
      </c>
      <c r="B89" s="161" t="s">
        <v>266</v>
      </c>
      <c r="C89" s="190" t="s">
        <v>267</v>
      </c>
      <c r="D89" s="163" t="s">
        <v>161</v>
      </c>
      <c r="E89" s="167">
        <v>6</v>
      </c>
      <c r="F89" s="169"/>
      <c r="G89" s="170">
        <f t="shared" si="21"/>
        <v>0</v>
      </c>
      <c r="H89" s="169"/>
      <c r="I89" s="170">
        <f t="shared" si="22"/>
        <v>0</v>
      </c>
      <c r="J89" s="169"/>
      <c r="K89" s="170">
        <f t="shared" si="23"/>
        <v>0</v>
      </c>
      <c r="L89" s="170">
        <v>0</v>
      </c>
      <c r="M89" s="170">
        <f t="shared" si="24"/>
        <v>0</v>
      </c>
      <c r="N89" s="163">
        <v>2.0000000000000001E-4</v>
      </c>
      <c r="O89" s="163">
        <f t="shared" si="25"/>
        <v>1.1999999999999999E-3</v>
      </c>
      <c r="P89" s="163">
        <v>0</v>
      </c>
      <c r="Q89" s="163">
        <f t="shared" si="26"/>
        <v>0</v>
      </c>
      <c r="R89" s="163"/>
      <c r="S89" s="163"/>
      <c r="T89" s="164">
        <v>0</v>
      </c>
      <c r="U89" s="163">
        <f t="shared" si="27"/>
        <v>0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174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5">
      <c r="A90" s="154">
        <v>70</v>
      </c>
      <c r="B90" s="161" t="s">
        <v>268</v>
      </c>
      <c r="C90" s="190" t="s">
        <v>269</v>
      </c>
      <c r="D90" s="163" t="s">
        <v>0</v>
      </c>
      <c r="E90" s="167">
        <v>690.82500000000005</v>
      </c>
      <c r="F90" s="169"/>
      <c r="G90" s="170">
        <f t="shared" si="21"/>
        <v>0</v>
      </c>
      <c r="H90" s="169"/>
      <c r="I90" s="170">
        <f t="shared" si="22"/>
        <v>0</v>
      </c>
      <c r="J90" s="169"/>
      <c r="K90" s="170">
        <f t="shared" si="23"/>
        <v>0</v>
      </c>
      <c r="L90" s="170">
        <v>0</v>
      </c>
      <c r="M90" s="170">
        <f t="shared" si="24"/>
        <v>0</v>
      </c>
      <c r="N90" s="163">
        <v>0</v>
      </c>
      <c r="O90" s="163">
        <f t="shared" si="25"/>
        <v>0</v>
      </c>
      <c r="P90" s="163">
        <v>0</v>
      </c>
      <c r="Q90" s="163">
        <f t="shared" si="26"/>
        <v>0</v>
      </c>
      <c r="R90" s="163"/>
      <c r="S90" s="163"/>
      <c r="T90" s="164">
        <v>0</v>
      </c>
      <c r="U90" s="163">
        <f t="shared" si="27"/>
        <v>0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128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5">
      <c r="A91" s="154">
        <v>71</v>
      </c>
      <c r="B91" s="161" t="s">
        <v>270</v>
      </c>
      <c r="C91" s="190" t="s">
        <v>271</v>
      </c>
      <c r="D91" s="163" t="s">
        <v>0</v>
      </c>
      <c r="E91" s="167">
        <v>690.82500000000005</v>
      </c>
      <c r="F91" s="169"/>
      <c r="G91" s="170">
        <f t="shared" si="21"/>
        <v>0</v>
      </c>
      <c r="H91" s="169"/>
      <c r="I91" s="170">
        <f t="shared" si="22"/>
        <v>0</v>
      </c>
      <c r="J91" s="169"/>
      <c r="K91" s="170">
        <f t="shared" si="23"/>
        <v>0</v>
      </c>
      <c r="L91" s="170">
        <v>0</v>
      </c>
      <c r="M91" s="170">
        <f t="shared" si="24"/>
        <v>0</v>
      </c>
      <c r="N91" s="163">
        <v>0</v>
      </c>
      <c r="O91" s="163">
        <f t="shared" si="25"/>
        <v>0</v>
      </c>
      <c r="P91" s="163">
        <v>0</v>
      </c>
      <c r="Q91" s="163">
        <f t="shared" si="26"/>
        <v>0</v>
      </c>
      <c r="R91" s="163"/>
      <c r="S91" s="163"/>
      <c r="T91" s="164">
        <v>0</v>
      </c>
      <c r="U91" s="163">
        <f t="shared" si="27"/>
        <v>0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128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x14ac:dyDescent="0.25">
      <c r="A92" s="155" t="s">
        <v>119</v>
      </c>
      <c r="B92" s="162" t="s">
        <v>82</v>
      </c>
      <c r="C92" s="191" t="s">
        <v>83</v>
      </c>
      <c r="D92" s="165"/>
      <c r="E92" s="168"/>
      <c r="F92" s="171"/>
      <c r="G92" s="171">
        <f>SUMIF(AE93:AE96,"&lt;&gt;NOR",G93:G96)</f>
        <v>0</v>
      </c>
      <c r="H92" s="171"/>
      <c r="I92" s="171">
        <f>SUM(I93:I96)</f>
        <v>0</v>
      </c>
      <c r="J92" s="171"/>
      <c r="K92" s="171">
        <f>SUM(K93:K96)</f>
        <v>0</v>
      </c>
      <c r="L92" s="171"/>
      <c r="M92" s="171">
        <f>SUM(M93:M96)</f>
        <v>0</v>
      </c>
      <c r="N92" s="165"/>
      <c r="O92" s="165">
        <f>SUM(O93:O96)</f>
        <v>2.4000000000000001E-4</v>
      </c>
      <c r="P92" s="165"/>
      <c r="Q92" s="165">
        <f>SUM(Q93:Q96)</f>
        <v>0</v>
      </c>
      <c r="R92" s="165"/>
      <c r="S92" s="165"/>
      <c r="T92" s="166"/>
      <c r="U92" s="165">
        <f>SUM(U93:U96)</f>
        <v>1.7</v>
      </c>
      <c r="AE92" t="s">
        <v>120</v>
      </c>
    </row>
    <row r="93" spans="1:60" outlineLevel="1" x14ac:dyDescent="0.25">
      <c r="A93" s="154">
        <v>72</v>
      </c>
      <c r="B93" s="161" t="s">
        <v>272</v>
      </c>
      <c r="C93" s="190" t="s">
        <v>273</v>
      </c>
      <c r="D93" s="163" t="s">
        <v>274</v>
      </c>
      <c r="E93" s="167">
        <v>2</v>
      </c>
      <c r="F93" s="169"/>
      <c r="G93" s="170">
        <f>ROUND(E93*F93,2)</f>
        <v>0</v>
      </c>
      <c r="H93" s="169"/>
      <c r="I93" s="170">
        <f>ROUND(E93*H93,2)</f>
        <v>0</v>
      </c>
      <c r="J93" s="169"/>
      <c r="K93" s="170">
        <f>ROUND(E93*J93,2)</f>
        <v>0</v>
      </c>
      <c r="L93" s="170">
        <v>0</v>
      </c>
      <c r="M93" s="170">
        <f>G93*(1+L93/100)</f>
        <v>0</v>
      </c>
      <c r="N93" s="163">
        <v>6.0000000000000002E-5</v>
      </c>
      <c r="O93" s="163">
        <f>ROUND(E93*N93,5)</f>
        <v>1.2E-4</v>
      </c>
      <c r="P93" s="163">
        <v>0</v>
      </c>
      <c r="Q93" s="163">
        <f>ROUND(E93*P93,5)</f>
        <v>0</v>
      </c>
      <c r="R93" s="163"/>
      <c r="S93" s="163"/>
      <c r="T93" s="164">
        <v>0.42599999999999999</v>
      </c>
      <c r="U93" s="163">
        <f>ROUND(E93*T93,2)</f>
        <v>0.85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128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5">
      <c r="A94" s="154">
        <v>73</v>
      </c>
      <c r="B94" s="161" t="s">
        <v>275</v>
      </c>
      <c r="C94" s="190" t="s">
        <v>276</v>
      </c>
      <c r="D94" s="163" t="s">
        <v>274</v>
      </c>
      <c r="E94" s="167">
        <v>2</v>
      </c>
      <c r="F94" s="169"/>
      <c r="G94" s="170">
        <f>ROUND(E94*F94,2)</f>
        <v>0</v>
      </c>
      <c r="H94" s="169"/>
      <c r="I94" s="170">
        <f>ROUND(E94*H94,2)</f>
        <v>0</v>
      </c>
      <c r="J94" s="169"/>
      <c r="K94" s="170">
        <f>ROUND(E94*J94,2)</f>
        <v>0</v>
      </c>
      <c r="L94" s="170">
        <v>0</v>
      </c>
      <c r="M94" s="170">
        <f>G94*(1+L94/100)</f>
        <v>0</v>
      </c>
      <c r="N94" s="163">
        <v>6.0000000000000002E-5</v>
      </c>
      <c r="O94" s="163">
        <f>ROUND(E94*N94,5)</f>
        <v>1.2E-4</v>
      </c>
      <c r="P94" s="163">
        <v>0</v>
      </c>
      <c r="Q94" s="163">
        <f>ROUND(E94*P94,5)</f>
        <v>0</v>
      </c>
      <c r="R94" s="163"/>
      <c r="S94" s="163"/>
      <c r="T94" s="164">
        <v>0.42599999999999999</v>
      </c>
      <c r="U94" s="163">
        <f>ROUND(E94*T94,2)</f>
        <v>0.85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128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5">
      <c r="A95" s="154">
        <v>74</v>
      </c>
      <c r="B95" s="161" t="s">
        <v>277</v>
      </c>
      <c r="C95" s="190" t="s">
        <v>278</v>
      </c>
      <c r="D95" s="163" t="s">
        <v>0</v>
      </c>
      <c r="E95" s="167">
        <v>6.06</v>
      </c>
      <c r="F95" s="169"/>
      <c r="G95" s="170">
        <f>ROUND(E95*F95,2)</f>
        <v>0</v>
      </c>
      <c r="H95" s="169"/>
      <c r="I95" s="170">
        <f>ROUND(E95*H95,2)</f>
        <v>0</v>
      </c>
      <c r="J95" s="169"/>
      <c r="K95" s="170">
        <f>ROUND(E95*J95,2)</f>
        <v>0</v>
      </c>
      <c r="L95" s="170">
        <v>0</v>
      </c>
      <c r="M95" s="170">
        <f>G95*(1+L95/100)</f>
        <v>0</v>
      </c>
      <c r="N95" s="163">
        <v>0</v>
      </c>
      <c r="O95" s="163">
        <f>ROUND(E95*N95,5)</f>
        <v>0</v>
      </c>
      <c r="P95" s="163">
        <v>0</v>
      </c>
      <c r="Q95" s="163">
        <f>ROUND(E95*P95,5)</f>
        <v>0</v>
      </c>
      <c r="R95" s="163"/>
      <c r="S95" s="163"/>
      <c r="T95" s="164">
        <v>0</v>
      </c>
      <c r="U95" s="163">
        <f>ROUND(E95*T95,2)</f>
        <v>0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128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5">
      <c r="A96" s="154">
        <v>75</v>
      </c>
      <c r="B96" s="161" t="s">
        <v>279</v>
      </c>
      <c r="C96" s="190" t="s">
        <v>280</v>
      </c>
      <c r="D96" s="163" t="s">
        <v>0</v>
      </c>
      <c r="E96" s="167">
        <v>6.06</v>
      </c>
      <c r="F96" s="169"/>
      <c r="G96" s="170">
        <f>ROUND(E96*F96,2)</f>
        <v>0</v>
      </c>
      <c r="H96" s="169"/>
      <c r="I96" s="170">
        <f>ROUND(E96*H96,2)</f>
        <v>0</v>
      </c>
      <c r="J96" s="169"/>
      <c r="K96" s="170">
        <f>ROUND(E96*J96,2)</f>
        <v>0</v>
      </c>
      <c r="L96" s="170">
        <v>0</v>
      </c>
      <c r="M96" s="170">
        <f>G96*(1+L96/100)</f>
        <v>0</v>
      </c>
      <c r="N96" s="163">
        <v>0</v>
      </c>
      <c r="O96" s="163">
        <f>ROUND(E96*N96,5)</f>
        <v>0</v>
      </c>
      <c r="P96" s="163">
        <v>0</v>
      </c>
      <c r="Q96" s="163">
        <f>ROUND(E96*P96,5)</f>
        <v>0</v>
      </c>
      <c r="R96" s="163"/>
      <c r="S96" s="163"/>
      <c r="T96" s="164">
        <v>0</v>
      </c>
      <c r="U96" s="163">
        <f>ROUND(E96*T96,2)</f>
        <v>0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128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x14ac:dyDescent="0.25">
      <c r="A97" s="155" t="s">
        <v>119</v>
      </c>
      <c r="B97" s="162" t="s">
        <v>84</v>
      </c>
      <c r="C97" s="191" t="s">
        <v>85</v>
      </c>
      <c r="D97" s="165"/>
      <c r="E97" s="168"/>
      <c r="F97" s="171"/>
      <c r="G97" s="171">
        <f>SUMIF(AE98:AE98,"&lt;&gt;NOR",G98:G98)</f>
        <v>0</v>
      </c>
      <c r="H97" s="171"/>
      <c r="I97" s="171">
        <f>SUM(I98:I98)</f>
        <v>0</v>
      </c>
      <c r="J97" s="171"/>
      <c r="K97" s="171">
        <f>SUM(K98:K98)</f>
        <v>0</v>
      </c>
      <c r="L97" s="171"/>
      <c r="M97" s="171">
        <f>SUM(M98:M98)</f>
        <v>0</v>
      </c>
      <c r="N97" s="165"/>
      <c r="O97" s="165">
        <f>SUM(O98:O98)</f>
        <v>6.8199999999999997E-3</v>
      </c>
      <c r="P97" s="165"/>
      <c r="Q97" s="165">
        <f>SUM(Q98:Q98)</f>
        <v>0</v>
      </c>
      <c r="R97" s="165"/>
      <c r="S97" s="165"/>
      <c r="T97" s="166"/>
      <c r="U97" s="165">
        <f>SUM(U98:U98)</f>
        <v>8.8699999999999992</v>
      </c>
      <c r="AE97" t="s">
        <v>120</v>
      </c>
    </row>
    <row r="98" spans="1:60" ht="20.399999999999999" outlineLevel="1" x14ac:dyDescent="0.25">
      <c r="A98" s="154">
        <v>76</v>
      </c>
      <c r="B98" s="161" t="s">
        <v>281</v>
      </c>
      <c r="C98" s="190" t="s">
        <v>282</v>
      </c>
      <c r="D98" s="163" t="s">
        <v>123</v>
      </c>
      <c r="E98" s="167">
        <v>22</v>
      </c>
      <c r="F98" s="169"/>
      <c r="G98" s="170">
        <f>ROUND(E98*F98,2)</f>
        <v>0</v>
      </c>
      <c r="H98" s="169"/>
      <c r="I98" s="170">
        <f>ROUND(E98*H98,2)</f>
        <v>0</v>
      </c>
      <c r="J98" s="169"/>
      <c r="K98" s="170">
        <f>ROUND(E98*J98,2)</f>
        <v>0</v>
      </c>
      <c r="L98" s="170">
        <v>0</v>
      </c>
      <c r="M98" s="170">
        <f>G98*(1+L98/100)</f>
        <v>0</v>
      </c>
      <c r="N98" s="163">
        <v>3.1E-4</v>
      </c>
      <c r="O98" s="163">
        <f>ROUND(E98*N98,5)</f>
        <v>6.8199999999999997E-3</v>
      </c>
      <c r="P98" s="163">
        <v>0</v>
      </c>
      <c r="Q98" s="163">
        <f>ROUND(E98*P98,5)</f>
        <v>0</v>
      </c>
      <c r="R98" s="163"/>
      <c r="S98" s="163"/>
      <c r="T98" s="164">
        <v>0.40300000000000002</v>
      </c>
      <c r="U98" s="163">
        <f>ROUND(E98*T98,2)</f>
        <v>8.8699999999999992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128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x14ac:dyDescent="0.25">
      <c r="A99" s="155" t="s">
        <v>119</v>
      </c>
      <c r="B99" s="162" t="s">
        <v>86</v>
      </c>
      <c r="C99" s="191" t="s">
        <v>87</v>
      </c>
      <c r="D99" s="165"/>
      <c r="E99" s="168"/>
      <c r="F99" s="171"/>
      <c r="G99" s="171">
        <f>SUMIF(AE100:AE100,"&lt;&gt;NOR",G100:G100)</f>
        <v>0</v>
      </c>
      <c r="H99" s="171"/>
      <c r="I99" s="171">
        <f>SUM(I100:I100)</f>
        <v>0</v>
      </c>
      <c r="J99" s="171"/>
      <c r="K99" s="171">
        <f>SUM(K100:K100)</f>
        <v>0</v>
      </c>
      <c r="L99" s="171"/>
      <c r="M99" s="171">
        <f>SUM(M100:M100)</f>
        <v>0</v>
      </c>
      <c r="N99" s="165"/>
      <c r="O99" s="165">
        <f>SUM(O100:O100)</f>
        <v>1.82E-3</v>
      </c>
      <c r="P99" s="165"/>
      <c r="Q99" s="165">
        <f>SUM(Q100:Q100)</f>
        <v>0</v>
      </c>
      <c r="R99" s="165"/>
      <c r="S99" s="165"/>
      <c r="T99" s="166"/>
      <c r="U99" s="165">
        <f>SUM(U100:U100)</f>
        <v>1.67</v>
      </c>
      <c r="AE99" t="s">
        <v>120</v>
      </c>
    </row>
    <row r="100" spans="1:60" ht="20.399999999999999" outlineLevel="1" x14ac:dyDescent="0.25">
      <c r="A100" s="154">
        <v>77</v>
      </c>
      <c r="B100" s="161" t="s">
        <v>283</v>
      </c>
      <c r="C100" s="190" t="s">
        <v>284</v>
      </c>
      <c r="D100" s="163" t="s">
        <v>123</v>
      </c>
      <c r="E100" s="167">
        <v>7</v>
      </c>
      <c r="F100" s="169"/>
      <c r="G100" s="170">
        <f>ROUND(E100*F100,2)</f>
        <v>0</v>
      </c>
      <c r="H100" s="169"/>
      <c r="I100" s="170">
        <f>ROUND(E100*H100,2)</f>
        <v>0</v>
      </c>
      <c r="J100" s="169"/>
      <c r="K100" s="170">
        <f>ROUND(E100*J100,2)</f>
        <v>0</v>
      </c>
      <c r="L100" s="170">
        <v>0</v>
      </c>
      <c r="M100" s="170">
        <f>G100*(1+L100/100)</f>
        <v>0</v>
      </c>
      <c r="N100" s="163">
        <v>2.5999999999999998E-4</v>
      </c>
      <c r="O100" s="163">
        <f>ROUND(E100*N100,5)</f>
        <v>1.82E-3</v>
      </c>
      <c r="P100" s="163">
        <v>0</v>
      </c>
      <c r="Q100" s="163">
        <f>ROUND(E100*P100,5)</f>
        <v>0</v>
      </c>
      <c r="R100" s="163"/>
      <c r="S100" s="163"/>
      <c r="T100" s="164">
        <v>0.2384</v>
      </c>
      <c r="U100" s="163">
        <f>ROUND(E100*T100,2)</f>
        <v>1.67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124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x14ac:dyDescent="0.25">
      <c r="A101" s="155" t="s">
        <v>119</v>
      </c>
      <c r="B101" s="162" t="s">
        <v>88</v>
      </c>
      <c r="C101" s="191" t="s">
        <v>27</v>
      </c>
      <c r="D101" s="165"/>
      <c r="E101" s="168"/>
      <c r="F101" s="171"/>
      <c r="G101" s="171">
        <f>SUMIF(AE102:AE107,"&lt;&gt;NOR",G102:G107)</f>
        <v>0</v>
      </c>
      <c r="H101" s="171"/>
      <c r="I101" s="171">
        <f>SUM(I102:I107)</f>
        <v>0</v>
      </c>
      <c r="J101" s="171"/>
      <c r="K101" s="171">
        <f>SUM(K102:K107)</f>
        <v>0</v>
      </c>
      <c r="L101" s="171"/>
      <c r="M101" s="171">
        <f>SUM(M102:M107)</f>
        <v>0</v>
      </c>
      <c r="N101" s="165"/>
      <c r="O101" s="165">
        <f>SUM(O102:O107)</f>
        <v>0</v>
      </c>
      <c r="P101" s="165"/>
      <c r="Q101" s="165">
        <f>SUM(Q102:Q107)</f>
        <v>0</v>
      </c>
      <c r="R101" s="165"/>
      <c r="S101" s="165"/>
      <c r="T101" s="166"/>
      <c r="U101" s="165">
        <f>SUM(U102:U107)</f>
        <v>2800</v>
      </c>
      <c r="AE101" t="s">
        <v>120</v>
      </c>
    </row>
    <row r="102" spans="1:60" outlineLevel="1" x14ac:dyDescent="0.25">
      <c r="A102" s="154">
        <v>78</v>
      </c>
      <c r="B102" s="161" t="s">
        <v>285</v>
      </c>
      <c r="C102" s="190" t="s">
        <v>286</v>
      </c>
      <c r="D102" s="163" t="s">
        <v>205</v>
      </c>
      <c r="E102" s="167">
        <v>1</v>
      </c>
      <c r="F102" s="169"/>
      <c r="G102" s="170">
        <f>ROUND(E102*F102,2)</f>
        <v>0</v>
      </c>
      <c r="H102" s="169"/>
      <c r="I102" s="170">
        <f>ROUND(E102*H102,2)</f>
        <v>0</v>
      </c>
      <c r="J102" s="169"/>
      <c r="K102" s="170">
        <f>ROUND(E102*J102,2)</f>
        <v>0</v>
      </c>
      <c r="L102" s="170">
        <v>0</v>
      </c>
      <c r="M102" s="170">
        <f>G102*(1+L102/100)</f>
        <v>0</v>
      </c>
      <c r="N102" s="163">
        <v>0</v>
      </c>
      <c r="O102" s="163">
        <f>ROUND(E102*N102,5)</f>
        <v>0</v>
      </c>
      <c r="P102" s="163">
        <v>0</v>
      </c>
      <c r="Q102" s="163">
        <f>ROUND(E102*P102,5)</f>
        <v>0</v>
      </c>
      <c r="R102" s="163"/>
      <c r="S102" s="163"/>
      <c r="T102" s="164">
        <v>0</v>
      </c>
      <c r="U102" s="163">
        <f>ROUND(E102*T102,2)</f>
        <v>0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128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ht="21" outlineLevel="1" x14ac:dyDescent="0.25">
      <c r="A103" s="154"/>
      <c r="B103" s="161"/>
      <c r="C103" s="248" t="s">
        <v>287</v>
      </c>
      <c r="D103" s="249"/>
      <c r="E103" s="250"/>
      <c r="F103" s="251"/>
      <c r="G103" s="252"/>
      <c r="H103" s="170"/>
      <c r="I103" s="170"/>
      <c r="J103" s="170"/>
      <c r="K103" s="170"/>
      <c r="L103" s="170"/>
      <c r="M103" s="170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288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6" t="str">
        <f>C103</f>
        <v>Náklady na vyhotovení dokumentace skutečného provedení stavby a její předání objednateli v požadované formě</v>
      </c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5">
      <c r="A104" s="154">
        <v>79</v>
      </c>
      <c r="B104" s="161" t="s">
        <v>289</v>
      </c>
      <c r="C104" s="190" t="s">
        <v>290</v>
      </c>
      <c r="D104" s="163" t="s">
        <v>205</v>
      </c>
      <c r="E104" s="167">
        <v>1</v>
      </c>
      <c r="F104" s="169"/>
      <c r="G104" s="170">
        <f>ROUND(E104*F104,2)</f>
        <v>0</v>
      </c>
      <c r="H104" s="169"/>
      <c r="I104" s="170">
        <f>ROUND(E104*H104,2)</f>
        <v>0</v>
      </c>
      <c r="J104" s="169"/>
      <c r="K104" s="170">
        <f>ROUND(E104*J104,2)</f>
        <v>0</v>
      </c>
      <c r="L104" s="170">
        <v>0</v>
      </c>
      <c r="M104" s="170">
        <f>G104*(1+L104/100)</f>
        <v>0</v>
      </c>
      <c r="N104" s="163">
        <v>0</v>
      </c>
      <c r="O104" s="163">
        <f>ROUND(E104*N104,5)</f>
        <v>0</v>
      </c>
      <c r="P104" s="163">
        <v>0</v>
      </c>
      <c r="Q104" s="163">
        <f>ROUND(E104*P104,5)</f>
        <v>0</v>
      </c>
      <c r="R104" s="163"/>
      <c r="S104" s="163"/>
      <c r="T104" s="164">
        <v>0</v>
      </c>
      <c r="U104" s="163">
        <f>ROUND(E104*T104,2)</f>
        <v>0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128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5">
      <c r="A105" s="154">
        <v>80</v>
      </c>
      <c r="B105" s="161" t="s">
        <v>291</v>
      </c>
      <c r="C105" s="190" t="s">
        <v>292</v>
      </c>
      <c r="D105" s="163" t="s">
        <v>127</v>
      </c>
      <c r="E105" s="167">
        <v>1</v>
      </c>
      <c r="F105" s="169"/>
      <c r="G105" s="170">
        <f>ROUND(E105*F105,2)</f>
        <v>0</v>
      </c>
      <c r="H105" s="169"/>
      <c r="I105" s="170">
        <f>ROUND(E105*H105,2)</f>
        <v>0</v>
      </c>
      <c r="J105" s="169"/>
      <c r="K105" s="170">
        <f>ROUND(E105*J105,2)</f>
        <v>0</v>
      </c>
      <c r="L105" s="170">
        <v>0</v>
      </c>
      <c r="M105" s="170">
        <f>G105*(1+L105/100)</f>
        <v>0</v>
      </c>
      <c r="N105" s="163">
        <v>0</v>
      </c>
      <c r="O105" s="163">
        <f>ROUND(E105*N105,5)</f>
        <v>0</v>
      </c>
      <c r="P105" s="163">
        <v>0</v>
      </c>
      <c r="Q105" s="163">
        <f>ROUND(E105*P105,5)</f>
        <v>0</v>
      </c>
      <c r="R105" s="163"/>
      <c r="S105" s="163"/>
      <c r="T105" s="164">
        <v>0</v>
      </c>
      <c r="U105" s="163">
        <f>ROUND(E105*T105,2)</f>
        <v>0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128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5">
      <c r="A106" s="154">
        <v>81</v>
      </c>
      <c r="B106" s="161" t="s">
        <v>293</v>
      </c>
      <c r="C106" s="190" t="s">
        <v>294</v>
      </c>
      <c r="D106" s="163" t="s">
        <v>295</v>
      </c>
      <c r="E106" s="167">
        <v>8</v>
      </c>
      <c r="F106" s="169"/>
      <c r="G106" s="170">
        <f>ROUND(E106*F106,2)</f>
        <v>0</v>
      </c>
      <c r="H106" s="169"/>
      <c r="I106" s="170">
        <f>ROUND(E106*H106,2)</f>
        <v>0</v>
      </c>
      <c r="J106" s="169"/>
      <c r="K106" s="170">
        <f>ROUND(E106*J106,2)</f>
        <v>0</v>
      </c>
      <c r="L106" s="170">
        <v>0</v>
      </c>
      <c r="M106" s="170">
        <f>G106*(1+L106/100)</f>
        <v>0</v>
      </c>
      <c r="N106" s="163">
        <v>0</v>
      </c>
      <c r="O106" s="163">
        <f>ROUND(E106*N106,5)</f>
        <v>0</v>
      </c>
      <c r="P106" s="163">
        <v>0</v>
      </c>
      <c r="Q106" s="163">
        <f>ROUND(E106*P106,5)</f>
        <v>0</v>
      </c>
      <c r="R106" s="163"/>
      <c r="S106" s="163"/>
      <c r="T106" s="164">
        <v>350</v>
      </c>
      <c r="U106" s="163">
        <f>ROUND(E106*T106,2)</f>
        <v>2800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128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5">
      <c r="A107" s="154">
        <v>82</v>
      </c>
      <c r="B107" s="161" t="s">
        <v>296</v>
      </c>
      <c r="C107" s="190" t="s">
        <v>297</v>
      </c>
      <c r="D107" s="163" t="s">
        <v>127</v>
      </c>
      <c r="E107" s="167">
        <v>1</v>
      </c>
      <c r="F107" s="169"/>
      <c r="G107" s="170">
        <f>ROUND(E107*F107,2)</f>
        <v>0</v>
      </c>
      <c r="H107" s="169"/>
      <c r="I107" s="170">
        <f>ROUND(E107*H107,2)</f>
        <v>0</v>
      </c>
      <c r="J107" s="169"/>
      <c r="K107" s="170">
        <f>ROUND(E107*J107,2)</f>
        <v>0</v>
      </c>
      <c r="L107" s="170">
        <v>0</v>
      </c>
      <c r="M107" s="170">
        <f>G107*(1+L107/100)</f>
        <v>0</v>
      </c>
      <c r="N107" s="163">
        <v>0</v>
      </c>
      <c r="O107" s="163">
        <f>ROUND(E107*N107,5)</f>
        <v>0</v>
      </c>
      <c r="P107" s="163">
        <v>0</v>
      </c>
      <c r="Q107" s="163">
        <f>ROUND(E107*P107,5)</f>
        <v>0</v>
      </c>
      <c r="R107" s="163"/>
      <c r="S107" s="163"/>
      <c r="T107" s="164">
        <v>0</v>
      </c>
      <c r="U107" s="163">
        <f>ROUND(E107*T107,2)</f>
        <v>0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128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x14ac:dyDescent="0.25">
      <c r="A108" s="155" t="s">
        <v>119</v>
      </c>
      <c r="B108" s="162" t="s">
        <v>89</v>
      </c>
      <c r="C108" s="191" t="s">
        <v>26</v>
      </c>
      <c r="D108" s="165"/>
      <c r="E108" s="168"/>
      <c r="F108" s="171"/>
      <c r="G108" s="171">
        <f>SUMIF(AE109:AE112,"&lt;&gt;NOR",G109:G112)</f>
        <v>0</v>
      </c>
      <c r="H108" s="171"/>
      <c r="I108" s="171">
        <f>SUM(I109:I112)</f>
        <v>0</v>
      </c>
      <c r="J108" s="171"/>
      <c r="K108" s="171">
        <f>SUM(K109:K112)</f>
        <v>0</v>
      </c>
      <c r="L108" s="171"/>
      <c r="M108" s="171">
        <f>SUM(M109:M112)</f>
        <v>0</v>
      </c>
      <c r="N108" s="165"/>
      <c r="O108" s="165">
        <f>SUM(O109:O112)</f>
        <v>0</v>
      </c>
      <c r="P108" s="165"/>
      <c r="Q108" s="165">
        <f>SUM(Q109:Q112)</f>
        <v>0</v>
      </c>
      <c r="R108" s="165"/>
      <c r="S108" s="165"/>
      <c r="T108" s="166"/>
      <c r="U108" s="165">
        <f>SUM(U109:U112)</f>
        <v>0</v>
      </c>
      <c r="AE108" t="s">
        <v>120</v>
      </c>
    </row>
    <row r="109" spans="1:60" outlineLevel="1" x14ac:dyDescent="0.25">
      <c r="A109" s="154">
        <v>83</v>
      </c>
      <c r="B109" s="161" t="s">
        <v>298</v>
      </c>
      <c r="C109" s="190" t="s">
        <v>299</v>
      </c>
      <c r="D109" s="163" t="s">
        <v>205</v>
      </c>
      <c r="E109" s="167">
        <v>1</v>
      </c>
      <c r="F109" s="169"/>
      <c r="G109" s="170">
        <f>ROUND(E109*F109,2)</f>
        <v>0</v>
      </c>
      <c r="H109" s="169"/>
      <c r="I109" s="170">
        <f>ROUND(E109*H109,2)</f>
        <v>0</v>
      </c>
      <c r="J109" s="169"/>
      <c r="K109" s="170">
        <f>ROUND(E109*J109,2)</f>
        <v>0</v>
      </c>
      <c r="L109" s="170">
        <v>0</v>
      </c>
      <c r="M109" s="170">
        <f>G109*(1+L109/100)</f>
        <v>0</v>
      </c>
      <c r="N109" s="163">
        <v>0</v>
      </c>
      <c r="O109" s="163">
        <f>ROUND(E109*N109,5)</f>
        <v>0</v>
      </c>
      <c r="P109" s="163">
        <v>0</v>
      </c>
      <c r="Q109" s="163">
        <f>ROUND(E109*P109,5)</f>
        <v>0</v>
      </c>
      <c r="R109" s="163"/>
      <c r="S109" s="163"/>
      <c r="T109" s="164">
        <v>0</v>
      </c>
      <c r="U109" s="163">
        <f>ROUND(E109*T109,2)</f>
        <v>0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128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5">
      <c r="A110" s="154"/>
      <c r="B110" s="161"/>
      <c r="C110" s="248" t="s">
        <v>300</v>
      </c>
      <c r="D110" s="249"/>
      <c r="E110" s="250"/>
      <c r="F110" s="251"/>
      <c r="G110" s="252"/>
      <c r="H110" s="170"/>
      <c r="I110" s="170"/>
      <c r="J110" s="170"/>
      <c r="K110" s="170"/>
      <c r="L110" s="170"/>
      <c r="M110" s="170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288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6" t="str">
        <f>C110</f>
        <v>Veškeré náklady spojené s vybudováním, provozem a odstraněním zařízení staveniště</v>
      </c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5">
      <c r="A111" s="154">
        <v>84</v>
      </c>
      <c r="B111" s="161" t="s">
        <v>301</v>
      </c>
      <c r="C111" s="190" t="s">
        <v>302</v>
      </c>
      <c r="D111" s="163" t="s">
        <v>205</v>
      </c>
      <c r="E111" s="167">
        <v>1</v>
      </c>
      <c r="F111" s="169"/>
      <c r="G111" s="170">
        <f>ROUND(E111*F111,2)</f>
        <v>0</v>
      </c>
      <c r="H111" s="169"/>
      <c r="I111" s="170">
        <f>ROUND(E111*H111,2)</f>
        <v>0</v>
      </c>
      <c r="J111" s="169"/>
      <c r="K111" s="170">
        <f>ROUND(E111*J111,2)</f>
        <v>0</v>
      </c>
      <c r="L111" s="170">
        <v>0</v>
      </c>
      <c r="M111" s="170">
        <f>G111*(1+L111/100)</f>
        <v>0</v>
      </c>
      <c r="N111" s="163">
        <v>0</v>
      </c>
      <c r="O111" s="163">
        <f>ROUND(E111*N111,5)</f>
        <v>0</v>
      </c>
      <c r="P111" s="163">
        <v>0</v>
      </c>
      <c r="Q111" s="163">
        <f>ROUND(E111*P111,5)</f>
        <v>0</v>
      </c>
      <c r="R111" s="163"/>
      <c r="S111" s="163"/>
      <c r="T111" s="164">
        <v>0</v>
      </c>
      <c r="U111" s="163">
        <f>ROUND(E111*T111,2)</f>
        <v>0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128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5">
      <c r="A112" s="154"/>
      <c r="B112" s="161"/>
      <c r="C112" s="248" t="s">
        <v>303</v>
      </c>
      <c r="D112" s="249"/>
      <c r="E112" s="250"/>
      <c r="F112" s="251"/>
      <c r="G112" s="252"/>
      <c r="H112" s="170"/>
      <c r="I112" s="170"/>
      <c r="J112" s="170"/>
      <c r="K112" s="170"/>
      <c r="L112" s="170"/>
      <c r="M112" s="170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288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6" t="str">
        <f>C112</f>
        <v>Koordinace stavebních a technologických dodávek</v>
      </c>
      <c r="BB112" s="153"/>
      <c r="BC112" s="153"/>
      <c r="BD112" s="153"/>
      <c r="BE112" s="153"/>
      <c r="BF112" s="153"/>
      <c r="BG112" s="153"/>
      <c r="BH112" s="153"/>
    </row>
    <row r="113" spans="1:60" x14ac:dyDescent="0.25">
      <c r="A113" s="155" t="s">
        <v>119</v>
      </c>
      <c r="B113" s="162" t="s">
        <v>90</v>
      </c>
      <c r="C113" s="191" t="s">
        <v>91</v>
      </c>
      <c r="D113" s="165"/>
      <c r="E113" s="168"/>
      <c r="F113" s="171"/>
      <c r="G113" s="171">
        <f>SUMIF(AE114:AE115,"&lt;&gt;NOR",G114:G115)</f>
        <v>0</v>
      </c>
      <c r="H113" s="171"/>
      <c r="I113" s="171">
        <f>SUM(I114:I115)</f>
        <v>0</v>
      </c>
      <c r="J113" s="171"/>
      <c r="K113" s="171">
        <f>SUM(K114:K115)</f>
        <v>0</v>
      </c>
      <c r="L113" s="171"/>
      <c r="M113" s="171">
        <f>SUM(M114:M115)</f>
        <v>0</v>
      </c>
      <c r="N113" s="165"/>
      <c r="O113" s="165">
        <f>SUM(O114:O115)</f>
        <v>8.0000000000000007E-5</v>
      </c>
      <c r="P113" s="165"/>
      <c r="Q113" s="165">
        <f>SUM(Q114:Q115)</f>
        <v>0</v>
      </c>
      <c r="R113" s="165"/>
      <c r="S113" s="165"/>
      <c r="T113" s="166"/>
      <c r="U113" s="165">
        <f>SUM(U114:U115)</f>
        <v>7.0000000000000007E-2</v>
      </c>
      <c r="AE113" t="s">
        <v>120</v>
      </c>
    </row>
    <row r="114" spans="1:60" outlineLevel="1" x14ac:dyDescent="0.25">
      <c r="A114" s="154">
        <v>85</v>
      </c>
      <c r="B114" s="161" t="s">
        <v>304</v>
      </c>
      <c r="C114" s="190" t="s">
        <v>305</v>
      </c>
      <c r="D114" s="163" t="s">
        <v>295</v>
      </c>
      <c r="E114" s="167">
        <v>1.5</v>
      </c>
      <c r="F114" s="169"/>
      <c r="G114" s="170">
        <f>ROUND(E114*F114,2)</f>
        <v>0</v>
      </c>
      <c r="H114" s="169"/>
      <c r="I114" s="170">
        <f>ROUND(E114*H114,2)</f>
        <v>0</v>
      </c>
      <c r="J114" s="169"/>
      <c r="K114" s="170">
        <f>ROUND(E114*J114,2)</f>
        <v>0</v>
      </c>
      <c r="L114" s="170">
        <v>0</v>
      </c>
      <c r="M114" s="170">
        <f>G114*(1+L114/100)</f>
        <v>0</v>
      </c>
      <c r="N114" s="163">
        <v>3.0000000000000001E-5</v>
      </c>
      <c r="O114" s="163">
        <f>ROUND(E114*N114,5)</f>
        <v>5.0000000000000002E-5</v>
      </c>
      <c r="P114" s="163">
        <v>0</v>
      </c>
      <c r="Q114" s="163">
        <f>ROUND(E114*P114,5)</f>
        <v>0</v>
      </c>
      <c r="R114" s="163"/>
      <c r="S114" s="163"/>
      <c r="T114" s="164">
        <v>2.9000000000000001E-2</v>
      </c>
      <c r="U114" s="163">
        <f>ROUND(E114*T114,2)</f>
        <v>0.04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128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5">
      <c r="A115" s="154">
        <v>86</v>
      </c>
      <c r="B115" s="161" t="s">
        <v>306</v>
      </c>
      <c r="C115" s="190" t="s">
        <v>307</v>
      </c>
      <c r="D115" s="163" t="s">
        <v>308</v>
      </c>
      <c r="E115" s="167">
        <v>1</v>
      </c>
      <c r="F115" s="169"/>
      <c r="G115" s="170">
        <f>ROUND(E115*F115,2)</f>
        <v>0</v>
      </c>
      <c r="H115" s="169"/>
      <c r="I115" s="170">
        <f>ROUND(E115*H115,2)</f>
        <v>0</v>
      </c>
      <c r="J115" s="169"/>
      <c r="K115" s="170">
        <f>ROUND(E115*J115,2)</f>
        <v>0</v>
      </c>
      <c r="L115" s="170">
        <v>0</v>
      </c>
      <c r="M115" s="170">
        <f>G115*(1+L115/100)</f>
        <v>0</v>
      </c>
      <c r="N115" s="163">
        <v>3.0000000000000001E-5</v>
      </c>
      <c r="O115" s="163">
        <f>ROUND(E115*N115,5)</f>
        <v>3.0000000000000001E-5</v>
      </c>
      <c r="P115" s="163">
        <v>0</v>
      </c>
      <c r="Q115" s="163">
        <f>ROUND(E115*P115,5)</f>
        <v>0</v>
      </c>
      <c r="R115" s="163"/>
      <c r="S115" s="163"/>
      <c r="T115" s="164">
        <v>2.9000000000000001E-2</v>
      </c>
      <c r="U115" s="163">
        <f>ROUND(E115*T115,2)</f>
        <v>0.03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128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x14ac:dyDescent="0.25">
      <c r="A116" s="155" t="s">
        <v>119</v>
      </c>
      <c r="B116" s="162" t="s">
        <v>92</v>
      </c>
      <c r="C116" s="191" t="s">
        <v>93</v>
      </c>
      <c r="D116" s="165"/>
      <c r="E116" s="168"/>
      <c r="F116" s="171"/>
      <c r="G116" s="171">
        <f>SUMIF(AE117:AE120,"&lt;&gt;NOR",G117:G120)</f>
        <v>0</v>
      </c>
      <c r="H116" s="171"/>
      <c r="I116" s="171">
        <f>SUM(I117:I120)</f>
        <v>0</v>
      </c>
      <c r="J116" s="171"/>
      <c r="K116" s="171">
        <f>SUM(K117:K120)</f>
        <v>0</v>
      </c>
      <c r="L116" s="171"/>
      <c r="M116" s="171">
        <f>SUM(M117:M120)</f>
        <v>0</v>
      </c>
      <c r="N116" s="165"/>
      <c r="O116" s="165">
        <f>SUM(O117:O120)</f>
        <v>0</v>
      </c>
      <c r="P116" s="165"/>
      <c r="Q116" s="165">
        <f>SUM(Q117:Q120)</f>
        <v>0</v>
      </c>
      <c r="R116" s="165"/>
      <c r="S116" s="165"/>
      <c r="T116" s="166"/>
      <c r="U116" s="165">
        <f>SUM(U117:U120)</f>
        <v>3</v>
      </c>
      <c r="AE116" t="s">
        <v>120</v>
      </c>
    </row>
    <row r="117" spans="1:60" outlineLevel="1" x14ac:dyDescent="0.25">
      <c r="A117" s="154">
        <v>87</v>
      </c>
      <c r="B117" s="161" t="s">
        <v>309</v>
      </c>
      <c r="C117" s="190" t="s">
        <v>310</v>
      </c>
      <c r="D117" s="163" t="s">
        <v>311</v>
      </c>
      <c r="E117" s="167">
        <v>6</v>
      </c>
      <c r="F117" s="169"/>
      <c r="G117" s="170">
        <f>ROUND(E117*F117,2)</f>
        <v>0</v>
      </c>
      <c r="H117" s="169"/>
      <c r="I117" s="170">
        <f>ROUND(E117*H117,2)</f>
        <v>0</v>
      </c>
      <c r="J117" s="169"/>
      <c r="K117" s="170">
        <f>ROUND(E117*J117,2)</f>
        <v>0</v>
      </c>
      <c r="L117" s="170">
        <v>0</v>
      </c>
      <c r="M117" s="170">
        <f>G117*(1+L117/100)</f>
        <v>0</v>
      </c>
      <c r="N117" s="163">
        <v>0</v>
      </c>
      <c r="O117" s="163">
        <f>ROUND(E117*N117,5)</f>
        <v>0</v>
      </c>
      <c r="P117" s="163">
        <v>0</v>
      </c>
      <c r="Q117" s="163">
        <f>ROUND(E117*P117,5)</f>
        <v>0</v>
      </c>
      <c r="R117" s="163"/>
      <c r="S117" s="163"/>
      <c r="T117" s="164">
        <v>0</v>
      </c>
      <c r="U117" s="163">
        <f>ROUND(E117*T117,2)</f>
        <v>0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128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5">
      <c r="A118" s="154">
        <v>88</v>
      </c>
      <c r="B118" s="161" t="s">
        <v>312</v>
      </c>
      <c r="C118" s="190" t="s">
        <v>313</v>
      </c>
      <c r="D118" s="163" t="s">
        <v>127</v>
      </c>
      <c r="E118" s="167">
        <v>1</v>
      </c>
      <c r="F118" s="169"/>
      <c r="G118" s="170">
        <f>ROUND(E118*F118,2)</f>
        <v>0</v>
      </c>
      <c r="H118" s="169"/>
      <c r="I118" s="170">
        <f>ROUND(E118*H118,2)</f>
        <v>0</v>
      </c>
      <c r="J118" s="169"/>
      <c r="K118" s="170">
        <f>ROUND(E118*J118,2)</f>
        <v>0</v>
      </c>
      <c r="L118" s="170">
        <v>0</v>
      </c>
      <c r="M118" s="170">
        <f>G118*(1+L118/100)</f>
        <v>0</v>
      </c>
      <c r="N118" s="163">
        <v>0</v>
      </c>
      <c r="O118" s="163">
        <f>ROUND(E118*N118,5)</f>
        <v>0</v>
      </c>
      <c r="P118" s="163">
        <v>0</v>
      </c>
      <c r="Q118" s="163">
        <f>ROUND(E118*P118,5)</f>
        <v>0</v>
      </c>
      <c r="R118" s="163"/>
      <c r="S118" s="163"/>
      <c r="T118" s="164">
        <v>1</v>
      </c>
      <c r="U118" s="163">
        <f>ROUND(E118*T118,2)</f>
        <v>1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128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5">
      <c r="A119" s="154">
        <v>89</v>
      </c>
      <c r="B119" s="161" t="s">
        <v>314</v>
      </c>
      <c r="C119" s="190" t="s">
        <v>315</v>
      </c>
      <c r="D119" s="163" t="s">
        <v>127</v>
      </c>
      <c r="E119" s="167">
        <v>1</v>
      </c>
      <c r="F119" s="169"/>
      <c r="G119" s="170">
        <f>ROUND(E119*F119,2)</f>
        <v>0</v>
      </c>
      <c r="H119" s="169"/>
      <c r="I119" s="170">
        <f>ROUND(E119*H119,2)</f>
        <v>0</v>
      </c>
      <c r="J119" s="169"/>
      <c r="K119" s="170">
        <f>ROUND(E119*J119,2)</f>
        <v>0</v>
      </c>
      <c r="L119" s="170">
        <v>0</v>
      </c>
      <c r="M119" s="170">
        <f>G119*(1+L119/100)</f>
        <v>0</v>
      </c>
      <c r="N119" s="163">
        <v>0</v>
      </c>
      <c r="O119" s="163">
        <f>ROUND(E119*N119,5)</f>
        <v>0</v>
      </c>
      <c r="P119" s="163">
        <v>0</v>
      </c>
      <c r="Q119" s="163">
        <f>ROUND(E119*P119,5)</f>
        <v>0</v>
      </c>
      <c r="R119" s="163"/>
      <c r="S119" s="163"/>
      <c r="T119" s="164">
        <v>1</v>
      </c>
      <c r="U119" s="163">
        <f>ROUND(E119*T119,2)</f>
        <v>1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128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5">
      <c r="A120" s="179">
        <v>90</v>
      </c>
      <c r="B120" s="180" t="s">
        <v>316</v>
      </c>
      <c r="C120" s="192" t="s">
        <v>317</v>
      </c>
      <c r="D120" s="181" t="s">
        <v>127</v>
      </c>
      <c r="E120" s="182">
        <v>1</v>
      </c>
      <c r="F120" s="183"/>
      <c r="G120" s="184">
        <f>ROUND(E120*F120,2)</f>
        <v>0</v>
      </c>
      <c r="H120" s="183"/>
      <c r="I120" s="184">
        <f>ROUND(E120*H120,2)</f>
        <v>0</v>
      </c>
      <c r="J120" s="183"/>
      <c r="K120" s="184">
        <f>ROUND(E120*J120,2)</f>
        <v>0</v>
      </c>
      <c r="L120" s="184">
        <v>0</v>
      </c>
      <c r="M120" s="184">
        <f>G120*(1+L120/100)</f>
        <v>0</v>
      </c>
      <c r="N120" s="181">
        <v>0</v>
      </c>
      <c r="O120" s="181">
        <f>ROUND(E120*N120,5)</f>
        <v>0</v>
      </c>
      <c r="P120" s="181">
        <v>0</v>
      </c>
      <c r="Q120" s="181">
        <f>ROUND(E120*P120,5)</f>
        <v>0</v>
      </c>
      <c r="R120" s="181"/>
      <c r="S120" s="181"/>
      <c r="T120" s="185">
        <v>1</v>
      </c>
      <c r="U120" s="181">
        <f>ROUND(E120*T120,2)</f>
        <v>1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128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x14ac:dyDescent="0.25">
      <c r="A121" s="6"/>
      <c r="B121" s="7" t="s">
        <v>318</v>
      </c>
      <c r="C121" s="193" t="s">
        <v>318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AC121">
        <v>15</v>
      </c>
      <c r="AD121">
        <v>21</v>
      </c>
    </row>
    <row r="122" spans="1:60" x14ac:dyDescent="0.25">
      <c r="A122" s="186"/>
      <c r="B122" s="187">
        <v>26</v>
      </c>
      <c r="C122" s="194" t="s">
        <v>318</v>
      </c>
      <c r="D122" s="188"/>
      <c r="E122" s="188"/>
      <c r="F122" s="188"/>
      <c r="G122" s="189">
        <f>G8+G12+G15+G17+G23+G25+G29+G35+G38+G57+G59+G66+G74+G92+G97+G99+G101+G108+G113+G116</f>
        <v>0</v>
      </c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AC122">
        <f>SUMIF(L7:L120,AC121,G7:G120)</f>
        <v>0</v>
      </c>
      <c r="AD122">
        <f>SUMIF(L7:L120,AD121,G7:G120)</f>
        <v>0</v>
      </c>
      <c r="AE122" t="s">
        <v>319</v>
      </c>
    </row>
    <row r="123" spans="1:60" x14ac:dyDescent="0.25">
      <c r="A123" s="6"/>
      <c r="B123" s="7" t="s">
        <v>318</v>
      </c>
      <c r="C123" s="193" t="s">
        <v>318</v>
      </c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5">
      <c r="A124" s="6"/>
      <c r="B124" s="7" t="s">
        <v>318</v>
      </c>
      <c r="C124" s="193" t="s">
        <v>318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5">
      <c r="A125" s="253">
        <v>33</v>
      </c>
      <c r="B125" s="253"/>
      <c r="C125" s="254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5">
      <c r="A126" s="255"/>
      <c r="B126" s="256"/>
      <c r="C126" s="257"/>
      <c r="D126" s="256"/>
      <c r="E126" s="256"/>
      <c r="F126" s="256"/>
      <c r="G126" s="258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AE126" t="s">
        <v>320</v>
      </c>
    </row>
    <row r="127" spans="1:60" x14ac:dyDescent="0.25">
      <c r="A127" s="259"/>
      <c r="B127" s="260"/>
      <c r="C127" s="261"/>
      <c r="D127" s="260"/>
      <c r="E127" s="260"/>
      <c r="F127" s="260"/>
      <c r="G127" s="262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5">
      <c r="A128" s="259"/>
      <c r="B128" s="260"/>
      <c r="C128" s="261"/>
      <c r="D128" s="260"/>
      <c r="E128" s="260"/>
      <c r="F128" s="260"/>
      <c r="G128" s="262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5">
      <c r="A129" s="259"/>
      <c r="B129" s="260"/>
      <c r="C129" s="261"/>
      <c r="D129" s="260"/>
      <c r="E129" s="260"/>
      <c r="F129" s="260"/>
      <c r="G129" s="262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5">
      <c r="A130" s="263"/>
      <c r="B130" s="264"/>
      <c r="C130" s="265"/>
      <c r="D130" s="264"/>
      <c r="E130" s="264"/>
      <c r="F130" s="264"/>
      <c r="G130" s="26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5">
      <c r="A131" s="6"/>
      <c r="B131" s="7" t="s">
        <v>318</v>
      </c>
      <c r="C131" s="193" t="s">
        <v>318</v>
      </c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5">
      <c r="C132" s="195"/>
      <c r="AE132" t="s">
        <v>321</v>
      </c>
    </row>
  </sheetData>
  <mergeCells count="9">
    <mergeCell ref="C112:G112"/>
    <mergeCell ref="A125:C125"/>
    <mergeCell ref="A126:G130"/>
    <mergeCell ref="A1:G1"/>
    <mergeCell ref="C2:G2"/>
    <mergeCell ref="C3:G3"/>
    <mergeCell ref="C4:G4"/>
    <mergeCell ref="C103:G103"/>
    <mergeCell ref="C110:G110"/>
  </mergeCells>
  <pageMargins left="0.59055118110236204" right="0.39370078740157499" top="0.78740157499999996" bottom="0.78740157499999996" header="0.3" footer="0.3"/>
  <pageSetup paperSize="9" scale="9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Jakub</cp:lastModifiedBy>
  <cp:lastPrinted>2022-02-21T17:55:58Z</cp:lastPrinted>
  <dcterms:created xsi:type="dcterms:W3CDTF">2009-04-08T07:15:50Z</dcterms:created>
  <dcterms:modified xsi:type="dcterms:W3CDTF">2022-02-21T17:57:52Z</dcterms:modified>
</cp:coreProperties>
</file>