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520" windowHeight="13380" tabRatio="889" activeTab="3"/>
  </bookViews>
  <sheets>
    <sheet name="Stavba" sheetId="1" r:id="rId1"/>
    <sheet name="VzorPolozky" sheetId="10" state="hidden" r:id="rId2"/>
    <sheet name="D.1.1 ARS" sheetId="12" r:id="rId3"/>
    <sheet name="D.1.4a ZTI" sheetId="14" r:id="rId4"/>
    <sheet name="D.1.4b UT" sheetId="21" r:id="rId5"/>
    <sheet name="D.1.4c VZT a CHL" sheetId="22" r:id="rId6"/>
    <sheet name="D.1.4d MAR" sheetId="23" r:id="rId7"/>
    <sheet name="D.1.4e EL" sheetId="24" r:id="rId8"/>
    <sheet name="D.1.4f SLP" sheetId="25" r:id="rId9"/>
    <sheet name="D.1.4.g PLYN" sheetId="26" r:id="rId10"/>
    <sheet name="SO 02" sheetId="27" r:id="rId11"/>
    <sheet name="SO 03" sheetId="29" r:id="rId12"/>
    <sheet name="SO 04" sheetId="30" r:id="rId13"/>
    <sheet name="IO 100" sheetId="31" r:id="rId14"/>
    <sheet name="IO 200" sheetId="32" r:id="rId15"/>
    <sheet name="IO 300" sheetId="33" r:id="rId16"/>
    <sheet name="IO 401" sheetId="34" r:id="rId17"/>
    <sheet name="IO 410" sheetId="35" r:id="rId18"/>
    <sheet name="IO 411" sheetId="36" r:id="rId19"/>
    <sheet name="IO 500" sheetId="37" r:id="rId20"/>
    <sheet name="IO 600" sheetId="38" r:id="rId21"/>
    <sheet name="IO 601" sheetId="39" r:id="rId22"/>
    <sheet name="IO 700" sheetId="40" r:id="rId23"/>
    <sheet name="IO 800.2" sheetId="42" r:id="rId24"/>
    <sheet name="PS 1000" sheetId="43" r:id="rId25"/>
    <sheet name="VN+ON" sheetId="44" r:id="rId26"/>
  </sheets>
  <externalReferences>
    <externalReference r:id="rId27"/>
  </externalReferences>
  <definedNames>
    <definedName name="_xlnm._FilterDatabase" localSheetId="9" hidden="1">'D.1.4.g PLYN'!$D$1:$D$460</definedName>
    <definedName name="_xlnm._FilterDatabase" localSheetId="3" hidden="1">'D.1.4a ZTI'!$D$1:$D$142</definedName>
    <definedName name="_xlnm._FilterDatabase" localSheetId="4" hidden="1">'D.1.4b UT'!$D$1:$D$608</definedName>
    <definedName name="_xlnm._FilterDatabase" localSheetId="5" hidden="1">'D.1.4c VZT a CHL'!$D$1:$D$566</definedName>
    <definedName name="_xlnm._FilterDatabase" localSheetId="6" hidden="1">'D.1.4d MAR'!$D$1:$D$171</definedName>
    <definedName name="_xlnm._FilterDatabase" localSheetId="7" hidden="1">'D.1.4e EL'!$D$1:$D$213</definedName>
    <definedName name="_xlnm._FilterDatabase" localSheetId="8" hidden="1">'D.1.4f SLP'!$D$1:$D$172</definedName>
    <definedName name="_xlnm._FilterDatabase" localSheetId="14" hidden="1">'IO 200'!$D$1:$D$260</definedName>
    <definedName name="_xlnm._FilterDatabase" localSheetId="15" hidden="1">'IO 300'!$D$1:$D$172</definedName>
    <definedName name="_xlnm._FilterDatabase" localSheetId="16" hidden="1">'IO 401'!$D$1:$D$195</definedName>
    <definedName name="_xlnm._FilterDatabase" localSheetId="17" hidden="1">'IO 410'!$D$1:$D$168</definedName>
    <definedName name="_xlnm._FilterDatabase" localSheetId="18" hidden="1">'IO 411'!$D$1:$D$208</definedName>
    <definedName name="_xlnm._FilterDatabase" localSheetId="19" hidden="1">'IO 500'!$D$1:$D$174</definedName>
    <definedName name="_xlnm._FilterDatabase" localSheetId="20" hidden="1">'IO 600'!$D$1:$D$158</definedName>
    <definedName name="_xlnm._FilterDatabase" localSheetId="21" hidden="1">'IO 601'!$D$1:$D$166</definedName>
    <definedName name="_xlnm._FilterDatabase" localSheetId="22" hidden="1">'IO 700'!$D$1:$D$153</definedName>
    <definedName name="_xlnm._FilterDatabase" localSheetId="23" hidden="1">'IO 800.2'!$D$1:$D$284</definedName>
    <definedName name="_xlnm._FilterDatabase" localSheetId="24" hidden="1">'PS 1000'!$D$1:$D$245</definedName>
    <definedName name="CelkemDPHVypocet" localSheetId="0">Stavba!$H$64</definedName>
    <definedName name="CenaCelkem">Stavba!$G$29</definedName>
    <definedName name="CenaCelkemBezDPH">Stavba!$G$28</definedName>
    <definedName name="CenaCelkemVypocet" localSheetId="0">Stavba!$I$64</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2">'D.1.1 ARS'!$1:$7</definedName>
    <definedName name="_xlnm.Print_Titles" localSheetId="9">'D.1.4.g PLYN'!$1:$7</definedName>
    <definedName name="_xlnm.Print_Titles" localSheetId="3">'D.1.4a ZTI'!$1:$7</definedName>
    <definedName name="_xlnm.Print_Titles" localSheetId="4">'D.1.4b UT'!$1:$7</definedName>
    <definedName name="_xlnm.Print_Titles" localSheetId="5">'D.1.4c VZT a CHL'!$1:$7</definedName>
    <definedName name="_xlnm.Print_Titles" localSheetId="6">'D.1.4d MAR'!$1:$7</definedName>
    <definedName name="_xlnm.Print_Titles" localSheetId="7">'D.1.4e EL'!$1:$7</definedName>
    <definedName name="_xlnm.Print_Titles" localSheetId="8">'D.1.4f SLP'!$1:$7</definedName>
    <definedName name="_xlnm.Print_Titles" localSheetId="13">'IO 100'!$1:$7</definedName>
    <definedName name="_xlnm.Print_Titles" localSheetId="14">'IO 200'!$1:$7</definedName>
    <definedName name="_xlnm.Print_Titles" localSheetId="15">'IO 300'!$1:$7</definedName>
    <definedName name="_xlnm.Print_Titles" localSheetId="16">'IO 401'!$1:$7</definedName>
    <definedName name="_xlnm.Print_Titles" localSheetId="17">'IO 410'!$1:$7</definedName>
    <definedName name="_xlnm.Print_Titles" localSheetId="18">'IO 411'!$1:$7</definedName>
    <definedName name="_xlnm.Print_Titles" localSheetId="19">'IO 500'!$1:$7</definedName>
    <definedName name="_xlnm.Print_Titles" localSheetId="20">'IO 600'!$1:$7</definedName>
    <definedName name="_xlnm.Print_Titles" localSheetId="21">'IO 601'!$1:$7</definedName>
    <definedName name="_xlnm.Print_Titles" localSheetId="22">'IO 700'!$1:$7</definedName>
    <definedName name="_xlnm.Print_Titles" localSheetId="23">'IO 800.2'!$1:$7</definedName>
    <definedName name="_xlnm.Print_Titles" localSheetId="24">'PS 1000'!$1:$7</definedName>
    <definedName name="_xlnm.Print_Titles" localSheetId="11">'SO 03'!$1:$7</definedName>
    <definedName name="_xlnm.Print_Titles" localSheetId="25">'VN+ON'!$1:$6</definedName>
    <definedName name="oadresa">Stavba!$D$6</definedName>
    <definedName name="Objednatel" localSheetId="0">Stavba!$D$5</definedName>
    <definedName name="Objekt" localSheetId="0">Stavba!$B$38</definedName>
    <definedName name="_xlnm.Print_Area" localSheetId="2">'D.1.1 ARS'!$A$1:$H$1766</definedName>
    <definedName name="_xlnm.Print_Area" localSheetId="9">'D.1.4.g PLYN'!$A$1:$H$24</definedName>
    <definedName name="_xlnm.Print_Area" localSheetId="3">'D.1.4a ZTI'!$A$1:$H$146</definedName>
    <definedName name="_xlnm.Print_Area" localSheetId="4">'D.1.4b UT'!$A$1:$H$172</definedName>
    <definedName name="_xlnm.Print_Area" localSheetId="5">'D.1.4c VZT a CHL'!$A$1:$H$566</definedName>
    <definedName name="_xlnm.Print_Area" localSheetId="6">'D.1.4d MAR'!$A$1:$H$68</definedName>
    <definedName name="_xlnm.Print_Area" localSheetId="7">'D.1.4e EL'!$A$1:$H$213</definedName>
    <definedName name="_xlnm.Print_Area" localSheetId="8">'D.1.4f SLP'!$A$1:$H$150</definedName>
    <definedName name="_xlnm.Print_Area" localSheetId="15">'IO 300'!$A$1:$H$40</definedName>
    <definedName name="_xlnm.Print_Area" localSheetId="16">'IO 401'!$A$1:$H$63</definedName>
    <definedName name="_xlnm.Print_Area" localSheetId="17">'IO 410'!$A$1:$H$36</definedName>
    <definedName name="_xlnm.Print_Area" localSheetId="18">'IO 411'!$A$1:$H$76</definedName>
    <definedName name="_xlnm.Print_Area" localSheetId="19">'IO 500'!$A$1:$H$42</definedName>
    <definedName name="_xlnm.Print_Area" localSheetId="20">'IO 600'!$A$1:$H$26</definedName>
    <definedName name="_xlnm.Print_Area" localSheetId="21">'IO 601'!$A$1:$H$34</definedName>
    <definedName name="_xlnm.Print_Area" localSheetId="22">'IO 700'!$A$1:$H$21</definedName>
    <definedName name="_xlnm.Print_Area" localSheetId="23">'IO 800.2'!$A$1:$H$152</definedName>
    <definedName name="_xlnm.Print_Area" localSheetId="24">'PS 1000'!$A$1:$H$113</definedName>
    <definedName name="_xlnm.Print_Area" localSheetId="0">Stavba!$A$1:$J$64</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9">#REF!</definedName>
    <definedName name="PocetMJ" localSheetId="3">#REF!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14">#REF!</definedName>
    <definedName name="PocetMJ" localSheetId="15">#REF!</definedName>
    <definedName name="PocetMJ" localSheetId="16">#REF!</definedName>
    <definedName name="PocetMJ" localSheetId="17">#REF!</definedName>
    <definedName name="PocetMJ" localSheetId="18">#REF!</definedName>
    <definedName name="PocetMJ" localSheetId="19">#REF!</definedName>
    <definedName name="PocetMJ" localSheetId="20">#REF!</definedName>
    <definedName name="PocetMJ" localSheetId="21">#REF!</definedName>
    <definedName name="PocetMJ" localSheetId="22">#REF!</definedName>
    <definedName name="PocetMJ" localSheetId="23">#REF!</definedName>
    <definedName name="PocetMJ" localSheetId="2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9">#REF!</definedName>
    <definedName name="SloupecCC" localSheetId="3">#REF!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4">#REF!</definedName>
    <definedName name="SloupecCC" localSheetId="15">#REF!</definedName>
    <definedName name="SloupecCC" localSheetId="16">#REF!</definedName>
    <definedName name="SloupecCC" localSheetId="17">#REF!</definedName>
    <definedName name="SloupecCC" localSheetId="18">#REF!</definedName>
    <definedName name="SloupecCC" localSheetId="19">#REF!</definedName>
    <definedName name="SloupecCC" localSheetId="20">#REF!</definedName>
    <definedName name="SloupecCC" localSheetId="21">#REF!</definedName>
    <definedName name="SloupecCC" localSheetId="22">#REF!</definedName>
    <definedName name="SloupecCC" localSheetId="23">#REF!</definedName>
    <definedName name="SloupecCC" localSheetId="24">#REF!</definedName>
    <definedName name="SloupecCC">#REF!</definedName>
    <definedName name="SloupecCisloPol" localSheetId="9">#REF!</definedName>
    <definedName name="SloupecCisloPol" localSheetId="3">#REF!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4">#REF!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9">#REF!</definedName>
    <definedName name="SloupecCisloPol" localSheetId="20">#REF!</definedName>
    <definedName name="SloupecCisloPol" localSheetId="21">#REF!</definedName>
    <definedName name="SloupecCisloPol" localSheetId="22">#REF!</definedName>
    <definedName name="SloupecCisloPol" localSheetId="23">#REF!</definedName>
    <definedName name="SloupecCisloPol" localSheetId="24">#REF!</definedName>
    <definedName name="SloupecCisloPol">#REF!</definedName>
    <definedName name="SloupecJC" localSheetId="9">#REF!</definedName>
    <definedName name="SloupecJC" localSheetId="3">#REF!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4">#REF!</definedName>
    <definedName name="SloupecJC" localSheetId="15">#REF!</definedName>
    <definedName name="SloupecJC" localSheetId="16">#REF!</definedName>
    <definedName name="SloupecJC" localSheetId="17">#REF!</definedName>
    <definedName name="SloupecJC" localSheetId="18">#REF!</definedName>
    <definedName name="SloupecJC" localSheetId="19">#REF!</definedName>
    <definedName name="SloupecJC" localSheetId="20">#REF!</definedName>
    <definedName name="SloupecJC" localSheetId="21">#REF!</definedName>
    <definedName name="SloupecJC" localSheetId="22">#REF!</definedName>
    <definedName name="SloupecJC" localSheetId="23">#REF!</definedName>
    <definedName name="SloupecJC" localSheetId="24">#REF!</definedName>
    <definedName name="SloupecJC">#REF!</definedName>
    <definedName name="SloupecMJ" localSheetId="9">#REF!</definedName>
    <definedName name="SloupecMJ" localSheetId="3">#REF!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4">#REF!</definedName>
    <definedName name="SloupecMJ" localSheetId="15">#REF!</definedName>
    <definedName name="SloupecMJ" localSheetId="16">#REF!</definedName>
    <definedName name="SloupecMJ" localSheetId="17">#REF!</definedName>
    <definedName name="SloupecMJ" localSheetId="18">#REF!</definedName>
    <definedName name="SloupecMJ" localSheetId="19">#REF!</definedName>
    <definedName name="SloupecMJ" localSheetId="20">#REF!</definedName>
    <definedName name="SloupecMJ" localSheetId="21">#REF!</definedName>
    <definedName name="SloupecMJ" localSheetId="22">#REF!</definedName>
    <definedName name="SloupecMJ" localSheetId="23">#REF!</definedName>
    <definedName name="SloupecMJ" localSheetId="24">#REF!</definedName>
    <definedName name="SloupecMJ">#REF!</definedName>
    <definedName name="SloupecMnozstvi" localSheetId="9">#REF!</definedName>
    <definedName name="SloupecMnozstvi" localSheetId="3">#REF!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4">#REF!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9">#REF!</definedName>
    <definedName name="SloupecMnozstvi" localSheetId="20">#REF!</definedName>
    <definedName name="SloupecMnozstvi" localSheetId="21">#REF!</definedName>
    <definedName name="SloupecMnozstvi" localSheetId="22">#REF!</definedName>
    <definedName name="SloupecMnozstvi" localSheetId="23">#REF!</definedName>
    <definedName name="SloupecMnozstvi" localSheetId="24">#REF!</definedName>
    <definedName name="SloupecMnozstvi">#REF!</definedName>
    <definedName name="SloupecNazPol" localSheetId="9">#REF!</definedName>
    <definedName name="SloupecNazPol" localSheetId="3">#REF!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4">#REF!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9">#REF!</definedName>
    <definedName name="SloupecNazPol" localSheetId="20">#REF!</definedName>
    <definedName name="SloupecNazPol" localSheetId="21">#REF!</definedName>
    <definedName name="SloupecNazPol" localSheetId="22">#REF!</definedName>
    <definedName name="SloupecNazPol" localSheetId="23">#REF!</definedName>
    <definedName name="SloupecNazPol" localSheetId="24">#REF!</definedName>
    <definedName name="SloupecNazPol">#REF!</definedName>
    <definedName name="SloupecPC" localSheetId="9">#REF!</definedName>
    <definedName name="SloupecPC" localSheetId="3">#REF!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4">#REF!</definedName>
    <definedName name="SloupecPC" localSheetId="15">#REF!</definedName>
    <definedName name="SloupecPC" localSheetId="16">#REF!</definedName>
    <definedName name="SloupecPC" localSheetId="17">#REF!</definedName>
    <definedName name="SloupecPC" localSheetId="18">#REF!</definedName>
    <definedName name="SloupecPC" localSheetId="19">#REF!</definedName>
    <definedName name="SloupecPC" localSheetId="20">#REF!</definedName>
    <definedName name="SloupecPC" localSheetId="21">#REF!</definedName>
    <definedName name="SloupecPC" localSheetId="22">#REF!</definedName>
    <definedName name="SloupecPC" localSheetId="23">#REF!</definedName>
    <definedName name="SloupecPC" localSheetId="2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Stavba!$F$64</definedName>
    <definedName name="ZakladDPHZakl">Stavba!$G$25</definedName>
    <definedName name="ZakladDPHZaklVypocet" localSheetId="0">Stavba!$G$64</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12" i="14"/>
  <c r="G14" i="38"/>
  <c r="G80" i="25"/>
  <c r="G69"/>
  <c r="G56"/>
  <c r="G46"/>
  <c r="G36"/>
  <c r="G23"/>
  <c r="G135" i="24"/>
  <c r="G32" i="39"/>
  <c r="G31"/>
  <c r="G30"/>
  <c r="G29"/>
  <c r="G28"/>
  <c r="G27"/>
  <c r="G26"/>
  <c r="G25"/>
  <c r="G24"/>
  <c r="G23"/>
  <c r="G22"/>
  <c r="G21"/>
  <c r="G20"/>
  <c r="G19"/>
  <c r="G18"/>
  <c r="G17"/>
  <c r="G16"/>
  <c r="G15"/>
  <c r="G14" s="1"/>
  <c r="G13"/>
  <c r="G12"/>
  <c r="G11"/>
  <c r="G10"/>
  <c r="G9"/>
  <c r="G22" i="26"/>
  <c r="G21"/>
  <c r="G19"/>
  <c r="G18"/>
  <c r="G17"/>
  <c r="G15"/>
  <c r="G13"/>
  <c r="G12"/>
  <c r="G11"/>
  <c r="G10"/>
  <c r="G9"/>
  <c r="G248" i="32"/>
  <c r="G246"/>
  <c r="G244"/>
  <c r="G242"/>
  <c r="G240"/>
  <c r="G237"/>
  <c r="G236"/>
  <c r="G229"/>
  <c r="G227"/>
  <c r="G223"/>
  <c r="G221"/>
  <c r="G219"/>
  <c r="G212"/>
  <c r="G211"/>
  <c r="G208" s="1"/>
  <c r="G209"/>
  <c r="G146"/>
  <c r="G144"/>
  <c r="G8" i="39" l="1"/>
  <c r="G34" s="1"/>
  <c r="G69" i="22"/>
  <c r="G70"/>
  <c r="G71"/>
  <c r="G72"/>
  <c r="G73"/>
  <c r="G74"/>
  <c r="G75"/>
  <c r="G76"/>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1413" i="12" l="1"/>
  <c r="G1401"/>
  <c r="G234"/>
  <c r="G92" i="25"/>
  <c r="G90"/>
  <c r="G89"/>
  <c r="G88"/>
  <c r="G87"/>
  <c r="G86"/>
  <c r="G85"/>
  <c r="G84"/>
  <c r="G83"/>
  <c r="G82"/>
  <c r="G81"/>
  <c r="G75" i="44"/>
  <c r="G74"/>
  <c r="G73"/>
  <c r="G72"/>
  <c r="G71"/>
  <c r="G70"/>
  <c r="G69"/>
  <c r="G68"/>
  <c r="G67"/>
  <c r="G66"/>
  <c r="G65"/>
  <c r="G64"/>
  <c r="G63"/>
  <c r="G62"/>
  <c r="G61"/>
  <c r="G60"/>
  <c r="G59"/>
  <c r="G58"/>
  <c r="G57"/>
  <c r="G56"/>
  <c r="G55"/>
  <c r="G54"/>
  <c r="G53"/>
  <c r="G52"/>
  <c r="G51"/>
  <c r="G50"/>
  <c r="G48"/>
  <c r="G45"/>
  <c r="G41"/>
  <c r="G37"/>
  <c r="G33"/>
  <c r="G30" s="1"/>
  <c r="I20" i="1" s="1"/>
  <c r="G28" i="44"/>
  <c r="G24"/>
  <c r="G20"/>
  <c r="G17"/>
  <c r="G14"/>
  <c r="G12"/>
  <c r="G11"/>
  <c r="G8" l="1"/>
  <c r="I19" i="1" s="1"/>
  <c r="G10" i="43"/>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9"/>
  <c r="G8" s="1"/>
  <c r="G113" s="1"/>
  <c r="G62" i="1" s="1"/>
  <c r="Q113" i="43"/>
  <c r="P113"/>
  <c r="G77" i="44" l="1"/>
  <c r="G63" i="1" s="1"/>
  <c r="G150" i="42"/>
  <c r="G149" s="1"/>
  <c r="G147"/>
  <c r="G144"/>
  <c r="G141"/>
  <c r="G138"/>
  <c r="G136"/>
  <c r="G134"/>
  <c r="G131"/>
  <c r="G128"/>
  <c r="G126"/>
  <c r="G123"/>
  <c r="G121"/>
  <c r="G118"/>
  <c r="G117"/>
  <c r="G115"/>
  <c r="G113"/>
  <c r="G112"/>
  <c r="G110"/>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49"/>
  <c r="G48"/>
  <c r="G46"/>
  <c r="G44"/>
  <c r="G41"/>
  <c r="G38"/>
  <c r="G36"/>
  <c r="G34"/>
  <c r="G31"/>
  <c r="G28"/>
  <c r="G26"/>
  <c r="G25"/>
  <c r="G24"/>
  <c r="G22"/>
  <c r="G21"/>
  <c r="G18"/>
  <c r="G15"/>
  <c r="G13"/>
  <c r="G11"/>
  <c r="Q152"/>
  <c r="P152"/>
  <c r="G51"/>
  <c r="G47"/>
  <c r="G45"/>
  <c r="G43"/>
  <c r="G42"/>
  <c r="G40"/>
  <c r="G39"/>
  <c r="G37"/>
  <c r="G35"/>
  <c r="G33"/>
  <c r="G32"/>
  <c r="G30"/>
  <c r="G20"/>
  <c r="G16"/>
  <c r="G14"/>
  <c r="G12"/>
  <c r="G9"/>
  <c r="G8" s="1"/>
  <c r="G152" s="1"/>
  <c r="G61" i="1" s="1"/>
  <c r="G19" i="40" l="1"/>
  <c r="G18"/>
  <c r="E17"/>
  <c r="G17" s="1"/>
  <c r="G16"/>
  <c r="G15"/>
  <c r="G14" s="1"/>
  <c r="G13"/>
  <c r="G12"/>
  <c r="G11" s="1"/>
  <c r="G10"/>
  <c r="E9"/>
  <c r="G9" s="1"/>
  <c r="G8" s="1"/>
  <c r="Q21"/>
  <c r="P21"/>
  <c r="G21" l="1"/>
  <c r="G59" i="1" s="1"/>
  <c r="G58" l="1"/>
  <c r="Q34" i="39"/>
  <c r="P34"/>
  <c r="G24" i="38" l="1"/>
  <c r="G23"/>
  <c r="G22"/>
  <c r="G21"/>
  <c r="G20"/>
  <c r="G19"/>
  <c r="G18"/>
  <c r="G17"/>
  <c r="G16"/>
  <c r="G15"/>
  <c r="G13"/>
  <c r="G12"/>
  <c r="G11"/>
  <c r="G10"/>
  <c r="G9"/>
  <c r="G8"/>
  <c r="G26" s="1"/>
  <c r="G57" i="1" s="1"/>
  <c r="Q26" i="38"/>
  <c r="P26"/>
  <c r="G40" i="37" l="1"/>
  <c r="G39"/>
  <c r="G37"/>
  <c r="G36"/>
  <c r="G35"/>
  <c r="G33"/>
  <c r="G31"/>
  <c r="G30"/>
  <c r="G29"/>
  <c r="G28"/>
  <c r="G27"/>
  <c r="G26"/>
  <c r="G25"/>
  <c r="G24"/>
  <c r="G22"/>
  <c r="G21"/>
  <c r="G20"/>
  <c r="G19"/>
  <c r="G18"/>
  <c r="G17"/>
  <c r="G16"/>
  <c r="G15"/>
  <c r="G14"/>
  <c r="G13"/>
  <c r="G12"/>
  <c r="G11"/>
  <c r="G10"/>
  <c r="G9"/>
  <c r="G38"/>
  <c r="G23"/>
  <c r="G8"/>
  <c r="G42" s="1"/>
  <c r="G56" i="1" s="1"/>
  <c r="Q42" i="37"/>
  <c r="P42"/>
  <c r="G74" i="36" l="1"/>
  <c r="G67"/>
  <c r="G60"/>
  <c r="G53"/>
  <c r="G46"/>
  <c r="G39"/>
  <c r="G32"/>
  <c r="G24"/>
  <c r="G22" s="1"/>
  <c r="G23"/>
  <c r="G21"/>
  <c r="G20"/>
  <c r="G19"/>
  <c r="G18"/>
  <c r="G17"/>
  <c r="G16"/>
  <c r="G15"/>
  <c r="G14"/>
  <c r="G13"/>
  <c r="G12"/>
  <c r="G11"/>
  <c r="G10"/>
  <c r="G9"/>
  <c r="G8" s="1"/>
  <c r="Q76"/>
  <c r="P76"/>
  <c r="G76" l="1"/>
  <c r="G55" i="1" s="1"/>
  <c r="G34" i="35"/>
  <c r="G27"/>
  <c r="G25"/>
  <c r="G24"/>
  <c r="G22"/>
  <c r="G21"/>
  <c r="G20"/>
  <c r="G19"/>
  <c r="G18"/>
  <c r="G17"/>
  <c r="G16"/>
  <c r="G15"/>
  <c r="G14"/>
  <c r="G13"/>
  <c r="G12"/>
  <c r="G11"/>
  <c r="G10"/>
  <c r="G9"/>
  <c r="G23"/>
  <c r="G8"/>
  <c r="G36" s="1"/>
  <c r="G54" i="1" s="1"/>
  <c r="Q36" i="35"/>
  <c r="P36"/>
  <c r="G61" i="34" l="1"/>
  <c r="G52"/>
  <c r="G45"/>
  <c r="G38"/>
  <c r="G31"/>
  <c r="G24"/>
  <c r="G23"/>
  <c r="G22"/>
  <c r="G20"/>
  <c r="G19"/>
  <c r="G18"/>
  <c r="G17"/>
  <c r="G16"/>
  <c r="G15"/>
  <c r="G14"/>
  <c r="G13"/>
  <c r="G12"/>
  <c r="G11"/>
  <c r="G10"/>
  <c r="G9"/>
  <c r="G38" i="33"/>
  <c r="G37"/>
  <c r="G36"/>
  <c r="G29"/>
  <c r="G28"/>
  <c r="G26"/>
  <c r="G25"/>
  <c r="G23"/>
  <c r="G22"/>
  <c r="G21"/>
  <c r="G20"/>
  <c r="G19"/>
  <c r="G18"/>
  <c r="G17"/>
  <c r="G16"/>
  <c r="G15"/>
  <c r="G14"/>
  <c r="G13"/>
  <c r="G12"/>
  <c r="G11"/>
  <c r="G10"/>
  <c r="G9"/>
  <c r="G21" i="34"/>
  <c r="G8"/>
  <c r="Q63"/>
  <c r="P63"/>
  <c r="G63" l="1"/>
  <c r="G53" i="1" s="1"/>
  <c r="G24" i="33"/>
  <c r="G8"/>
  <c r="Q40"/>
  <c r="P40"/>
  <c r="G40" l="1"/>
  <c r="G52" i="1" s="1"/>
  <c r="G258" i="32"/>
  <c r="G257" s="1"/>
  <c r="G251"/>
  <c r="G250" s="1"/>
  <c r="G207"/>
  <c r="G205"/>
  <c r="G204"/>
  <c r="G202"/>
  <c r="G201"/>
  <c r="G199"/>
  <c r="G198"/>
  <c r="G196"/>
  <c r="G195"/>
  <c r="G193"/>
  <c r="G192" s="1"/>
  <c r="G190"/>
  <c r="G187"/>
  <c r="G185"/>
  <c r="G182"/>
  <c r="G180"/>
  <c r="G177"/>
  <c r="G172"/>
  <c r="G169"/>
  <c r="G164"/>
  <c r="G163" s="1"/>
  <c r="G162"/>
  <c r="G160"/>
  <c r="G159" s="1"/>
  <c r="G156"/>
  <c r="G153"/>
  <c r="G150"/>
  <c r="G149" s="1"/>
  <c r="G138"/>
  <c r="G131"/>
  <c r="G128"/>
  <c r="G125"/>
  <c r="G122"/>
  <c r="G121" s="1"/>
  <c r="G119"/>
  <c r="G118" s="1"/>
  <c r="G113"/>
  <c r="G110"/>
  <c r="G106"/>
  <c r="G101" s="1"/>
  <c r="G102"/>
  <c r="G98"/>
  <c r="G95"/>
  <c r="G93"/>
  <c r="G91"/>
  <c r="G89"/>
  <c r="G86"/>
  <c r="G85"/>
  <c r="G82"/>
  <c r="G80"/>
  <c r="G78"/>
  <c r="G75"/>
  <c r="G74" s="1"/>
  <c r="G72"/>
  <c r="G69"/>
  <c r="G67"/>
  <c r="G65"/>
  <c r="G63"/>
  <c r="G57"/>
  <c r="G52"/>
  <c r="G46"/>
  <c r="G45" s="1"/>
  <c r="G42"/>
  <c r="G39"/>
  <c r="G36"/>
  <c r="G35" s="1"/>
  <c r="G32"/>
  <c r="G30"/>
  <c r="G25"/>
  <c r="G19"/>
  <c r="G16"/>
  <c r="G13"/>
  <c r="G10"/>
  <c r="G9" s="1"/>
  <c r="Q78"/>
  <c r="P78"/>
  <c r="G260" l="1"/>
  <c r="G51" i="1" s="1"/>
  <c r="H51" s="1"/>
  <c r="I51" s="1"/>
  <c r="H58"/>
  <c r="H57"/>
  <c r="H56"/>
  <c r="H55"/>
  <c r="H54"/>
  <c r="H53"/>
  <c r="H52"/>
  <c r="I18"/>
  <c r="Q77" i="31"/>
  <c r="P77"/>
  <c r="G72"/>
  <c r="G71"/>
  <c r="G69"/>
  <c r="G67"/>
  <c r="G65"/>
  <c r="G59"/>
  <c r="G56"/>
  <c r="G52"/>
  <c r="G48"/>
  <c r="G44"/>
  <c r="G42"/>
  <c r="G34"/>
  <c r="G26"/>
  <c r="G24"/>
  <c r="G16"/>
  <c r="G15"/>
  <c r="G13"/>
  <c r="G11"/>
  <c r="G9"/>
  <c r="G8"/>
  <c r="G77" l="1"/>
  <c r="G50" i="1" s="1"/>
  <c r="H50" s="1"/>
  <c r="I50" s="1"/>
  <c r="I52"/>
  <c r="I53"/>
  <c r="I54"/>
  <c r="I55"/>
  <c r="I56"/>
  <c r="I57"/>
  <c r="I58"/>
  <c r="H59"/>
  <c r="I59" s="1"/>
  <c r="H60"/>
  <c r="I60" s="1"/>
  <c r="H61"/>
  <c r="I61" s="1"/>
  <c r="H62"/>
  <c r="I62" s="1"/>
  <c r="H63"/>
  <c r="I63" s="1"/>
  <c r="I17" l="1"/>
  <c r="Q13" i="30"/>
  <c r="P13"/>
  <c r="G11"/>
  <c r="G10"/>
  <c r="G9"/>
  <c r="G8"/>
  <c r="G13" s="1"/>
  <c r="G49" i="1" s="1"/>
  <c r="H49" l="1"/>
  <c r="I49" s="1"/>
  <c r="Q62" i="29"/>
  <c r="P62"/>
  <c r="G60"/>
  <c r="G59"/>
  <c r="G58"/>
  <c r="G57"/>
  <c r="G56"/>
  <c r="G55"/>
  <c r="G54"/>
  <c r="G53"/>
  <c r="G52"/>
  <c r="G51"/>
  <c r="G50"/>
  <c r="G49"/>
  <c r="G48"/>
  <c r="G47"/>
  <c r="G46"/>
  <c r="G44"/>
  <c r="G43"/>
  <c r="G36"/>
  <c r="G32"/>
  <c r="G28"/>
  <c r="G27"/>
  <c r="G23"/>
  <c r="G19"/>
  <c r="G16"/>
  <c r="G14"/>
  <c r="G13" s="1"/>
  <c r="G9"/>
  <c r="G8" s="1"/>
  <c r="G62" l="1"/>
  <c r="G48" i="1" s="1"/>
  <c r="H48" s="1"/>
  <c r="I48" s="1"/>
  <c r="Q18" i="27" l="1"/>
  <c r="P18"/>
  <c r="G16"/>
  <c r="G13"/>
  <c r="G12"/>
  <c r="G11"/>
  <c r="G10"/>
  <c r="G9"/>
  <c r="G8"/>
  <c r="G18" s="1"/>
  <c r="G47" i="1" s="1"/>
  <c r="H47" s="1"/>
  <c r="I47" s="1"/>
  <c r="G15" i="25" l="1"/>
  <c r="G148"/>
  <c r="G147"/>
  <c r="G146"/>
  <c r="G145"/>
  <c r="G144"/>
  <c r="G142"/>
  <c r="G141"/>
  <c r="G140"/>
  <c r="G139"/>
  <c r="G137"/>
  <c r="G136"/>
  <c r="G135"/>
  <c r="G133"/>
  <c r="G132"/>
  <c r="G131"/>
  <c r="G130"/>
  <c r="G129"/>
  <c r="G128"/>
  <c r="G127"/>
  <c r="G126"/>
  <c r="G125"/>
  <c r="G123"/>
  <c r="G122"/>
  <c r="G121"/>
  <c r="G120"/>
  <c r="G119"/>
  <c r="G118"/>
  <c r="G117"/>
  <c r="G116"/>
  <c r="G114"/>
  <c r="G113"/>
  <c r="G112"/>
  <c r="G111"/>
  <c r="G110"/>
  <c r="G109"/>
  <c r="G108"/>
  <c r="G107"/>
  <c r="G106"/>
  <c r="G105"/>
  <c r="G103"/>
  <c r="G102"/>
  <c r="G100"/>
  <c r="G98"/>
  <c r="E97"/>
  <c r="G97" s="1"/>
  <c r="E96"/>
  <c r="G96" s="1"/>
  <c r="E95"/>
  <c r="G95" s="1"/>
  <c r="E94"/>
  <c r="G94" s="1"/>
  <c r="G79"/>
  <c r="G77"/>
  <c r="G76"/>
  <c r="G75"/>
  <c r="G74"/>
  <c r="G73"/>
  <c r="G72"/>
  <c r="G71"/>
  <c r="G70"/>
  <c r="G68"/>
  <c r="G66"/>
  <c r="G63"/>
  <c r="G62"/>
  <c r="G61"/>
  <c r="G60"/>
  <c r="G59"/>
  <c r="G58"/>
  <c r="G57"/>
  <c r="G55"/>
  <c r="G53"/>
  <c r="G52"/>
  <c r="G51"/>
  <c r="G50"/>
  <c r="G49"/>
  <c r="G48"/>
  <c r="G47"/>
  <c r="G45"/>
  <c r="G43"/>
  <c r="G42"/>
  <c r="G41"/>
  <c r="G40"/>
  <c r="G39"/>
  <c r="G38"/>
  <c r="G37"/>
  <c r="G35"/>
  <c r="G33"/>
  <c r="G32"/>
  <c r="G31"/>
  <c r="G30"/>
  <c r="G29"/>
  <c r="G28"/>
  <c r="G27"/>
  <c r="G26"/>
  <c r="G25"/>
  <c r="G24"/>
  <c r="G22"/>
  <c r="G20"/>
  <c r="E19"/>
  <c r="G19" s="1"/>
  <c r="G17"/>
  <c r="G13"/>
  <c r="E12"/>
  <c r="G12" s="1"/>
  <c r="E11"/>
  <c r="G11" s="1"/>
  <c r="E10"/>
  <c r="G10" s="1"/>
  <c r="E9"/>
  <c r="G9" s="1"/>
  <c r="E101" l="1"/>
  <c r="G101" s="1"/>
  <c r="G93" s="1"/>
  <c r="G8"/>
  <c r="E18"/>
  <c r="G18" s="1"/>
  <c r="G16" s="1"/>
  <c r="G20" i="26" l="1"/>
  <c r="G8"/>
  <c r="G24" l="1"/>
  <c r="G46" i="1" s="1"/>
  <c r="Q24" i="26"/>
  <c r="P24"/>
  <c r="Q150" i="25"/>
  <c r="P150"/>
  <c r="G211" i="24"/>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E152"/>
  <c r="G152" s="1"/>
  <c r="G151"/>
  <c r="G150"/>
  <c r="G149"/>
  <c r="G148"/>
  <c r="G147"/>
  <c r="G146"/>
  <c r="G145"/>
  <c r="G144"/>
  <c r="G143"/>
  <c r="G142"/>
  <c r="G141"/>
  <c r="G140"/>
  <c r="G139"/>
  <c r="G138"/>
  <c r="G137"/>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s="1"/>
  <c r="G67"/>
  <c r="G66"/>
  <c r="G65"/>
  <c r="G64"/>
  <c r="G63"/>
  <c r="G62"/>
  <c r="G61"/>
  <c r="G60"/>
  <c r="G59"/>
  <c r="G58"/>
  <c r="G57"/>
  <c r="G56"/>
  <c r="G55"/>
  <c r="G54"/>
  <c r="G53"/>
  <c r="G52"/>
  <c r="G51" s="1"/>
  <c r="G50"/>
  <c r="G49"/>
  <c r="G48"/>
  <c r="G47"/>
  <c r="G45"/>
  <c r="G44"/>
  <c r="G43"/>
  <c r="G42"/>
  <c r="G41"/>
  <c r="G40"/>
  <c r="G39"/>
  <c r="G37"/>
  <c r="G36"/>
  <c r="G35"/>
  <c r="G34"/>
  <c r="G33"/>
  <c r="G32"/>
  <c r="G31"/>
  <c r="G30"/>
  <c r="G29"/>
  <c r="G28"/>
  <c r="G27"/>
  <c r="G25"/>
  <c r="G24"/>
  <c r="G23"/>
  <c r="G22"/>
  <c r="G21"/>
  <c r="G20"/>
  <c r="G19"/>
  <c r="G18"/>
  <c r="G17"/>
  <c r="G16"/>
  <c r="G15"/>
  <c r="G14"/>
  <c r="G13"/>
  <c r="G12"/>
  <c r="G11"/>
  <c r="G10"/>
  <c r="G9"/>
  <c r="Q213"/>
  <c r="P213"/>
  <c r="G8" l="1"/>
  <c r="G38"/>
  <c r="G26"/>
  <c r="G46"/>
  <c r="G213" l="1"/>
  <c r="G44" i="1" s="1"/>
  <c r="G66" i="23"/>
  <c r="G65"/>
  <c r="G64"/>
  <c r="G63"/>
  <c r="G62"/>
  <c r="G61"/>
  <c r="G60"/>
  <c r="G59"/>
  <c r="G58"/>
  <c r="G57"/>
  <c r="G56"/>
  <c r="G55"/>
  <c r="G54"/>
  <c r="G53"/>
  <c r="G52"/>
  <c r="G51"/>
  <c r="G50"/>
  <c r="G49"/>
  <c r="G48"/>
  <c r="G47"/>
  <c r="G46" s="1"/>
  <c r="G45"/>
  <c r="G44"/>
  <c r="G43"/>
  <c r="G42"/>
  <c r="G41"/>
  <c r="G40"/>
  <c r="G39"/>
  <c r="G38"/>
  <c r="G37"/>
  <c r="G36"/>
  <c r="G35"/>
  <c r="G34"/>
  <c r="G33" s="1"/>
  <c r="G32"/>
  <c r="G31"/>
  <c r="G30"/>
  <c r="G29"/>
  <c r="G28"/>
  <c r="G27"/>
  <c r="G26"/>
  <c r="G25"/>
  <c r="G24"/>
  <c r="G9"/>
  <c r="G8" s="1"/>
  <c r="Q68"/>
  <c r="P68"/>
  <c r="G564" i="22"/>
  <c r="G563"/>
  <c r="G562"/>
  <c r="G560"/>
  <c r="G558" s="1"/>
  <c r="G559"/>
  <c r="G557"/>
  <c r="G556"/>
  <c r="G555"/>
  <c r="G554"/>
  <c r="G553"/>
  <c r="G552"/>
  <c r="G550"/>
  <c r="G549"/>
  <c r="G548"/>
  <c r="G547"/>
  <c r="G546"/>
  <c r="G545"/>
  <c r="G544"/>
  <c r="G543"/>
  <c r="G542"/>
  <c r="G541"/>
  <c r="G539"/>
  <c r="G538"/>
  <c r="G537"/>
  <c r="G536"/>
  <c r="G535"/>
  <c r="G534"/>
  <c r="G533"/>
  <c r="G531"/>
  <c r="G530"/>
  <c r="G529"/>
  <c r="G528"/>
  <c r="G527"/>
  <c r="G526"/>
  <c r="G525"/>
  <c r="G524"/>
  <c r="G523"/>
  <c r="G522"/>
  <c r="G521"/>
  <c r="G520"/>
  <c r="G519"/>
  <c r="G518"/>
  <c r="G517"/>
  <c r="G516"/>
  <c r="G515"/>
  <c r="G514"/>
  <c r="G513"/>
  <c r="G512"/>
  <c r="G510"/>
  <c r="G509"/>
  <c r="G508"/>
  <c r="G506"/>
  <c r="G505"/>
  <c r="G500"/>
  <c r="G499"/>
  <c r="G498"/>
  <c r="G496"/>
  <c r="G495"/>
  <c r="G493"/>
  <c r="G492"/>
  <c r="G491"/>
  <c r="G490"/>
  <c r="G489"/>
  <c r="G488"/>
  <c r="G487"/>
  <c r="G486"/>
  <c r="G485"/>
  <c r="G484"/>
  <c r="G483"/>
  <c r="G482"/>
  <c r="G480"/>
  <c r="G479"/>
  <c r="G478"/>
  <c r="G477"/>
  <c r="G476"/>
  <c r="G474"/>
  <c r="G473"/>
  <c r="G472"/>
  <c r="G471"/>
  <c r="G470"/>
  <c r="G469"/>
  <c r="G468"/>
  <c r="G467"/>
  <c r="G466"/>
  <c r="G464"/>
  <c r="G463"/>
  <c r="G462"/>
  <c r="G460"/>
  <c r="G459"/>
  <c r="G458"/>
  <c r="G457"/>
  <c r="G456"/>
  <c r="G455"/>
  <c r="G454"/>
  <c r="G453"/>
  <c r="G449"/>
  <c r="G448"/>
  <c r="G447"/>
  <c r="G446"/>
  <c r="G444"/>
  <c r="G443"/>
  <c r="G442"/>
  <c r="G440"/>
  <c r="G439"/>
  <c r="G438"/>
  <c r="G437"/>
  <c r="G436"/>
  <c r="G435"/>
  <c r="G434"/>
  <c r="G433"/>
  <c r="G432"/>
  <c r="G428"/>
  <c r="G427"/>
  <c r="G426"/>
  <c r="G425"/>
  <c r="G424"/>
  <c r="G422"/>
  <c r="G421"/>
  <c r="G420"/>
  <c r="G419"/>
  <c r="G418"/>
  <c r="G417"/>
  <c r="G416"/>
  <c r="G415"/>
  <c r="G414"/>
  <c r="G413"/>
  <c r="G412"/>
  <c r="G411"/>
  <c r="G409"/>
  <c r="G408"/>
  <c r="G407"/>
  <c r="G406"/>
  <c r="G405"/>
  <c r="G403"/>
  <c r="G402"/>
  <c r="G401"/>
  <c r="G400"/>
  <c r="G399"/>
  <c r="G398"/>
  <c r="G397"/>
  <c r="G396"/>
  <c r="G395"/>
  <c r="G393"/>
  <c r="G392"/>
  <c r="G391"/>
  <c r="G390"/>
  <c r="G389"/>
  <c r="G388"/>
  <c r="G386"/>
  <c r="G385"/>
  <c r="G384"/>
  <c r="G383"/>
  <c r="G382"/>
  <c r="G381"/>
  <c r="G380"/>
  <c r="G379"/>
  <c r="G378"/>
  <c r="G377"/>
  <c r="G376"/>
  <c r="G375"/>
  <c r="G374"/>
  <c r="G369"/>
  <c r="G368"/>
  <c r="G367"/>
  <c r="G366"/>
  <c r="G364"/>
  <c r="G363"/>
  <c r="G362"/>
  <c r="G361"/>
  <c r="G360"/>
  <c r="G359"/>
  <c r="G358"/>
  <c r="G354"/>
  <c r="G353"/>
  <c r="G352"/>
  <c r="G351"/>
  <c r="G349"/>
  <c r="G348"/>
  <c r="G347"/>
  <c r="G346"/>
  <c r="G344"/>
  <c r="G343"/>
  <c r="G342"/>
  <c r="G341"/>
  <c r="G340"/>
  <c r="G339"/>
  <c r="G338"/>
  <c r="G337"/>
  <c r="G336"/>
  <c r="G335"/>
  <c r="G334"/>
  <c r="G333"/>
  <c r="G332"/>
  <c r="G331"/>
  <c r="G327"/>
  <c r="G326"/>
  <c r="G324"/>
  <c r="G323"/>
  <c r="G322"/>
  <c r="G321"/>
  <c r="G319"/>
  <c r="G318"/>
  <c r="G317"/>
  <c r="G316"/>
  <c r="G315"/>
  <c r="G314"/>
  <c r="G313"/>
  <c r="G312"/>
  <c r="G311"/>
  <c r="G310"/>
  <c r="G309"/>
  <c r="G308"/>
  <c r="G307"/>
  <c r="G303"/>
  <c r="G302"/>
  <c r="G301"/>
  <c r="G300"/>
  <c r="G299"/>
  <c r="G297"/>
  <c r="G296"/>
  <c r="G295"/>
  <c r="G294"/>
  <c r="G292"/>
  <c r="G291"/>
  <c r="G290"/>
  <c r="G289"/>
  <c r="G288"/>
  <c r="G287"/>
  <c r="G286"/>
  <c r="G285"/>
  <c r="G284"/>
  <c r="G283"/>
  <c r="G282"/>
  <c r="G281"/>
  <c r="G280"/>
  <c r="G279"/>
  <c r="G275"/>
  <c r="G274"/>
  <c r="G273"/>
  <c r="G272"/>
  <c r="G270"/>
  <c r="G269"/>
  <c r="G268"/>
  <c r="G267"/>
  <c r="G266"/>
  <c r="G265"/>
  <c r="G264"/>
  <c r="G263"/>
  <c r="G262"/>
  <c r="G261"/>
  <c r="G260"/>
  <c r="G256"/>
  <c r="G255"/>
  <c r="G254"/>
  <c r="G253"/>
  <c r="G252"/>
  <c r="G251"/>
  <c r="G250"/>
  <c r="G249"/>
  <c r="G248"/>
  <c r="G247"/>
  <c r="G246"/>
  <c r="G245"/>
  <c r="G244"/>
  <c r="G243"/>
  <c r="G242"/>
  <c r="G241"/>
  <c r="G240"/>
  <c r="G239"/>
  <c r="G238"/>
  <c r="G237"/>
  <c r="G236"/>
  <c r="G235"/>
  <c r="G234"/>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68"/>
  <c r="G77"/>
  <c r="G78"/>
  <c r="G79"/>
  <c r="G80"/>
  <c r="G81"/>
  <c r="G82"/>
  <c r="G83"/>
  <c r="G84"/>
  <c r="G85"/>
  <c r="G86"/>
  <c r="G87"/>
  <c r="G88"/>
  <c r="G89"/>
  <c r="G90"/>
  <c r="G91"/>
  <c r="G92"/>
  <c r="Q566"/>
  <c r="P566"/>
  <c r="G233"/>
  <c r="G232"/>
  <c r="G94"/>
  <c r="G93" s="1"/>
  <c r="G257" l="1"/>
  <c r="G304"/>
  <c r="G370"/>
  <c r="G540"/>
  <c r="G22" i="23"/>
  <c r="G68" s="1"/>
  <c r="G43" i="1" s="1"/>
  <c r="G511" i="22"/>
  <c r="G501"/>
  <c r="G465"/>
  <c r="G481"/>
  <c r="G429"/>
  <c r="G450"/>
  <c r="G410"/>
  <c r="G231"/>
  <c r="G8"/>
  <c r="G394"/>
  <c r="G328"/>
  <c r="G355"/>
  <c r="G184"/>
  <c r="G276"/>
  <c r="G566" l="1"/>
  <c r="G42" i="1" s="1"/>
  <c r="G170" i="21" l="1"/>
  <c r="G169"/>
  <c r="G168"/>
  <c r="G167"/>
  <c r="G166"/>
  <c r="G165"/>
  <c r="G163" s="1"/>
  <c r="G164"/>
  <c r="G162"/>
  <c r="G161"/>
  <c r="G159"/>
  <c r="G157"/>
  <c r="G156"/>
  <c r="G155"/>
  <c r="G154"/>
  <c r="G152"/>
  <c r="G151"/>
  <c r="G150"/>
  <c r="G149"/>
  <c r="G148"/>
  <c r="G146"/>
  <c r="G145"/>
  <c r="G144"/>
  <c r="G143"/>
  <c r="G142"/>
  <c r="G141"/>
  <c r="G140"/>
  <c r="G139"/>
  <c r="G138"/>
  <c r="G137"/>
  <c r="G136"/>
  <c r="G135"/>
  <c r="G134"/>
  <c r="G133"/>
  <c r="G131"/>
  <c r="G130"/>
  <c r="G129"/>
  <c r="G126"/>
  <c r="G125"/>
  <c r="G123"/>
  <c r="G121"/>
  <c r="G120"/>
  <c r="G119"/>
  <c r="G118"/>
  <c r="G117"/>
  <c r="G116"/>
  <c r="G115"/>
  <c r="G113"/>
  <c r="G112"/>
  <c r="G111"/>
  <c r="G110"/>
  <c r="G109"/>
  <c r="G108"/>
  <c r="G106"/>
  <c r="G105"/>
  <c r="G104"/>
  <c r="G103"/>
  <c r="G102"/>
  <c r="G101"/>
  <c r="G100"/>
  <c r="G99"/>
  <c r="G98"/>
  <c r="G97"/>
  <c r="G96"/>
  <c r="G95"/>
  <c r="G94"/>
  <c r="G92"/>
  <c r="G90"/>
  <c r="G89"/>
  <c r="G88"/>
  <c r="G87"/>
  <c r="G84"/>
  <c r="G83"/>
  <c r="G81"/>
  <c r="G79"/>
  <c r="G78"/>
  <c r="G77"/>
  <c r="G76"/>
  <c r="G75"/>
  <c r="G74"/>
  <c r="G72"/>
  <c r="G71"/>
  <c r="G69"/>
  <c r="G68"/>
  <c r="G67"/>
  <c r="G66"/>
  <c r="G65"/>
  <c r="G64"/>
  <c r="G62"/>
  <c r="G61"/>
  <c r="G60"/>
  <c r="G59"/>
  <c r="G58"/>
  <c r="G57"/>
  <c r="G56"/>
  <c r="G55"/>
  <c r="G54"/>
  <c r="G53"/>
  <c r="G52"/>
  <c r="G51"/>
  <c r="G50"/>
  <c r="G49"/>
  <c r="G48"/>
  <c r="G47"/>
  <c r="G46"/>
  <c r="G45"/>
  <c r="G44"/>
  <c r="G43"/>
  <c r="G41"/>
  <c r="G40"/>
  <c r="G39"/>
  <c r="G38"/>
  <c r="G37"/>
  <c r="G36"/>
  <c r="G35"/>
  <c r="G34"/>
  <c r="G33"/>
  <c r="G32"/>
  <c r="G31"/>
  <c r="G30"/>
  <c r="G29"/>
  <c r="G28"/>
  <c r="G26"/>
  <c r="G25"/>
  <c r="G24"/>
  <c r="G23"/>
  <c r="G22"/>
  <c r="G21"/>
  <c r="G20"/>
  <c r="G19"/>
  <c r="G18"/>
  <c r="G17"/>
  <c r="G16"/>
  <c r="G15"/>
  <c r="G14"/>
  <c r="G13"/>
  <c r="G12"/>
  <c r="G11"/>
  <c r="Q172"/>
  <c r="P172"/>
  <c r="G86"/>
  <c r="G10"/>
  <c r="G8" s="1"/>
  <c r="G9"/>
  <c r="G127" l="1"/>
  <c r="G85"/>
  <c r="G172" l="1"/>
  <c r="G41" i="1" s="1"/>
  <c r="H44"/>
  <c r="H43"/>
  <c r="H42"/>
  <c r="H41"/>
  <c r="G140" i="14"/>
  <c r="G139"/>
  <c r="G137"/>
  <c r="G136"/>
  <c r="G135"/>
  <c r="G133"/>
  <c r="G131"/>
  <c r="G129"/>
  <c r="G127"/>
  <c r="G125"/>
  <c r="G123"/>
  <c r="G121"/>
  <c r="G119"/>
  <c r="G117"/>
  <c r="G115"/>
  <c r="G110"/>
  <c r="G108"/>
  <c r="G106"/>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4"/>
  <c r="G53"/>
  <c r="G52"/>
  <c r="G51"/>
  <c r="G50"/>
  <c r="G49"/>
  <c r="G48"/>
  <c r="G47"/>
  <c r="G46"/>
  <c r="G45"/>
  <c r="G44"/>
  <c r="G43"/>
  <c r="G42"/>
  <c r="G41"/>
  <c r="G40"/>
  <c r="G39"/>
  <c r="G38"/>
  <c r="G37"/>
  <c r="G36"/>
  <c r="G35"/>
  <c r="G34"/>
  <c r="G33"/>
  <c r="G32"/>
  <c r="G31"/>
  <c r="G30"/>
  <c r="G29"/>
  <c r="G28"/>
  <c r="G27"/>
  <c r="G26"/>
  <c r="G25"/>
  <c r="G24"/>
  <c r="G22"/>
  <c r="G20"/>
  <c r="G19"/>
  <c r="G18"/>
  <c r="G17"/>
  <c r="G16"/>
  <c r="G15"/>
  <c r="G14"/>
  <c r="G13"/>
  <c r="G12"/>
  <c r="G11"/>
  <c r="G10"/>
  <c r="G9"/>
  <c r="G138"/>
  <c r="G105"/>
  <c r="G55"/>
  <c r="G23"/>
  <c r="G21"/>
  <c r="G8"/>
  <c r="G142" l="1"/>
  <c r="G40" i="1" s="1"/>
  <c r="H40" s="1"/>
  <c r="I41"/>
  <c r="I42"/>
  <c r="I43"/>
  <c r="I44"/>
  <c r="H46"/>
  <c r="I46" s="1"/>
  <c r="Q142" i="14"/>
  <c r="P142"/>
  <c r="G1204" i="12"/>
  <c r="E1207"/>
  <c r="G1200"/>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2"/>
  <c r="G1403"/>
  <c r="G1404"/>
  <c r="G1405"/>
  <c r="G1406"/>
  <c r="G1407"/>
  <c r="G1408"/>
  <c r="G1409"/>
  <c r="G1410"/>
  <c r="G1411"/>
  <c r="G1412"/>
  <c r="G1414"/>
  <c r="G1415"/>
  <c r="G1416"/>
  <c r="G1417"/>
  <c r="G1418"/>
  <c r="G1419"/>
  <c r="G1420"/>
  <c r="G1421"/>
  <c r="G1422"/>
  <c r="G1423"/>
  <c r="G1424"/>
  <c r="G1425"/>
  <c r="G1426"/>
  <c r="G1427"/>
  <c r="G1428"/>
  <c r="G1429"/>
  <c r="G1430"/>
  <c r="G1431"/>
  <c r="I40" i="1" l="1"/>
  <c r="P1766" i="12"/>
  <c r="Q1766"/>
  <c r="G9"/>
  <c r="G12"/>
  <c r="G14"/>
  <c r="G16"/>
  <c r="G20"/>
  <c r="G24"/>
  <c r="G28"/>
  <c r="G32"/>
  <c r="G34"/>
  <c r="G39"/>
  <c r="G42"/>
  <c r="G45"/>
  <c r="G47"/>
  <c r="G49"/>
  <c r="G51"/>
  <c r="G54"/>
  <c r="G65"/>
  <c r="G67"/>
  <c r="G72"/>
  <c r="G77"/>
  <c r="G80"/>
  <c r="G92"/>
  <c r="G96"/>
  <c r="G103"/>
  <c r="G107"/>
  <c r="G110"/>
  <c r="G113"/>
  <c r="G118"/>
  <c r="G123"/>
  <c r="G127"/>
  <c r="G129"/>
  <c r="G132"/>
  <c r="G135"/>
  <c r="G141"/>
  <c r="G144"/>
  <c r="G147"/>
  <c r="G150"/>
  <c r="G153"/>
  <c r="G156"/>
  <c r="G160"/>
  <c r="G167"/>
  <c r="G182"/>
  <c r="G186"/>
  <c r="G190"/>
  <c r="G196"/>
  <c r="G200"/>
  <c r="G204"/>
  <c r="G208"/>
  <c r="G212"/>
  <c r="G221"/>
  <c r="G230"/>
  <c r="G232"/>
  <c r="G236"/>
  <c r="G238"/>
  <c r="G240"/>
  <c r="G242"/>
  <c r="G244"/>
  <c r="G246"/>
  <c r="G248"/>
  <c r="G250"/>
  <c r="G252"/>
  <c r="G254"/>
  <c r="G256"/>
  <c r="G258"/>
  <c r="G260"/>
  <c r="G262"/>
  <c r="G265"/>
  <c r="G271"/>
  <c r="G276"/>
  <c r="G281"/>
  <c r="G286"/>
  <c r="G291"/>
  <c r="G296"/>
  <c r="G301"/>
  <c r="G305"/>
  <c r="G310"/>
  <c r="G315"/>
  <c r="G320"/>
  <c r="G325"/>
  <c r="G330"/>
  <c r="G335"/>
  <c r="G340"/>
  <c r="G345"/>
  <c r="G350"/>
  <c r="G353"/>
  <c r="G356"/>
  <c r="G360"/>
  <c r="G363"/>
  <c r="G366"/>
  <c r="G370"/>
  <c r="G375"/>
  <c r="G379"/>
  <c r="G383"/>
  <c r="G388"/>
  <c r="G393"/>
  <c r="G398"/>
  <c r="G401"/>
  <c r="G404"/>
  <c r="G407"/>
  <c r="G410"/>
  <c r="G434"/>
  <c r="G458"/>
  <c r="G482"/>
  <c r="G510"/>
  <c r="G513"/>
  <c r="G517"/>
  <c r="G521"/>
  <c r="G524"/>
  <c r="G527"/>
  <c r="G530"/>
  <c r="G533"/>
  <c r="G536"/>
  <c r="G540"/>
  <c r="G544"/>
  <c r="G548"/>
  <c r="G552"/>
  <c r="G557"/>
  <c r="G567"/>
  <c r="G577"/>
  <c r="G580"/>
  <c r="G583"/>
  <c r="G587"/>
  <c r="G590"/>
  <c r="G593"/>
  <c r="G597"/>
  <c r="G605"/>
  <c r="G607"/>
  <c r="G608"/>
  <c r="G610"/>
  <c r="G612"/>
  <c r="G615"/>
  <c r="G625"/>
  <c r="G648"/>
  <c r="G652"/>
  <c r="G656"/>
  <c r="G661"/>
  <c r="G665"/>
  <c r="G672"/>
  <c r="G680"/>
  <c r="G684"/>
  <c r="G691"/>
  <c r="G698"/>
  <c r="G709"/>
  <c r="G720"/>
  <c r="G724"/>
  <c r="G728"/>
  <c r="G732"/>
  <c r="G736"/>
  <c r="G746"/>
  <c r="G758"/>
  <c r="G764"/>
  <c r="G769"/>
  <c r="G778"/>
  <c r="G779"/>
  <c r="G783"/>
  <c r="G791"/>
  <c r="G796"/>
  <c r="G804"/>
  <c r="G817"/>
  <c r="G823"/>
  <c r="G826"/>
  <c r="G830"/>
  <c r="G843"/>
  <c r="G845"/>
  <c r="G847"/>
  <c r="G849"/>
  <c r="G851"/>
  <c r="G853"/>
  <c r="G855"/>
  <c r="G858"/>
  <c r="G864"/>
  <c r="G868"/>
  <c r="G882"/>
  <c r="G885"/>
  <c r="G887"/>
  <c r="G889"/>
  <c r="G891"/>
  <c r="G893"/>
  <c r="G895"/>
  <c r="G897"/>
  <c r="G899"/>
  <c r="G901"/>
  <c r="G903"/>
  <c r="G905"/>
  <c r="G907"/>
  <c r="G909"/>
  <c r="G911"/>
  <c r="G913"/>
  <c r="G915"/>
  <c r="G917"/>
  <c r="G919"/>
  <c r="G922"/>
  <c r="G921" s="1"/>
  <c r="G925"/>
  <c r="G928"/>
  <c r="G934"/>
  <c r="G937"/>
  <c r="G943"/>
  <c r="G958"/>
  <c r="G973"/>
  <c r="G977"/>
  <c r="G981"/>
  <c r="G991"/>
  <c r="G993"/>
  <c r="G999"/>
  <c r="G1011"/>
  <c r="G1017"/>
  <c r="G1029"/>
  <c r="G1045"/>
  <c r="G1051"/>
  <c r="G1063"/>
  <c r="G1079"/>
  <c r="G1092"/>
  <c r="G1101"/>
  <c r="G1117"/>
  <c r="G1122"/>
  <c r="G1130"/>
  <c r="G1134"/>
  <c r="G1138"/>
  <c r="G1142"/>
  <c r="G1146"/>
  <c r="G1150"/>
  <c r="G1154"/>
  <c r="G1160"/>
  <c r="G1162"/>
  <c r="G1164"/>
  <c r="G1177"/>
  <c r="G1190"/>
  <c r="G1199"/>
  <c r="G1208"/>
  <c r="G1224"/>
  <c r="G1227"/>
  <c r="G1233"/>
  <c r="G1242"/>
  <c r="G1263"/>
  <c r="G1272"/>
  <c r="G1276"/>
  <c r="G1278"/>
  <c r="G1280"/>
  <c r="G1282"/>
  <c r="G1284"/>
  <c r="G1286"/>
  <c r="G1294"/>
  <c r="G1305"/>
  <c r="G1307"/>
  <c r="G1308"/>
  <c r="G1310"/>
  <c r="G1311"/>
  <c r="G1312"/>
  <c r="G1314"/>
  <c r="G1315"/>
  <c r="G1316"/>
  <c r="G1318"/>
  <c r="G1319"/>
  <c r="G1320"/>
  <c r="G1322"/>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432"/>
  <c r="G1434"/>
  <c r="G1436"/>
  <c r="G1438"/>
  <c r="G1440"/>
  <c r="G1442"/>
  <c r="G1443"/>
  <c r="G1446"/>
  <c r="G1447"/>
  <c r="G1448"/>
  <c r="G1449"/>
  <c r="G1450"/>
  <c r="G1451"/>
  <c r="G1453"/>
  <c r="G1454"/>
  <c r="G1455"/>
  <c r="G1456"/>
  <c r="G1457"/>
  <c r="G1458"/>
  <c r="G1459"/>
  <c r="G1460"/>
  <c r="G1461"/>
  <c r="G1462"/>
  <c r="G1463"/>
  <c r="G1464"/>
  <c r="G1465"/>
  <c r="G1466"/>
  <c r="G1467"/>
  <c r="G1468"/>
  <c r="G1469"/>
  <c r="G1470"/>
  <c r="G1471"/>
  <c r="G1473"/>
  <c r="G1474"/>
  <c r="G1475"/>
  <c r="G1476"/>
  <c r="G1477"/>
  <c r="G1478"/>
  <c r="G1479"/>
  <c r="G1480"/>
  <c r="G1481"/>
  <c r="G1482"/>
  <c r="G1483"/>
  <c r="G1484"/>
  <c r="G1485"/>
  <c r="G1486"/>
  <c r="G1487"/>
  <c r="G1488"/>
  <c r="G1489"/>
  <c r="G1490"/>
  <c r="G1491"/>
  <c r="G1492"/>
  <c r="G1493"/>
  <c r="G1494"/>
  <c r="G1495"/>
  <c r="G1496"/>
  <c r="G1497"/>
  <c r="G1498"/>
  <c r="G1500"/>
  <c r="G1501"/>
  <c r="G1502"/>
  <c r="G1503"/>
  <c r="G1504"/>
  <c r="G1505"/>
  <c r="G1506"/>
  <c r="G1507"/>
  <c r="G1508"/>
  <c r="G1509"/>
  <c r="G1510"/>
  <c r="G1511"/>
  <c r="G1512"/>
  <c r="G1513"/>
  <c r="G1514"/>
  <c r="G1516"/>
  <c r="G1518"/>
  <c r="G1519"/>
  <c r="G1520"/>
  <c r="G1522"/>
  <c r="G1530"/>
  <c r="G1534"/>
  <c r="G1538"/>
  <c r="G1546"/>
  <c r="G1553"/>
  <c r="G1564"/>
  <c r="G1566"/>
  <c r="G1574"/>
  <c r="G1583"/>
  <c r="G1587"/>
  <c r="G1595"/>
  <c r="G1604"/>
  <c r="G1612"/>
  <c r="G1616"/>
  <c r="G1624"/>
  <c r="G1632"/>
  <c r="G1634"/>
  <c r="G1639"/>
  <c r="G1644"/>
  <c r="G1646"/>
  <c r="G1650"/>
  <c r="G1654"/>
  <c r="G1656"/>
  <c r="G1660"/>
  <c r="G1667"/>
  <c r="G1669"/>
  <c r="G1671"/>
  <c r="G1674"/>
  <c r="G1679"/>
  <c r="G1683"/>
  <c r="G1691"/>
  <c r="G1700"/>
  <c r="G1706"/>
  <c r="G1709"/>
  <c r="G1712"/>
  <c r="G1714"/>
  <c r="G1713" s="1"/>
  <c r="G27" i="1"/>
  <c r="J28"/>
  <c r="J26"/>
  <c r="G38"/>
  <c r="F38"/>
  <c r="H32"/>
  <c r="J23"/>
  <c r="J24"/>
  <c r="J25"/>
  <c r="J27"/>
  <c r="E24"/>
  <c r="E26"/>
  <c r="G1699" i="12" l="1"/>
  <c r="G614"/>
  <c r="G539"/>
  <c r="G359"/>
  <c r="G867"/>
  <c r="G822"/>
  <c r="F64" i="1"/>
  <c r="G1668" i="12"/>
  <c r="G1633"/>
  <c r="G1521"/>
  <c r="G1321"/>
  <c r="G1678"/>
  <c r="G1285"/>
  <c r="G1163"/>
  <c r="G884"/>
  <c r="G829"/>
  <c r="G768"/>
  <c r="G264"/>
  <c r="G53"/>
  <c r="G1565"/>
  <c r="G1433"/>
  <c r="G1306"/>
  <c r="G1277"/>
  <c r="G992"/>
  <c r="G924"/>
  <c r="G556"/>
  <c r="G509"/>
  <c r="G143"/>
  <c r="G11"/>
  <c r="G1645"/>
  <c r="G8"/>
  <c r="G1766" l="1"/>
  <c r="G39" i="1" s="1"/>
  <c r="H39" s="1"/>
  <c r="G24"/>
  <c r="I39" l="1"/>
  <c r="G150" i="25"/>
  <c r="G45" i="1" s="1"/>
  <c r="I16" l="1"/>
  <c r="I21" s="1"/>
  <c r="G25" s="1"/>
  <c r="G64"/>
  <c r="G28" s="1"/>
  <c r="H45"/>
  <c r="H64" s="1"/>
  <c r="I45" l="1"/>
  <c r="I64" s="1"/>
  <c r="J63" s="1"/>
  <c r="G26"/>
  <c r="G29" s="1"/>
  <c r="J47" l="1"/>
  <c r="J46"/>
  <c r="J43"/>
  <c r="J39"/>
  <c r="J42"/>
  <c r="J51"/>
  <c r="J52"/>
  <c r="J49"/>
  <c r="J53"/>
  <c r="J54"/>
  <c r="J41"/>
  <c r="J50"/>
  <c r="J61"/>
  <c r="J60"/>
  <c r="J44"/>
  <c r="J48"/>
  <c r="J40"/>
  <c r="J45"/>
  <c r="J57"/>
  <c r="J55"/>
  <c r="J56"/>
  <c r="J58"/>
  <c r="J59"/>
  <c r="J62"/>
  <c r="J64"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<sst xmlns="http://schemas.openxmlformats.org/spreadsheetml/2006/main" count="13384" uniqueCount="4141">
  <si>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</si>
  <si>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</si>
  <si>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</si>
  <si>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</si>
  <si>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</si>
  <si>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</si>
  <si>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</si>
  <si>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</si>
  <si>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</si>
  <si>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</si>
  <si>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</si>
  <si>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</si>
  <si>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</si>
  <si>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</si>
  <si>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</si>
  <si>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</si>
  <si>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</si>
  <si>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</si>
  <si>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</si>
  <si>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</si>
  <si>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</si>
  <si>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</si>
  <si>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</si>
  <si>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</si>
  <si>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</si>
  <si>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</si>
  <si>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</si>
  <si>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</si>
  <si>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</si>
  <si>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</si>
  <si>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</si>
  <si>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</si>
  <si>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</si>
  <si>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</si>
  <si>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</si>
  <si>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</si>
  <si>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</si>
  <si>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</si>
  <si>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</si>
  <si>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</si>
  <si>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</si>
  <si>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</si>
  <si>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</si>
  <si>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</si>
  <si>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</si>
  <si>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</si>
  <si>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</si>
  <si>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</si>
  <si>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</si>
  <si>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</si>
  <si>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</si>
  <si>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</si>
  <si>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</si>
  <si>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</si>
  <si>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</si>
  <si>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</si>
  <si>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</si>
  <si>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</si>
  <si>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</si>
  <si>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</si>
  <si>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</si>
  <si>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</si>
  <si>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</si>
  <si>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</si>
  <si>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</si>
  <si>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</si>
  <si>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</si>
  <si>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</si>
  <si>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</si>
  <si>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</si>
  <si>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</si>
  <si>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</si>
  <si>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</si>
  <si>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</si>
  <si>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</si>
  <si>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</si>
  <si>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</si>
  <si>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</si>
  <si>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</si>
  <si>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</si>
  <si>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</si>
  <si>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</si>
  <si>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</si>
  <si>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</si>
  <si>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</si>
  <si>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</si>
  <si>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</si>
  <si>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</si>
  <si>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</si>
  <si>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</si>
  <si>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</si>
  <si>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</si>
  <si>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</si>
  <si>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</si>
  <si>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</si>
  <si>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</si>
  <si>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</si>
  <si>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</si>
  <si>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</si>
  <si>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</si>
  <si>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</si>
  <si>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</si>
  <si>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</si>
  <si>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</si>
  <si>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</si>
  <si>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</si>
  <si>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</si>
  <si>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</si>
  <si>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</si>
  <si>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</si>
  <si>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</si>
  <si>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</si>
  <si>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</si>
  <si>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</si>
  <si>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</si>
  <si>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</si>
  <si>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</si>
  <si>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</si>
  <si>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</si>
  <si>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</si>
  <si>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</si>
  <si>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</si>
  <si>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</si>
  <si>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</si>
  <si>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</si>
  <si>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</si>
  <si>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</si>
  <si>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</si>
  <si>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</si>
  <si>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131301110R00</t>
  </si>
  <si>
    <t>Hloubení nezapaž. jam hor.4 do 50 m3, STROJNĚ</t>
  </si>
  <si>
    <t>m3</t>
  </si>
  <si>
    <t>šachta výtahu:1*16,3</t>
  </si>
  <si>
    <t>131301119R00</t>
  </si>
  <si>
    <t>Příplatek za lepivost - hloubení nezap.jam v hor.4</t>
  </si>
  <si>
    <t>132301111R00</t>
  </si>
  <si>
    <t>Hloubení rýh š.do 60 cm v hor.4 do 100 m3,STROJNĚ</t>
  </si>
  <si>
    <t>spodní pasy:</t>
  </si>
  <si>
    <t>pasy obvodové:0,6*0,5*(146,9+1,5)</t>
  </si>
  <si>
    <t>pasy vnitřní:0,6*0,5*(11,8+6,6+30,5+12,1+16,4+3,2+27+19,1+9,6+1,2*2+8,6*2)</t>
  </si>
  <si>
    <t>132301119R00</t>
  </si>
  <si>
    <t>Přípl.za lepivost,hloubení rýh 60 cm,hor.4,STROJNĚ</t>
  </si>
  <si>
    <t>132301211R00</t>
  </si>
  <si>
    <t>Hloubení rýh š.do 200 cm hor.4 do 100 m3, STROJNĚ</t>
  </si>
  <si>
    <t>pasy horní:</t>
  </si>
  <si>
    <t>obvodové:0,5*(15,5+24,2+11,6+29,5+23,3)+0,75*6,8+1*37,6</t>
  </si>
  <si>
    <t>vnitřní:0,4*(9,1+16,4)+0,8*(11,9+15+14,6+18,9+12,1+8,6*3)+1,2*(9,2+4,2)+1,6*6,6</t>
  </si>
  <si>
    <t>132301219R00</t>
  </si>
  <si>
    <t>Přípl.za lepivost,hloubení rýh 200cm,hor.4,STROJNĚ</t>
  </si>
  <si>
    <t>161101101R00</t>
  </si>
  <si>
    <t>Svislé přemístění výkopku z hor.1-4 do 2,5 m</t>
  </si>
  <si>
    <t>výkopek:16,3+91,29+210,23</t>
  </si>
  <si>
    <t>174101101R00</t>
  </si>
  <si>
    <t>Zásyp jam, rýh, šachet se zhutněním</t>
  </si>
  <si>
    <t>kolem šachty výtahu:1*(16,3-9,2)</t>
  </si>
  <si>
    <t>kolem pasů horních:</t>
  </si>
  <si>
    <t>obvodové:0,3*(15,5+24,2+11,6+29,5+23,3)+0,5*6,8+0,7*37,6</t>
  </si>
  <si>
    <t>vnitřní:0,3*(9,1+16,4)+0,65*(11,9+15+14,6+18,9+12,1+8,6*3)+0,9*(9,2+4,2)+1,3*6,6</t>
  </si>
  <si>
    <t>167101102R00</t>
  </si>
  <si>
    <t>Nakládání výkopku z hor.1-4 v množství nad 100 m3</t>
  </si>
  <si>
    <t>výkopek z deponie k zásypům:160,235*1</t>
  </si>
  <si>
    <t>přebytek výkopku na skládku:16,3+91,29+210,23-160,235</t>
  </si>
  <si>
    <t>162301101R00</t>
  </si>
  <si>
    <t>Vodorovné přemístění výkopku z hor.1-4 do 500 m</t>
  </si>
  <si>
    <t>výkopek na deponii:16,3+91,29+210,23</t>
  </si>
  <si>
    <t>162301102R00</t>
  </si>
  <si>
    <t>Vodorovné přemístění výkopku z hor.1-4 do 1000 m</t>
  </si>
  <si>
    <t>162701109R00</t>
  </si>
  <si>
    <t>Příplatek k vod. přemístění hor.1-4 za další 1 km</t>
  </si>
  <si>
    <t>přebytek výkopku na skládku:(16,3+91,29+210,23-160,235)*12</t>
  </si>
  <si>
    <t>199000002R00</t>
  </si>
  <si>
    <t>Poplatek za skládku horniny 1- 4</t>
  </si>
  <si>
    <t>115100001RAA</t>
  </si>
  <si>
    <t>Čerpání vody na výšku 10 m, do 500 l, včetně pohotovosti čerpací soupravy</t>
  </si>
  <si>
    <t>h</t>
  </si>
  <si>
    <t>POL2_0</t>
  </si>
  <si>
    <t>1 měsíc, 4h/den:1*30*4</t>
  </si>
  <si>
    <t>215901101R00</t>
  </si>
  <si>
    <t>Zhutnění podloží z hornin nesoudržných do 92% PS</t>
  </si>
  <si>
    <t>m2</t>
  </si>
  <si>
    <t>spodní pasy::</t>
  </si>
  <si>
    <t>pasy obvodové:0,6*(146,9+1,5)</t>
  </si>
  <si>
    <t>pasy vnitřní:0,6*(11,8+6,6+30,5+12,1+16,4+3,2+27+19,1+9,6+1,2*2)</t>
  </si>
  <si>
    <t>pod opěrku:16,0*1</t>
  </si>
  <si>
    <t>pod šachtu výtahu:9,2*1</t>
  </si>
  <si>
    <t>pod SO 01 - viz IO 100:0</t>
  </si>
  <si>
    <t/>
  </si>
  <si>
    <t>Podlahy:</t>
  </si>
  <si>
    <t>provedení dle technické zprávy,skladeb konstrukcí a knihy standardů!!!:</t>
  </si>
  <si>
    <t>P/1.5:15,3</t>
  </si>
  <si>
    <t>271531113R00</t>
  </si>
  <si>
    <t>Polštář základu z kameniva hr. drceného 0-32 mm</t>
  </si>
  <si>
    <t>pod desku:0,2*(976,3-6,6)</t>
  </si>
  <si>
    <t>274313621R00</t>
  </si>
  <si>
    <t>Beton základových pasů prostý C 20/25 X0</t>
  </si>
  <si>
    <t>do rýhy, bez bednění:</t>
  </si>
  <si>
    <t>274272140RT4</t>
  </si>
  <si>
    <t>Zdivo základové z bednicích tvárnic, tl. 30 cm, výplň tvárnic betonem C 20/25</t>
  </si>
  <si>
    <t>horní pasy:</t>
  </si>
  <si>
    <t>pasy obvodové:0,75*79,3+1,25*(23,5+4,8)+1,75*(6,1+8,3)+2,25*(23,8+1,5)</t>
  </si>
  <si>
    <t>pasy vnitřní:0,5*(1,4+1,3)+0,75*(12,7+4,7+14,3+19,3+25,6+11,6)+1,25*(16,7+3,7+0,7)+1,5*12,4+1,75*(2,6+13,9+3,6+8,9*2)</t>
  </si>
  <si>
    <t>šachta výtahu:0,7*10,4</t>
  </si>
  <si>
    <t>274272110RTX</t>
  </si>
  <si>
    <t>Zdivo základové z bednicích tvárnic, tl. 10 cm, výplň tvárnic betonem C 20/25</t>
  </si>
  <si>
    <t>šachta výtahu:1,1*11</t>
  </si>
  <si>
    <t>274361821R00</t>
  </si>
  <si>
    <t>Výztuž základ. pasů z betonářské oceli 10505 (R)</t>
  </si>
  <si>
    <t>t</t>
  </si>
  <si>
    <t>bet. tvárnice tl. 300mm:</t>
  </si>
  <si>
    <t>Začátek provozního součtu</t>
  </si>
  <si>
    <t xml:space="preserve">  horní pasy:</t>
  </si>
  <si>
    <t xml:space="preserve">  pasy obvodové:0,75*79,3+1,25*(23,5+4,8)+1,75*(6,1+8,3)+2,25*(23,8+1,5)</t>
  </si>
  <si>
    <t xml:space="preserve">  pasy vnitřní:0,5*(1,4+1,3)+0,75*(12,7+4,7+14,3+19,3+25,6+11,6)+1,25*(16,7+3,7+0,7)+1,5*12,4+1,75*(2,6+13,9+3,6+8,9*2)</t>
  </si>
  <si>
    <t xml:space="preserve">  šachta výtahu:0,7*10,4</t>
  </si>
  <si>
    <t>Konec provozního součtu</t>
  </si>
  <si>
    <t>363,055*0,3*60/1000</t>
  </si>
  <si>
    <t>bet. tvárnice tl. 100mm:</t>
  </si>
  <si>
    <t>šachta výtahu:1,1*11*0,1*60/1000</t>
  </si>
  <si>
    <t>289971211R00</t>
  </si>
  <si>
    <t>Zřízení vrstvy z geotextilie sklon do 1:5 š.do 3 m</t>
  </si>
  <si>
    <t>pod desku:976,3-6,6</t>
  </si>
  <si>
    <t>pod šachtu výtahu:6,6</t>
  </si>
  <si>
    <t>stěny šachty výtahu:1,2*10,4</t>
  </si>
  <si>
    <t>69366198R</t>
  </si>
  <si>
    <t>Geotextilie 300 g/m2 š. 200cm 100% PP</t>
  </si>
  <si>
    <t>POL3_0</t>
  </si>
  <si>
    <t xml:space="preserve">  pod desku:976,3-6,6</t>
  </si>
  <si>
    <t xml:space="preserve">  pod šachtu výtahu:6,6</t>
  </si>
  <si>
    <t xml:space="preserve">  stěny šachty výtahu:1,2*10,4</t>
  </si>
  <si>
    <t>988,78*1,15</t>
  </si>
  <si>
    <t>273313511R00</t>
  </si>
  <si>
    <t>Beton základových desek prostý C 12/15 XC2</t>
  </si>
  <si>
    <t>pod desku:(0,05+0,042)*(976,3-6,6)</t>
  </si>
  <si>
    <t>pod šachtu výtahu:0,1*9,2</t>
  </si>
  <si>
    <t>pod opěrku:0,1*16</t>
  </si>
  <si>
    <t>273321321R00</t>
  </si>
  <si>
    <t>Železobeton základových desek C 20/25 XC2</t>
  </si>
  <si>
    <t>deska:0,15*(976,3-6,6)</t>
  </si>
  <si>
    <t>deska šachty výtahu:0,4*6,6</t>
  </si>
  <si>
    <t>273321611R00</t>
  </si>
  <si>
    <t>Železobeton základových desek C 30/37 XC2</t>
  </si>
  <si>
    <t>dle statiky:</t>
  </si>
  <si>
    <t>opěrná stěna-pata:0,3*1,2*(5,03+5,1)</t>
  </si>
  <si>
    <t>273351215R00</t>
  </si>
  <si>
    <t>Bednění stěn základových desek - zřízení</t>
  </si>
  <si>
    <t>deska:0,15*(145,7+10,4)</t>
  </si>
  <si>
    <t>deska šachty výtahu:0,4*10,4</t>
  </si>
  <si>
    <t>opěrná stěna-pata:0,3*(1,2*4+5,03*2+5,1*2)</t>
  </si>
  <si>
    <t>273351216R00</t>
  </si>
  <si>
    <t>Bednění stěn základových desek - odstranění</t>
  </si>
  <si>
    <t>273361921RT4</t>
  </si>
  <si>
    <t>Výztuž základových desek ze svařovaných sítí, průměr drátu  6,0, oka 100/100 mm KH30</t>
  </si>
  <si>
    <t>deska:(976,3-6,6)*2*4,44*1,1/1000</t>
  </si>
  <si>
    <t>deska šachty výtahu:6,6*2*4,44*1,1/1000</t>
  </si>
  <si>
    <t>odečet zesílení kari 8/100/100:-(118,2+18,2*2)*4,44*1,1/1000</t>
  </si>
  <si>
    <t>273361921RT8</t>
  </si>
  <si>
    <t>Výztuž základových desek ze svařovaných sítí, průměr drátu  8,0, oka 100/100 mm KY81</t>
  </si>
  <si>
    <t>zesílení kari 8/100/100:(118,2+18,2*2)*7,9*1,1/1000</t>
  </si>
  <si>
    <t>273361821R00</t>
  </si>
  <si>
    <t>Výztuž základových desek z beton. oceli 10505 (R)</t>
  </si>
  <si>
    <t>opěrná stěna-pata:0,3*1,2*(5,03+5,1)*120/1000</t>
  </si>
  <si>
    <t>212753113R00</t>
  </si>
  <si>
    <t>Montáž ohebné dren. trubky do rýhy DN 80, bez lože</t>
  </si>
  <si>
    <t>m</t>
  </si>
  <si>
    <t>odvětrání radonu:8,9*6+4,6*4+3,7*5+9,5*3+8,2+8,3*5+1,9*3+6,3+7,9*6</t>
  </si>
  <si>
    <t>kolem opěrky:15,5*1</t>
  </si>
  <si>
    <t>28611222.AR</t>
  </si>
  <si>
    <t>Trubka PVC drenážní flexibilní d 80 mm</t>
  </si>
  <si>
    <t xml:space="preserve">  odvětrání radonu:8,9*6+4,6*4+3,7*5+9,5*3+8,2+8,3*5+1,9*3+6,3+7,9*6</t>
  </si>
  <si>
    <t xml:space="preserve">  kolem opěrky:15,5*1</t>
  </si>
  <si>
    <t>243,4*1,1</t>
  </si>
  <si>
    <t>2.1</t>
  </si>
  <si>
    <t>Prostupy základy,zřízení,izolace, zapravení,prostupky,doplňky,detaily,D+M</t>
  </si>
  <si>
    <t>20+4</t>
  </si>
  <si>
    <t>311321826R0X</t>
  </si>
  <si>
    <t>Železobeton nadzákladových zdí pohledový C 30/37, PB2,XC4-XF1, max průsak 50mm</t>
  </si>
  <si>
    <t>opěrná stěna-stěna:0,3*12,8</t>
  </si>
  <si>
    <t>311351805R00</t>
  </si>
  <si>
    <t>Bednění nadzákl.zdí,pohled.hl.,oboustranné-zřízení</t>
  </si>
  <si>
    <t>opěrná stěna-stěna:2*12,8+0,3*(1,13+1,38)</t>
  </si>
  <si>
    <t>311351806R00</t>
  </si>
  <si>
    <t>Bednění nadzákl.zdí,pohled.hl.,oboustr.-odstranění</t>
  </si>
  <si>
    <t>311361821R00</t>
  </si>
  <si>
    <t>Výztuž nadzáklad. zdí z betonářské oceli 10505 (R)</t>
  </si>
  <si>
    <t>opěrná stěna-stěna:0,3*12,8*120/1000</t>
  </si>
  <si>
    <t>311112330RT3</t>
  </si>
  <si>
    <t>Stěna z tvárnic ztraceného bednění, tl. 30 cm, zalití tvárnic betonem C 20/25</t>
  </si>
  <si>
    <t>obvod:</t>
  </si>
  <si>
    <t>1.NP:2,5*8,3-8,3*1</t>
  </si>
  <si>
    <t>2.NP:2,7*16,5-(5,1*2,5+8,75*2)</t>
  </si>
  <si>
    <t>obvod bet. tvárnice tl. 300mm:</t>
  </si>
  <si>
    <t xml:space="preserve">  1.NP:2,5*8,3-8,3*1</t>
  </si>
  <si>
    <t xml:space="preserve">  2.NP:2,7*16,5-(5,1*2,5+8,75*2)</t>
  </si>
  <si>
    <t>26,75*0,3*100/1000</t>
  </si>
  <si>
    <t>311238144R00</t>
  </si>
  <si>
    <t>Zdivo keram. 30 broušené P10, tl. 300 mm</t>
  </si>
  <si>
    <t>1.NP:3,85*50,6+3,75*95,3</t>
  </si>
  <si>
    <t>okna:-(1*2,5*6+1,25*2,5*2+2,5*1,5+1,6*1,5+8,5*1,5)</t>
  </si>
  <si>
    <t>stěny:-(6,25*2,5+5,5*2,5*2+5*2,5)</t>
  </si>
  <si>
    <t>dveře:-(0,95*2,5+1,7*2,5)</t>
  </si>
  <si>
    <t>atiky:0,5*93</t>
  </si>
  <si>
    <t>2.NP:3,7*74,4</t>
  </si>
  <si>
    <t>okna:-(0,725*2,5*5+2,5*1,5+8,5*1,5)</t>
  </si>
  <si>
    <t>dveře:-(1,15*2,5)</t>
  </si>
  <si>
    <t>atiky:0,5*75,1</t>
  </si>
  <si>
    <t>vnitřní:</t>
  </si>
  <si>
    <t>1.NP:1,25*2,7*3+3,85*(13,0+1,7+20,4+14,6)+3,75*(31,0+7,8+3,5+12,5+16,7+10,0)-(2,1*(0,8+0,9*16+1*2)+1,68*2,15*2+2*2,15*2+5*2,5)</t>
  </si>
  <si>
    <t>2.NP:</t>
  </si>
  <si>
    <t>311238923R00</t>
  </si>
  <si>
    <t>Příplatek za 1.vrstvu hydrof.zdi v.250mm,tl.300 mm</t>
  </si>
  <si>
    <t>1.NP:50,6+95,3</t>
  </si>
  <si>
    <t>2.NP:74,4</t>
  </si>
  <si>
    <t>311238323R00</t>
  </si>
  <si>
    <t>Zdivo keram. 25 AKU broušené P15, tl. 250 mm</t>
  </si>
  <si>
    <t>1.NP:3,85*7,9</t>
  </si>
  <si>
    <t>2.NP:3,7*7,9</t>
  </si>
  <si>
    <t>311237422R00</t>
  </si>
  <si>
    <t>Zdivo keram. broušené P 10, tl.20 cm</t>
  </si>
  <si>
    <t>1.NP atiky:0,25*30</t>
  </si>
  <si>
    <t>1.NP:3,85*(4+1,6+1,5+5,6)-(0,9*2,1+0,9*2)</t>
  </si>
  <si>
    <t>2.NP:3,7*(1,6+17)-(0,9*2,1*2+0,9*2)</t>
  </si>
  <si>
    <t>342247532R00</t>
  </si>
  <si>
    <t>Příčky keram. broušené, tl. 11,5</t>
  </si>
  <si>
    <t>1.NP:3,85*(16,1+3,4*2+3,6*2+5,6+6,2)+3,75*(3,5+1,6+2,9*4+1,9+3,9+3,8+2,1*6)-(2,1*(0,7*2+0,8*3+0,9*4+1*4)+2*0,95)</t>
  </si>
  <si>
    <t>2.NP:1,25*1,1</t>
  </si>
  <si>
    <t>342247372R00</t>
  </si>
  <si>
    <t>Příčky keram. AKU P15 na MVC 5, tl. 11,5 cm</t>
  </si>
  <si>
    <t>1.NP:3,85*(3,8+9,1+3,4*3+2,5+2+1,2+1,7*2+5,6+1,8+0,8)+3,75*(9,3+9,9+15,2)-(2,1*(0,7*3+0,9*12)+1,25*1*2)</t>
  </si>
  <si>
    <t>342948111R00</t>
  </si>
  <si>
    <t>Ukotvení příček k cihel.konstr. kotvami na hmožd.</t>
  </si>
  <si>
    <t>1.NP:3,85*40+3,75*38</t>
  </si>
  <si>
    <t>2.NP:1,25*1</t>
  </si>
  <si>
    <t>342948112R00</t>
  </si>
  <si>
    <t>Ukotvení příček k beton.kcím přistřelenými kotvami</t>
  </si>
  <si>
    <t>1.NP:3,85*1</t>
  </si>
  <si>
    <t>2.NP:3,7*2</t>
  </si>
  <si>
    <t>346971122R00</t>
  </si>
  <si>
    <t>Izolace pod příčky jednoduchá š. do 200 mm</t>
  </si>
  <si>
    <t>tl. 200mm:</t>
  </si>
  <si>
    <t>1.NP:(4+1,6+1,5+5,6)</t>
  </si>
  <si>
    <t>2.NP:(1,6+17)</t>
  </si>
  <si>
    <t>tl. 115mm AKU:</t>
  </si>
  <si>
    <t>1.NP:(3,8+9,1+3,4*3+2,5+2+1,2+1,7*2+5,6+1,8+0,8)+(9,3+9,9+15,2)</t>
  </si>
  <si>
    <t>tl. 115mm brouš.:</t>
  </si>
  <si>
    <t>1.NP:(16,1+3,4*2+3,6*2+5,6+6,2)+(3,5+1,6+2,9*4+1,9+3,9+3,8+2,1*6)</t>
  </si>
  <si>
    <t>346971162R00</t>
  </si>
  <si>
    <t xml:space="preserve">Dilatace příček od stropu š. do 150 mm, tl.30 mm </t>
  </si>
  <si>
    <t>317167122R00</t>
  </si>
  <si>
    <t>Překlad keram. plochý 11,5/7,1/125 cm</t>
  </si>
  <si>
    <t>20*1</t>
  </si>
  <si>
    <t>317167123R00</t>
  </si>
  <si>
    <t>Překlad keram. plochý 11,5/7,1/150 cm</t>
  </si>
  <si>
    <t>4*1</t>
  </si>
  <si>
    <t>317167126R00</t>
  </si>
  <si>
    <t>Překlad keram. plochý 11,5/7,1/225 cm</t>
  </si>
  <si>
    <t>317167128R00</t>
  </si>
  <si>
    <t>Překlad keram. plochý 11,5/7,1/275 cm</t>
  </si>
  <si>
    <t>317167132R00</t>
  </si>
  <si>
    <t>Překlad keram. plochý 14,5/7,1/125 cm</t>
  </si>
  <si>
    <t>317167137R00</t>
  </si>
  <si>
    <t>Překlad keram. plochý 14,5/7,1/250 cm</t>
  </si>
  <si>
    <t>317238111R00</t>
  </si>
  <si>
    <t>Nadezdívka překladů š. 115 mm na MVC 5</t>
  </si>
  <si>
    <t>317238121R00</t>
  </si>
  <si>
    <t>Nadezdívka překladů š. 140 mm na MVC 5</t>
  </si>
  <si>
    <t>překlady š. 145mm:1,25+2,5</t>
  </si>
  <si>
    <t>317167210R00</t>
  </si>
  <si>
    <t>Překlad keram. vysoký, nosný 23,8/7/100 cm</t>
  </si>
  <si>
    <t>15*1</t>
  </si>
  <si>
    <t>317167211R00</t>
  </si>
  <si>
    <t>Překlad keram. vysoký, nosný 23,8/7/125 cm</t>
  </si>
  <si>
    <t>91+4</t>
  </si>
  <si>
    <t>317167212R00</t>
  </si>
  <si>
    <t>Překlad keram. vysoký, nosný 23,8/7/150 cm</t>
  </si>
  <si>
    <t>16+5+4</t>
  </si>
  <si>
    <t>317167214R00</t>
  </si>
  <si>
    <t>Překlad keram. vysoký, nosný 23,8/7/200 cm</t>
  </si>
  <si>
    <t>3*1</t>
  </si>
  <si>
    <t>317167215R00</t>
  </si>
  <si>
    <t>Překlad keram. vysoký, nosný 23,8/7/225 cm</t>
  </si>
  <si>
    <t>3+4</t>
  </si>
  <si>
    <t>317167216R00</t>
  </si>
  <si>
    <t>Překlad keram. vysoký, nosný 23,8/7/250 cm</t>
  </si>
  <si>
    <t>4+4</t>
  </si>
  <si>
    <t>317167218R00</t>
  </si>
  <si>
    <t>Překlad keram. vysoký, nosný 23,8/7/300 cm</t>
  </si>
  <si>
    <t>3+3</t>
  </si>
  <si>
    <t>317998114R00</t>
  </si>
  <si>
    <t>Izolace mezi překlady polystyren tl. 90 mm</t>
  </si>
  <si>
    <t>28,5*1</t>
  </si>
  <si>
    <t>342264051RT1</t>
  </si>
  <si>
    <t>Podhled sádrokartonový na zavěšenou 2xocel.konstr., desky standard tl. 12,5 mm, bez izolace</t>
  </si>
  <si>
    <t>kvalita provedení Q3!!!:</t>
  </si>
  <si>
    <t>1.NP:96,6+5,8+5,5+12,2+5,2+207,1</t>
  </si>
  <si>
    <t>čelo u schodů:1,3*1,5</t>
  </si>
  <si>
    <t>2.NP:148,34</t>
  </si>
  <si>
    <t>342264051RT3</t>
  </si>
  <si>
    <t>Podhled sádrokartonový na zavěšenou 2xocel.konstr., desky standard impreg. tl. 12,5 mm, bez izolace</t>
  </si>
  <si>
    <t>1.NP:4,2+14,7+85,76</t>
  </si>
  <si>
    <t>2.NP:19,09</t>
  </si>
  <si>
    <t>342264098R00</t>
  </si>
  <si>
    <t>Příplatek k podhledu sádrokart. za plochu do 10 m2</t>
  </si>
  <si>
    <t>1.NP:174,75+42,47</t>
  </si>
  <si>
    <t>2.NP:52,82+19,09</t>
  </si>
  <si>
    <t>416051212R0X</t>
  </si>
  <si>
    <t>Podhl.,2úr.oc.rošt,Akustický,tl.12,5mm,bez izolace, perforovaný,rošt,závěs,lišty,doplňky,D+M</t>
  </si>
  <si>
    <t>1.NP:80,1+80,2+79,8</t>
  </si>
  <si>
    <t>311.1</t>
  </si>
  <si>
    <t>Podhled minerální kazety,600/600mm,zapuštěný rošt, rošt,závěs,lišty,kotvení,doplňky,detaily,D+M</t>
  </si>
  <si>
    <t>1.NP:5,8+14,4+4,3</t>
  </si>
  <si>
    <t>311.2</t>
  </si>
  <si>
    <t>Podhled minerální kazety,600/600mm,do vlhka, rošt,závěs,lišty,kotvení,doplňky,detaily,D+M</t>
  </si>
  <si>
    <t>1.NP:34,6+8,6</t>
  </si>
  <si>
    <t>311.3</t>
  </si>
  <si>
    <t>Podhled minerální kazety,600/1200,300/1200,skrytý , rošt,závěs,lišty,kotvení,doplňky,detaily,D+M</t>
  </si>
  <si>
    <t>1.NP:67,5*1</t>
  </si>
  <si>
    <t>311.4</t>
  </si>
  <si>
    <t>Podhled kovový,Akustický,600/1200mm,nárazuvzdorný, rošt,RAL,závěs,lišty,kotvení,doplňky,detaily,D+M</t>
  </si>
  <si>
    <t>1.NP:</t>
  </si>
  <si>
    <t>2.NP:80,6*1</t>
  </si>
  <si>
    <t>347016111R00</t>
  </si>
  <si>
    <t>Předstěna SDK,tl.75mm,oc.kce CW,1x RB 12,5mm,-izol</t>
  </si>
  <si>
    <t>1.NP:3,75*(1+1,1)</t>
  </si>
  <si>
    <t>2.NP:3,7*2,2</t>
  </si>
  <si>
    <t>347016133R0X</t>
  </si>
  <si>
    <t>Předstěna SDK,tl.100mm,oc.kce CW,2xRBI 12,5mm,-izo</t>
  </si>
  <si>
    <t>1.NP:3,85*3,4</t>
  </si>
  <si>
    <t>347016133R0Z</t>
  </si>
  <si>
    <t>Předstěna SDK,tl.125mm,oc.kce CW,2xRBI 12,5mm,-izo</t>
  </si>
  <si>
    <t>1.NP:3,85*(1+1,3)</t>
  </si>
  <si>
    <t>347016133R0Y</t>
  </si>
  <si>
    <t>Předstěna SDK,tl.150mm,oc.kce CW,2xRBI 12,5mm,-izo</t>
  </si>
  <si>
    <t>1.NP:3,85*(1+0,9+1,1*2)+3,75*(3,5+3,8*2+1+3,9+1,1*2)</t>
  </si>
  <si>
    <t>2.NP:1,25*5,1</t>
  </si>
  <si>
    <t>342261211RT1</t>
  </si>
  <si>
    <t>Příčka sádrokarton. ocel.kce, 2x oplášť. tl.100 mm, desky standard tl. 12,5 mm, izol. minerál tl. 5 cm</t>
  </si>
  <si>
    <t>2.NP:3,7*(10,5+4,1*4+3,5*2)-(2,1*(0,8*5+1,1))</t>
  </si>
  <si>
    <t>342261211RT3</t>
  </si>
  <si>
    <t>Příčka sádrokarton. ocel.kce, 2x oplášť. tl.100 mm, desky standard impreg. tl. 12,5 mm, minerál 5 cm</t>
  </si>
  <si>
    <t>2.NP:3,7*(5,2+2,3)-0,8*2,1*2</t>
  </si>
  <si>
    <t>342261213RS1</t>
  </si>
  <si>
    <t>Příčka sádrokarton. ocel.kce, 2x oplášť. tl.150 mm, desky standard tl. 12,5 mm, izol. minerál tl. 8 cm</t>
  </si>
  <si>
    <t>1.NP-kolem světlíku:1,4*19,7</t>
  </si>
  <si>
    <t>342261213RS3</t>
  </si>
  <si>
    <t>Příčka sádrokarton. ocel.kce, 2x oplášť. tl.150 mm, desky standard impreg.tl.12,5 mm, minerál tl. 8 cm</t>
  </si>
  <si>
    <t>1.NP:3,75*(3,5+4+3,8)-0,9*2,1*3</t>
  </si>
  <si>
    <t>2.NP:3,7*2,3</t>
  </si>
  <si>
    <t>342262112RS1</t>
  </si>
  <si>
    <t>Příčka sádrokart. dvoj. oc. kce, 2x opl. tl.205 mm, desky standard tl.12,5 mm, izol. minerál tl.2x8 cm</t>
  </si>
  <si>
    <t>2.NP:3,7*(3,8+1*2+4,8+10,5)-(1,4*2,1+0,9*2,1*2)</t>
  </si>
  <si>
    <t>342263310R00</t>
  </si>
  <si>
    <t>Úprava sádrokartonové příčky pro osazení umývadla</t>
  </si>
  <si>
    <t>1.NP:15</t>
  </si>
  <si>
    <t>2.NP:3</t>
  </si>
  <si>
    <t>342263310R0X</t>
  </si>
  <si>
    <t>Úprava sádrokartonové příčky pro WC a výlevku</t>
  </si>
  <si>
    <t>1.NP:22</t>
  </si>
  <si>
    <t>342263310R0Y</t>
  </si>
  <si>
    <t>Úprava sádrokartonové příčky pro pisoár</t>
  </si>
  <si>
    <t>1.NP:6</t>
  </si>
  <si>
    <t>411120030RA0</t>
  </si>
  <si>
    <t>1.NP:3,2*1,2*11+1,85*1,2*4+3,8*1,2*9*2+2,2*1,2*5</t>
  </si>
  <si>
    <t>411120031RA0</t>
  </si>
  <si>
    <t>1.NP:4,95*1,2*18+5,85*1,2*12</t>
  </si>
  <si>
    <t>411120033RA0</t>
  </si>
  <si>
    <t>1.NP:10,2*1,2*14+9,15*1,2*(11+14)</t>
  </si>
  <si>
    <t>2.NP:10,8*1,2*20</t>
  </si>
  <si>
    <t>411321414R00</t>
  </si>
  <si>
    <t>Stropy deskové ze železobetonu C 25/30 XC1-S3</t>
  </si>
  <si>
    <t>nadbetonávka tr. plechů 1.NP:0,1*85</t>
  </si>
  <si>
    <t>dobetonávky stropů 1.NP:0,265*(1,05*(6,85+5,65*2+2,5*2))+0,2*(21,8+21)</t>
  </si>
  <si>
    <t>atiky stropů 1.NP:0,3*0,75*(6,85+5,65*2+2,5*2)+0,2*0,75*5,6</t>
  </si>
  <si>
    <t>411351101R00</t>
  </si>
  <si>
    <t>Bednění stropů deskových, bednění vlastní -zřízení</t>
  </si>
  <si>
    <t>dobetonávky stropů 1.NP:(1,05*(6,85+5,65*2+2,5*2))+(21,8+21)+0,265*(1,05*10+6,85*2+5,65*4+2,5*4)+0,2*(35,3+18,9)</t>
  </si>
  <si>
    <t>atiky stropů 1.NP:2*0,75*(6,85+5,65*2+2,5*2)+2*0,75*5,6</t>
  </si>
  <si>
    <t>411351102R00</t>
  </si>
  <si>
    <t>Bednění stropů deskových, vlastní - odstranění</t>
  </si>
  <si>
    <t>411354173R00</t>
  </si>
  <si>
    <t>Podpěrná konstr. stropů do 12 kPa - zřízení</t>
  </si>
  <si>
    <t>nadbetonávka tr. plechů 1.NP:1*85</t>
  </si>
  <si>
    <t>dobetonávky stropů 1.NP:(1,05*(6,85+5,65*2+2,5*2))+(21,8+21)</t>
  </si>
  <si>
    <t>atiky stropů 1.NP:0,3*(6,85+5,65*2+2,5*2)+0,2*5,6</t>
  </si>
  <si>
    <t>411354174R00</t>
  </si>
  <si>
    <t>Podpěrná konstr. stropů do 12 kPa - odstranění</t>
  </si>
  <si>
    <t>411361821R00</t>
  </si>
  <si>
    <t>Výztuž stropů z betonářské oceli 10505(R)</t>
  </si>
  <si>
    <t>nadbetonávka tr. plechů 1.NP:0,1*85*110/1000</t>
  </si>
  <si>
    <t>dobetonávky stropů 1.NP:(0,265*(1,05*(6,85+5,65*2+2,5*2))+0,2*(21,8+21))*130/1000</t>
  </si>
  <si>
    <t>atiky stropů 1.NP:(0,3*0,75*(6,85+5,65*2+2,5*2)+0,2*0,75*5,6)*130/1000</t>
  </si>
  <si>
    <t>413321414R00</t>
  </si>
  <si>
    <t>Nosníky z betonu železového C 25/30 XC1-S3</t>
  </si>
  <si>
    <t>1.NP:0,3*0,35*(7+5,8+3,6*2+5,4)</t>
  </si>
  <si>
    <t>413351107R00</t>
  </si>
  <si>
    <t>Bednění nosníků - zřízení</t>
  </si>
  <si>
    <t>1.NP, podepření viz podepření stropů!!!:(0,3+2*0,35)*(7+5,8+3,6*2+5,4)</t>
  </si>
  <si>
    <t>413351108R00</t>
  </si>
  <si>
    <t>Bednění nosníků - odstranění</t>
  </si>
  <si>
    <t>413361821R00</t>
  </si>
  <si>
    <t>Výztuž nosníků z betonářské oceli 10505(R)</t>
  </si>
  <si>
    <t>1.NP:0,3*0,35*(7+5,8+3,6*2+5,4)*130/1000</t>
  </si>
  <si>
    <t>417321414R00</t>
  </si>
  <si>
    <t>Ztužující pásy a věnce z betonu železového C 25/30, XC1-S3</t>
  </si>
  <si>
    <t>V1:0,12*34,8</t>
  </si>
  <si>
    <t>V2:0,14*36,3</t>
  </si>
  <si>
    <t>V3:0,09*34,8</t>
  </si>
  <si>
    <t>V4:0,14*41,05</t>
  </si>
  <si>
    <t>V5:0,2*2,25</t>
  </si>
  <si>
    <t>V6:0,22*1,05</t>
  </si>
  <si>
    <t>V7:0,35*2,9</t>
  </si>
  <si>
    <t>V8:0,09*38,65</t>
  </si>
  <si>
    <t>V9:0,14*3,5</t>
  </si>
  <si>
    <t>V10:0,2*2,05</t>
  </si>
  <si>
    <t>V11:0,11*14,4</t>
  </si>
  <si>
    <t>V12:0,16*9,4</t>
  </si>
  <si>
    <t>V13:0,18*5,3</t>
  </si>
  <si>
    <t>V14:0,2*3,8</t>
  </si>
  <si>
    <t>V15:0,2*11,15</t>
  </si>
  <si>
    <t>V16:0,05*4,15</t>
  </si>
  <si>
    <t>V1:0,08*51</t>
  </si>
  <si>
    <t>V2:0,12*22,2</t>
  </si>
  <si>
    <t>V3:0,06*29,9</t>
  </si>
  <si>
    <t>Atiky:0,2*0,3*30,1+0,3*0,25*92,7+0,3*0,2*75</t>
  </si>
  <si>
    <t>417351115R00</t>
  </si>
  <si>
    <t>Bednění ztužujících pásů a věnců - zřízení</t>
  </si>
  <si>
    <t>V1:1,1*34,8</t>
  </si>
  <si>
    <t>V2:1,1*36,3</t>
  </si>
  <si>
    <t>V3:0,6*34,8</t>
  </si>
  <si>
    <t>V4:1,1*41,05</t>
  </si>
  <si>
    <t>V5:1,1*2,25</t>
  </si>
  <si>
    <t>V6:1,1*1,05</t>
  </si>
  <si>
    <t>V7:2,6*2,9</t>
  </si>
  <si>
    <t>V8:0,8*38,65</t>
  </si>
  <si>
    <t>V9:1,1*3,5</t>
  </si>
  <si>
    <t>V10:1,1*2,05</t>
  </si>
  <si>
    <t>V11:0,7*14,4</t>
  </si>
  <si>
    <t>V12:0,9*9,4</t>
  </si>
  <si>
    <t>V13:0,9*5,3</t>
  </si>
  <si>
    <t>V14:0,9*3,8</t>
  </si>
  <si>
    <t>V15:1,1*11,15</t>
  </si>
  <si>
    <t>V16:0,4*4,15</t>
  </si>
  <si>
    <t>V1:0,81*51</t>
  </si>
  <si>
    <t>V2:0,81*22,2</t>
  </si>
  <si>
    <t>V3:0,6*29,9</t>
  </si>
  <si>
    <t>Atiky:2*0,3*30,1+2*0,25*92,7+2*0,2*75</t>
  </si>
  <si>
    <t>417351116R00</t>
  </si>
  <si>
    <t>Bednění ztužujících pásů a věnců - odstranění</t>
  </si>
  <si>
    <t>417361821R00</t>
  </si>
  <si>
    <t>Výztuž ztužujících pásů a věnců z oceli 10505(R)</t>
  </si>
  <si>
    <t xml:space="preserve">  1.NP:</t>
  </si>
  <si>
    <t xml:space="preserve">  V1:0,12*34,8</t>
  </si>
  <si>
    <t xml:space="preserve">  V2:0,14*36,3</t>
  </si>
  <si>
    <t xml:space="preserve">  V3:0,09*34,8</t>
  </si>
  <si>
    <t xml:space="preserve">  V4:0,14*41,05</t>
  </si>
  <si>
    <t xml:space="preserve">  V5:0,2*2,25</t>
  </si>
  <si>
    <t xml:space="preserve">  V6:0,22*1,05</t>
  </si>
  <si>
    <t xml:space="preserve">  V7:0,35*2,9</t>
  </si>
  <si>
    <t xml:space="preserve">  V8:0,09*38,65</t>
  </si>
  <si>
    <t xml:space="preserve">  V9:0,14*3,5</t>
  </si>
  <si>
    <t xml:space="preserve">  V10:0,2*2,05</t>
  </si>
  <si>
    <t xml:space="preserve">  V11:0,11*14,4</t>
  </si>
  <si>
    <t xml:space="preserve">  V12:0,16*9,4</t>
  </si>
  <si>
    <t xml:space="preserve">  V13:0,18*5,3</t>
  </si>
  <si>
    <t xml:space="preserve">  V14:0,2*3,8</t>
  </si>
  <si>
    <t xml:space="preserve">  V15:0,2*11,15</t>
  </si>
  <si>
    <t xml:space="preserve">  V16:0,05*4,15</t>
  </si>
  <si>
    <t xml:space="preserve">  2.NP:</t>
  </si>
  <si>
    <t xml:space="preserve">  V1:0,08*51</t>
  </si>
  <si>
    <t xml:space="preserve">  V2:0,12*22,2</t>
  </si>
  <si>
    <t xml:space="preserve">  V3:0,06*29,9</t>
  </si>
  <si>
    <t xml:space="preserve">  Atiky:0,2*0,3*30,1+0,3*0,25*92,7+0,3*0,2*75</t>
  </si>
  <si>
    <t>53,2475*110/1000</t>
  </si>
  <si>
    <t>430321414R00</t>
  </si>
  <si>
    <t>Beton schodišťových konstrukcí železový C 25/30, XC1-S3</t>
  </si>
  <si>
    <t>hlavní schody:1,5*(1,15*2+1,24)</t>
  </si>
  <si>
    <t>431351121R00</t>
  </si>
  <si>
    <t>Bednění podest a podstup.desek přímočar.- zřízení</t>
  </si>
  <si>
    <t>podesty:1,5*(4,2+5,4+4,6)</t>
  </si>
  <si>
    <t>podstupnice:1,5*0,16*(18+7)</t>
  </si>
  <si>
    <t>431351122R00</t>
  </si>
  <si>
    <t>Bednění podest a podstup.desek přímočar.odstranění</t>
  </si>
  <si>
    <t>433351131R00</t>
  </si>
  <si>
    <t>Bednění schodnic přímočarých - zřízení</t>
  </si>
  <si>
    <t>schodnice:1,5*0,28*(18+7)</t>
  </si>
  <si>
    <t>433351132R00</t>
  </si>
  <si>
    <t>Bednění schodnic přímočarých - odstranění</t>
  </si>
  <si>
    <t>430361821R00</t>
  </si>
  <si>
    <t>Výztuž schodišť. konstrukcí přímočarých 10505 (R)</t>
  </si>
  <si>
    <t>hlavní schody:1,5*(1,15*2+1,24)*120/1000</t>
  </si>
  <si>
    <t>43.1</t>
  </si>
  <si>
    <t>Zvukově izolační prvek,AKU,v uložení, š. 350mm,kotvení,doplňky,detaily,D+M</t>
  </si>
  <si>
    <t>hlavní schody:4*1</t>
  </si>
  <si>
    <t>43.2</t>
  </si>
  <si>
    <t>Zvukově izolační prvek,AKU,ve styčné spáře, kotvení,doplňky,detaily,D+M</t>
  </si>
  <si>
    <t>hlavní schody:13,5*1</t>
  </si>
  <si>
    <t>43.3</t>
  </si>
  <si>
    <t>Zvukově izolační prvek,AKU,v napojení na strop, a desku,kotvení,doplňky,detaily,D+M</t>
  </si>
  <si>
    <t>hlavní schody:1,5*(0,43+0,32)</t>
  </si>
  <si>
    <t>639571210R00</t>
  </si>
  <si>
    <t>Okapový chodník podél budovy z kačírku tl. 100 mm</t>
  </si>
  <si>
    <t>P/1.5:15,3*2</t>
  </si>
  <si>
    <t>568111111R00</t>
  </si>
  <si>
    <t>Zřízení vrstvy z geotextilie skl.do 1:5, š.do 3 m</t>
  </si>
  <si>
    <t>P/1.5:15,3*1,15</t>
  </si>
  <si>
    <t>916561111RT7</t>
  </si>
  <si>
    <t>Osazení záhon.obrubníků do lože z C 12/15 s opěrou, včetně obrubníku   100/5/20 cm</t>
  </si>
  <si>
    <t>P/1.5:30,5</t>
  </si>
  <si>
    <t>610991111R00</t>
  </si>
  <si>
    <t>Zakrývání výplní vnitřních otvorů</t>
  </si>
  <si>
    <t>okna:(1*2,5*6+1,25*2,5*2+2,5*1,5+1,6*1,5+8,5*1,5+8,3*1)</t>
  </si>
  <si>
    <t>stěny:(6,25*2,5+5,5*2,5*2+5*2,5)</t>
  </si>
  <si>
    <t>dveře:(0,95*2,5+1,7*2,5)</t>
  </si>
  <si>
    <t>okna:(0,725*2,5*5+2,5*1,5+8,5*1,5+8,75*2)</t>
  </si>
  <si>
    <t>stěny:(5,1*2,5)</t>
  </si>
  <si>
    <t>dveře:(1,15*2,5)</t>
  </si>
  <si>
    <t>610991004R00</t>
  </si>
  <si>
    <t>Začišťovací okenní lišta pro vnitř.omítku tl. 15mm</t>
  </si>
  <si>
    <t>okna:2*(1*6+2,5*6+1,25*2+2,5*2+2,5+1,5+1,6+1,5+8,5+1,5+8,3+1)</t>
  </si>
  <si>
    <t>stěny:(6,25+2*2,5+5,5*2+2*2,5*2+5+2*2,5)</t>
  </si>
  <si>
    <t>dveře:(0,95+2*2,5+1,7+2*2,5)</t>
  </si>
  <si>
    <t>okna:2*(0,725*5+2,5*5+2,5+1,5+8,5+1,5+8,75+2)</t>
  </si>
  <si>
    <t>stěny:(5,1+2*2,5)</t>
  </si>
  <si>
    <t>dveře:(1,15+2*2,5)</t>
  </si>
  <si>
    <t>601016193R00</t>
  </si>
  <si>
    <t>Penetrace hloubková stropů</t>
  </si>
  <si>
    <t>stropy:3,68+7,32+7,35</t>
  </si>
  <si>
    <t>schody:15,5</t>
  </si>
  <si>
    <t>602016193R00</t>
  </si>
  <si>
    <t>Penetrace hloubková stěn</t>
  </si>
  <si>
    <t>bet. tvárnice:26,75</t>
  </si>
  <si>
    <t>zdivo:780,7+2*(442,7+59,6+282,7+254,9+108,5)</t>
  </si>
  <si>
    <t>601012212R00</t>
  </si>
  <si>
    <t>Omítka stropů jádrová strojně</t>
  </si>
  <si>
    <t>601012261R00</t>
  </si>
  <si>
    <t>Omítka stropů vápenosádrová strojně</t>
  </si>
  <si>
    <t>611445145R00</t>
  </si>
  <si>
    <t>Omítka sádrová schodišťových konstrukcí</t>
  </si>
  <si>
    <t>602011211R00</t>
  </si>
  <si>
    <t>Omítka jádrová stěn strojně</t>
  </si>
  <si>
    <t>602011261R00</t>
  </si>
  <si>
    <t>Omítka sádrová hlazená stěn, strojně</t>
  </si>
  <si>
    <t>odečet ker. obkladů na zdivo:</t>
  </si>
  <si>
    <t>1.NP:-(1,25*5,7*3+2,15*(6,6+10,8+4,6+4,1*6+10,5+5*2+10,1+4,5+15,7+32,2+11,9+9,7+7,4+12+10,5+12,9+11,4+10,4)-(2,1*(1*6+0,7*6+0,8*4+0,9*15)+3,1*0,65+1,5*0,65+2*0,95*2+2,5*1,15+1,25*1*3+0,8*2,15))</t>
  </si>
  <si>
    <t>2.NP:-(2,15*(7,2+2,4)-2,4*1,15)</t>
  </si>
  <si>
    <t>612481211RT2</t>
  </si>
  <si>
    <t>Montáž výztužné sítě(perlinky)do stěrky-vnit.stěny, včetně výztužné sítě a stěrkového tmelu</t>
  </si>
  <si>
    <t>sjednocení povrchů:65*1</t>
  </si>
  <si>
    <t>612473185R00</t>
  </si>
  <si>
    <t>Příplatek za zabudované omítníky v ploše stěn</t>
  </si>
  <si>
    <t>612473186R00</t>
  </si>
  <si>
    <t>Příplatek za zabudované rohovníky</t>
  </si>
  <si>
    <t>948,8*1</t>
  </si>
  <si>
    <t>612403382R00</t>
  </si>
  <si>
    <t>Hrubá výplň rýh ve stěnách do 3x7 cm maltou ze SMS</t>
  </si>
  <si>
    <t>po profesích:450*1</t>
  </si>
  <si>
    <t>612403386R00</t>
  </si>
  <si>
    <t>Hrubá výplň rýh ve stěnách do 5x10cm maltou z SMS</t>
  </si>
  <si>
    <t>po profesích:250*1</t>
  </si>
  <si>
    <t>620991121R00</t>
  </si>
  <si>
    <t>Zakrývání výplní vnějších otvorů z lešení</t>
  </si>
  <si>
    <t>622904112R00</t>
  </si>
  <si>
    <t>Očištění fasád tlakovou vodou složitost 1 - 2</t>
  </si>
  <si>
    <t>Fasády:</t>
  </si>
  <si>
    <t>S/1:1,2*(37,8+5,2+6,2)+1,7*(6,8+13,5+34,3)+2,2*11,9+2,7*31,6</t>
  </si>
  <si>
    <t>S/2:0,35*(1,9+37,8+4,2+19,1+28,6)+0,6*11,9+1*13,5</t>
  </si>
  <si>
    <t>S/3:3,2*5,2+4,4*(13,6+77)</t>
  </si>
  <si>
    <t>podhledy:1,9*5+1,6*(5,5*2+6,2)</t>
  </si>
  <si>
    <t>stěny:-(1*2,5*6+5,5*2,5*2+1,25*2,5*2+6,25*2,5+5*2,5)</t>
  </si>
  <si>
    <t>dveře:-(0,95*2,5)</t>
  </si>
  <si>
    <t>ostění:</t>
  </si>
  <si>
    <t>stěny:0,15*(1*6+2*2,5*6+5,5*2+2*2,5*2+1,25*2+2*2,5*2+6,25+2*2,5+5+2*2,5)</t>
  </si>
  <si>
    <t>dveře:0,15*(0,95+2*2,5)</t>
  </si>
  <si>
    <t>S/4:4,9*24,2+8,4*(12,6+26,4)+7,2*4,6+7,4*7,9+4,4*1,9</t>
  </si>
  <si>
    <t>okna:-(8,5*1,5*2+1,6*1,5+8,3*1+2,5*1,5*2)</t>
  </si>
  <si>
    <t>dveře:-(1,7*2,5+1,15*2,5)</t>
  </si>
  <si>
    <t>stěny:-(0,725*2,5*5+8,75*2+5,1*2,5)</t>
  </si>
  <si>
    <t>okna:0,15*2*(8,5*2+1,5*2+1,6+1,5+8,3+1+2,5*2+1,5*2)</t>
  </si>
  <si>
    <t>dveře:0,15*(1,7+2*2,5+1,15+2*2,5)</t>
  </si>
  <si>
    <t>stěny:0,15*(0,725*5+2*2,5*5+8,75+2*2+5,1+2*2,5)</t>
  </si>
  <si>
    <t>S/5:6,8</t>
  </si>
  <si>
    <t>PIR deska tl. 50mm-ostění:0,3*(5,5*2+2,5*12+6,25+8,5*2+1,5*4+8,3+1*2+5*2+5,1+2*2+8,75)</t>
  </si>
  <si>
    <t>PIR deska tl. 70mm+AL deska-mezi okny:0,75*1</t>
  </si>
  <si>
    <t>622311012R00</t>
  </si>
  <si>
    <t>Soklová lišta hliník KZS ETICS tl. 100 mm</t>
  </si>
  <si>
    <t>S/4:51,6+24,2-1,7-5,1</t>
  </si>
  <si>
    <t>622311016R00</t>
  </si>
  <si>
    <t>Soklová lišta hliník KZS ETICS tl. 150 mm</t>
  </si>
  <si>
    <t>S/3:5,2+13,6+77-(1*6+5,5*2+1,25*2+6,25+5)</t>
  </si>
  <si>
    <t>622311514R0X</t>
  </si>
  <si>
    <t>Izolace suterénu ETICS Perimetr tl. 150 mm, bez PÚ</t>
  </si>
  <si>
    <t>kolem šachty výtahu:1,1*12,2</t>
  </si>
  <si>
    <t>622311524RTX</t>
  </si>
  <si>
    <t>Zateplovací systém ETICS, sokl,Perimetr tl. 150 mm, s omítkou Silikonovou bílou,zrno 1,5mm,lotos efekt</t>
  </si>
  <si>
    <t>622315354RT1</t>
  </si>
  <si>
    <t>Zateplovací systém ETICS,ostění,EPS F Grey,tl.40mm, s omítkou Silikonovou bílou,zrno 1,5mm,lotos efekt</t>
  </si>
  <si>
    <t>S/3:</t>
  </si>
  <si>
    <t>622311854RVX</t>
  </si>
  <si>
    <t>Zatepl.syst. ETICS, ostění, miner.desky PV 40 mm</t>
  </si>
  <si>
    <t>S/4:</t>
  </si>
  <si>
    <t>622315335RV1</t>
  </si>
  <si>
    <t>Zatepl. systém ETICS,fasáda,EPS F šedý tl.150 mm, zakončený stěrkou s výztužnou tkaninou</t>
  </si>
  <si>
    <t>622315335RTX</t>
  </si>
  <si>
    <t>Zatepl. systém ETICS, fasáda, EPS F Grey tl.150 mm, s omítkou Silikonovou bílou,zrno 1,5mm,lotos efekt</t>
  </si>
  <si>
    <t>622311832RVX</t>
  </si>
  <si>
    <t>Zatepl.syst. ETICS, fasáda, miner.desky PV 100 mm</t>
  </si>
  <si>
    <t>Omítka jádrová strojně</t>
  </si>
  <si>
    <t>62.1</t>
  </si>
  <si>
    <t>Provětrávaná fasáda,cementovláknité desky 8mm, Z profil PZ,pojistná HI 0,6mm,2x ocelový rošt PZ</t>
  </si>
  <si>
    <t>62.2</t>
  </si>
  <si>
    <t>Závěšený pohled,OSB desky tl.25mm,CW/UW profily 50, závěs,KZS ETICS MV 100mm,silik.omítka probarvená</t>
  </si>
  <si>
    <t>62.3</t>
  </si>
  <si>
    <t>Zateplení ostění,PIR deska tl. 50mm, omítka, silikonová,zrno 1,5mm</t>
  </si>
  <si>
    <t>62.4</t>
  </si>
  <si>
    <t>Zateplení fasády,PIR deska tl. 70mm,AL deska, kotvení,doplňky,detaily,lišty,D+M</t>
  </si>
  <si>
    <t>62.5</t>
  </si>
  <si>
    <t>Hoblované pohledové prkna/latě,š.70-200mm,impreg., vosko-olejová ochrana,rošt 30/50mm,penetrace</t>
  </si>
  <si>
    <t>622421492R00</t>
  </si>
  <si>
    <t>Doplňky zatepl. systémů, okenní lišta s tkaninou</t>
  </si>
  <si>
    <t>622421491R00</t>
  </si>
  <si>
    <t>Doplňky zatepl. systémů, rohová lišta s okapničkou</t>
  </si>
  <si>
    <t>rohy objektu:4,8*8+8,7*4</t>
  </si>
  <si>
    <t>podhledy:5+5,5*2+6,2</t>
  </si>
  <si>
    <t>622421494R00</t>
  </si>
  <si>
    <t>Doplňky zatepl. systémů, podparapetní lišta s tkan</t>
  </si>
  <si>
    <t>okna:(1*6+1,25*2+2,5+1,6+8,5++8,3)</t>
  </si>
  <si>
    <t>okna:(0,725*5+2,5+8,5+8,75)</t>
  </si>
  <si>
    <t>622491142R00</t>
  </si>
  <si>
    <t>Nátěr fasády hydrofobní, 2 x</t>
  </si>
  <si>
    <t>631312611R00</t>
  </si>
  <si>
    <t>Mazanina betonová tl. 5 - 8 cm C 16/20 XC2</t>
  </si>
  <si>
    <t xml:space="preserve">  P/2.1:139,55</t>
  </si>
  <si>
    <t xml:space="preserve">  P/2.2:58,07</t>
  </si>
  <si>
    <t xml:space="preserve">  P/2.3:50,41</t>
  </si>
  <si>
    <t>248,03*0,06</t>
  </si>
  <si>
    <t>632441042RT2</t>
  </si>
  <si>
    <t>Potěr anhydritový, plocha do 500 m2, tl. do 35 mm, samonivelační potěr CA-C-25-F5</t>
  </si>
  <si>
    <t>632441013RT2</t>
  </si>
  <si>
    <t>Potěr anhydritový, plocha do 100 m2, tl. do 40 mm, samonivelační potěr CA-C-25-F5</t>
  </si>
  <si>
    <t>P/2.2:58,07</t>
  </si>
  <si>
    <t>632441074RT2</t>
  </si>
  <si>
    <t>Potěr anhydritový, plocha přes 500m2, tl. do 45 mm, samonivelační potěr CA-C-25-F5</t>
  </si>
  <si>
    <t>P/1.1:266,96</t>
  </si>
  <si>
    <t>P/1.2:55,4</t>
  </si>
  <si>
    <t>P/1.6:77,8</t>
  </si>
  <si>
    <t>P/1.7:49,28</t>
  </si>
  <si>
    <t>P/1.8:108,69</t>
  </si>
  <si>
    <t>632441045RT2</t>
  </si>
  <si>
    <t>Potěr anhydritový, plocha do 500 m2, tl. do 50 mm, samonivelační potěr CA-C-25-F5</t>
  </si>
  <si>
    <t>P/1.3:134,66</t>
  </si>
  <si>
    <t>P/1.4:167,82</t>
  </si>
  <si>
    <t>632415104R0X</t>
  </si>
  <si>
    <t>Potěr sádrový samonivelační ručně tl. do 4 mm</t>
  </si>
  <si>
    <t>P/2.1:139,55</t>
  </si>
  <si>
    <t>632441491R00</t>
  </si>
  <si>
    <t>Broušení cementových potěrů - odstranění šlemu</t>
  </si>
  <si>
    <t>P/1.1:266,96*2</t>
  </si>
  <si>
    <t>P/1.6:77,8*2</t>
  </si>
  <si>
    <t>P/1.7:49,28*2</t>
  </si>
  <si>
    <t>P/1.8:108,69*2</t>
  </si>
  <si>
    <t>P/2.1:139,55*2</t>
  </si>
  <si>
    <t>P/2.3:50,41</t>
  </si>
  <si>
    <t>632411906R00</t>
  </si>
  <si>
    <t>Penetrace velmi savých podkladů 0,35 l/m2</t>
  </si>
  <si>
    <t>schody:(0,16+0,28)*1,5*25</t>
  </si>
  <si>
    <t>931961115RR1</t>
  </si>
  <si>
    <t>Vložky do dilatačních spár, polystyren,tl.do 30 mm, XPS</t>
  </si>
  <si>
    <t>opěrná stěna-stěna:0,3*1,4</t>
  </si>
  <si>
    <t>93.1</t>
  </si>
  <si>
    <t>Výplň dilatace provazcem a trvale pružným tmelem, kotvení,doplňky,detaily,D+M</t>
  </si>
  <si>
    <t>opěrná stěna-stěna:0,3+2*1,4</t>
  </si>
  <si>
    <t>941955002R00</t>
  </si>
  <si>
    <t>Lešení lehké pomocné, výška podlahy do 1,9 m</t>
  </si>
  <si>
    <t>941941031RT4</t>
  </si>
  <si>
    <t>Montáž lešení leh.řad.s podlahami,š.do 1 m, H 10 m, lešení rámové pronajaté</t>
  </si>
  <si>
    <t>(8,7-1,8)*(51,4+1,5*4)+(4,8-1,8)*(24,2+93+1,5*5)</t>
  </si>
  <si>
    <t>941941191R00</t>
  </si>
  <si>
    <t>Příplatek za každý měsíc použití lešení k pol.1031</t>
  </si>
  <si>
    <t>((8,7-1,8)*(51,4+1,5*4)+(4,8-1,8)*(24,2+93+1,5*5))*6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</si>
  <si>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</si>
  <si>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</si>
  <si>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</si>
  <si>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</si>
  <si>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</si>
  <si>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</si>
  <si>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</si>
  <si>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</si>
  <si>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943943221R00</t>
  </si>
  <si>
    <t>Montáž lešení prostorové lehké, do 200kg, H 10 m</t>
  </si>
  <si>
    <t>schody:7,8*15,5</t>
  </si>
  <si>
    <t>výtah:8,9*3,7</t>
  </si>
  <si>
    <t>943943292R00</t>
  </si>
  <si>
    <t>Příplatek za každý měsíc použití k pol..3221, 3222</t>
  </si>
  <si>
    <t xml:space="preserve">  schody:7,8*15,5</t>
  </si>
  <si>
    <t xml:space="preserve">  výtah:8,9*3,7</t>
  </si>
  <si>
    <t>153,83*6</t>
  </si>
  <si>
    <t>943943821R00</t>
  </si>
  <si>
    <t>Demontáž lešení, prostor. lehké, 200 kPa, H 10 m</t>
  </si>
  <si>
    <t>952901111R00</t>
  </si>
  <si>
    <t>Vyčištění budov o výšce podlaží do 4 m</t>
  </si>
  <si>
    <t>terasa:72,2</t>
  </si>
  <si>
    <t>95.1</t>
  </si>
  <si>
    <t>Stavební přípomoce pro profese</t>
  </si>
  <si>
    <t>hod</t>
  </si>
  <si>
    <t>150+60</t>
  </si>
  <si>
    <t>974031122R00</t>
  </si>
  <si>
    <t>Vysekání rýh ve zdi cihelné 3 x 7 cm</t>
  </si>
  <si>
    <t>drážky pro profese:450*1</t>
  </si>
  <si>
    <t>974031133R00</t>
  </si>
  <si>
    <t>Vysekání rýh ve zdi cihelné 5 x 10 cm</t>
  </si>
  <si>
    <t>drážky pro profese:250*1</t>
  </si>
  <si>
    <t>971038331R00</t>
  </si>
  <si>
    <t>Vybourání otvorů cihly duté pl. 0,09 m2, tl. 15 cm</t>
  </si>
  <si>
    <t>25*1</t>
  </si>
  <si>
    <t>971038341R00</t>
  </si>
  <si>
    <t>Vybourání otvorů cihly duté pl. 0,09 m2, tl. 30 cm</t>
  </si>
  <si>
    <t>971038431R00</t>
  </si>
  <si>
    <t>Vybourání otvorů cihly duté pl. 0,25 m2, tl. 15 cm</t>
  </si>
  <si>
    <t>971038441R00</t>
  </si>
  <si>
    <t>Vybourání otvorů cihly duté pl. 0,25 m2, tl. 30 cm</t>
  </si>
  <si>
    <t>10*1</t>
  </si>
  <si>
    <t>970031060R00</t>
  </si>
  <si>
    <t>Vrtání jádrové do zdiva cihelného do D 60 mm</t>
  </si>
  <si>
    <t>970031080R00</t>
  </si>
  <si>
    <t>Vrtání jádrové do zdiva cihelného do D 80 mm</t>
  </si>
  <si>
    <t>3,5*1</t>
  </si>
  <si>
    <t>970031100R00</t>
  </si>
  <si>
    <t>Vrtání jádrové do zdiva cihelného do D 100 mm</t>
  </si>
  <si>
    <t>970051060R00</t>
  </si>
  <si>
    <t>Vrtání jádrové do ŽB do D 60 mm</t>
  </si>
  <si>
    <t>2,5*1</t>
  </si>
  <si>
    <t>970051080R00</t>
  </si>
  <si>
    <t>Vrtání jádrové do ŽB do D 80 mm</t>
  </si>
  <si>
    <t>2*1</t>
  </si>
  <si>
    <t>970051100R00</t>
  </si>
  <si>
    <t>Vrtání jádrové do ŽB do D 100 mm</t>
  </si>
  <si>
    <t>1,5*1</t>
  </si>
  <si>
    <t>970051130R00</t>
  </si>
  <si>
    <t>Vrtání jádrové do ŽB do D 130 mm</t>
  </si>
  <si>
    <t>979082111R00</t>
  </si>
  <si>
    <t>Vnitrostaveništní doprava suti do 10 m</t>
  </si>
  <si>
    <t>6,67*1</t>
  </si>
  <si>
    <t>979082121R00</t>
  </si>
  <si>
    <t>Příplatek k vnitrost. dopravě suti za dalších 5 m</t>
  </si>
  <si>
    <t>6,67*5</t>
  </si>
  <si>
    <t>979081111R00</t>
  </si>
  <si>
    <t>Odvoz suti a vybour. hmot na skládku do 1 km</t>
  </si>
  <si>
    <t>979081121R00</t>
  </si>
  <si>
    <t>Příplatek k odvozu za každý další 1 km</t>
  </si>
  <si>
    <t>6,67*12</t>
  </si>
  <si>
    <t>979999998R00</t>
  </si>
  <si>
    <t>Poplatek za skládku suti 5% příměsí</t>
  </si>
  <si>
    <t>998011002R00</t>
  </si>
  <si>
    <t>Přesun hmot pro budovy zděné výšky do 12 m</t>
  </si>
  <si>
    <t>3197,1*1</t>
  </si>
  <si>
    <t>711111001RZ1</t>
  </si>
  <si>
    <t>Izolace proti vlhkosti vodor. nátěr ALP za studena, 1x nátěr - včetně dodávky penetračního laku ALP</t>
  </si>
  <si>
    <t>711112001RZ1</t>
  </si>
  <si>
    <t>Izolace proti vlhkosti svis. nátěr ALP, za studena, 1x nátěr - včetně dodávky asfaltového laku</t>
  </si>
  <si>
    <t>711141559RT2</t>
  </si>
  <si>
    <t>Izolace proti vlhk. vodorovná pásy přitavením, 2 vrstvy - materiál ve specifikaci</t>
  </si>
  <si>
    <t>711142559RT2</t>
  </si>
  <si>
    <t>Izolace proti vlhkosti svislá pásy přitavením, 2 vrstvy - materiál ve specifikaci</t>
  </si>
  <si>
    <t>628522691R</t>
  </si>
  <si>
    <t>Pás modifikovaný asfalt,tl. 4mm, vložka AL folie,kašírovaná skleněn. vlákny</t>
  </si>
  <si>
    <t xml:space="preserve">  S/1:1,2*(37,8+5,2+6,2)+1,7*(6,8+13,5+34,3)+2,2*11,9+2,7*31,6</t>
  </si>
  <si>
    <t xml:space="preserve">  S/2:0,35*(1,9+37,8+4,2+19,1+28,6)+0,6*11,9+1*13,5</t>
  </si>
  <si>
    <t>316,06*1,15</t>
  </si>
  <si>
    <t>62852251R</t>
  </si>
  <si>
    <t>Pás modifikovaný asfalt, tl. 4mm, vložka z PE folie, 200g/m2</t>
  </si>
  <si>
    <t>711132311R00</t>
  </si>
  <si>
    <t>Prov. izolace nopovou fólií svisle, vč.uchyc.prvků</t>
  </si>
  <si>
    <t>28323110R</t>
  </si>
  <si>
    <t>Fólie nopová v.8mm, tl. 0,6 mm š. 2000 mm</t>
  </si>
  <si>
    <t>S/1:(1,2*(37,8+5,2+6,2)+1,7*(6,8+13,5+34,3)+2,2*11,9+2,7*31,6)*1,15</t>
  </si>
  <si>
    <t>711210020RAA</t>
  </si>
  <si>
    <t>Stěrka hydroizolační těsnicí hmotou, proti vlhkosti,vč. detailů a systém. prvků</t>
  </si>
  <si>
    <t>mokré prostory:125,89</t>
  </si>
  <si>
    <t>Stěny:</t>
  </si>
  <si>
    <t>sprchy,umyvadla,WC,sokly:</t>
  </si>
  <si>
    <t>1.NP:1,5*1*(12+13*3+4*2)+2,15*(2,9*2+1,8*3)+0,3*185,1</t>
  </si>
  <si>
    <t>2.NP:1,5*1*6+0,3*28,2</t>
  </si>
  <si>
    <t>998711202R00</t>
  </si>
  <si>
    <t>Přesun hmot pro izolace proti vodě, výšky do 12 m</t>
  </si>
  <si>
    <t>712311101RZ1</t>
  </si>
  <si>
    <t>Povlaková krytina střech do 10°, za studena ALP, 1 x nátěr - včetně dodávky ALP</t>
  </si>
  <si>
    <t>Střechy:</t>
  </si>
  <si>
    <t>St/1:646</t>
  </si>
  <si>
    <t>St/2:169</t>
  </si>
  <si>
    <t>St/3:85</t>
  </si>
  <si>
    <t>712811101RZ1</t>
  </si>
  <si>
    <t>Samostatné vytažení izolace, za studena  ALP, 1x nátěr - včetně dodávky ALP</t>
  </si>
  <si>
    <t>St/1:</t>
  </si>
  <si>
    <t>atiky z boku:0,7*75+0,75*92,6</t>
  </si>
  <si>
    <t>atiky zhora:0,55*75+0,6*92,6</t>
  </si>
  <si>
    <t>lemy střechy:0,7*25,5</t>
  </si>
  <si>
    <t>lemy světlovodů a výlezu:0,65*(4,3+3,3*17)</t>
  </si>
  <si>
    <t>St/3:</t>
  </si>
  <si>
    <t>atiky z boku:1,55*30</t>
  </si>
  <si>
    <t>atiky z hora:0,4*30</t>
  </si>
  <si>
    <t>lemy světlíku:1*20</t>
  </si>
  <si>
    <t>712341559RT1</t>
  </si>
  <si>
    <t>Povlaková krytina střech do 10°, NAIP přitavením, 1 vrstva - materiál ve specifikaci</t>
  </si>
  <si>
    <t>712841559RT1</t>
  </si>
  <si>
    <t>Samostatné vytažení izolace, pásy přitavením, 1 vrstva - asf.pás ve specifikaci</t>
  </si>
  <si>
    <t>62852263R</t>
  </si>
  <si>
    <t>Pás modifikovaný asfalt SBS, vložka AL folie, skleněná vlákna,tl. 4mm</t>
  </si>
  <si>
    <t xml:space="preserve">  St/1:646</t>
  </si>
  <si>
    <t xml:space="preserve">  atiky z boku:0,7*75+0,75*92,6</t>
  </si>
  <si>
    <t xml:space="preserve">  atiky zhora:0,55*75+0,6*92,6</t>
  </si>
  <si>
    <t xml:space="preserve">  lemy střechy:0,7*25,5</t>
  </si>
  <si>
    <t xml:space="preserve">  lemy světlovodů a výlezu:0,65*(4,3+3,3*17)</t>
  </si>
  <si>
    <t xml:space="preserve">  St/2:169</t>
  </si>
  <si>
    <t xml:space="preserve">  St/3:85</t>
  </si>
  <si>
    <t xml:space="preserve">  atiky z boku:1,55*30</t>
  </si>
  <si>
    <t xml:space="preserve">  atiky z hora:0,4*30</t>
  </si>
  <si>
    <t xml:space="preserve">  lemy světlíku:1*20</t>
  </si>
  <si>
    <t>1254,37*1,15</t>
  </si>
  <si>
    <t>712373111RU1</t>
  </si>
  <si>
    <t>Krytina střech do 10° fólie, 6 kotev/m2, na beton, tl. izolace do 250 mm, fólie ve specifikaci</t>
  </si>
  <si>
    <t>712871801RT1</t>
  </si>
  <si>
    <t>Samostatné vytažení izolace, fólií PVC kotvením, 1 vrstva - folie ve specifikaci</t>
  </si>
  <si>
    <t>712.1</t>
  </si>
  <si>
    <t>Fólie TPO tl. 1,8 mm š. 2100 mm, se PES výztuží,rohy,detaily,lišty,kouty,lemy</t>
  </si>
  <si>
    <t>712391171RT1</t>
  </si>
  <si>
    <t>Povlaková krytina střech do 10°, podklad. textilie, 1 vrstva - materiál ve specifikaci</t>
  </si>
  <si>
    <t>712391172RT1</t>
  </si>
  <si>
    <t>Povlaková krytina střech do 10°, ochran. textilie, 1 vrstva - materiál ve specifikaci</t>
  </si>
  <si>
    <t>69366199R</t>
  </si>
  <si>
    <t>Geotextilie 500 g/m2 š. 200cm 100% PP</t>
  </si>
  <si>
    <t xml:space="preserve">  St/1:646*2</t>
  </si>
  <si>
    <t xml:space="preserve">  atiky z boku:(0,7*75+0,75*92,6)*2</t>
  </si>
  <si>
    <t xml:space="preserve">  atiky zhora:(0,55*75+0,6*92,6)*2</t>
  </si>
  <si>
    <t xml:space="preserve">  lemy střechy:0,7*25,5*2</t>
  </si>
  <si>
    <t xml:space="preserve">  lemy světlovodů a výlezu:0,65*(4,3+3,3*17)*2</t>
  </si>
  <si>
    <t xml:space="preserve">  St/2:169*2</t>
  </si>
  <si>
    <t>2345,24*1,15</t>
  </si>
  <si>
    <t>712371801RT1</t>
  </si>
  <si>
    <t>Povlaková krytina střech do 10°, fólií PVC, 1 vrstva - fólie ve specifikaci</t>
  </si>
  <si>
    <t>28323113R</t>
  </si>
  <si>
    <t>Fólie nopová akumulační,v.20 mm š. 2000 mm, perforace</t>
  </si>
  <si>
    <t>815*1,15</t>
  </si>
  <si>
    <t>631571005R00</t>
  </si>
  <si>
    <t>Násyp z kameniva těž. praného fr. 22-32 (kačírku)</t>
  </si>
  <si>
    <t>St/2:169*0,1</t>
  </si>
  <si>
    <t>631571010R00</t>
  </si>
  <si>
    <t>Zřízení násypu, podlahy nebo střechy, bez dodávky</t>
  </si>
  <si>
    <t>St/1:646*0,05</t>
  </si>
  <si>
    <t>10371505R</t>
  </si>
  <si>
    <t>Substrát střešní extenzivní</t>
  </si>
  <si>
    <t>632922911R00</t>
  </si>
  <si>
    <t>Kladení dlaždic 30 x 30 cm na terče plastové</t>
  </si>
  <si>
    <t>59245310R</t>
  </si>
  <si>
    <t>Dlaždice betonová 30x30x3,3 cm šedá</t>
  </si>
  <si>
    <t>St/3:85*1,1</t>
  </si>
  <si>
    <t>Výsadba zelené střechy,extenzivní zeleň, rozchodníky,kostřavy,apod. vč. dodávky</t>
  </si>
  <si>
    <t>St/1:646*1</t>
  </si>
  <si>
    <t>712.2</t>
  </si>
  <si>
    <t>Zátopová zkouška střechy</t>
  </si>
  <si>
    <t>712.3</t>
  </si>
  <si>
    <t>Zřízení střešních prostupů,zapravení,izolace</t>
  </si>
  <si>
    <t>12+10</t>
  </si>
  <si>
    <t>998712202R00</t>
  </si>
  <si>
    <t>Přesun hmot pro povlakové krytiny, výšky do 12 m</t>
  </si>
  <si>
    <t>713121111RT1</t>
  </si>
  <si>
    <t>Izolace tepelná podlah na sucho, jednovrstvá, materiál ve specifikaci</t>
  </si>
  <si>
    <t>P/1.2:55,4*2</t>
  </si>
  <si>
    <t>P/1.3:134,66*2</t>
  </si>
  <si>
    <t>P/1.4:167,82*2</t>
  </si>
  <si>
    <t>713.1</t>
  </si>
  <si>
    <t>Deska EPS s grafitem EPS Grey 150</t>
  </si>
  <si>
    <t xml:space="preserve">  P/1.1:266,96*0,15</t>
  </si>
  <si>
    <t xml:space="preserve">  P/1.2:55,4*0,14</t>
  </si>
  <si>
    <t xml:space="preserve">  P/1.3:134,66*0,14</t>
  </si>
  <si>
    <t xml:space="preserve">  P/1.4:167,82*0,15</t>
  </si>
  <si>
    <t xml:space="preserve">  P/1.6:77,8*0,15</t>
  </si>
  <si>
    <t xml:space="preserve">  P/1.7:49,28*0,15</t>
  </si>
  <si>
    <t xml:space="preserve">  P/1.8:108,69*0,15</t>
  </si>
  <si>
    <t>127,1909*1,1</t>
  </si>
  <si>
    <t>28375768.AR</t>
  </si>
  <si>
    <t>Deska izolační polystyrén samozhášivý EPS 150</t>
  </si>
  <si>
    <t xml:space="preserve">  P/2.1:139,55*0,05</t>
  </si>
  <si>
    <t xml:space="preserve">  P/2.2:58,07*0,04</t>
  </si>
  <si>
    <t xml:space="preserve">  P/2.3:50,41*0,04</t>
  </si>
  <si>
    <t>11,3167*1,1</t>
  </si>
  <si>
    <t>713.2</t>
  </si>
  <si>
    <t>Systémová deska pro rozvod PT,tl.50mm, -viz rozpočet UT, zde neoceňeno!!!</t>
  </si>
  <si>
    <t>713120080RA0</t>
  </si>
  <si>
    <t>Separační fólie PE, vč. dodávky folie</t>
  </si>
  <si>
    <t xml:space="preserve">  P/1.1:266,96</t>
  </si>
  <si>
    <t xml:space="preserve">  P/1.2:55,4</t>
  </si>
  <si>
    <t xml:space="preserve">  P/1.3:134,66</t>
  </si>
  <si>
    <t xml:space="preserve">  P/1.4:167,82</t>
  </si>
  <si>
    <t xml:space="preserve">  P/1.6:77,8</t>
  </si>
  <si>
    <t xml:space="preserve">  P/1.7:49,28</t>
  </si>
  <si>
    <t xml:space="preserve">  P/1.8:108,69</t>
  </si>
  <si>
    <t>1108,64*1,15</t>
  </si>
  <si>
    <t>713191221R00</t>
  </si>
  <si>
    <t>Dilatační pásek podél stěn výšky 100 mm vč.dodávky</t>
  </si>
  <si>
    <t>provedení dle technické zprávy,skladeb konstrukcí a knihy standardů!!!:776,1*1</t>
  </si>
  <si>
    <t>713141111R00</t>
  </si>
  <si>
    <t>Izolace tepelná střech plně lep.asfaltem, 1vrstvá</t>
  </si>
  <si>
    <t>St/1:646*2</t>
  </si>
  <si>
    <t>St/2:169*2</t>
  </si>
  <si>
    <t>St/3:85*3</t>
  </si>
  <si>
    <t>713131131R00</t>
  </si>
  <si>
    <t>Izolace tepelná stěn lepením</t>
  </si>
  <si>
    <t>713.3</t>
  </si>
  <si>
    <t xml:space="preserve">  St/1:646*0,12</t>
  </si>
  <si>
    <t xml:space="preserve">  St/2:169*0,12</t>
  </si>
  <si>
    <t xml:space="preserve">  St/3:85*0,1</t>
  </si>
  <si>
    <t>106,3*1,1</t>
  </si>
  <si>
    <t xml:space="preserve">  St/1:</t>
  </si>
  <si>
    <t xml:space="preserve">  atiky z boku:(0,7*75+0,75*92,6)*0,15</t>
  </si>
  <si>
    <t xml:space="preserve">  atiky zhora:(0,55*75+0,6*92,6)*0,15</t>
  </si>
  <si>
    <t xml:space="preserve">  St/3:</t>
  </si>
  <si>
    <t xml:space="preserve">  atiky z boku:1,55*30*0,1</t>
  </si>
  <si>
    <t xml:space="preserve">  atiky z hora:0,4*30*0,1</t>
  </si>
  <si>
    <t>38,664*1,1</t>
  </si>
  <si>
    <t>713.4</t>
  </si>
  <si>
    <t>Deska EPS s grafitem EPS Grey 150, spádová</t>
  </si>
  <si>
    <t xml:space="preserve">  St/1:646*0,11</t>
  </si>
  <si>
    <t xml:space="preserve">  St/2:169*0,11</t>
  </si>
  <si>
    <t xml:space="preserve">  St/3:85*0,09</t>
  </si>
  <si>
    <t>97,3*1,1</t>
  </si>
  <si>
    <t>63151497R</t>
  </si>
  <si>
    <t>Deska z minerální plsti tl.40mm</t>
  </si>
  <si>
    <t>998713202R00</t>
  </si>
  <si>
    <t>Přesun hmot pro izolace tepelné, výšky do 12 m</t>
  </si>
  <si>
    <t>721176116R00</t>
  </si>
  <si>
    <t>Potrubí HT odpadní svislé D 125 x 3,1 mm</t>
  </si>
  <si>
    <t>odvětrání radonu:9,5*2+5,5*2</t>
  </si>
  <si>
    <t>721176213R00</t>
  </si>
  <si>
    <t>Potrubí KG odpadní svislé D 125 x 3,2 mm</t>
  </si>
  <si>
    <t>odvětrání radonu:1,5*4</t>
  </si>
  <si>
    <t>721176222R00</t>
  </si>
  <si>
    <t>Potrubí KG svodné (ležaté) v zemi D 110 x 3,2 mm</t>
  </si>
  <si>
    <t>odvětrání radonu:21,5+12+3,5+31,9+8+15,2+10,5+6,4+19,8+2,3</t>
  </si>
  <si>
    <t>998721202R00</t>
  </si>
  <si>
    <t>Přesun hmot pro vnitřní kanalizaci, výšky do 12 m</t>
  </si>
  <si>
    <t>762441112R00</t>
  </si>
  <si>
    <t>Montáž obložení atiky,OSB desky,1vrst.,šroubováním</t>
  </si>
  <si>
    <t>60725017R</t>
  </si>
  <si>
    <t>Deska dřevoštěpková OSB 3 N tl. 25 mm</t>
  </si>
  <si>
    <t>128,81*1,1</t>
  </si>
  <si>
    <t>998762202R00</t>
  </si>
  <si>
    <t>Přesun hmot pro tesařské konstrukce, výšky do 12 m</t>
  </si>
  <si>
    <t>K/01</t>
  </si>
  <si>
    <t>Oplechování zdí včetně rohů z AL,rš 817mm, tl.0,6mm,RAL1019,příponky,kotvení,doplňky,D+M</t>
  </si>
  <si>
    <t>K/02</t>
  </si>
  <si>
    <t>Oplechování parapetů včetně rohů AL,rš 220mm, tl.1,5mm,RAL1019,příponky,kotvení,doplňky,D+M</t>
  </si>
  <si>
    <t>8,5*2</t>
  </si>
  <si>
    <t>K/03</t>
  </si>
  <si>
    <t>Oplechování parapetů včetně rohů AL,rš 320mm, tl.1,5mm,RAL1019,příponky,kotvení,doplňky,D+M</t>
  </si>
  <si>
    <t>K/04</t>
  </si>
  <si>
    <t>Oplechování parapetů včetně rohů AL,rš 190mm, tl.1,5mm,RAL1019,příponky,kotvení,doplňky,D+M</t>
  </si>
  <si>
    <t>K/05</t>
  </si>
  <si>
    <t>2,5*2</t>
  </si>
  <si>
    <t>K/06</t>
  </si>
  <si>
    <t>K/07</t>
  </si>
  <si>
    <t>K/08</t>
  </si>
  <si>
    <t>0,725*5</t>
  </si>
  <si>
    <t>K/09</t>
  </si>
  <si>
    <t>K/10</t>
  </si>
  <si>
    <t>Oplechování světlíku včetně rohů AL,rš 390mm, tl.1,5mm,RAL1019,příponky,kotvení,doplňky,D+M</t>
  </si>
  <si>
    <t>998764202R00</t>
  </si>
  <si>
    <t>Přesun hmot pro klempířské konstr., výšky do 12 m</t>
  </si>
  <si>
    <t>766.1</t>
  </si>
  <si>
    <t>Terasová prkna,WPC,nosný rošt 45x70mm,lišty, rekt.podložky,kotvení,doplňky,detaily,D+M</t>
  </si>
  <si>
    <t>O/01</t>
  </si>
  <si>
    <t>Okno AL 1000/2500,GP1,1-křídlé,OS,3-sklo,RC3,rám, RAL,39dB,kování nerez,kotvení,doplňky,detaily,D+M</t>
  </si>
  <si>
    <t>O/02</t>
  </si>
  <si>
    <t>Okno AL 1250/2500,GP1,1-křídlé,S,3-sklo,RC3,rám, RAL,39dB,kování nerez,kotvení,doplňky,detaily,D+M</t>
  </si>
  <si>
    <t>O/03</t>
  </si>
  <si>
    <t>Okno AL 1600/1500,GP2,2-křídlé,OS,3-sklo,RC3,rám, RAL,39dB,kování nerez,kotvení,doplňky,detaily,D+M</t>
  </si>
  <si>
    <t>O/04</t>
  </si>
  <si>
    <t>Okno AL 2500/1500,GP3,3-křídlé,OS+F,3-sklo,RC3,rám, RAL,39dB,kování nerez,kotvení,doplňky,detaily,D+M</t>
  </si>
  <si>
    <t>O/05</t>
  </si>
  <si>
    <t>Okno AL 725/2500,GP1,1-křídlé,OS+F,3-sklo,RC3,rám, RAL,39dB,kování nerez,kotvení,doplňky,detaily,D+M</t>
  </si>
  <si>
    <t>Pse/01</t>
  </si>
  <si>
    <t>Prosklená stěna+okna AL 8300/1000,9-dílná,OS+F, 3-sklo,RAL,rozš.profil,kování,kotvy,doplňky,D+M</t>
  </si>
  <si>
    <t>Pse/02</t>
  </si>
  <si>
    <t>Prosklená stěna+okna AL 8500/1500,11-dílná,OS+F, 3-sklo,RAL,rozš.profil,kování,kotvy,doplňky,D+M</t>
  </si>
  <si>
    <t>Pse/03</t>
  </si>
  <si>
    <t>Prosklená stěna+okna AL 8500/1500,10-dílná,OS+F, 3-sklo,RAL,rozš.profil,kování,kotvy,doplňky,D+M</t>
  </si>
  <si>
    <t>Pse/04</t>
  </si>
  <si>
    <t>Prosklená stěna+dveře AL 5000/2500,5-dílná,O+F, 3-sklo bezp.,RAL,kování,zámek,kotvení,doplňky,D+M</t>
  </si>
  <si>
    <t>Pse/05</t>
  </si>
  <si>
    <t>Pse/06</t>
  </si>
  <si>
    <t>Prosklená stěna+dveře AL 6350/2500,5-dílná,O+F, 3-sklo bezp.,RAL,kování,zámek,kotvení,doplňky,D+M</t>
  </si>
  <si>
    <t>Pse/07</t>
  </si>
  <si>
    <t>Prosklená stěna+dveře AL 5000/2500,4-dílná,O+F, 3-sklo bezp.,RAL,kování,zámek,kotvení,doplňky,D+M</t>
  </si>
  <si>
    <t>Pse/08</t>
  </si>
  <si>
    <t>Pse/09</t>
  </si>
  <si>
    <t>Prosklená stěna fixní AL 8750/2000,7-dílná,FIX, 3-sklo bezpečnostní,kotvení,doplňky,detaily,D+M</t>
  </si>
  <si>
    <t>Pse/10</t>
  </si>
  <si>
    <t>Prosklená stěna+dveře AL 5100/2500,4-dílná,O+F, 3-sklo bezp.,RAL,kování,zámek,kotvení,doplňky,D+M</t>
  </si>
  <si>
    <t>Psi/01</t>
  </si>
  <si>
    <t>Proskl.stěna+dveře AL 2000/2150,2-dílná,EW30DP3-C2, O+F,2-sklo bezp,RAL,kování,zámek,kotvy,doplňky,D+M</t>
  </si>
  <si>
    <t>Psi/02</t>
  </si>
  <si>
    <t>Prosklená stěna+dveře AL 1700/2150,2-dílná,O+FIX, 2-sklo bezp.,RAL,kování,zámek,kotvení,doplňky,D+M</t>
  </si>
  <si>
    <t>Psi/03</t>
  </si>
  <si>
    <t>Proskl.stěna+dveře AL 1675/2150,2-dílná,EW30DP3-C2, O+F,2-sklo bezp,RAL,kování,zámek,kotvy,doplňky,D+M</t>
  </si>
  <si>
    <t>Psi/04</t>
  </si>
  <si>
    <t>Psi/05</t>
  </si>
  <si>
    <t>Prosklená stěna fixní AL 1250/950,1-dílná,FIX, 2-sklo bezpeč.,RAL,kotvení,doplňky,detaily,D+M</t>
  </si>
  <si>
    <t>Psi/06</t>
  </si>
  <si>
    <t>Psi/07</t>
  </si>
  <si>
    <t>Psi/08</t>
  </si>
  <si>
    <t>Prosklená stěna fixní AL 2000/950,1-dílná,FIX, 2-sklo bezpeč.,RAL,kotvení,doplňky,detaily,D+M</t>
  </si>
  <si>
    <t>PT/01</t>
  </si>
  <si>
    <t>Vnitřní parapet,plast,PVC,š.180mm,tl.19mm,bílá, s nosem tl. 38mm,kotvení,doplňky,detaily,D+M</t>
  </si>
  <si>
    <t>PT/02</t>
  </si>
  <si>
    <t>Vnitřní parapet,plast,PVC,š.250mm,tl.19mm,bílá, s nosem tl. 38mm,kotvení,doplňky,detaily,D+M</t>
  </si>
  <si>
    <t>PT/03</t>
  </si>
  <si>
    <t>PT/04</t>
  </si>
  <si>
    <t>PT/05</t>
  </si>
  <si>
    <t>PT/06</t>
  </si>
  <si>
    <t>Vnitřní parapet,plast,PVC,š.200mm,tl.19mm,bílá, s nosem tl. 38mm,kotvení,doplňky,detaily,D+M</t>
  </si>
  <si>
    <t>PT/07</t>
  </si>
  <si>
    <t>PT/08</t>
  </si>
  <si>
    <t>PT/09</t>
  </si>
  <si>
    <t>PT/10</t>
  </si>
  <si>
    <t>PT/11</t>
  </si>
  <si>
    <t>PT/12</t>
  </si>
  <si>
    <t>PT/13</t>
  </si>
  <si>
    <t>PT/14</t>
  </si>
  <si>
    <t>Vnitřní parapet,DTD+HPL lamino,š.100mm,tl.19mm, bílá,s nosem tl. 38mm,kotvení,doplňky,detaily,D+M</t>
  </si>
  <si>
    <t>PT/15</t>
  </si>
  <si>
    <t>Vnitřní parapet,DTD+HPL lamino,š.200mm,tl.19mm, bílá,s nosem tl. 38mm,kotvení,doplňky,detaily,D+M</t>
  </si>
  <si>
    <t>PT/16</t>
  </si>
  <si>
    <t>998766202R00</t>
  </si>
  <si>
    <t>Přesun hmot pro truhlářské konstr., výšky do 12 m</t>
  </si>
  <si>
    <t>767995101R00</t>
  </si>
  <si>
    <t>Montáž kovových atypických konstrukcí do 5 kg</t>
  </si>
  <si>
    <t>kg</t>
  </si>
  <si>
    <t>spojovací a kotvící prvky:150*1</t>
  </si>
  <si>
    <t>767995102R00</t>
  </si>
  <si>
    <t>Montáž kovových atypických konstrukcí do 10 kg</t>
  </si>
  <si>
    <t>spojovací a kotvící prvky:250*1</t>
  </si>
  <si>
    <t>767.1</t>
  </si>
  <si>
    <t>Požární ucpávky všech prostupů a instalací, štítek,kniha ucpávek,kotvení,doplňky,D+M</t>
  </si>
  <si>
    <t>18+22+13</t>
  </si>
  <si>
    <t>767.2</t>
  </si>
  <si>
    <t>Střešní vyústění odvětrání radonu,ventilátor, hlavice,DN 125mm,kotvení,doplňky,D+M</t>
  </si>
  <si>
    <t>odvětrání radonu:2+2</t>
  </si>
  <si>
    <t>767.3</t>
  </si>
  <si>
    <t>Vysměrování únikových cest,cedulky+tabulky, kotvení,doplňky,detaily,D+M</t>
  </si>
  <si>
    <t>767.4</t>
  </si>
  <si>
    <t>Vnitřní okenní žaluzie,mechanické,AL lamely, vodítka,kotvení,doplňky,detaily,D+M</t>
  </si>
  <si>
    <t>O/03:1,6*1,5</t>
  </si>
  <si>
    <t>O/04:2,5*1,5*2</t>
  </si>
  <si>
    <t>Z/01</t>
  </si>
  <si>
    <t>Nástěnné madlo schodiště,dub 45/20mm,konzoly, rozety,nátěr,kotvení,doplňky,detaily,D+M</t>
  </si>
  <si>
    <t>Z/02</t>
  </si>
  <si>
    <t>Zábradlí schodiště v.1,0m,madlo dub 45/20mm, sloupky,výplň,lak,kotvení,doplňky,detaily,D+M</t>
  </si>
  <si>
    <t>Z/03</t>
  </si>
  <si>
    <t>Ocelová bariéra na terase 2.NP,profil 50/30/3mm, v.495mm,sloupky,RAL,kotvení,doplňky,detaily,D+M</t>
  </si>
  <si>
    <t>Z/04</t>
  </si>
  <si>
    <t>Zábradlí světlíku v.819mm,ocel profily 50/30/3mm, nerez lanka,madlo,RAL,kotvení,doplňky,detaily,D+M</t>
  </si>
  <si>
    <t>Z/05</t>
  </si>
  <si>
    <t>Venkovní ocelové zábradlí schodiště,v.1,0m,madlo, sloupky,výplň,RAL,kotvení,doplňky,detaily,D+M</t>
  </si>
  <si>
    <t>Z/06</t>
  </si>
  <si>
    <t>Ocelová konstrukce pod kondenz. jednotku,UPE100, žár.pozink,kotvení,doplňky,detaily,D+M</t>
  </si>
  <si>
    <t>36,2*3</t>
  </si>
  <si>
    <t>Z/07</t>
  </si>
  <si>
    <t>Ocelová konstrukce pod ventilátor,UPE100, žár.pozink,kotvení,doplňky,detaily,D+M</t>
  </si>
  <si>
    <t>Z/08</t>
  </si>
  <si>
    <t>Ocelový výlezový žebřík na střechu,š.550mm, v.4m,žár.pozink,kotvení,doplňky,detaily,D+M</t>
  </si>
  <si>
    <t>Z/09</t>
  </si>
  <si>
    <t>Ostatní pomocné ocelové konstrukce, kotvení,doplňky,detaily,D+M</t>
  </si>
  <si>
    <t>OS/01</t>
  </si>
  <si>
    <t>Skříň vnitřního odběrného místa,hydrant,DN19, 650/650/175mm,hadice 30m,štítek,kotvení,D+M</t>
  </si>
  <si>
    <t>OS/02</t>
  </si>
  <si>
    <t>Přenosný hasicí přístroj práškový,21A,113B,C, 6kg,štítek,kotvení,D+M</t>
  </si>
  <si>
    <t>OS/03</t>
  </si>
  <si>
    <t>Přenosný hasicí přístroj práškový,34A,183B,C, 6kg,štítek,kotvení,D+M</t>
  </si>
  <si>
    <t>OS/04</t>
  </si>
  <si>
    <t>Osobní výtah,12osob,900kg,2stanice,zdvih 4m, pohon,šachetní a výtah. dveře,kotvení,doplňky,D+M</t>
  </si>
  <si>
    <t>OS/05</t>
  </si>
  <si>
    <t>Montážní oko výtahu,nerez ocel,1960MPa, lano,kotvení,doplňky,detaily,D+M</t>
  </si>
  <si>
    <t>OS/06</t>
  </si>
  <si>
    <t>Výlez na střechu,900/1200/220mm,čiré sklo,lemování, kopule polykarb.,kotvení,doplňky,detaily,D+M</t>
  </si>
  <si>
    <t>OS/07</t>
  </si>
  <si>
    <t>Terasová vpusť svislá,vyhřívaná,DN70,manžeta PVC, kabel,zapojení,kotvení,doplňky,detaily,D+M</t>
  </si>
  <si>
    <t>OS/08</t>
  </si>
  <si>
    <t>Střešní vpusť svislá,vyhřívaná,DN100,manžeta PVC, kabel,zapojení,kotvení,doplňky,detaily,D+M</t>
  </si>
  <si>
    <t>OS/09</t>
  </si>
  <si>
    <t>Šachta pro vegetační střechu,300/300/130mm, K3-300kg,kotvení,doplňky,detaily,D+M</t>
  </si>
  <si>
    <t>OS/10</t>
  </si>
  <si>
    <t>Kačírková lišta,AL plech 1,5mm,100/80mm, kotvení,doplňky,detaily,D+M</t>
  </si>
  <si>
    <t>OS/11a</t>
  </si>
  <si>
    <t>Záchytný systém střechy,kotvící bod U1,dl.600mm, kotvení,doplňky,detaily,D+M</t>
  </si>
  <si>
    <t>OS/11b</t>
  </si>
  <si>
    <t>Záchytný systém střechy,kotvící bod U2,dl.700mm, kotvení,doplňky,detaily,D+M</t>
  </si>
  <si>
    <t>OS/11c</t>
  </si>
  <si>
    <t>Záchytný systém střechy,kotvící bod U3,dl.900mm, kotvení,doplňky,detaily,D+M</t>
  </si>
  <si>
    <t>OS/12</t>
  </si>
  <si>
    <t>Montážní lano jako ochrana proti pádu,tl.14mm, kotvení,doplňky,detaily,D+M</t>
  </si>
  <si>
    <t>OS/13</t>
  </si>
  <si>
    <t>Střešní světlovod,D800mm,el.stmívač+osvětlení, tubus,kopule,kolektor,kotvení,doplňky,detaily,D+M</t>
  </si>
  <si>
    <t>OS/14ai</t>
  </si>
  <si>
    <t>Venkovní okenní žaluzie,"C" š.80mm,kastlík,vodítka, el.pohon,Al lamely,RAL,kotvení,doplňky,detaily,D+M</t>
  </si>
  <si>
    <t>0,725*2,5*5+1*2,5*6+1,2*2,5+1,25*2,5*5+1,275*2,5+2,5*2*2+3,75*2,5*3+3,825*2,5+3,75*2</t>
  </si>
  <si>
    <t>OS/15</t>
  </si>
  <si>
    <t>Automatická závora,řídící jednotka,kotevní deska, detektor,kabely,dl.9,2m,kotvy,doplňky,detaily,D+M</t>
  </si>
  <si>
    <t>OS/16</t>
  </si>
  <si>
    <t>Invalidní madlo pevné,nerez ocel,830/250mm,D25mm, kotvení,doplňky,detaily,D+M</t>
  </si>
  <si>
    <t>OS/17</t>
  </si>
  <si>
    <t>Invalidní madlo sklopné,nerez ocel,830/250mm,D25mm, kotvení,doplňky,detaily,D+M</t>
  </si>
  <si>
    <t>OS/18</t>
  </si>
  <si>
    <t>Madlo pevné,univerzální,nerez ocel,600/117mm,D32mm, kotvení,doplňky,detaily,D+M</t>
  </si>
  <si>
    <t>OS/19</t>
  </si>
  <si>
    <t>Zrcadlo nad umyvadlem invalidů,sklopné,600/1200mm, kotvení,doplňky,detaily,D+M</t>
  </si>
  <si>
    <t>OS/20</t>
  </si>
  <si>
    <t>Přebalovací pult,sklopný,630/765/795mm,15kg, dřevo,kotvení,doplňky,detaily,D+M</t>
  </si>
  <si>
    <t>OS/21</t>
  </si>
  <si>
    <t>Oddělovací stěna mezi pisoáry a WC,400/690/6mm, kompaktní deska,kotvení,doplňky,detaily,D+M</t>
  </si>
  <si>
    <t>OS/22</t>
  </si>
  <si>
    <t>Zrcadlo nad umývadlem,400/400mm,zapuštěné, kotvení,doplňky,detaily,D+M</t>
  </si>
  <si>
    <t>OS/23</t>
  </si>
  <si>
    <t>Neobsazeno</t>
  </si>
  <si>
    <t>OS/24a</t>
  </si>
  <si>
    <t>Přechodová podlahová lišta,stejné výšky,30/6mm, nerez,kotvení,doplňky,detaily,D+M</t>
  </si>
  <si>
    <t>OS/24b</t>
  </si>
  <si>
    <t>Přechodová podlahová lišta,různé výšky,š.30mm, nerez,kotvení,doplňky,detaily,D+M</t>
  </si>
  <si>
    <t>OS/25</t>
  </si>
  <si>
    <t>Toaletní kartáč,volně stojící,90/420/90mm, nerez,kotvení,doplňky,detaily,D+M</t>
  </si>
  <si>
    <t>OS/26</t>
  </si>
  <si>
    <t>Dávkovač mýdla,na stěnu,objem 1l,125/210/75mm, nerez,zámek,kotvení,doplňky,detaily,D+M</t>
  </si>
  <si>
    <t>OS/27</t>
  </si>
  <si>
    <t>Zásobník na papírové ručníky,malý,288/265/103mm, nerez,zámek,kotvení,doplňky,detaily,D+M</t>
  </si>
  <si>
    <t>OS/28</t>
  </si>
  <si>
    <t>Zásobník na papírové ručníky,velký,288/370/103mm, nerez,zámek,kotvení,doplňky,detaily,D+M</t>
  </si>
  <si>
    <t>OS/29</t>
  </si>
  <si>
    <t>Háček na oděv,60/54/60mm, nerez,kotvení,doplňky,detaily,D+M</t>
  </si>
  <si>
    <t>OS/30</t>
  </si>
  <si>
    <t>Držák toaletního papíru,170/65/60mm, nerez,kotvení,doplňky,detaily,D+M</t>
  </si>
  <si>
    <t>OS/31</t>
  </si>
  <si>
    <t>Zásobník toaletního papíru,pr.375mm,kruhový, nerez,zámek,kotvení,doplňky,detaily,D+M</t>
  </si>
  <si>
    <t>OS/32</t>
  </si>
  <si>
    <t>Odpadkový koš nástěnný,malý,205/300/100mm, nerez,6l,kotvení,doplňky,detaily,D+M</t>
  </si>
  <si>
    <t>OS/33</t>
  </si>
  <si>
    <t>Odpadkový koš stojící,velký,250/500/250mm, nerez,25l,kotvení,doplňky,detaily,D+M</t>
  </si>
  <si>
    <t>OS/34</t>
  </si>
  <si>
    <t>Mýdelník,kulatá miska,140/60/95mm, chrom,kotvení,doplňky,detaily,D+M</t>
  </si>
  <si>
    <t>OS/35a</t>
  </si>
  <si>
    <t>Sprchová zástěna,posuvná,1010+800/1900mm, nerez rám,tvrz.sklo,kotvení,doplňky,detaily,D+M</t>
  </si>
  <si>
    <t>OS/35b</t>
  </si>
  <si>
    <t>Sprchová zástěna,posuvná,1320+800/1900mm, nerez rám,tvrz.sklo,kotvení,doplňky,detaily,D+M</t>
  </si>
  <si>
    <t>OS/36</t>
  </si>
  <si>
    <t>Keramická pec,komorová,bezp.spínač,590/720/1500mm, 1230st,regulátor,desky,kotvení,doplňky,detaily,D+M</t>
  </si>
  <si>
    <t>OS/37</t>
  </si>
  <si>
    <t>Podlahová čistící zóna venkovní,guma,nerez rám 3mm, nerez lanko,kotvení,doplňky,detaily,D+M</t>
  </si>
  <si>
    <t>OS/38a,b</t>
  </si>
  <si>
    <t>Podlahová čistící zóna vnitřní,kobercová,tl.9mm, lepení,kotvení,doplňky,detaily,D+M</t>
  </si>
  <si>
    <t>11,58+2,3</t>
  </si>
  <si>
    <t>OS/39</t>
  </si>
  <si>
    <t>Lékárnička na zeď,kovová,450/350/150mm, 2x polička,bílá,kotvení,doplňky,detaily,D+M</t>
  </si>
  <si>
    <t>OS/40</t>
  </si>
  <si>
    <t>Nápis na fasádě "MATEŘSKÁ ŠKOLA",3D,XPS+malta, RAL1019,0,3x4m,kotvení,doplňky,detaily,D+M</t>
  </si>
  <si>
    <t>OS/41a</t>
  </si>
  <si>
    <t>Obrázek na fasádě-ještěrka,omítka zrno 1,5mm, 1712/2500mm,plastická,kotvení,doplňky,detaily,D+M</t>
  </si>
  <si>
    <t>OS/41b</t>
  </si>
  <si>
    <t>Obrázek v interiéru-ještěrka,pěněné PVC,RAL1019, 852/1250mm,kotvení,doplňky,detaily,D+M</t>
  </si>
  <si>
    <t>OS/42a</t>
  </si>
  <si>
    <t>Obrázek na fasádě-včela,omítka zrno 1,5mm, 2000/2200mm,plastická,kotvení,doplňky,detaily,D+M</t>
  </si>
  <si>
    <t>OS/42b</t>
  </si>
  <si>
    <t>Obrázek v interiéru-včela,pěněné PVC,RAL1019, 1088/1200mm,kotvení,doplňky,detaily,D+M</t>
  </si>
  <si>
    <t>OS/43a</t>
  </si>
  <si>
    <t>Obrázek na fasádě-delfín,omítka zrno 1,5mm, 2144/2000mm,plastická,kotvení,doplňky,detaily,D+M</t>
  </si>
  <si>
    <t>OS/43b</t>
  </si>
  <si>
    <t>Obrázek v interiéru-delfín,pěněné PVC,RAL1019, 1067/1000mm,kotvení,doplňky,detaily,D+M</t>
  </si>
  <si>
    <t>OS/44</t>
  </si>
  <si>
    <t>Revizní dvířka do stěny,600/400mm,AL rám,SDK deska, tlačné zámky,kotvení,doplňky,detaily,D+M</t>
  </si>
  <si>
    <t>OS/45</t>
  </si>
  <si>
    <t>Revizní dvířka do stěny,300/300mm,AL rám,SDK deska, tlačné zámky,kotvení,doplňky,detaily,D+M</t>
  </si>
  <si>
    <t>OS/46</t>
  </si>
  <si>
    <t>OS/47</t>
  </si>
  <si>
    <t>Revizní dvířka podhledu,600/600mm,AL rám,SDK deska, tlačné zámky,kotvení,doplňky,detaily,D+M</t>
  </si>
  <si>
    <t>OS/48</t>
  </si>
  <si>
    <t>Ochranná záchytná síť,oka 50/50mm,bílá,tl.4mm, pevnost 125kg,kotvení,doplňky,detaily,D+M</t>
  </si>
  <si>
    <t>OS/49</t>
  </si>
  <si>
    <t>Střešní světlík,prosklený,AL profily,3-sklo bezp., RC3,3400/5050mm,kotvení,doplňky,detaily,D+M</t>
  </si>
  <si>
    <t>OS/50</t>
  </si>
  <si>
    <t>Krycí dvířka pro hydrant a PHP,ocel.rám L profily, jekly,SDK deska15mm,logo,kotvy,doplňky,detaily,D+M</t>
  </si>
  <si>
    <t>0,65*(0,65+0,85)*2</t>
  </si>
  <si>
    <t>OS/51</t>
  </si>
  <si>
    <t>Krycí dvířka pro PHP,ocel.rám L profily,logo, jekly,SDK deska15mm,kotvení,doplňky,detaily,D+M</t>
  </si>
  <si>
    <t>0,4*0,75*7</t>
  </si>
  <si>
    <t>OS/52</t>
  </si>
  <si>
    <t>Nástěnné sklopné sedátko,450/450mm,nerez matný, nosnost 150kg,kotvení,doplňky,detaily,D+M</t>
  </si>
  <si>
    <t>OS/53</t>
  </si>
  <si>
    <t>Nástěnné madlo tvaru L,810/550mm,D32mm, nerez,kotvení,doplňky,detaily,D+M</t>
  </si>
  <si>
    <t>998767202R00</t>
  </si>
  <si>
    <t>Přesun hmot pro zámečnické konstr., výšky do 12 m</t>
  </si>
  <si>
    <t>771101210RT1</t>
  </si>
  <si>
    <t>Penetrace podkladu pod dlažby, vč. dodávky penetračního nátěru</t>
  </si>
  <si>
    <t>sokly:0,1*209</t>
  </si>
  <si>
    <t>771475014R00</t>
  </si>
  <si>
    <t>Obklad soklíků keram.rovných, tmel,výška 10 cm</t>
  </si>
  <si>
    <t>sokly:1*209</t>
  </si>
  <si>
    <t>771479001R00</t>
  </si>
  <si>
    <t>Řezání dlaždic keramických pro soklíky</t>
  </si>
  <si>
    <t>771579793R00</t>
  </si>
  <si>
    <t>Příplatek za spárovací hmotu - plošně,keram.dlažba</t>
  </si>
  <si>
    <t>771575118R00</t>
  </si>
  <si>
    <t>Montáž podlah keram.,hladké, tmel, 60x60 cm</t>
  </si>
  <si>
    <t>771.1</t>
  </si>
  <si>
    <t>Keramická dlažba rektifikovaná,60x60cm,šedohnědá, matná,slinutý střep,kalibrovaný,tl.10mm,R10B</t>
  </si>
  <si>
    <t xml:space="preserve">  sokly:0,1*209</t>
  </si>
  <si>
    <t>319,44*1,1</t>
  </si>
  <si>
    <t>998771202R00</t>
  </si>
  <si>
    <t>Přesun hmot pro podlahy z dlaždic, výšky do 12 m</t>
  </si>
  <si>
    <t>776101101R00</t>
  </si>
  <si>
    <t>Vysávání podlah prům.vysavačem pod povlak.podlahy</t>
  </si>
  <si>
    <t>776101121R00</t>
  </si>
  <si>
    <t>Provedení penetrace podkladu pod.povlak.podlahy</t>
  </si>
  <si>
    <t>sokly:0,06*449,6</t>
  </si>
  <si>
    <t>776421100R0X</t>
  </si>
  <si>
    <t>Lepení podlahových soklíků z PVC a vinylu, na lištu, vč. dodávky lišty</t>
  </si>
  <si>
    <t>sokly:1*449,6</t>
  </si>
  <si>
    <t>776521200RT1</t>
  </si>
  <si>
    <t>Lepení povlakových podlah z pásů PVC a CV (vinyl), pouze položení - PVC ve specifikaci</t>
  </si>
  <si>
    <t>776.1</t>
  </si>
  <si>
    <t>Heterogenní zátěžový vinyl,s AKU 19dB, bez ftalátů,tl.3,4mm,PUR povrch,š. role 2m</t>
  </si>
  <si>
    <t xml:space="preserve">  P/2.1:22,53</t>
  </si>
  <si>
    <t xml:space="preserve">  sokly:0,06*311,5</t>
  </si>
  <si>
    <t>308,18*1,1</t>
  </si>
  <si>
    <t>776.2</t>
  </si>
  <si>
    <t>Heterogenní zátěžový vinyl,s AKU 15dB, bez ftalátů,tl.2,6mm,PUR povrch,š. role 2m</t>
  </si>
  <si>
    <t xml:space="preserve">  sokly:0,06*76</t>
  </si>
  <si>
    <t>113,25*1,1</t>
  </si>
  <si>
    <t>776.3</t>
  </si>
  <si>
    <t>Sametový vinyl,hybridní vinylová+textilní krytina, vločkovaná,tl.4,3mm,skelné rouno,š. role 2m</t>
  </si>
  <si>
    <t>P/1.6:77,8*1,1</t>
  </si>
  <si>
    <t>776.4</t>
  </si>
  <si>
    <t>Heterogenní protiskluzný vinyl,do vlhka, bez ftalátů,tl.2,0mm,PUR povrch,š. role 2m</t>
  </si>
  <si>
    <t xml:space="preserve">  sokly:0,06*34,5</t>
  </si>
  <si>
    <t>51,35*1,1</t>
  </si>
  <si>
    <t>776.5</t>
  </si>
  <si>
    <t>Heterogenní sportovní víceúčelový vinyl, čistý vinyl bez plniv,tl.6,0mm,š. role 2m</t>
  </si>
  <si>
    <t xml:space="preserve">  P/2.1:117,02</t>
  </si>
  <si>
    <t xml:space="preserve">  sokly:0,06*82</t>
  </si>
  <si>
    <t>121,94*1,1</t>
  </si>
  <si>
    <t>998776202R00</t>
  </si>
  <si>
    <t>Přesun hmot pro podlahy povlakové, výšky do 12 m</t>
  </si>
  <si>
    <t>777.1</t>
  </si>
  <si>
    <t>Podlaha litá polyuretanová,protiskluzná,2-složková, stěrka,hladká,UV stabilní,AKU útlum,tl.3mm,sokl</t>
  </si>
  <si>
    <t>sokly:0,06*117,5</t>
  </si>
  <si>
    <t>777.2</t>
  </si>
  <si>
    <t>Podlaha litá polyuretanová,protiskluzná,2-vrstvá, stěrka,beze spár,bezprašná,tl.1,5mm,sokl</t>
  </si>
  <si>
    <t>sokly:0,06*28</t>
  </si>
  <si>
    <t>998777202R00</t>
  </si>
  <si>
    <t>Přesun hmot pro podlahy syntetické, výšky do 12 m</t>
  </si>
  <si>
    <t>781101210RT1</t>
  </si>
  <si>
    <t>Penetrace podkladu pod obklady, penetrační nátěr vč. dodávky</t>
  </si>
  <si>
    <t>1.NP:(1,25*5,7*3+2,15*(6,6+10,8+4,6+4,1*6+10,5+5*2+10,1+4,5+15,7+32,2+11,9+9,7+7,4+12+10,5+12,9+11,4+10,4+1*2+3,4*2+1,1*3+1,2+3,8*3+3,5*2+3,9*2)-(2,1*(1*6+0,7*6+0,8*4+0,9*18)+3,1*0,65+1,5*0,65+2*0,95*2+2,5*1,15+1,25*1*3+0,8*2,15))</t>
  </si>
  <si>
    <t>2.NP:(2,15*(7,2+2,4+10,4+11,9+2,3)-2,4*1,15-0,8*2,1*6)</t>
  </si>
  <si>
    <t>781475120R0X</t>
  </si>
  <si>
    <t>Obklad vnitřní stěn keramický, do tmele, 40x60 cm</t>
  </si>
  <si>
    <t>781497111R00</t>
  </si>
  <si>
    <t xml:space="preserve">Lišta hliníková ukončovacích k obkladům </t>
  </si>
  <si>
    <t>provedení dle technické zprávy,skladeb konstrukcí a knihy standardů!!!:222,3*1</t>
  </si>
  <si>
    <t>781479705R00</t>
  </si>
  <si>
    <t>Přípl.za spárovací hmotu-plošně,keram.vnitř.obklad</t>
  </si>
  <si>
    <t>781.1</t>
  </si>
  <si>
    <t>Obklad keramický,glazovaný,vel.40x60cm,rektifik., matný,bílý,tl.10mm</t>
  </si>
  <si>
    <t xml:space="preserve">  1.NP:(1,25*5,7*3+2,15*(6,6+10,8+4,6+4,1*6+10,5+5*2+10,1+4,5+15,7+32,2+11,9+9,7+7,4+12+10,5+12,9+11,4+10,4+1*2+3,4*2+1,1*3+1,2+3,8*3+3,5*2+3,9*2)-(2,1*(1*6+0,7*6+0,8*4+0,9*18)+3,1*0,65+1,5*0,65+2*0,95*2+2,5*1,15+1,25*1*3+0,8*2,15))</t>
  </si>
  <si>
    <t xml:space="preserve">  2.NP:(2,15*(7,2+2,4+10,4+11,9+2,3)-2,4*1,15-0,8*2,1*6)</t>
  </si>
  <si>
    <t>553,665*1,1</t>
  </si>
  <si>
    <t>998781202R00</t>
  </si>
  <si>
    <t>Přesun hmot pro obklady keramické, výšky do 12 m</t>
  </si>
  <si>
    <t>783825110R0X</t>
  </si>
  <si>
    <t>Nátěr uzavírací betonových povrchů 2x, olejivzdorný</t>
  </si>
  <si>
    <t>výtah dno+stěny:3,68+1,2*7,8</t>
  </si>
  <si>
    <t>783122710R00</t>
  </si>
  <si>
    <t>Nátěr syntetický OK "A" základní</t>
  </si>
  <si>
    <t>OK prvky:430,2*2</t>
  </si>
  <si>
    <t>783.1</t>
  </si>
  <si>
    <t>Žárové zinkování ocelových konstrukcí</t>
  </si>
  <si>
    <t>venkovní schody-profily:802,81</t>
  </si>
  <si>
    <t>venkovní schody-tahokov:(0,3*1,2*15+2)*40</t>
  </si>
  <si>
    <t>784191201R00</t>
  </si>
  <si>
    <t>Penetrace podkladu hloubková malířská 1x</t>
  </si>
  <si>
    <t>SDK:482,7+123,8+240,1+16+13,1+8,9+90,4+2*(114,7+24,4+27,6+45,2+71,4)</t>
  </si>
  <si>
    <t>omítky:33,9+3104,3</t>
  </si>
  <si>
    <t>odečet ker. obkladů:-553,7</t>
  </si>
  <si>
    <t>784195412R00</t>
  </si>
  <si>
    <t>Malba tekutá malířská, bílá, bez penetrace, 2 x</t>
  </si>
  <si>
    <t>80% ploch:</t>
  </si>
  <si>
    <t xml:space="preserve">  SDK:482,7+123,8+240,1+16+13,1+8,9+90,4+2*(114,7+24,4+27,6+45,2+71,4)</t>
  </si>
  <si>
    <t xml:space="preserve">  omítky:33,9+3104,3</t>
  </si>
  <si>
    <t xml:space="preserve">  odečet ker. obkladů:-553,7</t>
  </si>
  <si>
    <t>4126,1*0,8</t>
  </si>
  <si>
    <t>784195422R00</t>
  </si>
  <si>
    <t>Malba tekutá malířská, barva, bez penetrace, 2 x</t>
  </si>
  <si>
    <t>20% ploch:</t>
  </si>
  <si>
    <t>4126,1*0,2</t>
  </si>
  <si>
    <t>M43.1</t>
  </si>
  <si>
    <t>Dodávka a montáž ocelových konstrukcí - profily</t>
  </si>
  <si>
    <t>OK prvky:</t>
  </si>
  <si>
    <t>1.NP:10020,51</t>
  </si>
  <si>
    <t>2.NP:3518,34</t>
  </si>
  <si>
    <t>venkovní schody:802,81</t>
  </si>
  <si>
    <t>M43.2</t>
  </si>
  <si>
    <t>Dodávka a montáž ocelových konstrukcí - tr.plechy</t>
  </si>
  <si>
    <t>1.NP:85*10,22*1,10</t>
  </si>
  <si>
    <t>M43.3</t>
  </si>
  <si>
    <t>Dodávka a montáž ocelových konstrukcí - tahokov</t>
  </si>
  <si>
    <t>venkovní schody:0,3*1,2*15+2</t>
  </si>
  <si>
    <t>M43.4</t>
  </si>
  <si>
    <t>Doprava a přeložení ocelových konstrukcí</t>
  </si>
  <si>
    <t>M99.1</t>
  </si>
  <si>
    <t>Skladby podlah a konstrukcí, - jen pomocné výpočty, neoceňovat!!!</t>
  </si>
  <si>
    <t>SUM</t>
  </si>
  <si>
    <t>MŠ Nad Dědinou</t>
  </si>
  <si>
    <t>SO 01 Mateřská škola</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</si>
  <si>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</si>
  <si>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</si>
  <si>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</si>
  <si>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</si>
  <si>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</si>
  <si>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</si>
  <si>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</si>
  <si>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</si>
  <si>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</si>
  <si>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</si>
  <si>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</si>
  <si>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</si>
  <si>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</si>
  <si>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</si>
  <si>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</si>
  <si>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</si>
  <si>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</si>
  <si>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</si>
  <si>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</si>
  <si>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</si>
  <si>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</si>
  <si>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</si>
  <si>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</si>
  <si>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</si>
  <si>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</si>
  <si>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</si>
  <si>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</si>
  <si>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</si>
  <si>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</si>
  <si>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</si>
  <si>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</si>
  <si>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</si>
  <si>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</si>
  <si>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</si>
  <si>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</si>
  <si>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</si>
  <si>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</si>
  <si>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</si>
  <si>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</si>
  <si>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</si>
  <si>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</si>
  <si>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</si>
  <si>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</si>
  <si>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</si>
  <si>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</si>
  <si>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</si>
  <si>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</si>
  <si>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D/149</t>
  </si>
  <si>
    <t>D/150</t>
  </si>
  <si>
    <t>D/151</t>
  </si>
  <si>
    <t>D/152</t>
  </si>
  <si>
    <t>De/153</t>
  </si>
  <si>
    <t>De/154</t>
  </si>
  <si>
    <t>D/201</t>
  </si>
  <si>
    <t>D/202</t>
  </si>
  <si>
    <t>D/203</t>
  </si>
  <si>
    <t>D/204</t>
  </si>
  <si>
    <t>D/205</t>
  </si>
  <si>
    <t>D/206</t>
  </si>
  <si>
    <t>D/207</t>
  </si>
  <si>
    <t>D/208</t>
  </si>
  <si>
    <t>D/209</t>
  </si>
  <si>
    <t>D/210</t>
  </si>
  <si>
    <t>D/211</t>
  </si>
  <si>
    <t>D/212</t>
  </si>
  <si>
    <t>D/213</t>
  </si>
  <si>
    <t>De/214</t>
  </si>
  <si>
    <t>Dveře vnitřní,Plné,900/2100,EW30DP3-C2,GP01,32dB,křídlo DTD,Falcové,HPL,Bílá,zárubeň Obložková,MDF,Falcová,HPL,Bílá,Klika/Klika,Broušený nerez,panikové kování EN 179,zámek Magnetický,Zarážka,Samozavírač,kotvení,doplňky,detaily,D+M</t>
  </si>
  <si>
    <t>Dveře vnitřní,Plné,900/2100,EW30DP3-C2,GP01,32dB,křídlo DTD,Bezfalcové,HPL,Bílá,zárubeň Obložková,MDF,Bezfalcová,HPL,Bílá,Klika/Klika,Broušený nerez,panikové kování EN 179,zámek Magnetický,Zarážka,Samozavírač,kotvení,doplňky,detaily,D+M</t>
  </si>
  <si>
    <t>Dveře vnitřní,Plné,900/2100,GP01,37dB,křídlo DTD,Bezfalcové,HPL,Bílá,zárubeň Obložková,MDF,Bezfalcová,HPL,Bílá,Klika/Klika,Broušený nerez,zámek Mechanický,Zarážka,Reversní závěsy,Práh padací,kotvení,doplňky,detaily,D+M</t>
  </si>
  <si>
    <t>Dveře vnitřní,Plné,900/2100,GP01,32dB,křídlo DTD,Bezfalcové,HPL,Bílá,zárubeň Obložková,MDF,Bezfalcová,HPL,Bílá,Klika/Klika,Broušený nerez,zámek Mechanický,Zarážka,Reversní závěsy,kotvení,doplňky,detaily,D+M</t>
  </si>
  <si>
    <t>Dveře vnitřní,Plné,900/2100,GP01,32dB,křídlo DTD,Bezfalcové,HPL,Bílá,zárubeň Obložková,MDF,Bezfalcová,HPL,Bílá,Klika/Klika,Broušený nerez,Bez vložky,Zarážka,Samozavírač,Reversní závěsy,kotvení,doplňky,detaily,D+M</t>
  </si>
  <si>
    <t>Dveře vnitřní,Plné,700/2100,GP01,32dB,křídlo DTD,Falcové,HPL,Bílá,zárubeň Obložková,MDF,Falcová,HPL,Bílá,Klika/Klika,Broušený nerez,zámek WC,Zarážka,kotvení,doplňky,detaily,D+M</t>
  </si>
  <si>
    <t>Dveře vnitřní,Plné,900/2100,GP01,32dB,křídlo DTD,Bezfalcové,HPL,Bílá,zárubeň Obložková,MDF,Bezfalcová,HPL,Bílá,Klika/Koule,Broušený nerez,zámek Mechanický,Zarážka,Samozavírač,kotvení,doplňky,detaily,D+M</t>
  </si>
  <si>
    <t>Dveře vnitřní,Plné,1000/2100,GP01,32dB,křídlo DTD,Falcové,HPL,Bílá,zárubeň Obložková,MDF,Falcová,HPL,Bílá,Klika/Klika,Broušený nerez,panikové kování EN 179,zámek Mechanický,Zarážka,Samozavírač,kotvení,doplňky,detaily,D+M</t>
  </si>
  <si>
    <t>Dveře vnitřní,Plné,900/2100,GP01,32dB,křídlo DTD,Falcové,HPL,Bílá,zárubeň Obložková,MDF,Falcová,HPL,Bílá,Klika/Koule,Broušený nerez,zámek Mechanický,Zarážka,Samozavírač,kotvení,doplňky,detaily,D+M</t>
  </si>
  <si>
    <t>Dveře vnitřní,Plné,1000/2100,GP01,32dB,křídlo DTD,Falcové,HPL,Bílá,zárubeň Obložková,MDF,Falcová,HPL,Bílá,Klika/Klika,Broušený nerez,zámek Mechanický,Zarážka,Samozavírač,kotvení,doplňky,detaily,D+M</t>
  </si>
  <si>
    <t>Dveře vnitřní,Plné,900/2100,GP01,32dB,křídlo DTD,Falcové,HPL,Bílá,zárubeň Obložková,MDF,Falcová,HPL,Bílá,Klika/Klika,Broušený nerez,zámek Mechanický,Zarážka,Samozavírač,kotvení,doplňky,detaily,D+M</t>
  </si>
  <si>
    <t>Dveře vnitřní,Plné,700/2100,GP01,32dB,křídlo DTD,Falcové,HPL,Bílá,zárubeň Obložková,MDF,Falcová,HPL,Bílá,Klika/Klika,Broušený nerez,Bez vložky,Zarážka,Samozavírač,kotvení,doplňky,detaily,D+M</t>
  </si>
  <si>
    <t>Dveře vnitřní,Prosklené,900/2100,GP01,32dB,křídlo VSG,Falcové,Antifog,Číré,zárubeň Obložková,MDF,Falcová,HPL,Bílá,Klika/Klika,Broušený nerez,zámek Mechanický,Zarážka,Samozavírač,kotvení,doplňky,detaily,D+M</t>
  </si>
  <si>
    <t>Dveře vnitřní,Plné,900/2100,GP01,37dB,křídlo DTD,Bezfalcové,HPL,Bílá,zárubeň Obložková,MDF,Bezfalcová,HPL,Bílá,Klika/Klika,Broušený nerez,zámek Mechanický,práh,Zarážka,Samozavírač,Práh padací,kotvení,doplňky,detaily,D+M</t>
  </si>
  <si>
    <t>Dveře vnitřní,Plné,900/2100,GP01,32dB,křídlo DTD,Bezfalcové,HPL,Bílá,zárubeň Obložková,MDF,Bezfalcová,HPL,Bílá,Klika/Klika,Broušený nerez,zámek WC,Zarážka,Samozavírač,kotvení,doplňky,detaily,D+M</t>
  </si>
  <si>
    <t>Dveře vnitřní,Plné,900/2100,GP01,32dB,křídlo DTD,Bezfalcové,HPL,Bílá,zárubeň Obložková,MDF,Bezfalcová,HPL,Bílá,Klika/Klika,Broušený nerez,zámek Magnetický,Zarážka,Samozavírač,Reversní závěsy,kotvení,doplňky,detaily,D+M</t>
  </si>
  <si>
    <t>Dveře vnitřní,Prosklené,900/2100,GP01,32dB,křídlo DTD,Bezfalcové,HPL,Bílá,zárubeň Obložková,MDF,Bezfalcová,HPL,Bílá,Klika/Klika,Broušený nerez,zámek Magnetický,Zarážka,Samozavírač,kotvení,doplňky,detaily,D+M</t>
  </si>
  <si>
    <t>Dveře vnitřní,Plné,900/2100,GP01,32dB,křídlo DTD,Bezfalcové,HPL,Bílá,zárubeň Obložková,MDF,Bezfalcová,HPL,Bílá,Klika/Klika,Broušený nerez,zámek Magnetický,Zarážka,Samozavírač,Zpomalovač zavírání,kotvení,doplňky,detaily,D+M</t>
  </si>
  <si>
    <t>Dveře vnitřní,Plné,900/2100,GP01,32dB,křídlo DTD,Bezfalcové,HPL,Bílá,zárubeň Obložková,MDF,Bezfalcová,HPL,Bílá,Klika/Klika,Broušený nerez,zámek Magnetický,Zarážka,Reversní závěsy,kotvení,doplňky,detaily,D+M</t>
  </si>
  <si>
    <t>Dveře vnitřní,Plné,900/2100,GP01,32dB,křídlo DTD,Bezfalcové,HPL,Bílá,zárubeň Obložková,MDF,Bezfalcová,HPL,Bílá,Klika/Klika,Broušený nerez,panikové kování EN 179,zámek Magnetický,Zarážka,Reversní závěsy,kotvení,doplňky,detaily,D+M</t>
  </si>
  <si>
    <t>Dveře vnitřní,Plné,800/2100,GP01,32dB,křídlo DTD,Falcové,HPL,Bílá,zárubeň Obložková,MDF,Falcová,HPL,Bílá,Klika/Klika,Broušený nerez,zámek WC,Zarážka,kotvení,doplňky,detaily,D+M</t>
  </si>
  <si>
    <t>Dveře vnitřní,Plné,900/2100,GP01,32dB,křídlo DTD,Bezfalcové,HPL,Bílá,zárubeň Obložková,MDF,Bezfalcová,HPL,Bílá,Klika/Klika,Broušený nerez,panikové kování EN 179,zámek Magnetický,Zarážka,Samozavírač,Reversní závěsy,kotvení,doplňky,detaily,D+M</t>
  </si>
  <si>
    <t>Dveře vnitřní,Plné,900/2100,GP01,32dB,křídlo DTD,Falcové,HPL,Bílá,zárubeň Obložková,MDF,Falcová,HPL,Bílá,Klika/Klika,Broušený nerez,zámek Magnetický,Zarážka,Reversní závěsy,kotvení,doplňky,detaily,D+M</t>
  </si>
  <si>
    <t>Dveře vnitřní,Plné,900/2100,GP01,32dB,křídlo DTD,Falcové,HPL,Bílá,zárubeň Obložková,MDF,Falcová,HPL,Bílá,Klika/Klika,Broušený nerez,zámek Magnetický,Zarážka,Samozavírač,Reversní závěsy,kotvení,doplňky,detaily,D+M</t>
  </si>
  <si>
    <t>Dveře vnitřní,Plné,800/2100,GP01,32dB,křídlo DTD,Bezfalcové,HPL,Bílá,zárubeň Obložková,MDF,Bezfalcová,HPL,Bílá,Klika/Klika,Broušený nerez,zámek Magnetický,Zarážka,Samozavírač,Reversní závěsy,kotvení,doplňky,detaily,D+M</t>
  </si>
  <si>
    <t>Dveře vnitřní,Plné,900/2100,GP01,32dB,křídlo DTD,Bezfalcové,HPL,Bílá,zárubeň Obložková,MDF,Bezfalcová,HPL,Bílá,Klika/Klika,Broušený nerez,zámek Magnetický,Zarážka,Samozavírač,kotvení,doplňky,detaily,D+M</t>
  </si>
  <si>
    <t>Dveře vnitřní,Plné,900/2100,GP01,32dB,křídlo DTD,Bezfalcové,HPL,Bílá,zárubeň Obložková,MDF,Bezfalcová,HPL,Bílá,Klika/Koule,Broušený nerez,zámek Mechanický FAB,Zarážka,Samozavírač,Reversní závěsy,kotvení,doplňky,detaily,D+M</t>
  </si>
  <si>
    <t>Dveře vnitřní,Prosklené,900/2100,GP01,32dB,křídlo DTD,Bezfalcové,HPL,Bílá,zárubeň Obložková,MDF,Bezfalcová,HPL,Bílá,Klika/Klika,panikové kování EN 179,zámek Magnetický,Zarážka,Samozavírač,kotvení,doplňky,detaily,D+M</t>
  </si>
  <si>
    <t>Dveře venkovní,Prosklené,800/2425,GP01,39dB,křídlo Hliník,Falcové,Komaxit,Hnědá,zárubeň Rámová,Hliník,Falcová,Komaxit,Hnědá,Klika/Klika,Broušený nerez,zámek Mechanický,práh,EZS,Zarážka,Mléčné sklo, Práh padací,kotvení,doplňky,detaily,D+M</t>
  </si>
  <si>
    <t>Dveře venkovní,Prosklené,1000+475/2425,GP03,39dB,křídlo Hliník,Falcové,Komaxit,Hnědá,zárubeň Rámová,Hliník,Falcová,Komaxit,Hnědá,Klika/Klika,Broušený nerez,panikové kování EN 179,zámek El. mech,práh,EZS,Zarážka,Samozavírač,Práh padací,kotvení,doplňky,detaily,D+M</t>
  </si>
  <si>
    <t>Dveře vnitřní,Plné,800/2100,GP01,32dB,křídlo DTD,Falcové,HPL,Bílá,zárubeň Obložková,MDF,Falcová,HPL,Bílá,Klika/Klika,Broušený nerez,zámek Mechanický,Zarážka,kotvení,doplňky,detaily,D+M</t>
  </si>
  <si>
    <t>Dveře vnitřní,Plné,1400/2100,EW15DP3,GP02,32dB,křídlo DTD,Falcové,HPL,Bílá,zárubeň Obložková,MDF,Falcová,Plast,Bílá,Klika/Koule,Broušený nerez,zámek Mechanický,Zarážka,Samozavírač,kotvení,doplňky,detaily,D+M</t>
  </si>
  <si>
    <t>Dveře vnitřní,Plné,900/2100,GP01,37dB,křídlo DTD,Bezfalcové,HPL,Bílá,zárubeň Obložková,MDF,Bezfalcová,HPL,Bílá,Klika/Klika,Broušený nerez,panikové kování EN 179,zámek Mechanický,Zarážka,Samozavírač,Reversní závěsy,Práh padací,kotvení,doplňky,detaily,D+M</t>
  </si>
  <si>
    <t>Dveře vnitřní,Plné,900/2100,GP01,32dB,křídlo DTD,Bezfalcové,HPL,Bílá,zárubeň Obložková,MDF,Bezfalcová,HPL,Bílá,Klika/Klika,Broušený nerez,zámek Magnetický,Zarážka,kotvení,doplňky,detaily,D+M</t>
  </si>
  <si>
    <t>Dveře vnitřní,Plné,900/2100,GP01,37dB,křídlo DTD,Bezfalcové,HPL,Bílá,zárubeň Obložková,MDF,Bezfalcová,HPL,Bílá,Klika/Klika,Broušený nerez,panikové kování EN 179,zámek Magnetický,Zarážka,Samozavírač,Reversní závěsy,Práh padací,kotvení,doplňky,detaily,D+M</t>
  </si>
  <si>
    <t>Dveře vnitřní,Plné,1100/2100,GP01,32dB,křídlo DTD,Falcové,HPL,Bílá,zárubeň Obložková,MDF,Falcová,HPL,Bílá,Klika/Klika,Broušený nerez,zámek Mechanický,Zarážka,kotvení,doplňky,detaily,D+M</t>
  </si>
  <si>
    <t>Dveře vnitřní,Plné,800/2100,GP01,32dB,křídlo DTD,Falcové,HPL,Bílá,zárubeň Obložková,MDF,Falcová,HPL,Bílá,Klika/Klika,Broušený nerez,zámek Magnetický,Zarážka,Samozavírač,kotvení,doplňky,detaily,D+M</t>
  </si>
  <si>
    <t>Dveře venkovní,Plné,1000/2425,GP01,39dB,křídlo Hliník,Falcové,Komaxit,Hnědá,zárubeň Rámová,Hliník,Falcová,Komaxit,Hnědá,Klika/Koule,Broušený nerez,panikové kování EN 179,zámek El. mech,práh,EZS,ACS,Zarážka,Samozavírač,Práh padací,kotvení,doplňky,detaily,D+M</t>
  </si>
  <si>
    <t>vlastní</t>
  </si>
  <si>
    <t>RTS_I/2022</t>
  </si>
  <si>
    <t>712.0</t>
  </si>
  <si>
    <t>228a</t>
  </si>
  <si>
    <t>713111111R00</t>
  </si>
  <si>
    <t>Izolace tepelné stropů vrchem kladené volně</t>
  </si>
  <si>
    <t>nad podhledy m.č. 118,126,137:112,19+112,43+112,07</t>
  </si>
  <si>
    <t>228b</t>
  </si>
  <si>
    <t>63150940R</t>
  </si>
  <si>
    <t>Deska izolační , vata, 1200x600 tl. 50 mm</t>
  </si>
  <si>
    <t>Podhledy:</t>
  </si>
  <si>
    <t>nad podhledy m.č. 118,126,137:(112,19+112,43+112,07)*1,1</t>
  </si>
  <si>
    <t>Mateřská škola</t>
  </si>
  <si>
    <t>Rekapitulace rozpočtů</t>
  </si>
  <si>
    <t>SO 01</t>
  </si>
  <si>
    <t>D.1.1 - ARCHITEKTONICKO-STAVEBNÍ ŘEŠENÍ</t>
  </si>
  <si>
    <t>D.1.4a - ZDRAVOTNĚ TECHNICKÉ INSTALACE</t>
  </si>
  <si>
    <t>132201212R00</t>
  </si>
  <si>
    <t>Hloubení rýh š.do 200 cm do 1000m3</t>
  </si>
  <si>
    <t>167101101R00</t>
  </si>
  <si>
    <t>Nakládání výkopku z hor.1-4 v množství do 100 m3</t>
  </si>
  <si>
    <t>175101101RT2</t>
  </si>
  <si>
    <t>Obsyp potrubí bez prohození sypaniny, s dodáním štěrkopísku frakce 0 - 22 mm</t>
  </si>
  <si>
    <t>151101101R00</t>
  </si>
  <si>
    <t>Pažení a rozepření stěn rýh - příložné - hl.do 2 m</t>
  </si>
  <si>
    <t>151101102R00</t>
  </si>
  <si>
    <t>Pažení a rozepření stěn rýh - příložné - hl.do 4 m</t>
  </si>
  <si>
    <t>151101111R00</t>
  </si>
  <si>
    <t>Odstranění pažení stěn rýh - příložné - hl. do 2 m</t>
  </si>
  <si>
    <t>151101112R00</t>
  </si>
  <si>
    <t>Odstranění pažení stěn rýh - příložné - hl. do 4 m</t>
  </si>
  <si>
    <t>162701105R00</t>
  </si>
  <si>
    <t>Vodorovné přemístění výkopku z hor.1-4 do 10000 m</t>
  </si>
  <si>
    <t>120001101R00</t>
  </si>
  <si>
    <t>Příplatek za ztížení vykopávky v blízkosti vedení</t>
  </si>
  <si>
    <t>119001422R00</t>
  </si>
  <si>
    <t>Dočasné zajištění kabelů - v počtu 3 - 6 kabelů</t>
  </si>
  <si>
    <t>451572111RK1</t>
  </si>
  <si>
    <t>Lože pod potrubí z kameniva těženého 0 - 4 mm, kraj Jihomoravský</t>
  </si>
  <si>
    <t>721176222R01</t>
  </si>
  <si>
    <t>Potrubí PVC SN8 v zemi D 110 x 3,2 mm</t>
  </si>
  <si>
    <t>721176223R01</t>
  </si>
  <si>
    <t>Potrubí PVC SN8 v zemi D 125 x 3,2 mm</t>
  </si>
  <si>
    <t>721176224R01</t>
  </si>
  <si>
    <t>Potrubí PVC SN8 v zemi D 160 x 4,0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</si>
  <si>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</si>
  <si>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</si>
  <si>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</si>
  <si>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</si>
  <si>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</si>
  <si>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</si>
  <si>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</si>
  <si>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</si>
  <si>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</si>
  <si>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</si>
  <si>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</si>
  <si>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</si>
  <si>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721176144R01</t>
  </si>
  <si>
    <t>Potrubí HT dešťové (svislé) D 75 x 1,9 mm, vč. návlekové izolace tl. 5mm</t>
  </si>
  <si>
    <t>721176145R01</t>
  </si>
  <si>
    <t>Potrubí HT dešťové (svislé) D 110 x 2,7 mm, vč. návlekové izolace tl. 5mm</t>
  </si>
  <si>
    <t>721176146R01</t>
  </si>
  <si>
    <t>Potrubí HT dešťové (svislé) D 125 x 3,1 mm, vč. návlekové izolace tl. 5mm</t>
  </si>
  <si>
    <t>Mimo RTS</t>
  </si>
  <si>
    <t>Odpadní kalich s pojistkou proti vyschnutí</t>
  </si>
  <si>
    <t>721273150RT1</t>
  </si>
  <si>
    <t>Přivzdušňovací ventil, mřížka 300x300mm</t>
  </si>
  <si>
    <t>Vpust stř. DN70 sv. odtok,izol. pás dle stř., pojistka proti vyschnutí</t>
  </si>
  <si>
    <t>Vpust stř. DN100 sv. odtok,izol. pás dle stř., pojistka proti vyschnutí</t>
  </si>
  <si>
    <t>Vpust terasová. DN70 sv. odtok,izol. pás dle stř., pojistka proti vyschnutí</t>
  </si>
  <si>
    <t>Dvorní vpust DN100, suchá klapka</t>
  </si>
  <si>
    <t>Vpust DN100 spo jistkou, proti vychnutí</t>
  </si>
  <si>
    <t>Požární manžety do DN100</t>
  </si>
  <si>
    <t>721273145R00</t>
  </si>
  <si>
    <t>Hlavice ventilační z PVC DN100/70</t>
  </si>
  <si>
    <t>721194104R00</t>
  </si>
  <si>
    <t>Vyvedení odpadních výpustek D 40 x 1,8</t>
  </si>
  <si>
    <t>721194105R00</t>
  </si>
  <si>
    <t>Vyvedení odpadních výpustek D 50 x 1,8</t>
  </si>
  <si>
    <t>721194109R00</t>
  </si>
  <si>
    <t>Vyvedení odpadních výpustek D 110 x 2,3</t>
  </si>
  <si>
    <t>28654741R1</t>
  </si>
  <si>
    <t>Sifon kondenzační DN 40  PP vodorovný odtok, stavební výška 95 mm</t>
  </si>
  <si>
    <t>Vrtání prostupu cihla,beton DN100</t>
  </si>
  <si>
    <t>Sekání a zapravení drážky 80x80mm, cihla,beton</t>
  </si>
  <si>
    <t>Sekání a zapravení drážky 150x150mm, cihla,beton</t>
  </si>
  <si>
    <t>721290111R00</t>
  </si>
  <si>
    <t>Zkouška těsnosti kanalizace vodou DN 125</t>
  </si>
  <si>
    <t>998721101R00</t>
  </si>
  <si>
    <t>Přesun hmot pro vnitřní kanalizaci, výšky do 6 m</t>
  </si>
  <si>
    <t>722</t>
  </si>
  <si>
    <t>Vnitřní vodovod</t>
  </si>
  <si>
    <t>722178711R01</t>
  </si>
  <si>
    <t>Potrubí vícevrstvé, D 20x2,8 mm</t>
  </si>
  <si>
    <t>722178712R01</t>
  </si>
  <si>
    <t>Potrubí vícevrstvé, D 25x3,5 mm</t>
  </si>
  <si>
    <t>722178713R01</t>
  </si>
  <si>
    <t>Potrubí vícevrstvé, D 32x4,4 mm</t>
  </si>
  <si>
    <t>722178714R01</t>
  </si>
  <si>
    <t>Potrubí vícevrstvé, D 40x5,5 mm</t>
  </si>
  <si>
    <t>722178715R01</t>
  </si>
  <si>
    <t>Potrubí vícevrstvé, D 50x6,9 mm</t>
  </si>
  <si>
    <t>722178716R01</t>
  </si>
  <si>
    <t>Potrubí vícevrstvé, D 63x8,6 mm</t>
  </si>
  <si>
    <t>Izolace potrubí z min.vlny včetně izolace tvarovek, na d21/25mm,povrchová úpr.AL,montáž+dodávka,lep.</t>
  </si>
  <si>
    <t>Izolace potrubí z min.vlny včetně izolace tvarovek, na d27/25mm,povrchová úpr.AL,montáž+dodávka,lep. p</t>
  </si>
  <si>
    <t>Izolace potrubí z min.vlny včetně izolace tvarovek, na d34/40mm,povrchová úpr.AL,montáž+dodávka,lep. p</t>
  </si>
  <si>
    <t>Izolace potrubí z min.vlny včetně izolace tvarovek, na d42/25mm,povrchová úpr.AL,montáž+dodávka,lep. p</t>
  </si>
  <si>
    <t>Izolace potrubí z min.vlny včetně izolace tvarovek, na d49/30mm,povrchová úpr.AL,montáž+dodávka,lep.</t>
  </si>
  <si>
    <t>Izolace potrubí z min.vlny včetně izolace tvarovek, na d76/25mm,povrchová úpr.AL,montáž+dodávka,lep.</t>
  </si>
  <si>
    <t>722130233R00</t>
  </si>
  <si>
    <t>Potrubí z trub.závit.pozink.svařovan. 11343,DN 25</t>
  </si>
  <si>
    <t>722130234R00</t>
  </si>
  <si>
    <t>Potrubí z trub.závit.pozink.svařovan. 11343,DN 32</t>
  </si>
  <si>
    <t>Potrubí PESDR11 dn63, vč. vodiče a folie</t>
  </si>
  <si>
    <t>Protipožární tmel 310ml</t>
  </si>
  <si>
    <t>Izolace potrubí z min.vlny včetně izolace tvarovek, na d32/25mm,povrchová úpr.AL,montáž+dodávka,lep.</t>
  </si>
  <si>
    <t>Izolace potrubí z min.vlny včetně izolace tvarovek, na d49/25mm,povrchová úpr.AL,montáž+dodávka,lep.</t>
  </si>
  <si>
    <t>722190401R00</t>
  </si>
  <si>
    <t>Vyvedení a upevnění výpustek DN 15</t>
  </si>
  <si>
    <t>Samoregulační ventil pro cirkulaci DN15</t>
  </si>
  <si>
    <t>Mrazuvzdorná armatura DN15</t>
  </si>
  <si>
    <t>Kulový kohout s vypouštěním DN15</t>
  </si>
  <si>
    <t>Kulový kohout s vypouštěním DN32</t>
  </si>
  <si>
    <t>Kulový kohout s vypouštěním DN50</t>
  </si>
  <si>
    <t>Oddělovač systémů DN32, typ EA</t>
  </si>
  <si>
    <t>Oddělovač systémů DN15, typ BA</t>
  </si>
  <si>
    <t>Kulový kohout DN15</t>
  </si>
  <si>
    <t>Kulový kohout DN20</t>
  </si>
  <si>
    <t>Kulový kohout DN25</t>
  </si>
  <si>
    <t>Kulový kohout DN32</t>
  </si>
  <si>
    <t>Kulový kohout DN50</t>
  </si>
  <si>
    <t>Zpětná klapka DN15</t>
  </si>
  <si>
    <t>Zpětná klapka DN50</t>
  </si>
  <si>
    <t>Termostatický směšovací ventil s nastavitelnou, teplotou DN20</t>
  </si>
  <si>
    <t>Termostatický směšovací ventil s nastavitelnou, teplotou DN32</t>
  </si>
  <si>
    <t>722254231RT2</t>
  </si>
  <si>
    <t>Hydrantový systém, box nerez, průměr 19/30, stálotvará hadice proudnice 6mm</t>
  </si>
  <si>
    <t>Kulový kohout se zpětnou klapkou DN15</t>
  </si>
  <si>
    <t>Kulový kohout se zpětnou klapkou DN32</t>
  </si>
  <si>
    <t>Filtr DN15</t>
  </si>
  <si>
    <t>Cirkulační čerpadlo UP20-15</t>
  </si>
  <si>
    <t>Pojistný ventil DN15</t>
  </si>
  <si>
    <t>Pojistný ventil DN20</t>
  </si>
  <si>
    <t>Expanzní nádoba 16l, připojovací armatura</t>
  </si>
  <si>
    <t>Rohový ventil DN15/20</t>
  </si>
  <si>
    <t>Sekání a zapravení drážky 70x150mm, cihla,beton</t>
  </si>
  <si>
    <t>722290234R00</t>
  </si>
  <si>
    <t>Proplach a dezinfekce vodovod.potrubí DN 80</t>
  </si>
  <si>
    <t>722290215R00</t>
  </si>
  <si>
    <t>Zkouška tlaku potrubí přírub.nebo hrdlového DN 100</t>
  </si>
  <si>
    <t>Přesun hmot pro vnitřní vodovod, výšky do 6 m</t>
  </si>
  <si>
    <t>725</t>
  </si>
  <si>
    <t>Zařizovací předměty</t>
  </si>
  <si>
    <t>U</t>
  </si>
  <si>
    <t>U1</t>
  </si>
  <si>
    <t>dětské umyvadlo s otvorem 500x450x160mm, baterie jednootvorová montáž kovová páka, 28 mm keramická kartuše, chromový povrch, perlátor 5,7l/min, plastová odpadová souprava DN 32, flexi připojovací hadičky, rychlomontážní systém, 2x rohový ventil DN15, upevňovací prvky, sifon pro  DN32 DESIGN celokovový, kulatý, Napojení na odpadní trubku O32 mm. Zvýšená odolnost proti poškrábání. Materiál: mosaz s chromovou povrchovou úpravou. Matice pro připojení umyvadlové výpusti 5/4". Rozeta kovová.</t>
  </si>
  <si>
    <t>UI</t>
  </si>
  <si>
    <t>umyvadlo pro imobilní z jemné žárohlíny, zdravotní pro bezbariérové užívání s otvorem 35mm pro baterii uprostřed, bez přepadu, rozměry 640/550/165. Barva bílá, baterie umyvadlová stojánková s prodlouženým ramínkem pro tělesně postižené, Odpadní sifon prostorově úsporný pro invalidní umyvadla v dětských koupelnách MŠ, výpust uzavíratelná, 2xrohový ventil DN15,2x pancéřová propojovací hadice 3/8",upevňovací prvky, 2x Sklopný úchyt ve tvaru U délka 600mm,nerez broušený</t>
  </si>
  <si>
    <t>U2</t>
  </si>
  <si>
    <t>Um</t>
  </si>
  <si>
    <t>umývátko z jemné žárohlíny s otvorem pro baterii vpravo, rozměry 45x25cm, barva bílá. Včetně montážní sady,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</si>
  <si>
    <t>WC</t>
  </si>
  <si>
    <t>WC kompaktní – bez viditelného ukotvení, s hlubokým splachováním ze slinutého keramického střepu. EN 997. Instalace s podomítkovým modulem do zdi nebo do sádrokartonové příčky. Včetně Slim sedátka. Odtok vodorovný. Instalace – 2 šrouby M6x70mm, sedátko z duroplastu. Kloub k sedátku nerez, předstěnový systém pro WC, upevňovací prvky, splach. systém předstěnový s nádržkou 6/3l a ovládacím tlačítkem, rohový ventil DN15</t>
  </si>
  <si>
    <t>WC1</t>
  </si>
  <si>
    <t>závěsný dětský klozet RIMLESS (bez splachovacího okruhu) s hlubokým splachováním ze slinutého keramického střepu. Včetně upevňovací sady. Odtok vodorovný. Instalace – 2 šrouby M6x70mm, sedátko z duroplastu. Kloub k sedátku nerez , předstěnový systém pro WC, upevňovací prvky, splach. systém předstěnový s nádržkou 6/3l a ovládacím tlačítkem, rohový ventil DN15</t>
  </si>
  <si>
    <t>S</t>
  </si>
  <si>
    <t>S1</t>
  </si>
  <si>
    <t>S2</t>
  </si>
  <si>
    <t>VYL</t>
  </si>
  <si>
    <t>Závěsná keramická výlevka s plastovou mřížkou, upevňovací prvky,předstěnová instalace, mříž,nástěnná baterie Podomítková, délka ramínka 225 mm</t>
  </si>
  <si>
    <t>Pi</t>
  </si>
  <si>
    <t>Urinál + automatický splachovač + zdroj, rozměr 53,5x36x33cm okraj otvoru od podlahy 650mm s radarovým splachovačem pro 230V nebo 24V DC. Ze slinutého keramického střepu, včetně samonasávacího sifonu a integrovaného zdroje, Předstěnový systém, upevňovací prvky</t>
  </si>
  <si>
    <t>PF</t>
  </si>
  <si>
    <t>pitná fontáka nerez, kompletní dodávka</t>
  </si>
  <si>
    <t>Dvířka 150x150 mm</t>
  </si>
  <si>
    <t>Dvířka 300x300 mm</t>
  </si>
  <si>
    <t>998725104R00</t>
  </si>
  <si>
    <t>Přesun hmot pro zařizovací předměty, výšky do 6 m</t>
  </si>
  <si>
    <t>Systémové upevnění potrubí,  a zařizovacích předmětů</t>
  </si>
  <si>
    <t>998767101R00</t>
  </si>
  <si>
    <t>Přesun hmot pro zámečnické konstr., výšky do 6 m</t>
  </si>
  <si>
    <t xml:space="preserve">D.1.1 ARS </t>
  </si>
  <si>
    <t>D.1.4a ZTI</t>
  </si>
  <si>
    <t>D.1.4b UT</t>
  </si>
  <si>
    <t>D.1.4c VZT a CHL</t>
  </si>
  <si>
    <t>D.1.4d MAR</t>
  </si>
  <si>
    <t>D.1.4e EL</t>
  </si>
  <si>
    <t>D.1.4f SLP</t>
  </si>
  <si>
    <t>D.1.4.g PLYN</t>
  </si>
  <si>
    <t>D.1.4b VYTÁPĚNÍ</t>
  </si>
  <si>
    <t>730.1</t>
  </si>
  <si>
    <t>Zdroj tepla</t>
  </si>
  <si>
    <t>Nástěnný kondenzační kotel s nerezovým výměníkem,5-49kW</t>
  </si>
  <si>
    <t>Neutralizační jednotka,</t>
  </si>
  <si>
    <t>Neutralizační granulát,</t>
  </si>
  <si>
    <t>Odvod kondenzátu pro 2 kotlové zařízení,</t>
  </si>
  <si>
    <t>Podstavec pro kotel,</t>
  </si>
  <si>
    <t>Kaskádový modul,</t>
  </si>
  <si>
    <t>Rozšíření ovládání 0…10V,</t>
  </si>
  <si>
    <t>Příložné čidlo teploty NTC,</t>
  </si>
  <si>
    <t>AZ reviní kus,D80/125mm</t>
  </si>
  <si>
    <t>AZ posuvné hrdlo,D80/125mm</t>
  </si>
  <si>
    <t>Univerzální krycí clona,D125</t>
  </si>
  <si>
    <t>AZ průchod střechou/střešní nástavec,D80/125mm</t>
  </si>
  <si>
    <t>Střešní taška,D125mm</t>
  </si>
  <si>
    <t>AZ koleno 87°,D80/125mm</t>
  </si>
  <si>
    <t>AZ trubka,D80/125mm, l=1,95m</t>
  </si>
  <si>
    <t>Strojní zařízení</t>
  </si>
  <si>
    <t>Stac. ohřívač vody tank-in-tank,413/358l</t>
  </si>
  <si>
    <t>Komb. rozdělovač - sběrač, 4,5m3/h,modul 80, pro 3 větve</t>
  </si>
  <si>
    <t>Nástěnná konzola,NK 80/150</t>
  </si>
  <si>
    <t>Hydraul. vyrovnávač dynam. tl. 4,0m3/h - 57,HVDT typ 1B, 4x2"</t>
  </si>
  <si>
    <t>Oběhové čerpadlo el. regulace ot. 230V, PN6,DN25, Q=1,82m3/h, dP=14kPa</t>
  </si>
  <si>
    <t>Oběhové čerpadlo el. regulace ot. 230V, PN6,DN25, Q=3,75m3/h, dP=14kPa</t>
  </si>
  <si>
    <t>Oběhové čerpadlo el. regulace ot. 230V, PN6,DN32, Q=5,82m3/h, dP=42kPa</t>
  </si>
  <si>
    <t>Membránová expanzní nádoba,80l, 80kPa</t>
  </si>
  <si>
    <t>Kul. kohout se zajištěním,G 1"</t>
  </si>
  <si>
    <t>Demineralizační patrona,4l, m=0,2m3/h</t>
  </si>
  <si>
    <t>Náhradní náplň,mixbed 4l</t>
  </si>
  <si>
    <t>Montážní blok s obtokovými ventily a filtrem,G 3/4"</t>
  </si>
  <si>
    <t>Filtr mechanických nečistot,G 3/4"</t>
  </si>
  <si>
    <t>Potrubní oddělovač,G 3/4", třída 3</t>
  </si>
  <si>
    <t>Armatury</t>
  </si>
  <si>
    <t>Pojistný ventil pružinový - závit,G 1"x5/4"</t>
  </si>
  <si>
    <t>Trojcest. ventil Kvs=25,0m3/h,DN40</t>
  </si>
  <si>
    <t>Servopohon 24V, 0.10V,</t>
  </si>
  <si>
    <t>Kulový kohout - voda - FF, plnoprůtokový,G 5/4"</t>
  </si>
  <si>
    <t>Kulový kohout - voda - FF, plnoprůtokový,G 6/4"</t>
  </si>
  <si>
    <t>Kulový kohout - voda - FF, plnoprůtokový,G 2"</t>
  </si>
  <si>
    <t>Filtr typ "Y" - FF,G 5/4"</t>
  </si>
  <si>
    <t>Filtr typ "Y" - FF,G 6/4"</t>
  </si>
  <si>
    <t>Filtr typ "Y" - FF,G 2"</t>
  </si>
  <si>
    <t>Zpětný ventil - FF,G 5/4"</t>
  </si>
  <si>
    <t>Zpětný ventil - FF,G 6/4"</t>
  </si>
  <si>
    <t>Odlučovač kalů s magnetem Qmax=5,0m3/h,D 1 1/2</t>
  </si>
  <si>
    <t>Aut. odvzduš ventil,IVAR.VARIA G 1/2"</t>
  </si>
  <si>
    <t>Zpětná klapka k OV,ZK 1/2"Mx1/2"F</t>
  </si>
  <si>
    <t>Vypouštěcí kul. kohout,G 1/2"</t>
  </si>
  <si>
    <t>Teploměr s jímkou axiální, D63mm, 120°C,D63/L50mm</t>
  </si>
  <si>
    <t>Tlakoměr def. radiální, D63mm,D63 0…4Bar</t>
  </si>
  <si>
    <t>Zpětný ventil,1/4"Fx1/2"M</t>
  </si>
  <si>
    <t>Kohout manometrový zkušební,M20x1,5mm</t>
  </si>
  <si>
    <t>Manopřechodka,M20x1,5/G 1/2"</t>
  </si>
  <si>
    <t>Cu potrubí</t>
  </si>
  <si>
    <t>Trubka Cu Supersan,D28x1,5mm</t>
  </si>
  <si>
    <t>Trubka Cu Supersan,D35x1,5mm</t>
  </si>
  <si>
    <t>Trubka Cu Supersan,D42x1,5mm</t>
  </si>
  <si>
    <t>Trubka Cu Supersan,D54x2mm</t>
  </si>
  <si>
    <t>Spojovací fitinky Cu - lisovací,do D28</t>
  </si>
  <si>
    <t>Spojovací fitinky Cu - lisovací,do D54</t>
  </si>
  <si>
    <t>PPR potrubí</t>
  </si>
  <si>
    <t>Trubka PPR PN16,D25x3,5</t>
  </si>
  <si>
    <t>Spojovací fitinky PPR,do D32</t>
  </si>
  <si>
    <t>Izolace</t>
  </si>
  <si>
    <t>Tepelná izolace z min. vláken,s AL 25x28</t>
  </si>
  <si>
    <t>Tepelná izolace z min. vláken,s AL 30x35</t>
  </si>
  <si>
    <t>Tepelná izolace z min. vláken,s AL 30x42</t>
  </si>
  <si>
    <t>Tepelná izolace z min. vláken,s AL 40x54</t>
  </si>
  <si>
    <t>Tepelná izolace z min. vláken,Alu tl.100mm</t>
  </si>
  <si>
    <t>Spojovací a montážní materiál,</t>
  </si>
  <si>
    <t>Ocel. nosná konstrukce</t>
  </si>
  <si>
    <t>Ocel. nosná konstrukce pro tech. zařízení,</t>
  </si>
  <si>
    <t>Podružný montážní materiál</t>
  </si>
  <si>
    <t>Závěsný systém volně vedeného potrubí,</t>
  </si>
  <si>
    <t>Značení potrubí a zařízení,popisné štítky, šipky</t>
  </si>
  <si>
    <t>730.2</t>
  </si>
  <si>
    <t>730.3</t>
  </si>
  <si>
    <t>730.4</t>
  </si>
  <si>
    <t>730.5</t>
  </si>
  <si>
    <t>730.6</t>
  </si>
  <si>
    <t>730.7</t>
  </si>
  <si>
    <t>730.8</t>
  </si>
  <si>
    <t>730.9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</si>
  <si>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</si>
  <si>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</si>
  <si>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</si>
  <si>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</si>
  <si>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</si>
  <si>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</si>
  <si>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</si>
  <si>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</si>
  <si>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</si>
  <si>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</si>
  <si>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</si>
  <si>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</si>
  <si>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</si>
  <si>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</si>
  <si>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</si>
  <si>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</si>
  <si>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</si>
  <si>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</si>
  <si>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</si>
  <si>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</si>
  <si>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</si>
  <si>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730.31</t>
  </si>
  <si>
    <t>730.32</t>
  </si>
  <si>
    <t>730.33</t>
  </si>
  <si>
    <t>730.34</t>
  </si>
  <si>
    <t>730.35</t>
  </si>
  <si>
    <t>730.36</t>
  </si>
  <si>
    <t>730.37</t>
  </si>
  <si>
    <t>730.38</t>
  </si>
  <si>
    <t>730.39</t>
  </si>
  <si>
    <t>730.40</t>
  </si>
  <si>
    <t>730.41</t>
  </si>
  <si>
    <t>730.42</t>
  </si>
  <si>
    <t>730.43</t>
  </si>
  <si>
    <t>730.44</t>
  </si>
  <si>
    <t>730.45</t>
  </si>
  <si>
    <t>730.46</t>
  </si>
  <si>
    <t>730.47</t>
  </si>
  <si>
    <t>730.48</t>
  </si>
  <si>
    <t>730.49</t>
  </si>
  <si>
    <t>730.50</t>
  </si>
  <si>
    <t>730.51</t>
  </si>
  <si>
    <t>730.52</t>
  </si>
  <si>
    <t>730.53</t>
  </si>
  <si>
    <t>730.54</t>
  </si>
  <si>
    <t>730.55</t>
  </si>
  <si>
    <t>730.56</t>
  </si>
  <si>
    <t>730.57</t>
  </si>
  <si>
    <t>730.58</t>
  </si>
  <si>
    <t>730.59</t>
  </si>
  <si>
    <t>730.60</t>
  </si>
  <si>
    <t>730.61</t>
  </si>
  <si>
    <t>730.62</t>
  </si>
  <si>
    <t>730.63</t>
  </si>
  <si>
    <t>730.64</t>
  </si>
  <si>
    <t>730.65</t>
  </si>
  <si>
    <t>730.66</t>
  </si>
  <si>
    <t>730.67</t>
  </si>
  <si>
    <t>730.68</t>
  </si>
  <si>
    <t>Regulace</t>
  </si>
  <si>
    <t>Odtah spalin</t>
  </si>
  <si>
    <t>Topný systém - podlahové topení, otopná tělesa</t>
  </si>
  <si>
    <t>Rad. ventil rohový, Kv=0,67,G 1/2"</t>
  </si>
  <si>
    <t>Rad. Šroubení rohové, Kv=1,31,G 1/2"</t>
  </si>
  <si>
    <t>Svorné šroubení pro Cu potrubí,D15</t>
  </si>
  <si>
    <t>Termostat. Hlavice,</t>
  </si>
  <si>
    <t>Otopná tělesa</t>
  </si>
  <si>
    <t>Trubkové otopné těleso,1820.600mm</t>
  </si>
  <si>
    <t>Podlahové topení</t>
  </si>
  <si>
    <t>Skříň pod omítku,pro max 10 okruhů</t>
  </si>
  <si>
    <t>Skříň pod omítku,pro max 12 okruhů</t>
  </si>
  <si>
    <t>Sestava rozdělovač/sběrač bez skříně s průtokoměry,10 okruhů</t>
  </si>
  <si>
    <t>Sestava rozdělovač/sběrač bez skříně s průtokoměry,12 okruhů</t>
  </si>
  <si>
    <t>Uzavírací kohout, 2ks, s regulačním ventilem,G 1"</t>
  </si>
  <si>
    <t>Adaptér pro trubku,18x2</t>
  </si>
  <si>
    <t>Systémová deska s izolací 28mm a s výstupky,RA 75</t>
  </si>
  <si>
    <t>Trubka PB,18x2,0</t>
  </si>
  <si>
    <t>Ochranná trubka,D25</t>
  </si>
  <si>
    <t>Dilatační pás,</t>
  </si>
  <si>
    <t>Press-spojka,18/18</t>
  </si>
  <si>
    <t>Press-L-kus,18/300</t>
  </si>
  <si>
    <t>Plastifikátor,10l</t>
  </si>
  <si>
    <t>Trubka Cu Supersan,D22x1,0mm</t>
  </si>
  <si>
    <t>Tepelná izolace z pěněného PE,6x18</t>
  </si>
  <si>
    <t>Tepelná izolace z pěněného PE,20x22</t>
  </si>
  <si>
    <t>Tepelná izolace z pěněného PE,20x35</t>
  </si>
  <si>
    <t>Tepelná izolace z pěněného PE,25x42</t>
  </si>
  <si>
    <t>Tepelná izolace z pěněného PE,30x54</t>
  </si>
  <si>
    <t>730.69</t>
  </si>
  <si>
    <t>730.70</t>
  </si>
  <si>
    <t>730.71</t>
  </si>
  <si>
    <t>730.72</t>
  </si>
  <si>
    <t>730.73</t>
  </si>
  <si>
    <t>730.74</t>
  </si>
  <si>
    <t>730.75</t>
  </si>
  <si>
    <t>730.76</t>
  </si>
  <si>
    <t>730.77</t>
  </si>
  <si>
    <t>730.78</t>
  </si>
  <si>
    <t>730.79</t>
  </si>
  <si>
    <t>730.80</t>
  </si>
  <si>
    <t>730.81</t>
  </si>
  <si>
    <t>730.82</t>
  </si>
  <si>
    <t>730.83</t>
  </si>
  <si>
    <t>730.84</t>
  </si>
  <si>
    <t>730.85</t>
  </si>
  <si>
    <t>730.86</t>
  </si>
  <si>
    <t>730.87</t>
  </si>
  <si>
    <t>730.88</t>
  </si>
  <si>
    <t>730.89</t>
  </si>
  <si>
    <t>730.90</t>
  </si>
  <si>
    <t>730.91</t>
  </si>
  <si>
    <t>730.92</t>
  </si>
  <si>
    <t>730.93</t>
  </si>
  <si>
    <t>730.94</t>
  </si>
  <si>
    <t>730.95</t>
  </si>
  <si>
    <t>730.96</t>
  </si>
  <si>
    <t>730.97</t>
  </si>
  <si>
    <t>730.98</t>
  </si>
  <si>
    <t>730.99</t>
  </si>
  <si>
    <t>730.100</t>
  </si>
  <si>
    <t>730.101</t>
  </si>
  <si>
    <t>730.102</t>
  </si>
  <si>
    <t>Topný systém - VZT</t>
  </si>
  <si>
    <t>Oběhové čerpadlo el. regulace 230V, PN6 ,DN15, Q=0,24m3/h, dP=7kPa</t>
  </si>
  <si>
    <t>Oběhové čerpadlo el. regulace 230V, PN6 ,DN25, Q=0,72m3/h, dP=10kPa</t>
  </si>
  <si>
    <t>Oběhové čerpadlo el. regulace 230V, PN6 ,DN25, Q=0,85m3/h, dP=12kPa</t>
  </si>
  <si>
    <t>Trojcest. ventil Kvs=1,6m3/h + pohon 24V, 0…10V,DN10</t>
  </si>
  <si>
    <t>Trojcest. ventil Kvs=4,0m3/h + pohon 24V, 0…10V,DN20</t>
  </si>
  <si>
    <t>Kulový kohout - voda - FF, plnoprůtokový,G 1/2"</t>
  </si>
  <si>
    <t>Kulový kohout - voda - FF, plnoprůtokový,G 1"</t>
  </si>
  <si>
    <t>Filtr typ "Y" - FF,G 1/2"</t>
  </si>
  <si>
    <t>Filtr typ "Y" - FF,G 1"</t>
  </si>
  <si>
    <t>Zpětný ventil - FF,G 1/2"</t>
  </si>
  <si>
    <t>Vyvažovací ventil, Kvs=1,36m3/h,DN10 bez vyp.</t>
  </si>
  <si>
    <t>Vyvažovací ventil, Kvs=2,56m3/h,DN15 bez vyp.</t>
  </si>
  <si>
    <t>Vyvažovací ventil, Kvs=5,39m3/h,DN20 bez vyp.</t>
  </si>
  <si>
    <t>Trubka Cu Supersan,D18x1mm</t>
  </si>
  <si>
    <t>Tepelná izolace z min. vláken,s AL 25x18</t>
  </si>
  <si>
    <t>730.103</t>
  </si>
  <si>
    <t>730.104</t>
  </si>
  <si>
    <t>730.105</t>
  </si>
  <si>
    <t>730.106</t>
  </si>
  <si>
    <t>730.107</t>
  </si>
  <si>
    <t>730.108</t>
  </si>
  <si>
    <t>730.109</t>
  </si>
  <si>
    <t>730.110</t>
  </si>
  <si>
    <t>730.111</t>
  </si>
  <si>
    <t>730.112</t>
  </si>
  <si>
    <t>730.113</t>
  </si>
  <si>
    <t>730.114</t>
  </si>
  <si>
    <t>730.115</t>
  </si>
  <si>
    <t>730.116</t>
  </si>
  <si>
    <t>730.117</t>
  </si>
  <si>
    <t>730.118</t>
  </si>
  <si>
    <t>730.119</t>
  </si>
  <si>
    <t>730.120</t>
  </si>
  <si>
    <t>730.121</t>
  </si>
  <si>
    <t>730.122</t>
  </si>
  <si>
    <t>730.123</t>
  </si>
  <si>
    <t>730.124</t>
  </si>
  <si>
    <t>730.125</t>
  </si>
  <si>
    <t>730.126</t>
  </si>
  <si>
    <t>730.127</t>
  </si>
  <si>
    <t>730.128</t>
  </si>
  <si>
    <t>730.129</t>
  </si>
  <si>
    <t>730.130</t>
  </si>
  <si>
    <t>730.131</t>
  </si>
  <si>
    <t>Ostatní</t>
  </si>
  <si>
    <t>Podružný materiál</t>
  </si>
  <si>
    <t>HZS, přesun hmot</t>
  </si>
  <si>
    <t>Vyregulování topného systému</t>
  </si>
  <si>
    <t>Tlaková zkouška</t>
  </si>
  <si>
    <t>Topná zkouška</t>
  </si>
  <si>
    <t>Uvedení do provozu</t>
  </si>
  <si>
    <t>Doprava</t>
  </si>
  <si>
    <t>730.132</t>
  </si>
  <si>
    <t>730.133</t>
  </si>
  <si>
    <t>730.134</t>
  </si>
  <si>
    <t>730.135</t>
  </si>
  <si>
    <t>730.136</t>
  </si>
  <si>
    <t>730.137</t>
  </si>
  <si>
    <t>730.138</t>
  </si>
  <si>
    <t>D.1.4c VZDUCHOTECHNIKA A CHLAZENÍ</t>
  </si>
  <si>
    <t>Větrání ŠKOLKY A KABINETŮ</t>
  </si>
  <si>
    <t>M24.1</t>
  </si>
  <si>
    <t>01.01</t>
  </si>
  <si>
    <t>Kompaktní VZT jednotka do vnitřního prostředí s rotačním regeneračním výměníkem ZZT, vodním ohřevem, EC motory, VAV regulací (na konstantní tlak), vč. zapojení lokální MaR s možností napojení na nadřazenou MaR přes rozhraní MODBUS
- parametry viz tabulka zařízení (příloha 01 technické zprávy)</t>
  </si>
  <si>
    <t>01.02a</t>
  </si>
  <si>
    <t>Regulátor variabilního průtoku se servopohonem izolovaný, ovládání 0-10V,
do potrubí Ø200mm, Vmin=250m3/h, Vmax=700m3/h</t>
  </si>
  <si>
    <t>01.03a</t>
  </si>
  <si>
    <t>Regulátor variabilního průtoku se servopohonem izolovaný, ovládání 0-10V,
do potrubí Ø200mm, Vmin=200m3/h, Vmax=560m3/h</t>
  </si>
  <si>
    <t>01.04a</t>
  </si>
  <si>
    <t>Čidlo CO2 nástěnné, řídici signál 0-10 V, 0 - 2000ppm 
+ Regulátor teploty, IP20, rozhranní Modbuspro nadřazené ovládání</t>
  </si>
  <si>
    <t>01.02b</t>
  </si>
  <si>
    <t>01.03b</t>
  </si>
  <si>
    <t>01.04b</t>
  </si>
  <si>
    <t>01.02c</t>
  </si>
  <si>
    <t>01.03c</t>
  </si>
  <si>
    <t>01.04c</t>
  </si>
  <si>
    <t>01.02d</t>
  </si>
  <si>
    <t>Regulátor variabilního průtoku se servopohonem izolovaný, ovládání 0-10V,
do potrubí Ø200mm, Vmin=100m3/h, Vmax=410m3/h</t>
  </si>
  <si>
    <t>01.03d</t>
  </si>
  <si>
    <t>Regulátor variabilního průtoku se servopohonem izolovaný, ovládání 0-10V,
do potrubí Ø200mm, Vmin=100m3/h, Vmax=325m3/h</t>
  </si>
  <si>
    <t>01.04d</t>
  </si>
  <si>
    <t>01.05</t>
  </si>
  <si>
    <t>Příslušenství VZT jednotky:
Kompletní sada pro VAV regulaci</t>
  </si>
  <si>
    <t>01.06</t>
  </si>
  <si>
    <t>Příslušenství VZT jednotky:
Uzavírací klapka se servopohonem</t>
  </si>
  <si>
    <t>01.07</t>
  </si>
  <si>
    <t>Příslušenství VZT jednotky:
Pružná manžeta 1100×300mm</t>
  </si>
  <si>
    <t>01.08</t>
  </si>
  <si>
    <t>Příslušenství VZT jednotky:
Připojovací prodlužovací kabel pro jednotky Topvex s regulací Access</t>
  </si>
  <si>
    <t>01.09</t>
  </si>
  <si>
    <t>Příslušenství VZT jednotky:
Sifon s mechanickou uzávěrkou (kuličkou) pro odvod kondenzátu</t>
  </si>
  <si>
    <t>01.10</t>
  </si>
  <si>
    <t>Jádrový tlumič hluku pro osazení do  čtyrhranného vzduchotechnického potrubí o rozměrech 200×500×1000 mm. Jádra tlumičů hluku z pozinkovaného plechu s náběhy.</t>
  </si>
  <si>
    <t>01.11</t>
  </si>
  <si>
    <t>Jádrový tlumič hluku pro osazení do  čtyrhranného vzduchotechnického potrubí o rozměrech 200×500×1500 mm. Jádra tlumičů hluku z pozinkovaného plechu s náběhy.</t>
  </si>
  <si>
    <t>01.12</t>
  </si>
  <si>
    <t>Jádrový tlumič hluku pro osazení do  čtyrhranného vzduchotechnického potrubí o rozměrech 200×500×2000 mm. Jádra tlumičů hluku z pozinkovaného plechu s náběhy.</t>
  </si>
  <si>
    <t>01.13</t>
  </si>
  <si>
    <t>Jádrový tlumič hluku pro osazení do  čtyrhranného vzduchotechnického potrubí o rozměrech 400×500×1500 mm. Jádra tlumičů hluku z pozinkovaného plechu s náběhy.</t>
  </si>
  <si>
    <t>01.14</t>
  </si>
  <si>
    <t>Protidešťová žaluzie hliníková o rozměru 1500×500 mm (Aef = 0,56m2) se  sítí proti vniknutí ptactva vč. montážního rámu</t>
  </si>
  <si>
    <t>01.15</t>
  </si>
  <si>
    <t>Protidešťová žaluzie hliníková o rozměru 1000×400 mm (Aef = 0,27m2) se  sítí proti vniknutí ptactva vč. montážního rámu</t>
  </si>
  <si>
    <t>01.16</t>
  </si>
  <si>
    <t>Multidýzový stropní difuzor do kazetového stropu 600×600mm s připojovacím hrdlem Ø200mm</t>
  </si>
  <si>
    <t>01.17</t>
  </si>
  <si>
    <t>Multidýzový stropní difuzor do kazetového stropu 600×600mm s připojovacím hrdlem Ø125mm</t>
  </si>
  <si>
    <t>01.18</t>
  </si>
  <si>
    <t>Multidýzový stropní difuzor do  podhledu 450×450mm s připojovacím hrdlem Ø200mm</t>
  </si>
  <si>
    <t>01.19</t>
  </si>
  <si>
    <t>Přetlaková komora s integrovanou regulační klapkou pro dýzový dofuzor s připojovacím hrdlem Ø125mm a natrubkem pro připojení potrubí Ø100mm</t>
  </si>
  <si>
    <t>01.20</t>
  </si>
  <si>
    <t>Přetlaková komora s integrovanou regulační klapkou pro dýzový dofuzor s připojovacím hrdlem Ø200mm a natrubkem pro připojení potrubí Ø160mm</t>
  </si>
  <si>
    <t>01.21</t>
  </si>
  <si>
    <t>Multidýzový stropní difuzor pro přiznanou montáž Ø400mm s integrovanou přetlakovou komorou a připojovacím hrdlem Ø125mm s klapkou</t>
  </si>
  <si>
    <t>01.22</t>
  </si>
  <si>
    <t>Krycí mřížka do potrubí Ø200mm</t>
  </si>
  <si>
    <t>01.23</t>
  </si>
  <si>
    <t>Talířový ventil kovový přívodní Ø100mm vč. montážního rámečku</t>
  </si>
  <si>
    <t>01.24</t>
  </si>
  <si>
    <t>Talířový ventil kovový přívodní Ø125mm vč. montážního rámečku</t>
  </si>
  <si>
    <t>01.25</t>
  </si>
  <si>
    <t>Talířový ventil kovový odvodní Ø100mm vč. montážního rámečku</t>
  </si>
  <si>
    <t>01.26</t>
  </si>
  <si>
    <t>Talířový ventil kovový odvodní Ø125mm vč. montážního rámečku</t>
  </si>
  <si>
    <t>01.27</t>
  </si>
  <si>
    <t>Regulátor konstatního průtoku Ø80mm, 25m3/h</t>
  </si>
  <si>
    <t>01.28</t>
  </si>
  <si>
    <t>Regulátor konstatního průtoku Ø100mm, 50m3/h</t>
  </si>
  <si>
    <t>01.29</t>
  </si>
  <si>
    <t>Regulátor konstatního průtoku Ø100mm, 60m3/h</t>
  </si>
  <si>
    <t>01.30</t>
  </si>
  <si>
    <t>Regulátor konstatního průtoku Ø100mm, 80m3/h</t>
  </si>
  <si>
    <t>01.31</t>
  </si>
  <si>
    <t>Regulátor konstatního průtoku Ø100mm, 85m3/h</t>
  </si>
  <si>
    <t>01.32</t>
  </si>
  <si>
    <t>Regulátor konstatního průtoku Ø100mm, 100m3/h</t>
  </si>
  <si>
    <t>01.33</t>
  </si>
  <si>
    <t>Regulátor konstatního průtoku Ø125mm, 110m3/h</t>
  </si>
  <si>
    <t>01.34</t>
  </si>
  <si>
    <t>Regulátor konstatního průtoku Ø125mm, 120m3/h</t>
  </si>
  <si>
    <t>01.35</t>
  </si>
  <si>
    <t>Regulátor konstatního průtoku Ø125mm, 170m3/h</t>
  </si>
  <si>
    <t>01.36</t>
  </si>
  <si>
    <t>Regulátor konstatního průtoku Ø160mm, 240m3/h</t>
  </si>
  <si>
    <t>01.37</t>
  </si>
  <si>
    <t>Regulátor konstatního průtoku Ø160mm, 290m3/h</t>
  </si>
  <si>
    <t>01.38</t>
  </si>
  <si>
    <t>Regulátor konstatního průtoku Ø200mm, 480m3/h</t>
  </si>
  <si>
    <t>01.39</t>
  </si>
  <si>
    <t>Revizní dvířka do kruhového potrubí Ø80mm</t>
  </si>
  <si>
    <t>01.40</t>
  </si>
  <si>
    <t>Revizní dvířka do kruhového potrubí Ø100mm</t>
  </si>
  <si>
    <t>01.41</t>
  </si>
  <si>
    <t>Revizní dvířka do kruhového potrubí Ø125mm</t>
  </si>
  <si>
    <t>01.42</t>
  </si>
  <si>
    <t>Revizní dvířka do kruhového potrubí Ø160mm</t>
  </si>
  <si>
    <t>01.43</t>
  </si>
  <si>
    <t>Revizní dvířka do kruhového potrubí Ø200mm</t>
  </si>
  <si>
    <t>01.44</t>
  </si>
  <si>
    <t>Ohebné zvuktlumící potrubí s izolací Ø100mm</t>
  </si>
  <si>
    <t>bm</t>
  </si>
  <si>
    <t>01.45</t>
  </si>
  <si>
    <t>Ohebné zvuktlumící potrubí s izolací Ø125mm</t>
  </si>
  <si>
    <t>01.46</t>
  </si>
  <si>
    <t>Ohebné zvuktlumící potrubí s izolací Ø160mm</t>
  </si>
  <si>
    <t>01.47</t>
  </si>
  <si>
    <t>Stěnová mřížka jednořadá 200×100mm s regulací průtoku</t>
  </si>
  <si>
    <t>PK01.01</t>
  </si>
  <si>
    <t>Požární klapka 1000×400mm se servopohonem 230 V (AC) s pružinou, dále vybavená termoelektrickým spouštěcím čidlem, součástí servopohonu jsou i pomocné spínače se signalizací polohy listu klapky.</t>
  </si>
  <si>
    <t>PK01.02</t>
  </si>
  <si>
    <t>Požární klapka 630×355mm se servopohonem 230 V (AC) s pružinou, dále vybavená termoelektrickým spouštěcím čidlem, součástí servopohonu jsou i pomocné spínače se signalizací polohy listu klapky.</t>
  </si>
  <si>
    <t>PK01.03</t>
  </si>
  <si>
    <t>Požární klapka 800×315mm se servopohonem 230 V (AC) s pružinou, dále vybavená termoelektrickým spouštěcím čidlem, součástí servopohonu jsou i pomocné spínače se signalizací polohy listu klapky.</t>
  </si>
  <si>
    <t>PK01.04</t>
  </si>
  <si>
    <t>Požární klapka 315×200mm se servopohonem 230 V (AC) s pružinou, dále vybavená termoelektrickým spouštěcím čidlem, součástí servopohonu jsou i pomocné spínače se signalizací polohy listu klapky.</t>
  </si>
  <si>
    <t>PK01.05</t>
  </si>
  <si>
    <t>Požární klapka 710×250mm se servopohonem 230 V (AC) s pružinou, dále vybavená termoelektrickým spouštěcím čidlem, součástí servopohonu jsou i pomocné spínače se signalizací polohy listu klapky.</t>
  </si>
  <si>
    <t>PK01.06</t>
  </si>
  <si>
    <t>PK01.07</t>
  </si>
  <si>
    <t>Požární klapka 400×200mm se servopohonem 230 V (AC) s pružinou, dále vybavená termoelektrickým spouštěcím čidlem, součástí servopohonu jsou i pomocné spínače se signalizací polohy listu klapky.</t>
  </si>
  <si>
    <t>PK01.08</t>
  </si>
  <si>
    <t>PK01.09</t>
  </si>
  <si>
    <t>Požární větrací mřížka 300×300mm s aktivačním mechanismem s pružinovým servopohonem (230V AC) s termoelektrickou pojistkou 72°C a koncovými mikrospínači.</t>
  </si>
  <si>
    <t>Potrubí kruhové Spiro z oboustranně pozinkovaného plechu</t>
  </si>
  <si>
    <t>∅80 mm vč. 10% tvarovek</t>
  </si>
  <si>
    <t>∅100 mm vč. 20% tvarovek</t>
  </si>
  <si>
    <t>∅125 mm vč. 30% tvarovek</t>
  </si>
  <si>
    <t>∅160 mm vč. 20% tvarovek</t>
  </si>
  <si>
    <t>∅200 mm vč. 20% tvarovek</t>
  </si>
  <si>
    <t>Potrubí čtyřhranné skupiny I z oboustranně pozinkovaného plechu</t>
  </si>
  <si>
    <t>do obvodu 1050 mm vč. 20% tvarovek</t>
  </si>
  <si>
    <t>do obvodu 1500 mm vč. 20% tvarovek</t>
  </si>
  <si>
    <t>do obvodu 1890 mm vč. 50% tvarovek</t>
  </si>
  <si>
    <t>do obvodu 2630 mm vč. 30% tvarovek</t>
  </si>
  <si>
    <t>do obvodu 3500 mm vč. 40% tvarovek</t>
  </si>
  <si>
    <t>do obvodu 4000 mm vč. 100% tvarovek</t>
  </si>
  <si>
    <t>Tepelná izolace z minerální vlny tl.40mm s AL fólií</t>
  </si>
  <si>
    <t>Hluková izolace z minerální vlny tl.60mm s AL fólií (součinitel útlmu 0,81)</t>
  </si>
  <si>
    <t>Hluková izolace z minerální vlny tl.60mm s oplechováním (součinitel útlmu 0,81)</t>
  </si>
  <si>
    <t>M24.2</t>
  </si>
  <si>
    <t>Větrání KUCHYNĚ A SKLADŮ POTRAVIN</t>
  </si>
  <si>
    <t>02.01</t>
  </si>
  <si>
    <t>Kompaktní VZT jednotka vertikální s protiproudým rekuperačním výměníkem s bypassem, filtry F7+G4, EC motory ventilátorů, přímý chladič a el.ohřívač 
- parametry dle tabulky výkonů
- vč. uzavíracích klapek se servohonem na sání a výfuku, a pružných připojovacích manžet 
- vč. regulačních prvků (ovládání výkonu ventilátorů, bypassu, uzavíracích klapek, sifon s kuličkou, základový rám a podstavné nohy, nástěnný ovladač  s barevným dotykovým displayem,čidla, komunikační kabeláž...apod)
- vč. zapojení lokální MaR s možností napojení na nadřazenou MaR přes rozhraní MODBUS
- parametry viz tabulka zařízení (příloha 01 technické zprávy)</t>
  </si>
  <si>
    <t>02.02a</t>
  </si>
  <si>
    <t>Regulátor konstantního průtoku se servopohonem izolovaný, ovládání ON/OFF,
do potrubí 300×200mm, Vmin=600m3/h, Vmax=1215m3/h</t>
  </si>
  <si>
    <t>02.02b</t>
  </si>
  <si>
    <t>Regulátor konstantního průtoku se servopohonem izolovaný, ovládání ON/OFF,
do potrubí 400×200mm, Vmin=850m3/h, Vmax=1780m3/h</t>
  </si>
  <si>
    <t>02.02c</t>
  </si>
  <si>
    <t>Regulátor konstantního průtoku se servopohonem izolovaný, ovládání ON/OFF,
do potrubí 300×200mm, Vmin=750m3/h, Vmax=1520m3/h</t>
  </si>
  <si>
    <t>02.02d</t>
  </si>
  <si>
    <t>Regulátor konstantního průtoku se servopohonem izolovaný, ovládání ON/OFF,
do potrubí Ø100mm, Vmin=110m3/h, Vmax=255m3/h</t>
  </si>
  <si>
    <t>02.02e</t>
  </si>
  <si>
    <t>Regulátor variabilního průtoku se servopohonem izolovaný, ovládání 0-10V,
do potrubí 600×200mm, Vmin=2000m3/h, Vmax=3845m3/h</t>
  </si>
  <si>
    <t>02.03a</t>
  </si>
  <si>
    <t>Regulátor konstantního průtoku se servopohonem izolovaný, ovládání ON/OFF,
do potrubí Ø140mm, Vmin=200m3/h, Vmax=400m3/h</t>
  </si>
  <si>
    <t>02.03b</t>
  </si>
  <si>
    <t>Regulátor konstantního průtoku se servopohonem izolovaný, ovládání ON/OFF,
do potrubí Ø140mm, Vmin=200m3/h, Vmax=365m3/h</t>
  </si>
  <si>
    <t>02.04</t>
  </si>
  <si>
    <t>02.05</t>
  </si>
  <si>
    <t>02.06</t>
  </si>
  <si>
    <t>Jádrový tlumič hluku pro osazení do  čtyrhranného vzduchotechnického potrubí o rozměrech 400×300×1000 mm. Jádra tlumičů hluku z pozinkovaného plechu s náběhy.</t>
  </si>
  <si>
    <t>02.07</t>
  </si>
  <si>
    <t>Jádrový tlumič hluku pro osazení do  čtyrhranného vzduchotechnického potrubí o rozměrech 400×300×1500 mm. Jádra tlumičů hluku z pozinkovaného plechu s náběhy.</t>
  </si>
  <si>
    <t>02.08</t>
  </si>
  <si>
    <t>Jádrový tlumič hluku pro osazení do  čtyrhranného vzduchotechnického potrubí o rozměrech 400×300×2000 mm. Jádra tlumičů hluku z pozinkovaného plechu s náběhy.</t>
  </si>
  <si>
    <t>02.09</t>
  </si>
  <si>
    <t>Jádrový tlumič hluku pro osazení do  čtyrhranného vzduchotechnického potrubí o rozměrech 500×500×2000 mm. Jádra tlumičů hluku z pozinkovaného plechu s náběhy.</t>
  </si>
  <si>
    <t>02.10</t>
  </si>
  <si>
    <t>Protidešťová žaluzie hliníková o rozměru 1600×500 mm (Aef = 0,61m2) se  sítí proti vniknutí ptactva vč. montážního rámu</t>
  </si>
  <si>
    <t>02.11</t>
  </si>
  <si>
    <t>Protidešťová žaluzie hliníková o rozměru 1250×500 mm (Aef = 0,46m2) se  sítí proti vniknutí ptactva vč. montážního rámu</t>
  </si>
  <si>
    <t>02.12</t>
  </si>
  <si>
    <t>02.13</t>
  </si>
  <si>
    <t>02.14</t>
  </si>
  <si>
    <t>Multidýzový stropní difuzor do kazetového stropu 600×600mm s připojovacím hrdlem Ø400mm</t>
  </si>
  <si>
    <t>02.15</t>
  </si>
  <si>
    <t>02.16</t>
  </si>
  <si>
    <t>02.17</t>
  </si>
  <si>
    <t>Přetlaková komora s integrovanou regulační klapkou pro dýzový dofuzor s připojovacím hrdlem Ø400mm a natrubkem pro připojení potrubí Ø315mm</t>
  </si>
  <si>
    <t>02.18</t>
  </si>
  <si>
    <t>Vyústka do kruhového potrubí jednořadá 400×100mm s regulací průtoku</t>
  </si>
  <si>
    <t>02.19</t>
  </si>
  <si>
    <t>Štěrbinová vyústka - třířadá pro stropní instalaci délky 1050mm a černými nastavitelnými lamelami</t>
  </si>
  <si>
    <t>02.20</t>
  </si>
  <si>
    <t>Přetlaková komora pro štěrbinovou vyústku - třířadou délky 1050mm s bočním nátrubkem Ø160mm</t>
  </si>
  <si>
    <t>02.21</t>
  </si>
  <si>
    <t>02.22</t>
  </si>
  <si>
    <t>Talířový ventil kovový přívodní Ø160mm vč. montážního rámečku</t>
  </si>
  <si>
    <t>02.23</t>
  </si>
  <si>
    <t>02.24</t>
  </si>
  <si>
    <t>Talířový ventil kovový odvodní Ø160mm vč. montážního rámečku</t>
  </si>
  <si>
    <t>02.25</t>
  </si>
  <si>
    <t>Talířový ventil kovový odvodní Ø200mm vč. montážního rámečku</t>
  </si>
  <si>
    <t>02.26</t>
  </si>
  <si>
    <t>Odsavač par nástěnný 1300×1100×450mm, připojovací nátrubek 1×Ø315mm</t>
  </si>
  <si>
    <t>02.27</t>
  </si>
  <si>
    <t>Odsavač par nástěnný 2600×1100×450mm, připojovací nátrubek 2×Ø250mm</t>
  </si>
  <si>
    <t>02.28</t>
  </si>
  <si>
    <t>Odsavač par prostorový 2800×1100×450mm, připojovací nátrubek 2×Ø200mm</t>
  </si>
  <si>
    <t>02.29</t>
  </si>
  <si>
    <t>Odsavač par nástěnný 1200×1400×450mm, připojovací nátrubek 1×Ø160mm</t>
  </si>
  <si>
    <t>02.30</t>
  </si>
  <si>
    <t>Odsavač par nástěnný 1300×1400×450mm, připojovací nátrubek 1×Ø200mm</t>
  </si>
  <si>
    <t>02.31</t>
  </si>
  <si>
    <t>02.32</t>
  </si>
  <si>
    <t>Regulátor konstatního průtoku Ø125mm, 90m3/h</t>
  </si>
  <si>
    <t>02.33</t>
  </si>
  <si>
    <t>02.34</t>
  </si>
  <si>
    <t>Regulátor konstatního průtoku Ø125mm, 150m3/h</t>
  </si>
  <si>
    <t>02.35</t>
  </si>
  <si>
    <t>Regulátor konstatního průtoku Ø160mm, 195m3/h</t>
  </si>
  <si>
    <t>02.36</t>
  </si>
  <si>
    <t>Regulátor konstatního průtoku Ø160mm, 210m3/h</t>
  </si>
  <si>
    <t>02.37</t>
  </si>
  <si>
    <t>Regulátor konstatního průtoku Ø160mm, 235m3/h</t>
  </si>
  <si>
    <t>02.38</t>
  </si>
  <si>
    <t>02.39</t>
  </si>
  <si>
    <t>Regulátor konstatního průtoku Ø200mm, 400m3/h</t>
  </si>
  <si>
    <t>02.40</t>
  </si>
  <si>
    <t>02.41</t>
  </si>
  <si>
    <t>02.42</t>
  </si>
  <si>
    <t>02.43</t>
  </si>
  <si>
    <t>02.44</t>
  </si>
  <si>
    <t>02.45</t>
  </si>
  <si>
    <t>02.46</t>
  </si>
  <si>
    <t>02.47</t>
  </si>
  <si>
    <t>Ohebné zvuktlumící potrubí s izolací Ø200mm</t>
  </si>
  <si>
    <t>02.48</t>
  </si>
  <si>
    <t>Ohebné zvuktlumící potrubí s izolací Ø315mm</t>
  </si>
  <si>
    <t>02.49</t>
  </si>
  <si>
    <t>02.50</t>
  </si>
  <si>
    <t>Stěnová mřížka jednořadá 300×100mm s regulací průtoku</t>
  </si>
  <si>
    <t>02.51</t>
  </si>
  <si>
    <t>Stěnová mřížka jednořadá 400×100mm s regulací průtoku</t>
  </si>
  <si>
    <t>02.52</t>
  </si>
  <si>
    <t>Stěnová mřížka jednořadá 400×200mm s regulací průtoku</t>
  </si>
  <si>
    <t>02.53</t>
  </si>
  <si>
    <t>Stěnová mřížka jednořadá 500×200mm s regulací průtoku</t>
  </si>
  <si>
    <t>PK02.01</t>
  </si>
  <si>
    <t>PK02.02</t>
  </si>
  <si>
    <t>∅100 mm vč. 0% tvarovek</t>
  </si>
  <si>
    <t>∅125 mm vč. 20% tvarovek</t>
  </si>
  <si>
    <t>∅160 mm vč. 30% tvarovek</t>
  </si>
  <si>
    <t>∅200 mm vč. 100% tvarovek</t>
  </si>
  <si>
    <t>∅315 mm vč. 0% tvarovek</t>
  </si>
  <si>
    <t>do obvodu 1500 mm vč. 40% tvarovek</t>
  </si>
  <si>
    <t>do obvodu 1890 mm vč. 40% tvarovek</t>
  </si>
  <si>
    <t>do obvodu 2630 mm vč. 40% tvarovek</t>
  </si>
  <si>
    <t>do obvodu 3500 mm vč. 100% tvarovek</t>
  </si>
  <si>
    <t>do obvodu 4460 mm vč. 100% tvarovek</t>
  </si>
  <si>
    <t>Potrubí kruhové Spiro z oboustranně pozinkovaného plechu - TĚSNÉ PROVEDENÍ</t>
  </si>
  <si>
    <t>∅125 mm vč. 10% tvarovek</t>
  </si>
  <si>
    <t>∅160 mm vč. 10% tvarovek</t>
  </si>
  <si>
    <t>∅250 mm vč. 20% tvarovek</t>
  </si>
  <si>
    <t>∅315 mm vč. 60% tvarovek</t>
  </si>
  <si>
    <t>Potrubí čtyřhranné skupiny I z oboustranně pozinkovaného plechu - TĚSNÉ PROVEDENÍ</t>
  </si>
  <si>
    <t>do obvodu 1050 mm vč. 40% tvarovek</t>
  </si>
  <si>
    <t>do obvodu 3500 mm vč. 30% tvarovek</t>
  </si>
  <si>
    <t>Tepelná izolace z minerální vlny tl.60mm s oplechováním</t>
  </si>
  <si>
    <t>M24.3</t>
  </si>
  <si>
    <t>Větrání TĚLOCVIČNY (MULTIFUNKČNÍHO SÁLU)</t>
  </si>
  <si>
    <t>03.01</t>
  </si>
  <si>
    <t>03.02</t>
  </si>
  <si>
    <t xml:space="preserve">Čidlo CO2 nástěnné, řídici signál 0-10 V, 0 - 2000ppm </t>
  </si>
  <si>
    <t>03.03</t>
  </si>
  <si>
    <t>03.04</t>
  </si>
  <si>
    <t>03.05</t>
  </si>
  <si>
    <t>03.06</t>
  </si>
  <si>
    <t>03.07</t>
  </si>
  <si>
    <t>03.08</t>
  </si>
  <si>
    <t>Jádrový tlumič hluku pro osazení do  čtyrhranného vzduchotechnického potrubí o rozměrech 200×300×1500 mm. Jádra tlumičů hluku z pozinkovaného plechu s náběhy.</t>
  </si>
  <si>
    <t>03.09</t>
  </si>
  <si>
    <t>03.10</t>
  </si>
  <si>
    <t>03.11</t>
  </si>
  <si>
    <t>03.12</t>
  </si>
  <si>
    <t>03.13</t>
  </si>
  <si>
    <t>Jádrový tlumič hluku pro osazení do  čtyrhranného vzduchotechnického potrubí o rozměrech 400×500×2000 mm. Jádra tlumičů hluku z pozinkovaného plechu s náběhy.</t>
  </si>
  <si>
    <t>03.14</t>
  </si>
  <si>
    <t>Protidešťová žaluzie hliníková o rozměru 1400×500 mm (Aef = 0,52m2) se  sítí proti vniknutí ptactva vč. montážního rámu</t>
  </si>
  <si>
    <t>03.15</t>
  </si>
  <si>
    <t>Protidešťová žaluzie hliníková o rozměru 1120×400 mm (Aef = 0,31m2) se  sítí proti vniknutí ptactva vč. montážního rámu</t>
  </si>
  <si>
    <t>03.16</t>
  </si>
  <si>
    <t>Vířivá vyústka 600×600mm se 48 černými nastavitelnými lamelami</t>
  </si>
  <si>
    <t>03.17</t>
  </si>
  <si>
    <t>Přetlaková komora s bočním nátrubkem Ø250mm a integrovanou regulační klapkou</t>
  </si>
  <si>
    <t>03.18</t>
  </si>
  <si>
    <t>03.19</t>
  </si>
  <si>
    <t>03.20</t>
  </si>
  <si>
    <t>03.21</t>
  </si>
  <si>
    <t>03.22</t>
  </si>
  <si>
    <t>Regulační klapka s ručním ovládáním Ø160mm</t>
  </si>
  <si>
    <t>03.23</t>
  </si>
  <si>
    <t>03.24</t>
  </si>
  <si>
    <t>03.25</t>
  </si>
  <si>
    <t>03.26</t>
  </si>
  <si>
    <t>03.27</t>
  </si>
  <si>
    <t>03.28</t>
  </si>
  <si>
    <t>03.29</t>
  </si>
  <si>
    <t>Ohebné zvuktlumící potrubí s izolací Ø250mm</t>
  </si>
  <si>
    <t>03.30</t>
  </si>
  <si>
    <t>∅100 mm vč. 10% tvarovek</t>
  </si>
  <si>
    <t>∅125 mm vč. 100% tvarovek</t>
  </si>
  <si>
    <t>∅160 mm vč. 60% tvarovek</t>
  </si>
  <si>
    <t>∅200 mm vč. 70% tvarovek</t>
  </si>
  <si>
    <t>∅250 mm vč. 10% tvarovek</t>
  </si>
  <si>
    <t>do obvodu 1050 mm vč. 30% tvarovek</t>
  </si>
  <si>
    <t>do obvodu 1500 mm vč. 30% tvarovek</t>
  </si>
  <si>
    <t>do obvodu 1890 mm vč. 30% tvarovek</t>
  </si>
  <si>
    <t>do obvodu 3500 mm vč. 50% tvarovek</t>
  </si>
  <si>
    <t>M24.4</t>
  </si>
  <si>
    <t>Samostatný odtah HYGIENICKÉ ZÁZEMÍ KUCHYNĚ</t>
  </si>
  <si>
    <t>- společné potrubí a komponenty zař. 04, 05 a 10 vyspecifikovány u zař. 04</t>
  </si>
  <si>
    <t>04.01</t>
  </si>
  <si>
    <t>Radiální ventilátor do kruhového potrubí Ø160mm
- parametry dle tabulky výkonů</t>
  </si>
  <si>
    <t>04.02</t>
  </si>
  <si>
    <t>Rychloupínací spona  Ø160mm</t>
  </si>
  <si>
    <t>04.03</t>
  </si>
  <si>
    <t>Zpětná klapka těsná  Ø160mm</t>
  </si>
  <si>
    <t>04.04</t>
  </si>
  <si>
    <t>04.05</t>
  </si>
  <si>
    <t>Tlumič do kruhového potrubí Ø160mm, délky 600mm
(útlumový výkon Lw,TOT = 32dB)</t>
  </si>
  <si>
    <t>04.06</t>
  </si>
  <si>
    <t>Protidešťová žaluzie hliníková o rozměru 355×400 mm (Aef = 0,06m2) se  sítí proti vniknutí ptactva vč. montážního rámu</t>
  </si>
  <si>
    <t>04.07</t>
  </si>
  <si>
    <t>04.08</t>
  </si>
  <si>
    <t>04.09</t>
  </si>
  <si>
    <t>04.10</t>
  </si>
  <si>
    <t>04.11</t>
  </si>
  <si>
    <t>04.12</t>
  </si>
  <si>
    <t>∅100 mm vč. 40% tvarovek</t>
  </si>
  <si>
    <t>do obvodu 1890 mm vč. 100% tvarovek</t>
  </si>
  <si>
    <t>M24.5</t>
  </si>
  <si>
    <t>Samostatný odtah HYGIENICKÉ ZÁZEMÍ VSTUP A ÚKLID</t>
  </si>
  <si>
    <t>05.01</t>
  </si>
  <si>
    <t>Radiální ventilátor do kruhového potrubí Ø125mm
- parametry dle tabulky výkonů</t>
  </si>
  <si>
    <t>05.02</t>
  </si>
  <si>
    <t>Rychloupínací spona  Ø125mm</t>
  </si>
  <si>
    <t>05.03</t>
  </si>
  <si>
    <t>Zpětná klapka těsná  Ø125mm</t>
  </si>
  <si>
    <t>05.04</t>
  </si>
  <si>
    <t>Regulační klapka s ručním ovládáním Ø125mm</t>
  </si>
  <si>
    <t>05.05</t>
  </si>
  <si>
    <t>Tlumič do kruhového potrubí Ø125mm, délky 600mm
(útlumový výkon Lw,TOT = 41dB)</t>
  </si>
  <si>
    <t>05.06</t>
  </si>
  <si>
    <t>05.07</t>
  </si>
  <si>
    <t>05.08</t>
  </si>
  <si>
    <t>05.09</t>
  </si>
  <si>
    <t>05.10</t>
  </si>
  <si>
    <t>05.11</t>
  </si>
  <si>
    <t>M24.6</t>
  </si>
  <si>
    <t>Samostatný odtah HYGIENICKÉ ZÁZEMÍ TŘÍDA III.</t>
  </si>
  <si>
    <t>- společné potrubí a komponenty zař. 06 a 07 vyspecifikovány u zař. 06</t>
  </si>
  <si>
    <t>06.01</t>
  </si>
  <si>
    <t>Radiální ventilátor do kruhového potrubí Ø200mm
- parametry dle tabulky výkonů</t>
  </si>
  <si>
    <t>06.02</t>
  </si>
  <si>
    <t>Rychloupínací spona  Ø200mm</t>
  </si>
  <si>
    <t>06.03</t>
  </si>
  <si>
    <t>Zpětná klapka těsná  Ø200mm</t>
  </si>
  <si>
    <t>06.04</t>
  </si>
  <si>
    <t>Regulační klapka s ručním ovládáním Ø200mm</t>
  </si>
  <si>
    <t>06.05</t>
  </si>
  <si>
    <t>Tlumič do kruhového potrubí Ø200mm, délky 600mm
(útlumový výkon Lw,TOT = 26dB)</t>
  </si>
  <si>
    <t>06.06</t>
  </si>
  <si>
    <t>Výfukový kus do potrubí 400×200 mm se sítí proti vniknutí ptactva</t>
  </si>
  <si>
    <t>06.07</t>
  </si>
  <si>
    <t>06.08</t>
  </si>
  <si>
    <t>06.09</t>
  </si>
  <si>
    <t>06.10</t>
  </si>
  <si>
    <t>06.11</t>
  </si>
  <si>
    <t>06.12</t>
  </si>
  <si>
    <t>06.13</t>
  </si>
  <si>
    <t>06.14</t>
  </si>
  <si>
    <t>Stěnová mřížka jednořadá 300×200mm s regulací průtoku</t>
  </si>
  <si>
    <t>∅100 mm vč. 30% tvarovek</t>
  </si>
  <si>
    <t>∅160 mm vč. 40% tvarovek</t>
  </si>
  <si>
    <t>∅200 mm vč. 30% tvarovek</t>
  </si>
  <si>
    <t>do obvodu 1050 mm vč. 10% tvarovek</t>
  </si>
  <si>
    <t>M24.7</t>
  </si>
  <si>
    <t>Samostatný odtah HYGIENICKÉ ZÁZEMÍ TŘÍDA II.</t>
  </si>
  <si>
    <t>07.01</t>
  </si>
  <si>
    <t>07.02</t>
  </si>
  <si>
    <t>07.03</t>
  </si>
  <si>
    <t>07.04</t>
  </si>
  <si>
    <t>07.05</t>
  </si>
  <si>
    <t>07.06</t>
  </si>
  <si>
    <t>07.07</t>
  </si>
  <si>
    <t>07.08</t>
  </si>
  <si>
    <t>07.09</t>
  </si>
  <si>
    <t>07.10</t>
  </si>
  <si>
    <t>07.11</t>
  </si>
  <si>
    <t>07.12</t>
  </si>
  <si>
    <t>07.13</t>
  </si>
  <si>
    <t>M24.8</t>
  </si>
  <si>
    <t>Samostatný odtah HYGIENICKÉ ZÁZEMÍ TŘÍDA I.</t>
  </si>
  <si>
    <t>- společné potrubí a komponenty zař. 08 a 09 vyspecifikovány u zař. 08</t>
  </si>
  <si>
    <t>08.01</t>
  </si>
  <si>
    <t>08.02</t>
  </si>
  <si>
    <t>08.03</t>
  </si>
  <si>
    <t>08.04</t>
  </si>
  <si>
    <t>08.05</t>
  </si>
  <si>
    <t>08.06</t>
  </si>
  <si>
    <t>Výfukový kus do potrubí 200×200 mm se sítí proti vniknutí ptactva</t>
  </si>
  <si>
    <t>08.07</t>
  </si>
  <si>
    <t>08.08</t>
  </si>
  <si>
    <t>08.09</t>
  </si>
  <si>
    <t>08.10</t>
  </si>
  <si>
    <t>08.11</t>
  </si>
  <si>
    <t>08.12</t>
  </si>
  <si>
    <t>08.13</t>
  </si>
  <si>
    <t>08.14</t>
  </si>
  <si>
    <t>M24.9</t>
  </si>
  <si>
    <t>Samostatný odtah HYGIENICKÉ ZÁZEMÍ VENKOVNÍ WC</t>
  </si>
  <si>
    <t>09.01</t>
  </si>
  <si>
    <t>09.02</t>
  </si>
  <si>
    <t>09.03</t>
  </si>
  <si>
    <t>09.04</t>
  </si>
  <si>
    <t>09.05</t>
  </si>
  <si>
    <t>09.06</t>
  </si>
  <si>
    <t>09.07</t>
  </si>
  <si>
    <t>∅125 mm vč. 40% tvarovek</t>
  </si>
  <si>
    <t>M24.10</t>
  </si>
  <si>
    <t>Samostatný odtah HYGIENICKÉ ZÁZEMÍ ZAMĚSTNANCI MŠ</t>
  </si>
  <si>
    <t>- společné potrubí a komponenty zař. 10 a 17 vyspecifikovány u zař. 10</t>
  </si>
  <si>
    <t>10.01</t>
  </si>
  <si>
    <t>10.02</t>
  </si>
  <si>
    <t>10.03</t>
  </si>
  <si>
    <t>10.04</t>
  </si>
  <si>
    <t>10.05</t>
  </si>
  <si>
    <t>10.06</t>
  </si>
  <si>
    <t>10.07</t>
  </si>
  <si>
    <t>10.08</t>
  </si>
  <si>
    <t>10.09</t>
  </si>
  <si>
    <t>10.10</t>
  </si>
  <si>
    <t>10.11</t>
  </si>
  <si>
    <t>10.12</t>
  </si>
  <si>
    <t>Stěnová mřížka jednořadá 300×300mm s regulací průtoku</t>
  </si>
  <si>
    <t>10.13</t>
  </si>
  <si>
    <t>M24.11</t>
  </si>
  <si>
    <t>Samostatný odtah HYGIENICKÉ ZÁZEMÍ PRÁDELNA</t>
  </si>
  <si>
    <t>11.01</t>
  </si>
  <si>
    <t>11.02</t>
  </si>
  <si>
    <t>11.03</t>
  </si>
  <si>
    <t>11.04</t>
  </si>
  <si>
    <t>11.05</t>
  </si>
  <si>
    <t>11.06</t>
  </si>
  <si>
    <t>Výfuková/sací žaluziová hlavice do kruhového potrubí Ø200 mm</t>
  </si>
  <si>
    <t>11.07</t>
  </si>
  <si>
    <t>11.08</t>
  </si>
  <si>
    <t>11.09</t>
  </si>
  <si>
    <t>Stěnová mřížka jednořadá 600×200mm s regulací průtoku</t>
  </si>
  <si>
    <t>M24.12</t>
  </si>
  <si>
    <t>Samostatný odtah HYGIENICKÉ ZÁZEMÍ SÁLU 2NP</t>
  </si>
  <si>
    <t>12.01</t>
  </si>
  <si>
    <t>12.02</t>
  </si>
  <si>
    <t>12.03</t>
  </si>
  <si>
    <t>12.04</t>
  </si>
  <si>
    <t>12.05</t>
  </si>
  <si>
    <t>12.06</t>
  </si>
  <si>
    <t>Výfuková/sací žaluziová hlavice do kruhového potrubí Ø160 mm</t>
  </si>
  <si>
    <t>12.07</t>
  </si>
  <si>
    <t>12.08</t>
  </si>
  <si>
    <t>12.09</t>
  </si>
  <si>
    <t>12.10</t>
  </si>
  <si>
    <t>12.11</t>
  </si>
  <si>
    <t>12.12</t>
  </si>
  <si>
    <t>M24.13</t>
  </si>
  <si>
    <t>Samostatný odtah PŘÍPRAVNY JÍDLA TŘÍDA III.</t>
  </si>
  <si>
    <t>- společné potrubí a komponenty zař. 13 a 14 vyspecifikovány u zař. 13</t>
  </si>
  <si>
    <t>13.01</t>
  </si>
  <si>
    <t>13.02</t>
  </si>
  <si>
    <t>13.03</t>
  </si>
  <si>
    <t>13.04</t>
  </si>
  <si>
    <t>13.05</t>
  </si>
  <si>
    <t>13.06</t>
  </si>
  <si>
    <t>13.07</t>
  </si>
  <si>
    <t>13.08</t>
  </si>
  <si>
    <t>13.09</t>
  </si>
  <si>
    <t>∅160 mm vč. 100% tvarovek</t>
  </si>
  <si>
    <t>∅200 mm vč. 10% tvarovek</t>
  </si>
  <si>
    <t>M24.14</t>
  </si>
  <si>
    <t>Samostatný odtah PŘÍPRAVNY JÍDLA TŘÍDA II.</t>
  </si>
  <si>
    <t>14.01</t>
  </si>
  <si>
    <t>14.02</t>
  </si>
  <si>
    <t>14.03</t>
  </si>
  <si>
    <t>14.04</t>
  </si>
  <si>
    <t>14.05</t>
  </si>
  <si>
    <t>14.06</t>
  </si>
  <si>
    <t>14.07</t>
  </si>
  <si>
    <t>14.08</t>
  </si>
  <si>
    <t>M24.15</t>
  </si>
  <si>
    <t>Samostatný odtah PŘÍPRAVNY JÍDLA TŘÍDA I.</t>
  </si>
  <si>
    <t>15.01</t>
  </si>
  <si>
    <t>15.02</t>
  </si>
  <si>
    <t>15.03</t>
  </si>
  <si>
    <t>15.04</t>
  </si>
  <si>
    <t>15.05</t>
  </si>
  <si>
    <t>15.06</t>
  </si>
  <si>
    <t>Výfukový kus do potrubí Ø160 mm se sítí proti vniknutí ptactva</t>
  </si>
  <si>
    <t>15.07</t>
  </si>
  <si>
    <t>15.08</t>
  </si>
  <si>
    <t>15.09</t>
  </si>
  <si>
    <t>M24.16</t>
  </si>
  <si>
    <t>Větrání MÍSTNOSTI S PECÍ PRO KERAMIKU</t>
  </si>
  <si>
    <t>16.01</t>
  </si>
  <si>
    <t>Radiální ventilátor do hranatého potrubí odolný vysokým teplotám vzduchu (do 120°C) s motorem umístěným mimo proud vzduchu</t>
  </si>
  <si>
    <t>16.02</t>
  </si>
  <si>
    <t>Servopohon 10Nm, 230V</t>
  </si>
  <si>
    <t>16.03</t>
  </si>
  <si>
    <t>Těsná regulační klapka 548×548mm s přípravou pro servopohon</t>
  </si>
  <si>
    <t>16.04</t>
  </si>
  <si>
    <t>Pružná manžeta 548×548mm</t>
  </si>
  <si>
    <t>16.05</t>
  </si>
  <si>
    <t>Frekvenční měnič, plynulý, se sin. filtrem, 4A, 400V</t>
  </si>
  <si>
    <t>16.06</t>
  </si>
  <si>
    <t>Termistorová ochrana, na DIN lištu</t>
  </si>
  <si>
    <t>16.07</t>
  </si>
  <si>
    <t>Základový rám</t>
  </si>
  <si>
    <t>16.08</t>
  </si>
  <si>
    <t>Tlumiče chvění (sada 4ks)</t>
  </si>
  <si>
    <t>16.09</t>
  </si>
  <si>
    <t>16.10</t>
  </si>
  <si>
    <t>Jádrový tlumič hluku pro osazení do  čtyrhranného vzduchotechnického potrubí o rozměrech 300×400×1500 mm. Jádra tlumičů hluku z pozinkovaného plechu s náběhy.</t>
  </si>
  <si>
    <t>16.11</t>
  </si>
  <si>
    <t>Protidešťová žaluzie hliníková o rozměru 800×500 mm (Aef = 0,31m2) se  sítí proti vniknutí ptactva vč. montážního rámu</t>
  </si>
  <si>
    <t>16.12</t>
  </si>
  <si>
    <t>Odsavač par nástěnný 1600×1000×450mm, připojovací nátrubek 2×Ø315mm</t>
  </si>
  <si>
    <t>∅315 mm vč. 90% tvarovek</t>
  </si>
  <si>
    <t>∅500 mm vč. 70% tvarovek</t>
  </si>
  <si>
    <t>M24.17</t>
  </si>
  <si>
    <t>Větrání VÝTAHOVÉ ŠACHTY</t>
  </si>
  <si>
    <t>17.01</t>
  </si>
  <si>
    <t>NEOBSAZENÉ</t>
  </si>
  <si>
    <t>17.02</t>
  </si>
  <si>
    <t>17.03</t>
  </si>
  <si>
    <t>Výfuková/sací žaluziová hlavice do kruhového potrubí Ø250 mm</t>
  </si>
  <si>
    <t>∅250 mm vč. 0% tvarovek</t>
  </si>
  <si>
    <t>M24.18</t>
  </si>
  <si>
    <t>18.01</t>
  </si>
  <si>
    <t>venkovní kondenzační jednotka MiniVRF 2-trubková 2-ventilátorová
nominální výkon: Qchl=40kW / Qtop=45kW
nominální el. příkon Pel=10,59kW / 9,88kW
EER= 3,78/ COP= 4,55
napájení 400V, MCA=32A, doporučené jištění C/40A
průměr potrubí: 12,7 x 28,58mm
typ chladiva R410A, předplněno: 4,8kg
rozměry (šířka x výška x hloubka): 940x1630x460mm
hmotnost jednotky 162kg
hladina akustického tlaku v 1m = 62dBA
hladina akustického výkonu = 79dBA
provozní rozsah chlazení/vytápění -5,0~52,0°C/-25,0~24,0°C
externí statický tlak ventilátoru 29 Pa</t>
  </si>
  <si>
    <t>18.02</t>
  </si>
  <si>
    <t>18.03</t>
  </si>
  <si>
    <t>vnitřní VRF nástěnná jednotka
nominální výkon: Qchl=1,5kW / Qtop=1,7kW
nominální el. příkon Pel=20W / 20W
napájení 230V, provozní proud = 0,13A
rozměry (šířka x výška x hloubka): 820x299x215mm
hmotnost jednotky 9kg
hladina akustického tlaku v 1m = 31/30/27/26 (WindFree)dBA
průměr potrubí: 6,35 x 12,7mm</t>
  </si>
  <si>
    <t>18.04</t>
  </si>
  <si>
    <t>vnitřní VRF kazetová jednotka 600x600
nominální výkon: Qchl=5,6kW / Qtop=6,3kW
nominální el. příkon Pel=28W / 28W
napájení 230V, provozní proud = 0,27A
rozměry (šířka x výška x hloubka): 575x250x575mm
hmotnost jednotky 12kg
hladina akustického tlaku v 1m = 39/33dBA
průměr potrubí: 6,35 x 12,7mm
pozn. jednotka s integrovaným čerpadlem kondenzátu</t>
  </si>
  <si>
    <t>18.05</t>
  </si>
  <si>
    <t>18.06</t>
  </si>
  <si>
    <t>vnitřní VRF kazetová jednotka kruhová 360°
nominální výkon: Qchl=4,5kW / Qtop=5kW
nominální el. příkon Pel=26W / 26W
napájení 230V, provozní proud = 0,18A
rozměry (šířka x výška x hloubka): 947x281x947mm
hmotnost jednotky 21kg
hladina akustického tlaku v 1m = 33/29dBA
průměr potrubí: 6,35 x 12,7mm
pozn. jednotka s integrovaným čerpadlem kondenzátu</t>
  </si>
  <si>
    <t>18.07</t>
  </si>
  <si>
    <t>18.08</t>
  </si>
  <si>
    <t>18.09</t>
  </si>
  <si>
    <t>18.10</t>
  </si>
  <si>
    <t>18.11</t>
  </si>
  <si>
    <t>18.12</t>
  </si>
  <si>
    <t>18.13</t>
  </si>
  <si>
    <t xml:space="preserve">vnitřní VRF nástěnná jednotka
nominální výkon: Qchl=2,8kW / Qtop=3,2kW
nominální el. příkon Pel=30W / 30W
napájení 230V, provozní proud = 0,2A
rozměry (šířka x výška x hloubka): 820x299x215mm
hmotnost jednotky 9,5kg
hladina akustického tlaku v 1m = 34/33/32/26(WindFree)dBA
průměr potrubí: 6,35 x 12,7mm
</t>
  </si>
  <si>
    <t>18.14</t>
  </si>
  <si>
    <t>18.15</t>
  </si>
  <si>
    <t>18.16</t>
  </si>
  <si>
    <t>dekorační panel kondenzačních jednotek 620x620mm</t>
  </si>
  <si>
    <t>18.17</t>
  </si>
  <si>
    <t>rozdělovač 2-trubka 15,0kW až 40,0kW</t>
  </si>
  <si>
    <t>18.18</t>
  </si>
  <si>
    <t>rozdělovač 2-trubka 0kW až 15,0kW</t>
  </si>
  <si>
    <t>18.19</t>
  </si>
  <si>
    <t>kabelový ovladač dotykový</t>
  </si>
  <si>
    <t>18.20</t>
  </si>
  <si>
    <t>Modbus brána pro 48 vnitřních jednotek</t>
  </si>
  <si>
    <t>Cu potrubí vč. izolace</t>
  </si>
  <si>
    <t>∅6,35 mm</t>
  </si>
  <si>
    <t>∅9,52 mm</t>
  </si>
  <si>
    <t>∅12,7 mm</t>
  </si>
  <si>
    <t>∅15,88 mm</t>
  </si>
  <si>
    <t>∅22,22 mm</t>
  </si>
  <si>
    <t>∅28,58 mm</t>
  </si>
  <si>
    <t>Chladivo R410A</t>
  </si>
  <si>
    <t>M24.19</t>
  </si>
  <si>
    <t>Chlazení 2.NP</t>
  </si>
  <si>
    <t>Chlazení 1.NP</t>
  </si>
  <si>
    <t>19.01</t>
  </si>
  <si>
    <t>venkovní kondenzační jednotka MiniVRF 2-trubková 2-ventilátorová
nominální výkon: Qchl=22,4kW / Qtop=25,0kW
nominální el. příkon Pel=5,72kW / 4,88kW
EER= 3,92/ COP= 5,12
napájení 400V, MCA=18,0A, doporučené jištění C/25A
průměr potrubí:  x mm
typ chladiva R410A, předplněno: 3,7kg
rozměry (šířka x výška x hloubka): 940x1420x330mm
hmotnost jednotky 135kg
hladina akustického tlaku v 1m = 56dBA
hladina akustického výkonu = 74dBA
provozní rozsah chlazení/vytápění -5,0~48,0°C/-20,0~24,0°C
externí statický tlak ventilátoru 29 Pa</t>
  </si>
  <si>
    <t>19.02</t>
  </si>
  <si>
    <t>vnitřní VRF kazetová jednotka 900x900mm
nominální výkon: Qchl=5,6kW / Qtop=6,3kW
nominální el. příkon Pel=32W / 32W
napájení 230V, provozní proud = 0,32A
rozměry (šířka x výška x hloubka): 840x204x840mm
hmotnost jednotky 16,5kg
hladina akustického tlaku v 1m = 35/33/29dBA
průměr potrubí: 6,35 x 12,7mm
pozn. jednotka s integrovaným čerpadlem kondenzátu</t>
  </si>
  <si>
    <t>19.03</t>
  </si>
  <si>
    <t>19.04</t>
  </si>
  <si>
    <t>19.05</t>
  </si>
  <si>
    <t>19.06</t>
  </si>
  <si>
    <t>dekorační panel 950x950mm</t>
  </si>
  <si>
    <t>19.07</t>
  </si>
  <si>
    <t>19.08</t>
  </si>
  <si>
    <t>19.09</t>
  </si>
  <si>
    <t>19.10</t>
  </si>
  <si>
    <t>∅19,05 mm</t>
  </si>
  <si>
    <t>M24.20</t>
  </si>
  <si>
    <t>Spojovací, tesnící, montážní, závěsný a pomocný materiál</t>
  </si>
  <si>
    <t xml:space="preserve">Kompletní montáž vč. lešení, zapojení na elektrický proud, sprovoznění, vyregulování soustavy vč.protokolu o zaregulovaní, zaškolení obsluhy a předání </t>
  </si>
  <si>
    <t>POZNÁMKA:
- všechny položky musí obsahovat dodávku i montáž, včetně drobného spojovacího a kotvícího materiálu (např. kotvy, závěsy...)
-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 všechna zařízení, systémy rozvody, instalace a konstrukce budou oceňovány a dodávány plně funkční, tj. včetně všech komponentů, upevňovacích prvků, podpor, prostupů apod.
- do všech činností musí zhotovitel zohlednit stavební přípomoc (např. drážky, prostupy...)
- zhotovitel bere na vědomí, že musí v ceně zohlednit jak dílčí tak celkové revize, zkoušky, regulace, atd.
- zhotovitel musí v ceně zohlednit provizorní opatření vedoucí k zajištění stavby před vnějšími vlivy, zejména pak dešti
- zhotovitel musí provést na svůj náklad i zaškolení obsluhy a údržby na všech částech dodávky
- zhotovitel musí v ceně zohlednit náklady na pomocné lešení a konstrukce, které bude potřebovat pro realizaci díla</t>
  </si>
  <si>
    <t>Přesuny</t>
  </si>
  <si>
    <t>Zaregulování, vyzkoušení, předávací řízení</t>
  </si>
  <si>
    <t xml:space="preserve">D.1.4d MĚŘENÍ A REGULACE </t>
  </si>
  <si>
    <t>Rozvaděč pro MaR, skříňový oceloplechový</t>
  </si>
  <si>
    <t xml:space="preserve">Rozvaděč měření a regulace </t>
  </si>
  <si>
    <t>skříňový rozvaděč 1 pole</t>
  </si>
  <si>
    <t>rozměry 2000x800x300 (S x V x H)</t>
  </si>
  <si>
    <t>krytí IP 43/00</t>
  </si>
  <si>
    <r>
      <rPr>
        <sz val="10"/>
        <rFont val="Arial Narrow"/>
        <family val="2"/>
        <charset val="1"/>
      </rPr>
      <t xml:space="preserve">přívod horem, </t>
    </r>
    <r>
      <rPr>
        <sz val="10"/>
        <rFont val="Arial Narrow"/>
        <family val="2"/>
        <charset val="238"/>
      </rPr>
      <t>vývod horem</t>
    </r>
  </si>
  <si>
    <r>
      <rPr>
        <sz val="10"/>
        <rFont val="Arial Narrow"/>
        <family val="2"/>
        <charset val="1"/>
      </rPr>
      <t xml:space="preserve">Napájecí soustava: </t>
    </r>
    <r>
      <rPr>
        <sz val="10"/>
        <rFont val="Arial Narrow"/>
        <family val="2"/>
        <charset val="238"/>
      </rPr>
      <t>1NPE 50Hz 230VTN-C-S</t>
    </r>
  </si>
  <si>
    <r>
      <rPr>
        <sz val="10"/>
        <rFont val="Arial Narrow"/>
        <family val="2"/>
        <charset val="1"/>
      </rPr>
      <t xml:space="preserve">Ovládací napětí: </t>
    </r>
    <r>
      <rPr>
        <sz val="10"/>
        <rFont val="Arial Narrow"/>
        <family val="2"/>
        <charset val="238"/>
      </rPr>
      <t>1N-230V AC, 50Hz, 2-24V DV / AC</t>
    </r>
  </si>
  <si>
    <t>Náplň rozvaděče (mimo řídící systém)</t>
  </si>
  <si>
    <t>Jistící, ovládací a signalizační prvky, zdroje, svorkovnice, DIN lišty, vývodky, atd.</t>
  </si>
  <si>
    <t>Montáž ŘS vč. terminálu</t>
  </si>
  <si>
    <t>Zkoušky rozvaděče</t>
  </si>
  <si>
    <t>Řídící systém MaR</t>
  </si>
  <si>
    <t>Řídící systém pro min. 20x AI, 73xDI, 18xAO, 27xDO, 2xRS485, Ethernet</t>
  </si>
  <si>
    <t>Základní modul pro řídící systém, 1xRS485, 1xRS232, Ethernet</t>
  </si>
  <si>
    <t>Rozšiřující modul - 8x analogových vstupů 0 až 10V, 0 až 20 mA,  Ni1000, Pt100, min. 10 bitů</t>
  </si>
  <si>
    <t>Rozšiřující modul – 16x číslicových vstupů 24 V ss. / stř., galvanicky oddělené</t>
  </si>
  <si>
    <t>Rozšiřující modul  - 8x analogových výstupů 0 až 10V, min. 10 bitů</t>
  </si>
  <si>
    <t>Rozšiřující modul  - 8x reléových výstupů 250 V / 6 A</t>
  </si>
  <si>
    <t>Grafický terminál 7" dotykový, 2x RS485, Ethernet, do dveří rozvaděče</t>
  </si>
  <si>
    <t>Komunikační převodník RS232 na RS485</t>
  </si>
  <si>
    <t>Ethernetový switch na DIN lištu, 5xRJ45, 10 / 100 Mbps</t>
  </si>
  <si>
    <t>222 61-2113.R00</t>
  </si>
  <si>
    <t>Aplikační sw pro řídící systém, dle počtu datových bodů vč. grafiky pro terminál na rozvaděči</t>
  </si>
  <si>
    <t>db</t>
  </si>
  <si>
    <t>Periferie (polní instrumentace)</t>
  </si>
  <si>
    <t>Čidlo CO2 s autokalibrací, měřící rozsah 0...2000 ppm, výstup 4-20mA, napájení 24VDC</t>
  </si>
  <si>
    <t>Vlastní</t>
  </si>
  <si>
    <t>Čidlo relativní vlhkosti interiérové, měřící rozsah 0-100%rH, výstup 4-20mA, napájení 24VDC</t>
  </si>
  <si>
    <t>Čidlo teploty interiérové, Ni1000/6180ppm</t>
  </si>
  <si>
    <t>Čidlo teploty venkovní, Ni1000/6180ppm</t>
  </si>
  <si>
    <t>Čidlo teploty příložné (na potrubí max. DN80), Ni1000/6180ppm</t>
  </si>
  <si>
    <t>Čidlo teploty do jímky, l=400mm, závit G1/2, Ni1000/6180ppm</t>
  </si>
  <si>
    <t xml:space="preserve">Jímka nerezová, l=420mm, G1/2, pro teplotní čidlo </t>
  </si>
  <si>
    <t>Detektor koncentrace CO, dvoustupňový, napájení 24VDC, vč. kalirace</t>
  </si>
  <si>
    <t>Detektor koncentrace zemního, dvoustupňový, napájení 24VDC, vč. kalibrace</t>
  </si>
  <si>
    <t>Snímač zaplavení prostoru, montáž a zeď, napájení 24VDC, vč. vyhodnocovací jednotky</t>
  </si>
  <si>
    <t>Snímač tlaku topné vody, měřící rozsah 0-6bar, výstup 4-20mA, napájení 24VDC</t>
  </si>
  <si>
    <t>Tlačítko pro montáž na povrch, min. IP44, 1xNO, 230V</t>
  </si>
  <si>
    <t>Kabely a kabelové trasy</t>
  </si>
  <si>
    <t>Žlab kabelový, 125x50mm vč. tvarovek, víka a veškerého spojovacího materiálu</t>
  </si>
  <si>
    <t>Žlab kabelový, 63x50mm vč. tvarovek, víka a veškerého spojovacího materiálu</t>
  </si>
  <si>
    <t>Kabelový žebřík 150x60mm vč. držáků, nosníků a veškerého montážního příslušenství</t>
  </si>
  <si>
    <t>220 26-0101.R00</t>
  </si>
  <si>
    <t xml:space="preserve">Krabicová rozvodka Acidur s 1 - 2 vývody  </t>
  </si>
  <si>
    <t>345710542R</t>
  </si>
  <si>
    <t>Trubka elektroinstal. ohebná 2325/LPE-1</t>
  </si>
  <si>
    <t xml:space="preserve">34142157R </t>
  </si>
  <si>
    <t>Vodič CYA 6mm2 zelená/žlutá</t>
  </si>
  <si>
    <t>34142158R</t>
  </si>
  <si>
    <t>Vodič CYA 16mm2 zelená/žlutá</t>
  </si>
  <si>
    <t>341350151R</t>
  </si>
  <si>
    <t>341350121R</t>
  </si>
  <si>
    <t>341350122R</t>
  </si>
  <si>
    <t>341350123R</t>
  </si>
  <si>
    <t>Ostatní podružný materiál (kabel. pásky, popisovací kabel. štítky, svorky, úchyty, ucpávky…)</t>
  </si>
  <si>
    <t>Práce a dodávky PSV</t>
  </si>
  <si>
    <t>210 19-0006.R00</t>
  </si>
  <si>
    <t>Montáž celoplechových rozvodnic do váhy 300 kg</t>
  </si>
  <si>
    <t>Montáže a pokládka kabelů a kabelový tras</t>
  </si>
  <si>
    <t>Odvoz a uložení odpadu</t>
  </si>
  <si>
    <t>Prostupy konstrukcemi, požární ucpávky</t>
  </si>
  <si>
    <t>Oživení a zkoušky, zaškolení</t>
  </si>
  <si>
    <t>Koordinace postupu prací s ostatními profesemi</t>
  </si>
  <si>
    <t>Revize</t>
  </si>
  <si>
    <t xml:space="preserve">kus </t>
  </si>
  <si>
    <t>M36.1</t>
  </si>
  <si>
    <t>M36.2</t>
  </si>
  <si>
    <t>M36.3</t>
  </si>
  <si>
    <t>M36.4</t>
  </si>
  <si>
    <t>M36.5</t>
  </si>
  <si>
    <t>D.1.4e SILNOPROUDÉ INSTALACE</t>
  </si>
  <si>
    <t>34111030R</t>
  </si>
  <si>
    <t xml:space="preserve">Kabel silový s Cu jádrem 750 V CYKY 3 x 1,5 mm2 </t>
  </si>
  <si>
    <t>34111036R</t>
  </si>
  <si>
    <t xml:space="preserve">Kabel silový s Cu jádrem 750 V CYKY 3 x 2,5 mm2 </t>
  </si>
  <si>
    <t>34111042R</t>
  </si>
  <si>
    <t xml:space="preserve">Kabel silový s Cu jádrem 750 V CYKY 3 x 4 mm2 </t>
  </si>
  <si>
    <t>34111060R</t>
  </si>
  <si>
    <t xml:space="preserve">Kabel silový s Cu jádrem 750 V CYKY 4 x 1,5 mm2 </t>
  </si>
  <si>
    <t>34111090R</t>
  </si>
  <si>
    <t xml:space="preserve">Kabel silový s Cu jádrem 750 V CYKY 5 x 1,5 mm2 </t>
  </si>
  <si>
    <t>34111094R</t>
  </si>
  <si>
    <t xml:space="preserve">Kabel silový s Cu jádrem 750 V CYKY 5 x 2,5 mm2 </t>
  </si>
  <si>
    <t>34111100R</t>
  </si>
  <si>
    <t>Kabel silový s Cu jádrem 750 V CYKY 5 x 6 mm2</t>
  </si>
  <si>
    <t>34111101R</t>
  </si>
  <si>
    <t>Kabel silový s Cu jádrem 750 V CYKY 5 x 10 mm2</t>
  </si>
  <si>
    <t>34111102R</t>
  </si>
  <si>
    <t>Kabel silový s Cu jádrem 750 V CYKY 5 x 16 mm2</t>
  </si>
  <si>
    <t>Kabel silový s Cu jádrem 750 V CYKY 5 x 25 mm2</t>
  </si>
  <si>
    <t>Kabel silový 0,6/1kV, Cu, 3x1,5mm2 s třídou reakce na oheň B2cas1,d0, P60</t>
  </si>
  <si>
    <t>34140826R</t>
  </si>
  <si>
    <t xml:space="preserve">Vodič silový pevné uložení CY H07 V-U 6,00 mm2 </t>
  </si>
  <si>
    <t>34140827R</t>
  </si>
  <si>
    <t xml:space="preserve">Vodič silový pevné uložení CY H07 V-U 10,00 mm2 </t>
  </si>
  <si>
    <t>Kabelový žebřík včetně příslušenství</t>
  </si>
  <si>
    <t>Instalační chránička ohebná plastová D25</t>
  </si>
  <si>
    <t>Instalační chránička ohebná plastová D40</t>
  </si>
  <si>
    <t>Ostatní příslušenství a drobný montážní materiál</t>
  </si>
  <si>
    <t>Spínače</t>
  </si>
  <si>
    <t>34535400R</t>
  </si>
  <si>
    <t xml:space="preserve">Strojek spínače 1pólového řaz.1  </t>
  </si>
  <si>
    <t>34535443R</t>
  </si>
  <si>
    <t xml:space="preserve">Strojek spínače seriového řaz.5 </t>
  </si>
  <si>
    <t>34535444R</t>
  </si>
  <si>
    <t>Strojek spínače střídavého řaz.6</t>
  </si>
  <si>
    <t>34535446R</t>
  </si>
  <si>
    <t>Strojek spínače střídavého řaz.7</t>
  </si>
  <si>
    <t>Spínač žaluziový včetně krytu a rámečku</t>
  </si>
  <si>
    <t>3-pol. Vypínač</t>
  </si>
  <si>
    <t>Tlačítko TOTAL STOP</t>
  </si>
  <si>
    <t>Dvojitý stmívač</t>
  </si>
  <si>
    <t>34536700R</t>
  </si>
  <si>
    <t>Rámeček pro spínače a zásuvky</t>
  </si>
  <si>
    <t>34531501R</t>
  </si>
  <si>
    <t>Stropní PIR čidlo pohybu</t>
  </si>
  <si>
    <t>Zásuvky</t>
  </si>
  <si>
    <t>34551010R</t>
  </si>
  <si>
    <t>Zásuvka zapuštěná 10/16A</t>
  </si>
  <si>
    <t>34536705R</t>
  </si>
  <si>
    <t>Rámeček pro spínače a zásuvky 2-násobný</t>
  </si>
  <si>
    <t>Rámeček pro spínače a zásuvky 3-násobný</t>
  </si>
  <si>
    <t>Zásuvka 3f 16A,včetně příslušenství</t>
  </si>
  <si>
    <t xml:space="preserve">Podlahová zásuvková krabice, 3x230V, včetně zásuvek a příslušenství </t>
  </si>
  <si>
    <t>Krabice a připojení</t>
  </si>
  <si>
    <t>345715161R</t>
  </si>
  <si>
    <t>Krabice přístrojová</t>
  </si>
  <si>
    <t>34571511R</t>
  </si>
  <si>
    <t>Krabice přístrojová kruhová</t>
  </si>
  <si>
    <t>Venkovní termostat s teplotním čidlem</t>
  </si>
  <si>
    <t>Hromosvod a uzemnění</t>
  </si>
  <si>
    <t>Držák střešních vedení pro ploché střechy</t>
  </si>
  <si>
    <t>Držák vedení pro svod</t>
  </si>
  <si>
    <t>35441120R</t>
  </si>
  <si>
    <t>Zemnící pásek FeZn 30x4 mm</t>
  </si>
  <si>
    <t>35444180R</t>
  </si>
  <si>
    <t>Drát AlMgSi 8</t>
  </si>
  <si>
    <t>Drát AlMgSi 10</t>
  </si>
  <si>
    <t>Poplastovaný drát AlMgSi 8</t>
  </si>
  <si>
    <t>Trubka ochranná pro skrytý svod</t>
  </si>
  <si>
    <t>35443120R</t>
  </si>
  <si>
    <t>SR, spojovací svorka pro zemnící pásky</t>
  </si>
  <si>
    <t>Zkušební svorka v krabici</t>
  </si>
  <si>
    <t>Spojovací svorka</t>
  </si>
  <si>
    <t>35443124R</t>
  </si>
  <si>
    <t>SS, spojovací svorka pásek-drát</t>
  </si>
  <si>
    <t>35441860R</t>
  </si>
  <si>
    <t>Svorka k jímací tyči</t>
  </si>
  <si>
    <t>Hlavní ochranná přípojnice</t>
  </si>
  <si>
    <t>35441000R</t>
  </si>
  <si>
    <t>Jímací tyč 1m</t>
  </si>
  <si>
    <t>35441020R</t>
  </si>
  <si>
    <t>Jímací tyč 1,5m</t>
  </si>
  <si>
    <t>Osvětlení</t>
  </si>
  <si>
    <t>A1, sv. LED vestavné, 20W 2300lm 3000K Ra85 UGR-19, těleso AL slitina bílý lak, krytí  IP44, IK07 d= 220mm</t>
  </si>
  <si>
    <t>A2, sv. LED vestavné, 13W 1500lm 3000K Ra85 UGR-19, těleso AL slitina bílý lak, krytí  IP44, IK07, d=193mm</t>
  </si>
  <si>
    <t>A3, sv. LED vestavné, 20W 2400lm 4000K Ra85 UGR-19, těleso AL slitina bílý lak, krytí  IP44, IK07 d= 220mm</t>
  </si>
  <si>
    <t>B, sv. vestavné LED 45W/4000K, tělleso sv. Al slitina, bílá barva, difuzor čirý mikropyramidový kryt, IP54, do podhledu 600x600</t>
  </si>
  <si>
    <t>C, sv. nástěnné LED 30W/m 5100lm/m 3000K, těleso sv. Al slitina povrchová úprava elox mat, difuzor rohový  opál, kocovka AL povrch elox mat, délka dle projektu</t>
  </si>
  <si>
    <t>D.p, synchronizace tlačřítel DALI</t>
  </si>
  <si>
    <t>D1, sv. vestavné LED 30,1W/3000K, 3090lm, těleso sv. AL slitina, bílý AL rámeček, mikroprismatický difuzor, stmívatelné DALI, d= 420mm</t>
  </si>
  <si>
    <t>D2, sv. vestavné LED 43,2W/3000K, 5030lm, těleso sv. AL slitina, bílý AL rámeček, mikroprismatický difuzor, stmívatelné DALI, d= 620mm</t>
  </si>
  <si>
    <t>E, sv. vestavné LED driver multiwatt 15/18/24/27/30/34W/4000K, 2250-4650lm Ra85 UGR 11-16, bava bílá, určno do kazet 600x600mm, do SDK i na pevný strop</t>
  </si>
  <si>
    <t>F1, sv. přisazené LED 50W/4000K 7400lm Ra85, těleso sv. PC, opálový difuzor, úchyty pro snadnou montáž bez nářadí, ocel nerez AISI304 krytí IP66, odolnost proti nárazu IK10</t>
  </si>
  <si>
    <t>F2, sv. přisazené LED 35W/4000K  5000lm Ra85, těleso sv. PC, opálový difuzor, úchyty pro snadnou montáž bez nářadí  ocel nerez AISI304 krytí IP66, odolnost proti nárazu IK10</t>
  </si>
  <si>
    <t>G, sv. vestavné LED 22W/3000K, 3025lm, těleso sv. Al slitina, barva bílá, opálový difuzor, IP43, 230V, d=260mm</t>
  </si>
  <si>
    <t>H, sv. přiazené LED 35,5W/3000K, těleso sv. Al slitina, barva dle výběru architekta, stínítko tripex opál, d= 440mm</t>
  </si>
  <si>
    <t>I, sv. vestavné LED 36W/3000K 3444lm, těleso sv. Al slitina, barva rámečku dle výběru architekta, l= 1200mm, difuzor satine mikropryramidový kryt, smívatelné DALI</t>
  </si>
  <si>
    <t>I.p, synchronizace tlačřítel DALI</t>
  </si>
  <si>
    <t>J, sv. přisazené LED 12W/3000K 1800lm Ra85, 120° těleso sv. Al slitina, barva stříbrná, IP65</t>
  </si>
  <si>
    <t>L, sv. nátěnné LED 15W/3000K 910lm Ra85, těleso sv. Al slitina barva povrch stříbrná RAL 7042, konstrukce umožnuje nastavení horizontálně +-90° vertikálně +-340°, optika AS, krytí IP55,</t>
  </si>
  <si>
    <t>N, sv. LED přisazené 3,5W nouzové protipanické , při výpadku svítící 3h, autotest, optika area IP65</t>
  </si>
  <si>
    <t>N.p, set pro vestavbu</t>
  </si>
  <si>
    <t>N1, sv. LED přisazené 3,5W nouzové protipanické , při výpadku svítící 3h, autotest, optika area IP65</t>
  </si>
  <si>
    <t>N1.p, tabulka pro piktogram s úchyty</t>
  </si>
  <si>
    <t>N1.p, set pro vestavbu</t>
  </si>
  <si>
    <t>N2, sv. nouzové LED 3W, protipanické, vestavné,  optika area, svítící 3hod po výpadku, autotest</t>
  </si>
  <si>
    <t>N3, sv. nouzové LED 3W, protipanické, vestavné,  optika koridor, svítící 3hod po výpadku, autotest</t>
  </si>
  <si>
    <t>N5, sv. LED přisazené 3,5W nouzové protipanické , při výpadku svítící 3h, autotest, optika asymetr IP65</t>
  </si>
  <si>
    <t>N5.p, ohřev baterky aktivace +3°C deaktivace +10°C funguje až do teploty -25°C</t>
  </si>
  <si>
    <t>Rozvaděče</t>
  </si>
  <si>
    <t>RH, Oceloplechová skříň, min. krytí IP54, rozvodná soustava,3NPE, 50Hz, 230/400V/TN-C-S, 280 modulů</t>
  </si>
  <si>
    <t>Svodič přepětí, 4p, SPD TYP 1+2</t>
  </si>
  <si>
    <t>Kombinovaný jistič chránič 2p, 6 kA, In=10 A, 30mA typ B, 2 HP</t>
  </si>
  <si>
    <t>Kombinovaný jistič chránič 2p, 6 kA, In=16 A, 30mA typ B, 2 HP</t>
  </si>
  <si>
    <t>Kombinovaný jistič chránič 4p, 6 kA, In=16 A, 30mA typ B, 4 HP</t>
  </si>
  <si>
    <t>358 22-0010.12R</t>
  </si>
  <si>
    <t>Jistič 6 A 1 pól. charakteristika B</t>
  </si>
  <si>
    <t>358 22-0010.13R</t>
  </si>
  <si>
    <t>Jistič 10 A 1 pól. charakteristika B</t>
  </si>
  <si>
    <t>358 22-0010.38R</t>
  </si>
  <si>
    <t>Jistič 10 A 1 pól. charakteristika C</t>
  </si>
  <si>
    <t>358 22-0010.40R</t>
  </si>
  <si>
    <t>Jistič 16 A 1 pól. charakteristika C</t>
  </si>
  <si>
    <t>358 22-0010.15R</t>
  </si>
  <si>
    <t>Jistič do 80 A 1 pól. charakteristika B, LTN-16B-1</t>
  </si>
  <si>
    <t>358 22-0023.19R</t>
  </si>
  <si>
    <t>Jistič 63 A 3 pól. charakteristika B</t>
  </si>
  <si>
    <t>Jistič 250 A 3 pól. charakteristika B</t>
  </si>
  <si>
    <t>Spínací hodiny na DIN lištu 1-pol</t>
  </si>
  <si>
    <t>Stykač, 4 rozp. Kontakty, do 500A</t>
  </si>
  <si>
    <t>Výkonový jistič 350A 3 pól.</t>
  </si>
  <si>
    <t>RP, Modulární, min. krytí IP30, zapuštěná instalace, rozvodná soustava,3NPE, 50Hz, 230/400V/TN-S, 96 modulů, 400V, v základní barvě</t>
  </si>
  <si>
    <t>Svodič přepětí, 3f, SPD TYP 2</t>
  </si>
  <si>
    <t>358 22-0010.36R</t>
  </si>
  <si>
    <t>Jistič 6 A 1 pól. charakteristika C</t>
  </si>
  <si>
    <t>358 22-0023.31R</t>
  </si>
  <si>
    <t xml:space="preserve">Jistič do 80 A 3 pól. charakterist. C, LTN-16C-3 </t>
  </si>
  <si>
    <t>358 22-0023.33R</t>
  </si>
  <si>
    <t>Jistič do 80 A 3 pól. charakterist. C, LTN-25C-3</t>
  </si>
  <si>
    <t>358 22-0023.35R</t>
  </si>
  <si>
    <t>Jistič 40 A 3 pól. charakteristika C</t>
  </si>
  <si>
    <t>358 22-0023.18R</t>
  </si>
  <si>
    <t>Jistič do 80 A 3 pól. charakterist. B, LTN-50B-3</t>
  </si>
  <si>
    <t>R.GAS, Modulární, min. krytí IP30, rozvodná soustava,3NPE, 50Hz, 230/400V/TN-S, 168 modulů, 400V, v základní barvě</t>
  </si>
  <si>
    <t>Kombinovaný jistič chránič 4p, 6 kA, In=32 A, 30mA typ B, 4 HP</t>
  </si>
  <si>
    <t>Proudový chránič 4p, 10 kA, In=40 A/30 mA</t>
  </si>
  <si>
    <t>Proudový chránič 4p, 10 kA, In=63 A/30 mA</t>
  </si>
  <si>
    <t>358 22-0023.17R</t>
  </si>
  <si>
    <t>Jistič 40 A 3 pól. charakteristika B</t>
  </si>
  <si>
    <t>Hlavní vypínač 3p, In=250 A, typ B, 3 HP</t>
  </si>
  <si>
    <t>210 80-0105.R00</t>
  </si>
  <si>
    <t>Kabel silový s Cu jádrem 750 V CYKY 3 x 1,5 mm2, uložení pod omítku</t>
  </si>
  <si>
    <t>210 80-0106.R00</t>
  </si>
  <si>
    <t>Kabel silový s Cu jádrem 750 V CYKY 3 x 2,5 mm2, uložení pod omítku</t>
  </si>
  <si>
    <t>210 80-0107.R00</t>
  </si>
  <si>
    <t>Kabel silový s Cu jádrem 750 V CYKY 3 x 4 mm2, uložení pod omítku</t>
  </si>
  <si>
    <t>210 80-0109.R00</t>
  </si>
  <si>
    <t>Kabel silový s Cu jádrem 750 V CYKY 4 x 1,5 mm2, uložení pod omítku</t>
  </si>
  <si>
    <t>210 80-0115.R00</t>
  </si>
  <si>
    <t>Kabel silový s Cu jádrem 750 V CYKY 5 x 1,5 mm2, uložení pod omítku</t>
  </si>
  <si>
    <t>210 80-0116.R00</t>
  </si>
  <si>
    <t>Kabel silový s Cu jádrem 750 V CYKY 5 x 2,5 mm2, uložení pod omítku</t>
  </si>
  <si>
    <t>210 80-0118.R00</t>
  </si>
  <si>
    <t>Kabel silový s Cu jádrem 750 V CYKY 5 x 6 mm2, uložení pod omítku</t>
  </si>
  <si>
    <t>Kabel silový s Cu jádrem 750 V CYKY 5 x 10 mm2, uložení pod omítku</t>
  </si>
  <si>
    <t>Kabel silový s Cu jádrem 750 V CYKY 5 x 16 mm2, uložení pod omítku</t>
  </si>
  <si>
    <t>Kabel silový s Cu jádrem 750 V CYKY 5 x 25 mm2, uložení pod omítku</t>
  </si>
  <si>
    <t>Kabel silový 0,6/1kV, Cu, 3x1,5mm2 s třídou reakce na oheň B2cas1,d0, P60, uložení pod omítku</t>
  </si>
  <si>
    <t>210 80-0004.R00</t>
  </si>
  <si>
    <t>Vodič silový pevné uložení CY H07 V-U 6,00 mm2, uložení pod omítku</t>
  </si>
  <si>
    <t>210 80-0005.R00</t>
  </si>
  <si>
    <t>Vodič silový pevné uložení CY H07 V-U 10,00 mm2, uložení pod omítku</t>
  </si>
  <si>
    <t>210 01-0003.R00</t>
  </si>
  <si>
    <t>Montáž Instalační chráničky ohebný plastové D25, uložení pod omítku</t>
  </si>
  <si>
    <t>210 01-0005.R00</t>
  </si>
  <si>
    <t>Montáž Instalační chráničky ohebný plastové D40, uložení pod omítku</t>
  </si>
  <si>
    <t>Montáž kabelového žebříka</t>
  </si>
  <si>
    <t>Montáž svítidel</t>
  </si>
  <si>
    <t>210 11-0041.R00</t>
  </si>
  <si>
    <t>210 11-0043.R00</t>
  </si>
  <si>
    <t>210 11-0045.R00</t>
  </si>
  <si>
    <t>210 11-0046.R00</t>
  </si>
  <si>
    <t>210 11-1011.R00</t>
  </si>
  <si>
    <t>650 11-1111.R00</t>
  </si>
  <si>
    <t>650 11-2316.R00</t>
  </si>
  <si>
    <t>650 06-3132.R00</t>
  </si>
  <si>
    <t>650 06-3152.R00</t>
  </si>
  <si>
    <t>650 06-1611.R00</t>
  </si>
  <si>
    <t>650 06-1641.R00</t>
  </si>
  <si>
    <t>650 06-1642.R00</t>
  </si>
  <si>
    <t>650 06-1812.R00</t>
  </si>
  <si>
    <t>650 06-1813.R00</t>
  </si>
  <si>
    <t>650 06-3632.R00</t>
  </si>
  <si>
    <t>D.1.4f SLABOPROUDÉ INSTALACE</t>
  </si>
  <si>
    <t>D.1.4g ROZVODY PLYNU</t>
  </si>
  <si>
    <t>723</t>
  </si>
  <si>
    <t>Vnitřní plynovod</t>
  </si>
  <si>
    <t>723150306R00</t>
  </si>
  <si>
    <t>Potrubí ocelové hladké černé svařované D 44,5x2,6</t>
  </si>
  <si>
    <t>723150312R00</t>
  </si>
  <si>
    <t>Potrubí ocelové hladké černé svařované D 57x2,9</t>
  </si>
  <si>
    <t>723150314R00</t>
  </si>
  <si>
    <t>Potrubí ocelové hladké černé svařované D 89x3,6</t>
  </si>
  <si>
    <t>723239103R00</t>
  </si>
  <si>
    <t>Montáž plynovodních armatur, 2 závity, G 1, ,vč.dodávky</t>
  </si>
  <si>
    <t>Nátěr syntet. potrubí do DN 100 mm Z +2x +1x email</t>
  </si>
  <si>
    <t>Provedení nátěrů včetně dodávky barvy a pomocného materiálu</t>
  </si>
  <si>
    <t>Nátěr syntetický armatur do DN 100 mm 2x +1x email</t>
  </si>
  <si>
    <t>Tlaková zkouška plyn. potrubí</t>
  </si>
  <si>
    <t>998723101R00</t>
  </si>
  <si>
    <t>Přesun hmot pro vnitřní plynovod, výšky do 6 m</t>
  </si>
  <si>
    <t>Systémové uložení potrubí a zařízení</t>
  </si>
  <si>
    <t>Kabely a elektrické vedení</t>
  </si>
  <si>
    <t>Kabel Datový kábel UTP CAT.6 (CAT.6a)</t>
  </si>
  <si>
    <t xml:space="preserve">Sběrnice CC - 02 </t>
  </si>
  <si>
    <t>Kabel reproduktorový 2 X 1,50 mm2</t>
  </si>
  <si>
    <t>Kabel zvonkový 2x0.8 mm2</t>
  </si>
  <si>
    <t>Kabel koaxiální kabel, průměr 7mm, PVC, impedance 75 Ohm</t>
  </si>
  <si>
    <t>Trubky, kanály pro kabely a krabice</t>
  </si>
  <si>
    <t>Ohebná dvouplášťová korugovaná chránička KF 09050_BA (Ø = 50mm)</t>
  </si>
  <si>
    <t>Ohebná trubka se střední mechanickou odolností (EN) 1240_L25 (Ø = 40mm)</t>
  </si>
  <si>
    <t xml:space="preserve">Krabice 400 V/16 A - kulatá univerzální </t>
  </si>
  <si>
    <t>Podlahová krabice 12 modulů</t>
  </si>
  <si>
    <t>Datová  technika</t>
  </si>
  <si>
    <t>Zásuvka 1x RJ45, CAT.6 (CAT.6a) 1 modul - pro podlahovou krabici</t>
  </si>
  <si>
    <t>Zásuvka HDMI 1 modul - pro podlahovou krabici</t>
  </si>
  <si>
    <t>Zásuvka USB 1 modul - pro podlahovou krabici</t>
  </si>
  <si>
    <t>Zásuvka dátová 2xRJ45 CAT.6 (CAT.6a) (Přístroj zásuvky datové Modular Jack RJ 45-8 Cat. 6 +  Kryt zásuvky komunikační + Rámeček pro elektroinstalační přístroje)</t>
  </si>
  <si>
    <t>Přístupový bod (Access point) Ubiquiti UniFi UAP-AC-LR WiFi 802.11 a/b/g/n/ac, až 450Mbps + 867Mbps, Dual-Band 2.4GHz + 5GHz, 3x3 MIMO, funkce AP/Hotspot, 1x GLAN, PoE</t>
  </si>
  <si>
    <t>Venkovní IP kamera 2-5 MPX, H.265, WDR 140dB, IR LED, ZOOM, mikrofon, POE, VCA</t>
  </si>
  <si>
    <t>NVR pro 24 IP kamer, až 12MP, HDMI 4K, 16x PoE, H.265, I/O, Audio, bez HDD</t>
  </si>
  <si>
    <t>Pevný SATA disk do DVR/NVR, kapacita 2000GB (2TB)</t>
  </si>
  <si>
    <t>Zásuvka HDMI</t>
  </si>
  <si>
    <t>Zásuvka 2x USB</t>
  </si>
  <si>
    <t>Systém SAT+TV+R</t>
  </si>
  <si>
    <t xml:space="preserve">Multipřepínač </t>
  </si>
  <si>
    <t>Zesilovač</t>
  </si>
  <si>
    <t>Slučovač</t>
  </si>
  <si>
    <t>Rozváděčová skřín</t>
  </si>
  <si>
    <t>SAT+TV+R Satelitní parabola - satelitní anténa</t>
  </si>
  <si>
    <t>Terr anténa</t>
  </si>
  <si>
    <t>Zásuvka TV+R+SAT (Kryt zásuvky + Rámeček pro elektroinstalační přístroj)</t>
  </si>
  <si>
    <t>Elektronická zabezpečovací signalizace</t>
  </si>
  <si>
    <t>Ústředna systému  s GSM a LAN komunikátorem, 2x BUS, 1200mA, místo pro AKU 18Ah</t>
  </si>
  <si>
    <t xml:space="preserve">Sběrnicový přístupový modul s displejem a klávesnicí </t>
  </si>
  <si>
    <t xml:space="preserve">Sběrnicový PIR detektor pohybu </t>
  </si>
  <si>
    <t xml:space="preserve">Sběrnicový kombinovaný PIR detektor pohybu s rozbitím skla </t>
  </si>
  <si>
    <t xml:space="preserve">Sběrnicový kombinovaný detektor kouře a vysoké teploty </t>
  </si>
  <si>
    <t xml:space="preserve">Sběrnicová siréna venkovní </t>
  </si>
  <si>
    <t xml:space="preserve">Sběrnicový magnetický detektor otevření miniaturní, </t>
  </si>
  <si>
    <t>Audio/Videovrátny</t>
  </si>
  <si>
    <t>Hlavní jednotka s kamerou</t>
  </si>
  <si>
    <t>13.56MHz čtečka RFID karet, příprava pro NFC, čte UID</t>
  </si>
  <si>
    <t>Bluetooth čtečka (modul)</t>
  </si>
  <si>
    <t>Rám pro instalaci do zdi, 4 moduly</t>
  </si>
  <si>
    <t>Krabice pro instalaci do zdi, 4 moduly</t>
  </si>
  <si>
    <t>Elektromotorický zámek</t>
  </si>
  <si>
    <t>Odchodové tlačítko</t>
  </si>
  <si>
    <t>Odpovídací video jednotky</t>
  </si>
  <si>
    <t>Výkonný stolní videotelefon</t>
  </si>
  <si>
    <t>Rozvádeče (Rozvaděč DR-1)</t>
  </si>
  <si>
    <t xml:space="preserve">Rozvaděč nástěnný 19" 21U 600x600 mm </t>
  </si>
  <si>
    <t>Gigabitový switch 24 portů s 10Gbit uplinkem a PoE (Podle bližší specifikace v Technické zprávě)</t>
  </si>
  <si>
    <t>Gigabitový switch 24 portů s 10Gbit uplinkem (Podle bližší specifikace v Technické zprávě)</t>
  </si>
  <si>
    <t>UTP patch kabel CAT. 6A, 1m</t>
  </si>
  <si>
    <t>Vyvazovací panel 19" 2U</t>
  </si>
  <si>
    <t>Modulární Keystone Patch panel UTP pro 24 x RJ45</t>
  </si>
  <si>
    <t>UPS Záložný zdroj</t>
  </si>
  <si>
    <t xml:space="preserve">Police 19" 2U 350mm ukládací plato BK úchyt na přední lišty </t>
  </si>
  <si>
    <t>Systém AUDIO</t>
  </si>
  <si>
    <t xml:space="preserve">11396 -  zdroj 60W-15V                                                                                                         </t>
  </si>
  <si>
    <t xml:space="preserve">12304 – mikrofonní předzesilovač                                          </t>
  </si>
  <si>
    <t xml:space="preserve">19102 – rámeček                                                                  </t>
  </si>
  <si>
    <t xml:space="preserve">19104 – dvojrámeček                                                                </t>
  </si>
  <si>
    <t xml:space="preserve">13503 – stolní mikrofonní základna interkomu                       </t>
  </si>
  <si>
    <t xml:space="preserve">12701 – linka s konektorem RJ45                                                                      </t>
  </si>
  <si>
    <t xml:space="preserve">13504 – základna pro rozšíření zón                                                                               </t>
  </si>
  <si>
    <t xml:space="preserve">52707 –  Bluetooth přijímač s FM rádiem                                          </t>
  </si>
  <si>
    <t xml:space="preserve">16602 – stropní reproduktor dvoupásmový, 16ohm         </t>
  </si>
  <si>
    <t xml:space="preserve">13204 – pomocný zesilovač zóny                                                                </t>
  </si>
  <si>
    <t>222 28-0215.R00 </t>
  </si>
  <si>
    <t xml:space="preserve">Kabel UTP kat.6 v trubkách  </t>
  </si>
  <si>
    <t>222 27-0282.R00 </t>
  </si>
  <si>
    <t>222 28-0241.R00</t>
  </si>
  <si>
    <t>Koaxiální kabel v trubkách  </t>
  </si>
  <si>
    <t>222 29-0008.R00</t>
  </si>
  <si>
    <t>Zásuvka 2xRJ45 UTP kat.6 pod omítku  </t>
  </si>
  <si>
    <t>222 30-1101.R00 </t>
  </si>
  <si>
    <t>Konektor RJ45 na kabel UTP  </t>
  </si>
  <si>
    <t>222 32-5021.R00  </t>
  </si>
  <si>
    <t>Kamera na předem připravené úchytné body </t>
  </si>
  <si>
    <t>222 73-0363.R00</t>
  </si>
  <si>
    <t>Multipřepínač do rozvaděče  </t>
  </si>
  <si>
    <t>222 73-0172.R00</t>
  </si>
  <si>
    <t>Anténní zesilovač  </t>
  </si>
  <si>
    <t>222 73-0361.R00</t>
  </si>
  <si>
    <t xml:space="preserve">Slučovač, rozbočovač nebo odbočovač na připr.body  </t>
  </si>
  <si>
    <t>222 73-0001.R00 </t>
  </si>
  <si>
    <t xml:space="preserve">Účastnická zásuvka TV+R+SAT koncová pod omítku  </t>
  </si>
  <si>
    <t>222 73-0032.R00 </t>
  </si>
  <si>
    <t>Stožár a kotvení na střechu plochou  </t>
  </si>
  <si>
    <t>222 73-0364.R00 </t>
  </si>
  <si>
    <t xml:space="preserve">Systémový zdroj do rozvaděče  </t>
  </si>
  <si>
    <t>222 73-0396.R00</t>
  </si>
  <si>
    <t>Měření TV signálu  </t>
  </si>
  <si>
    <t>222 73-0406.R00</t>
  </si>
  <si>
    <t xml:space="preserve">Měření na úč.zásuvce všechny kanály  </t>
  </si>
  <si>
    <t>222 32-5301.R00 </t>
  </si>
  <si>
    <t>Ústředna EZS na připravené úchytné body</t>
  </si>
  <si>
    <t>222 32-5001.R00</t>
  </si>
  <si>
    <t>Detektor PIR na předem připravené úchytné body </t>
  </si>
  <si>
    <t>222 32-5013.R00  </t>
  </si>
  <si>
    <t>Magnetický kontakt do nedřevěných zárubní  </t>
  </si>
  <si>
    <t>222 32-5201.R00  </t>
  </si>
  <si>
    <t>Klávesnice na předem připravené úchytné body </t>
  </si>
  <si>
    <t>222 32-5032.R00</t>
  </si>
  <si>
    <t>Požární konvenční stropní bodový hlásič na patici  </t>
  </si>
  <si>
    <t xml:space="preserve">222 32-5266.R00 </t>
  </si>
  <si>
    <t xml:space="preserve"> Siréna s majákem na budovu na úchyt.body</t>
  </si>
  <si>
    <t>222 32-5292.R00</t>
  </si>
  <si>
    <t>Měření smyčky </t>
  </si>
  <si>
    <t>222 32-5302.R00</t>
  </si>
  <si>
    <t>Programování ústředny, uvedení do provozu </t>
  </si>
  <si>
    <t>222 32-5401.R00</t>
  </si>
  <si>
    <t>Komunikátor do skříně ústředny EZS na úchyt.body</t>
  </si>
  <si>
    <t>222 32-3324.R00</t>
  </si>
  <si>
    <t>Tlač.tablo s klávesnicí, čtečkou a kamerou do zdi</t>
  </si>
  <si>
    <t>222 32-3302.R00 </t>
  </si>
  <si>
    <t xml:space="preserve"> Domácí videotelefon digitální, </t>
  </si>
  <si>
    <t>222 32-3316.R00</t>
  </si>
  <si>
    <t>Elektrický otvírač  </t>
  </si>
  <si>
    <t>222 61-1411.R00  </t>
  </si>
  <si>
    <t>Montáž komunikačních zařízení LTE/Switch/ apod. </t>
  </si>
  <si>
    <t>222 29-0971.R00</t>
  </si>
  <si>
    <t>Patch panel</t>
  </si>
  <si>
    <t>222 29-0981.R00</t>
  </si>
  <si>
    <t>Vyvazovací panel  </t>
  </si>
  <si>
    <t>222 37-0001.R00</t>
  </si>
  <si>
    <t>Jednotka zesilovače  </t>
  </si>
  <si>
    <t>222 37-0011.R00</t>
  </si>
  <si>
    <t>Mikrofonní stanice, s ovládacími tlačítky  </t>
  </si>
  <si>
    <t>222 37-0106.R00</t>
  </si>
  <si>
    <t xml:space="preserve">Reproduktor směrový nebo tlakový do 30 W  </t>
  </si>
  <si>
    <t>222 37-0601.R00 </t>
  </si>
  <si>
    <t>Kontrolní měření  </t>
  </si>
  <si>
    <t>222 37-0605.R00</t>
  </si>
  <si>
    <t xml:space="preserve"> Měření rozhlas.zařízení a měření srozumitelnosti  </t>
  </si>
  <si>
    <t>M21.1</t>
  </si>
  <si>
    <t>M21.2</t>
  </si>
  <si>
    <t>M21.3</t>
  </si>
  <si>
    <t>M21.4</t>
  </si>
  <si>
    <t>M21.5</t>
  </si>
  <si>
    <t>M21.6</t>
  </si>
  <si>
    <t>M21.7</t>
  </si>
  <si>
    <t>M21.8</t>
  </si>
  <si>
    <t>M22.1</t>
  </si>
  <si>
    <t>M22.2</t>
  </si>
  <si>
    <t>M22.3</t>
  </si>
  <si>
    <t>M22.4</t>
  </si>
  <si>
    <t>M22.5</t>
  </si>
  <si>
    <t>M22.6</t>
  </si>
  <si>
    <t>M22.7</t>
  </si>
  <si>
    <t>M22.8</t>
  </si>
  <si>
    <t>M22.9</t>
  </si>
  <si>
    <t>Montáž</t>
  </si>
  <si>
    <t>5a</t>
  </si>
  <si>
    <t>9a</t>
  </si>
  <si>
    <t>19a</t>
  </si>
  <si>
    <t>26a</t>
  </si>
  <si>
    <t>33a</t>
  </si>
  <si>
    <t>41a</t>
  </si>
  <si>
    <t>49a</t>
  </si>
  <si>
    <t>59a</t>
  </si>
  <si>
    <t>SO 02 Oplocení</t>
  </si>
  <si>
    <t>Arch. stav. část</t>
  </si>
  <si>
    <t>SO 02.1a</t>
  </si>
  <si>
    <t>Oplocení dřevěné,akátová plotovka,v.1,85m,jekly, výkopy,patky,kotvení,doplňky,detaily,D+M</t>
  </si>
  <si>
    <t>SO 02.1b</t>
  </si>
  <si>
    <t>Systémová branka v dřevěném oplocení,800/1750mm, výkop,patky,kování,zámek,kotvy,doplňky,detaily,D+M</t>
  </si>
  <si>
    <t>SO 02.2a</t>
  </si>
  <si>
    <t>Oplocení drátěné,2D,v. 1,85m,sloupky,vzpěry, výplň,výkopy,patky,kotvení,doplňky,detaily,D+M</t>
  </si>
  <si>
    <t>SO 02.2b</t>
  </si>
  <si>
    <t>Brána oplocení,drátěná,2D,3x1,75m,2-křídlá, výkop,patky,kování,zámek,kotvy,doplňky,detaily,D+M</t>
  </si>
  <si>
    <t>SO 02.3</t>
  </si>
  <si>
    <t>Podhrabové desky oplocení,prefabrikovaný beton, 2450/200/50mm,výkop,kotvení,doplňky,detaily,D+M</t>
  </si>
  <si>
    <t>oplocení dřevěné:72,57</t>
  </si>
  <si>
    <t>oplocení drátěné:136,5</t>
  </si>
  <si>
    <t>998767201R00</t>
  </si>
  <si>
    <t>SO 03 Vybavení zahrady</t>
  </si>
  <si>
    <t>3D hřiště:94,59</t>
  </si>
  <si>
    <t>chodník pro koloběžky:103</t>
  </si>
  <si>
    <t>dopadové plochy:87,12</t>
  </si>
  <si>
    <t>SO 03.6</t>
  </si>
  <si>
    <t>Venkovní 3D hřiště,PU povrch 35mm,trampolína,kopce, tunel,nerovnosti 0,5-1,0m,kotvení,doplňky,D+M</t>
  </si>
  <si>
    <t>SO 3.8.1-2</t>
  </si>
  <si>
    <t>Polyuretanový EPDM povrch tl.35mm,granulát, pojiva,kotvení,doplňky,detaily,D+M</t>
  </si>
  <si>
    <t>564201111R0X</t>
  </si>
  <si>
    <t>Podklad ze štěrkopísku po zhutnění tloušťky 3 cm, frakce 0-4mm</t>
  </si>
  <si>
    <t>564851115RTX</t>
  </si>
  <si>
    <t>Podklad ze štěrkodrti po zhutnění tloušťky 18,5 cm, štěrkodrť frakce 8-32 mm</t>
  </si>
  <si>
    <t>631315611R00</t>
  </si>
  <si>
    <t>Mazanina betonová tl. 12 - 24 cm C 16/20</t>
  </si>
  <si>
    <t>3D hřiště:94,59*0,16</t>
  </si>
  <si>
    <t>chodník pro koloběžky:103*0,2</t>
  </si>
  <si>
    <t>dopadové plochy:87,12*0,2</t>
  </si>
  <si>
    <t>631319175R00</t>
  </si>
  <si>
    <t>Příplatek za stržení povrchu mazaniny tl. 24 cm</t>
  </si>
  <si>
    <t>631361921RT9</t>
  </si>
  <si>
    <t>Výztuž mazanin svařovanou sítí, průměr drátu  8,0, oka 150/150 mm KY80</t>
  </si>
  <si>
    <t xml:space="preserve">  3D hřiště:94,59</t>
  </si>
  <si>
    <t xml:space="preserve">  chodník pro koloběžky:103</t>
  </si>
  <si>
    <t xml:space="preserve">  dopadové plochy:87,12</t>
  </si>
  <si>
    <t>284,71*5,4*1,1/1000</t>
  </si>
  <si>
    <t>998222011R00</t>
  </si>
  <si>
    <t>Přesun hmot, pozemní komunikace, kryt z kameniva</t>
  </si>
  <si>
    <t>310,16*1</t>
  </si>
  <si>
    <t>SO 03.1</t>
  </si>
  <si>
    <t>Multifunkční prolézačka "cvrček“,akátové dřevo, ocel,lak,výkop,základy,kotvení,doplňky,detaily,D+M</t>
  </si>
  <si>
    <t>SO 03.2</t>
  </si>
  <si>
    <t>Čtyřboká prolézačka "pyramida",akátové dřevo,ocel, lak,výkop,základy,kotvení,doplňky,detaily,D+M</t>
  </si>
  <si>
    <t>SO 03.3</t>
  </si>
  <si>
    <t>Vahadlová houpačka,akátové dřevo,pneumatiky, ocel,lak,výkop,základy,kotvení,doplňky,detaily,D+M</t>
  </si>
  <si>
    <t>SO 03.4</t>
  </si>
  <si>
    <t>Balanční prvek "žabka",odraz.můstek,akát.dřevo, ocel,lak,výkop,základy,kotvení,doplňky,detaily,D+M</t>
  </si>
  <si>
    <t>SO 03.5</t>
  </si>
  <si>
    <t>Venkovní pískoviště,kruhové D=4,4m,palisády,akát, geotext.,výkop,základy,kotvení,doplňky,detaily,D+M</t>
  </si>
  <si>
    <t>SO 03.5.1</t>
  </si>
  <si>
    <t>Zakrývací síť pískoviště,4,6x4,6m,stahovací guma, PVC síť s PES,kotvení,doplňky,detaily,D+M</t>
  </si>
  <si>
    <t>SO 03.5.2</t>
  </si>
  <si>
    <t>Stínící plachta pískoviště,5x5m,textilní,sloupy, akát,řetěz,kotvení,doplňky,detaily,D+M</t>
  </si>
  <si>
    <t>SO 03.5.3</t>
  </si>
  <si>
    <t>Zahradní záhony,palisády,akát,200/650mm, impreg.,výkop,základy,kotvení,doplňky,detaily,D+M</t>
  </si>
  <si>
    <t>SO 03.7.1</t>
  </si>
  <si>
    <t>Lavička pro děti,470/555/1000mm,ocel+akát,lak, pozink,výkop,základy,kotvení,doplňky,detaily,D+M</t>
  </si>
  <si>
    <t>SO 03.7.2</t>
  </si>
  <si>
    <t>Lavička pro dospělé,700/820/1500mm,ocel+akát,lak, pozink,výkop,základy,kotvení,doplňky,detaily,D+M</t>
  </si>
  <si>
    <t>SO 03.7.3</t>
  </si>
  <si>
    <t>Stůl pro děti,700/530/1200mm,ocel+HPL lamino, pozink,kotvení,doplňky,detaily,D+M</t>
  </si>
  <si>
    <t>SO 03.7.4</t>
  </si>
  <si>
    <t>Odpadkový koš,400/940mm,kruhový,ocel+akát, pozink,lak,kotvení,doplňky,detaily,D+M</t>
  </si>
  <si>
    <t>SO 03.7.5</t>
  </si>
  <si>
    <t>Lavice u zahradních záhonů,oblouková,ocel+akát, r=1,5m,pozink,lak,kotvení,doplňky,detaily,D+M</t>
  </si>
  <si>
    <t xml:space="preserve">MŠ Nad Dědinou </t>
  </si>
  <si>
    <t>SO 04 Přístřešek pro odpady</t>
  </si>
  <si>
    <t>SO 04.01</t>
  </si>
  <si>
    <t>Přístřešek popelnic,3,592x2,208x1,926m,jekly, L-profily,dřevovlák.panely,RAL,výkop,patky,D+M</t>
  </si>
  <si>
    <t>SO 04.02</t>
  </si>
  <si>
    <t>Mobilní plastová popelnice,HDPE,48x55x93cm, 120l,60kg,doplňky,detaily,D+M</t>
  </si>
  <si>
    <t>SO 02</t>
  </si>
  <si>
    <t>OPLOCENÍ</t>
  </si>
  <si>
    <t>VYBAVENÍ ZAHRADY</t>
  </si>
  <si>
    <t>PŘÍSTŘEŠEK PRO ODPADY</t>
  </si>
  <si>
    <t>SO 03</t>
  </si>
  <si>
    <t>SO 04</t>
  </si>
  <si>
    <t>0.02</t>
  </si>
  <si>
    <t>Provedení zkoušek podloží,zjištění únosnosti, zpráva,protokol</t>
  </si>
  <si>
    <t>1+1</t>
  </si>
  <si>
    <t>0.03</t>
  </si>
  <si>
    <t>Provedení kopaných sond pro vyhledání rozvodů IS a profesí, zpětné zapravení</t>
  </si>
  <si>
    <t>121101103R00</t>
  </si>
  <si>
    <t>Sejmutí ornice s přemístěním přes 100 do 250 m</t>
  </si>
  <si>
    <t>travní drn tl. 10cm:</t>
  </si>
  <si>
    <t>SO 01:0,1*998</t>
  </si>
  <si>
    <t>komunikace a parkoviště:0,1*(271+51,8+149)</t>
  </si>
  <si>
    <t>chodníky:0,1*(286,3+46,9+58,7)</t>
  </si>
  <si>
    <t>3D hřiště:0,1*95</t>
  </si>
  <si>
    <t>chodník pro koloběžky:0,1*103</t>
  </si>
  <si>
    <t>dopadové plochy herních prvků:0,1*87,1</t>
  </si>
  <si>
    <t>181050010RA0</t>
  </si>
  <si>
    <t>Terénní modelace</t>
  </si>
  <si>
    <t>plochy terénní modelace v zahradě:1918*1</t>
  </si>
  <si>
    <t>131301112R00</t>
  </si>
  <si>
    <t>Hloubení nezapaž. jam hor.4 do 1000 m3, STROJNĚ</t>
  </si>
  <si>
    <t>SO 01 po úr. -0,7m:20,6*14,1+10,6*9,8+4,3*18,7</t>
  </si>
  <si>
    <t>opěrná stěna:3,8*12,4</t>
  </si>
  <si>
    <t>komunikace a parkoviště:0,45*(271+51,8+149)</t>
  </si>
  <si>
    <t>chodníky:0,35*(286,3+46,9+58,7)</t>
  </si>
  <si>
    <t>3D hřiště:0,31*95</t>
  </si>
  <si>
    <t>chodník pro koloběžky:0,35*103</t>
  </si>
  <si>
    <t>dopadové plochy herních prvků:0,35*87,1</t>
  </si>
  <si>
    <t>výkopek:967,33*0,08</t>
  </si>
  <si>
    <t>174100010RA0</t>
  </si>
  <si>
    <t>Zásyp jam, rýh a šachet sypaninou</t>
  </si>
  <si>
    <t>SO 01 kolem objektu:3,7*14,1+3,9*9,8+3,4*18,7+1,2*33,2+1,5*32,9</t>
  </si>
  <si>
    <t>SO 01 pod objekt:0,1*14,1+1,3*9,8+19,1*18,7</t>
  </si>
  <si>
    <t>kolem opěrky:1,4*12,4</t>
  </si>
  <si>
    <t>výkopek z deponie k zásypům:631,84*1</t>
  </si>
  <si>
    <t>přebytek výkopku na skládku:967,33-631,84</t>
  </si>
  <si>
    <t>ornice na skládku:214,68*1</t>
  </si>
  <si>
    <t>výkopek na deponii:967,33*1</t>
  </si>
  <si>
    <t>ornice na deponii:214,68*1</t>
  </si>
  <si>
    <t xml:space="preserve">  přebytek výkopku na skládku:967,33-631,84</t>
  </si>
  <si>
    <t xml:space="preserve">  ornice na skládku:214,68*1</t>
  </si>
  <si>
    <t>550,17*12</t>
  </si>
  <si>
    <t>Poplatek za skládku horniny 1- 4, č. dle katal. odpadů 17 05 04</t>
  </si>
  <si>
    <t>199000001R00</t>
  </si>
  <si>
    <t>Poplatek za skládku - ornice</t>
  </si>
  <si>
    <t>8 h/den, 30dní:8*30</t>
  </si>
  <si>
    <t>SO 01:1*998</t>
  </si>
  <si>
    <t>komunikace a parkoviště:1*(271+51,8+149)</t>
  </si>
  <si>
    <t>chodníky:1*(286,3+46,9+58,7)</t>
  </si>
  <si>
    <t>IO 100</t>
  </si>
  <si>
    <t>PŘÍPRAVA ÚZEMÍ, TERÉNNÍ ÚPRAVY</t>
  </si>
  <si>
    <t xml:space="preserve">KOMUNIKACE A ZPEVNĚNÉ PLOCHY </t>
  </si>
  <si>
    <t>PŘÍPOJKA VODOVODU</t>
  </si>
  <si>
    <t>AREÁLOVÉ ROZVODY KANALIZACE DEŠŤOVÉ</t>
  </si>
  <si>
    <t>PŘÍPOJKA KANALIZACE SPLAŠKOVÉ</t>
  </si>
  <si>
    <t>AREÁLOVÉ ROZVODY KANALIZACE SPLAŠKOVÉ</t>
  </si>
  <si>
    <t>PŘÍPOJKA PLYNOVODU</t>
  </si>
  <si>
    <t>PŘÍPOJKA SILNOPROUDU</t>
  </si>
  <si>
    <t>AREÁLOVÉ ROZVODY SILNOPROUDU A VO</t>
  </si>
  <si>
    <t>PŘÍPOJKA SLABOPROUDU</t>
  </si>
  <si>
    <t>SADOVÉ ÚPRAVY</t>
  </si>
  <si>
    <t>IO 200</t>
  </si>
  <si>
    <t>IO 300</t>
  </si>
  <si>
    <t>IO 401</t>
  </si>
  <si>
    <t>IO 410</t>
  </si>
  <si>
    <t>IO 411</t>
  </si>
  <si>
    <t>IO 500</t>
  </si>
  <si>
    <t>IO 600</t>
  </si>
  <si>
    <t>IO 601</t>
  </si>
  <si>
    <t>IO 700</t>
  </si>
  <si>
    <t>IO 800.1</t>
  </si>
  <si>
    <t>IO 800.2</t>
  </si>
  <si>
    <t>PS 1000</t>
  </si>
  <si>
    <t>VN+ON</t>
  </si>
  <si>
    <t>GASTRO</t>
  </si>
  <si>
    <t>VEDLEJŠÍ A OSTATNÍ NÁKLADY</t>
  </si>
  <si>
    <t>SO</t>
  </si>
  <si>
    <t>IO</t>
  </si>
  <si>
    <t>PS</t>
  </si>
  <si>
    <t>IO 200.1 Vjezd ve správě BKOM a IO 200.2 Komunikace a zpevněné plochy ve správě MČ Bystrc</t>
  </si>
  <si>
    <t>1) IO 200.1 Vjezd ve správě BKOM</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</si>
  <si>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</si>
  <si>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</si>
  <si>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https://podminky.urs.cz/item/CS_URS_2022_01/113106134</t>
  </si>
  <si>
    <t>"část stávajícího chodníku" 21,0</t>
  </si>
  <si>
    <t>122151101</t>
  </si>
  <si>
    <t>Odkopávky a prokopávky nezapažené strojně v hornině třídy těžitelnosti I skupiny 1 a 2 do 20 m3</t>
  </si>
  <si>
    <t>https://podminky.urs.cz/item/CS_URS_2022_01/122151101</t>
  </si>
  <si>
    <t>"úprava ploch pro sjezd" 20,0</t>
  </si>
  <si>
    <t>132151101</t>
  </si>
  <si>
    <t>Hloubení nezapažených rýh šířky do 800 mm strojně s urovnáním dna do předepsaného profilu a spádu v hornině třídy těžitelnosti I skupiny 1 a 2 do 20 m3</t>
  </si>
  <si>
    <t>https://podminky.urs.cz/item/CS_URS_2022_01/132151101</t>
  </si>
  <si>
    <t>"pro silniční drenáž" 0,4*0,5*16,0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</si>
  <si>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</si>
  <si>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</si>
  <si>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</si>
  <si>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na skládku do 10km</t>
  </si>
  <si>
    <t>"z úpravy ploch pro sjezd" 20,0</t>
  </si>
  <si>
    <t>"ze silniční drenáže" 3,2</t>
  </si>
  <si>
    <t>Součet</t>
  </si>
  <si>
    <t>171151111</t>
  </si>
  <si>
    <t>Uložení sypanin do násypů strojně s rozprostřením sypaniny ve vrstvách a s hrubým urovnáním zhutněných z hornin nesoudržných sypkých</t>
  </si>
  <si>
    <t>https://podminky.urs.cz/item/CS_URS_2022_01/171151111</t>
  </si>
  <si>
    <t>"úprava ploch pro sjezd" 10,0</t>
  </si>
  <si>
    <t>"dosypání terénu za obrubami" 2,0</t>
  </si>
  <si>
    <t>6</t>
  </si>
  <si>
    <t>58331200</t>
  </si>
  <si>
    <t>štěrkopísek netříděný</t>
  </si>
  <si>
    <t>12,0*2,0"t/m3</t>
  </si>
  <si>
    <t>7</t>
  </si>
  <si>
    <t>181951112</t>
  </si>
  <si>
    <t>Úprava pláně vyrovnáním výškových rozdílů strojně v hornině třídy těžitelnosti I, skupiny 1 až 3 se zhutněním</t>
  </si>
  <si>
    <t>https://podminky.urs.cz/item/CS_URS_2022_01/181951112</t>
  </si>
  <si>
    <t>"pod konstrukci sjezdu a chodníku" 45,0</t>
  </si>
  <si>
    <t>Zakládání</t>
  </si>
  <si>
    <t>8</t>
  </si>
  <si>
    <t>211561111</t>
  </si>
  <si>
    <t>Výplň kamenivem do rýh odvodňovacích žeber nebo trativodů bez zhutnění, s úpravou povrchu výplně kamenivem hrubým drceným frakce 4 až 16 mm</t>
  </si>
  <si>
    <t>https://podminky.urs.cz/item/CS_URS_2022_01/211561111</t>
  </si>
  <si>
    <t>"silniční drenáž" 0,4*0,4*16,0</t>
  </si>
  <si>
    <t>9</t>
  </si>
  <si>
    <t>212682111</t>
  </si>
  <si>
    <t>Lože pro trativody z prohozeného výkopového materiálu</t>
  </si>
  <si>
    <t>https://podminky.urs.cz/item/CS_URS_2022_01/212682111</t>
  </si>
  <si>
    <t>"silniční drenáž z nepropustného materiálu" 0,4*0,1*16,0</t>
  </si>
  <si>
    <t>10</t>
  </si>
  <si>
    <t>212755216</t>
  </si>
  <si>
    <t>Trativody bez lože z drenážních trubek plastových flexibilních D 160 mm</t>
  </si>
  <si>
    <t>https://podminky.urs.cz/item/CS_URS_2022_01/212755216</t>
  </si>
  <si>
    <t>"silniční drenáž" 16,0</t>
  </si>
  <si>
    <t>Komunikace pozemní</t>
  </si>
  <si>
    <t>11</t>
  </si>
  <si>
    <t>564750001</t>
  </si>
  <si>
    <t>Podklad nebo kryt z kameniva hrubého drceného vel. 8-16 mm s rozprostřením a zhutněním plochy jednotlivě do 100 m2, po zhutnění tl. 150 mm</t>
  </si>
  <si>
    <t>https://podminky.urs.cz/item/CS_URS_2022_01/564750001</t>
  </si>
  <si>
    <t>podkladní vrstva chodníků</t>
  </si>
  <si>
    <t>"běžná dlažba" 4,0</t>
  </si>
  <si>
    <t>"hmotná dlažba" 6,5</t>
  </si>
  <si>
    <t>12</t>
  </si>
  <si>
    <t>564851011</t>
  </si>
  <si>
    <t>Podklad ze štěrkodrti ŠD s rozprostřením a zhutněním plochy jednotlivě do 100 m2, po zhutnění tl. 150 mm</t>
  </si>
  <si>
    <t>https://podminky.urs.cz/item/CS_URS_2022_01/564851011</t>
  </si>
  <si>
    <t>"ochranná vrstva pod pojížděnou dlažbou" 30,0</t>
  </si>
  <si>
    <t>"podkladní vrstva pod pojížděnou dlažbou" 30,0</t>
  </si>
  <si>
    <t>13</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</si>
  <si>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</si>
  <si>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</si>
  <si>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https://podminky.urs.cz/item/CS_URS_2022_01/596211120</t>
  </si>
  <si>
    <t>kryt chodníků</t>
  </si>
  <si>
    <t>14</t>
  </si>
  <si>
    <t>59245021</t>
  </si>
  <si>
    <t>dlažba tvar čtverec betonová 200x200x60mm přírodní</t>
  </si>
  <si>
    <t>4*1,03 'Přepočtené koeficientem množství</t>
  </si>
  <si>
    <t>15</t>
  </si>
  <si>
    <t>59245006</t>
  </si>
  <si>
    <t>dlažba tvar obdélník betonová pro nevidomé 200x100x60mm barevná</t>
  </si>
  <si>
    <t>6,5*1,03 'Přepočtené koeficientem množství</t>
  </si>
  <si>
    <t>16</t>
  </si>
  <si>
    <t>596211124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</si>
  <si>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Příplatek k cenám za dlažbu z prvků dvou barev</t>
  </si>
  <si>
    <t>https://podminky.urs.cz/item/CS_URS_2022_01/596211124</t>
  </si>
  <si>
    <t>17</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</si>
  <si>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</si>
  <si>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</si>
  <si>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https://podminky.urs.cz/item/CS_URS_2022_01/596212210</t>
  </si>
  <si>
    <t>"kryt vjezdu" 30,0</t>
  </si>
  <si>
    <t>18</t>
  </si>
  <si>
    <t>59245020</t>
  </si>
  <si>
    <t>dlažba tvar obdélník betonová 200x100x80mm přírodní</t>
  </si>
  <si>
    <t>30*1,03 'Přepočtené koeficientem množství</t>
  </si>
  <si>
    <t>Ostatní konstrukce a práce, bourání</t>
  </si>
  <si>
    <t>19</t>
  </si>
  <si>
    <t>914111111</t>
  </si>
  <si>
    <t>Montáž svislé dopravní značky základní velikosti do 1 m2 objímkami na sloupky nebo konzoly</t>
  </si>
  <si>
    <t>https://podminky.urs.cz/item/CS_URS_2022_01/914111111</t>
  </si>
  <si>
    <t>"B24a,b+E13" 2+2</t>
  </si>
  <si>
    <t>20</t>
  </si>
  <si>
    <t>40445620</t>
  </si>
  <si>
    <t>zákazové, příkazové dopravní značky B1-B34, C1-15 700mm</t>
  </si>
  <si>
    <t>"B24a,b" 2</t>
  </si>
  <si>
    <t>21</t>
  </si>
  <si>
    <t>40445638</t>
  </si>
  <si>
    <t>informativní značky směrové IS16, IS17 500x300mm</t>
  </si>
  <si>
    <t>"E13" 2</t>
  </si>
  <si>
    <t>22</t>
  </si>
  <si>
    <t>914511112</t>
  </si>
  <si>
    <t>Montáž sloupku dopravních značek délky do 3,5 m do hliníkové patky</t>
  </si>
  <si>
    <t>https://podminky.urs.cz/item/CS_URS_2022_01/914511112</t>
  </si>
  <si>
    <t>"pro B24a,b+E13" 2</t>
  </si>
  <si>
    <t>23</t>
  </si>
  <si>
    <t>40445225</t>
  </si>
  <si>
    <t>sloupek pro dopravní značku Zn D 60mm v 3,5m</t>
  </si>
  <si>
    <t>24</t>
  </si>
  <si>
    <t>916131213</t>
  </si>
  <si>
    <t>Osazení silničního obrubníku betonového se zřízením lože, s vyplněním a zatřením spár cementovou maltou stojatého s boční opěrou z betonu prostého, do lože z betonu prostého</t>
  </si>
  <si>
    <t>https://podminky.urs.cz/item/CS_URS_2022_01/916131213</t>
  </si>
  <si>
    <t>"přejezdové obrubníky" 28,0</t>
  </si>
  <si>
    <t>25</t>
  </si>
  <si>
    <t>59217032</t>
  </si>
  <si>
    <t>obrubník betonový silniční 1000x150x150mm</t>
  </si>
  <si>
    <t>28*1,02 'Přepočtené koeficientem množství</t>
  </si>
  <si>
    <t>26</t>
  </si>
  <si>
    <t>916231213</t>
  </si>
  <si>
    <t>Osazení chodníkového obrubníku betonového se zřízením lože, s vyplněním a zatřením spár cementovou maltou stojatého s boční opěrou z betonu prostého, do lože z betonu prostého</t>
  </si>
  <si>
    <t>https://podminky.urs.cz/item/CS_URS_2022_01/916231213</t>
  </si>
  <si>
    <t>27</t>
  </si>
  <si>
    <t>59217017</t>
  </si>
  <si>
    <t>obrubník betonový chodníkový 1000x100x250mm</t>
  </si>
  <si>
    <t>10*1,02 'Přepočtené koeficientem množství</t>
  </si>
  <si>
    <t>28</t>
  </si>
  <si>
    <t>919112233</t>
  </si>
  <si>
    <t>Řezání dilatačních spár v živičném krytu vytvoření komůrky pro těsnící zálivku šířky 20 mm, hloubky 40 mm</t>
  </si>
  <si>
    <t>https://podminky.urs.cz/item/CS_URS_2022_01/919112233</t>
  </si>
  <si>
    <t>"mezi stávající vozovkou a novým sjezdem" 22,0</t>
  </si>
  <si>
    <t>29</t>
  </si>
  <si>
    <t>919122132</t>
  </si>
  <si>
    <t>Utěsnění dilatačních spár zálivkou za tepla v cementobetonovém nebo živičném krytu včetně adhezního nátěru s těsnicím profilem pod zálivkou, pro komůrky šířky 20 mm, hloubky 40 mm</t>
  </si>
  <si>
    <t>https://podminky.urs.cz/item/CS_URS_2022_01/919122132</t>
  </si>
  <si>
    <t>997</t>
  </si>
  <si>
    <t>Přesun sutě</t>
  </si>
  <si>
    <t>30</t>
  </si>
  <si>
    <t>997221561</t>
  </si>
  <si>
    <t>Vodorovná doprava suti bez naložení, ale se složením a s hrubým urovnáním z kusových materiálů, na vzdálenost do 1 km</t>
  </si>
  <si>
    <t>https://podminky.urs.cz/item/CS_URS_2022_01/997221561</t>
  </si>
  <si>
    <t>"betonová zámková dlažba" 21,0*0,260"t/m2</t>
  </si>
  <si>
    <t>31</t>
  </si>
  <si>
    <t>997221569</t>
  </si>
  <si>
    <t>Vodorovná doprava suti bez naložení, ale se složením a s hrubým urovnáním Příplatek k ceně za každý další i započatý 1 km přes 1 km</t>
  </si>
  <si>
    <t>https://podminky.urs.cz/item/CS_URS_2022_01/997221569</t>
  </si>
  <si>
    <t>"betonová zámková dlažba" 21,0*0,260"t/m2"*9"km</t>
  </si>
  <si>
    <t>32</t>
  </si>
  <si>
    <t>997221615</t>
  </si>
  <si>
    <t>Poplatek za uložení stavebního odpadu na skládce (skládkovné) z prostého betonu zatříděného do Katalogu odpadů pod kódem 17 01 01</t>
  </si>
  <si>
    <t>https://podminky.urs.cz/item/CS_URS_2022_01/997221615</t>
  </si>
  <si>
    <t>33</t>
  </si>
  <si>
    <t>997221873</t>
  </si>
  <si>
    <t>Poplatek za uložení stavebního odpadu na recyklační skládce (skládkovné) zeminy a kamení zatříděného do Katalogu odpadů pod kódem 17 05 04</t>
  </si>
  <si>
    <t>https://podminky.urs.cz/item/CS_URS_2022_01/997221873</t>
  </si>
  <si>
    <t>"výkopek z úpravy ploch pro sjezd" 20,0*2,0"t/m3</t>
  </si>
  <si>
    <t>"výkopek ze silniční drenáže" 3,2*2,0"t/m3</t>
  </si>
  <si>
    <t>998</t>
  </si>
  <si>
    <t>Přesun hmot</t>
  </si>
  <si>
    <t>34</t>
  </si>
  <si>
    <t>998223011</t>
  </si>
  <si>
    <t>Přesun hmot pro pozemní komunikace s krytem dlážděným dopravní vzdálenost do 200 m jakékoliv délky objektu</t>
  </si>
  <si>
    <t>CS ÚRS 2022 01</t>
  </si>
  <si>
    <t>2) IO 200.2 Komunikace a zpevněné plochy ve správě MČ Bystrc</t>
  </si>
  <si>
    <t>"úprava ploch pro komunikace" 560,0</t>
  </si>
  <si>
    <t>"pro silniční drenáž" 0,4*0,5*55,0</t>
  </si>
  <si>
    <t>133151101</t>
  </si>
  <si>
    <t>Hloubení nezapažených šachet strojně v hornině třídy těžitelnosti I skupiny 1 a 2 do 20 m3</t>
  </si>
  <si>
    <t>https://podminky.urs.cz/item/CS_URS_2022_01/133151101</t>
  </si>
  <si>
    <t>"pro uliční vpusť" 1,2*1,2*2,2</t>
  </si>
  <si>
    <t>"z úpravy ploch pro komunikace" 560,0</t>
  </si>
  <si>
    <t>"ze silniční drenáže" 11,0</t>
  </si>
  <si>
    <t>"úprava ploch pro komunikace" 920,0</t>
  </si>
  <si>
    <t>"dosypání terénu za obrubami" 15,0</t>
  </si>
  <si>
    <t>"pod konstrukci komunikací" 980,0</t>
  </si>
  <si>
    <t>"silniční drenáž" 0,4*0,4*55,0</t>
  </si>
  <si>
    <t>"silniční drenáž z nepropustného materiálu" 0,4*0,1*55,0</t>
  </si>
  <si>
    <t>"silniční drenáž" 55,0</t>
  </si>
  <si>
    <t>452112112</t>
  </si>
  <si>
    <t>Osazení betonových dílců prstenců nebo rámů pod poklopy a mříže, výšky do 100 mm</t>
  </si>
  <si>
    <t>https://podminky.urs.cz/item/CS_URS_2022_01/452112112</t>
  </si>
  <si>
    <t>59224011</t>
  </si>
  <si>
    <t>prstenec šachtový vyrovnávací betonový 625x100x60mm</t>
  </si>
  <si>
    <t>"ochranná vrstva pojížděných ploch" 450,0</t>
  </si>
  <si>
    <t>"podkladní vrstva pojížděných ploch" 450,0</t>
  </si>
  <si>
    <t>564871011</t>
  </si>
  <si>
    <t>Podklad ze štěrkodrti ŠD s rozprostřením a zhutněním plochy jednotlivě do 100 m2, po zhutnění tl. 250 mm</t>
  </si>
  <si>
    <t>https://podminky.urs.cz/item/CS_URS_2022_01/564871011</t>
  </si>
  <si>
    <t>"podkladní vrstva pocházených ploch" 420,0</t>
  </si>
  <si>
    <t>596211255</t>
  </si>
  <si>
    <t>Kladení dlažby z betonových zámkových dlaždic komunikací pro pěší strojně s ložem z kameniva těženého nebo drceného tl. do 40 mm, s vyplněním spár s dvojitým hutněním, vibrováním a se smetením přebytečného materiálu na krajnici tl. 60 mm přes 300 m2</t>
  </si>
  <si>
    <t>https://podminky.urs.cz/item/CS_URS_2022_01/596211255</t>
  </si>
  <si>
    <t>"kryt pocházených ploch v barvě přírodní" 316,0</t>
  </si>
  <si>
    <t>"kryt pocházených ploch v barvě pískové" 104,0</t>
  </si>
  <si>
    <t>316*1,01 'Přepočtené koeficientem množství</t>
  </si>
  <si>
    <t>59245263</t>
  </si>
  <si>
    <t>dlažba tvar čtverec betonová 200x200x60mm barevná</t>
  </si>
  <si>
    <t>596212355</t>
  </si>
  <si>
    <t>Kladení dlažby z betonových zámkových dlaždic pozemních komunikací strojně s ložem z kameniva těženého nebo drceného tl. do 50 mm, s vyplněním spár, s dvojitým hutněním vibrováním a se smetením přebytečného materiálu na krajnici tl. 80 mm přes 300 m2</t>
  </si>
  <si>
    <t>https://podminky.urs.cz/item/CS_URS_2022_01/596212355</t>
  </si>
  <si>
    <t>"kryt pojížděných ploch" 450,0</t>
  </si>
  <si>
    <t>59245030</t>
  </si>
  <si>
    <t>dlažba tvar čtverec betonová 200x200x80mm přírodní</t>
  </si>
  <si>
    <t>450*1,01 'Přepočtené koeficientem množství</t>
  </si>
  <si>
    <t>596411111</t>
  </si>
  <si>
    <t>Kladení dlažby z betonových vegetačních dlaždic komunikací pro pěší s ložem z kameniva těženého nebo drceného tl. do 40 mm, s vyplněním spár a vegetačních otvorů, s hutněním vibrováním tl. 80 mm, pro plochy do 50 m2</t>
  </si>
  <si>
    <t>https://podminky.urs.cz/item/CS_URS_2022_01/596411111</t>
  </si>
  <si>
    <t>"zatravňovací dlažba u záhonu" 23,0</t>
  </si>
  <si>
    <t>59245030R</t>
  </si>
  <si>
    <t>dlažba tvar čtverec betonová vegetační a drenážní 200x200x80mm přírodní</t>
  </si>
  <si>
    <t>23*1,03 'Přepočtené koeficientem množství</t>
  </si>
  <si>
    <t>Trubní vedení</t>
  </si>
  <si>
    <t>895941302</t>
  </si>
  <si>
    <t>Osazení vpusti uliční z betonových dílců DN 450 dno s kalištěm</t>
  </si>
  <si>
    <t>https://podminky.urs.cz/item/CS_URS_2022_01/895941302</t>
  </si>
  <si>
    <t>59224495</t>
  </si>
  <si>
    <t>vpusť uliční DN 450 kaliště nízké 450/240x50mm</t>
  </si>
  <si>
    <t>895941314</t>
  </si>
  <si>
    <t>Osazení vpusti uliční z betonových dílců DN 450 skruž horní 570 mm</t>
  </si>
  <si>
    <t>https://podminky.urs.cz/item/CS_URS_2022_01/895941314</t>
  </si>
  <si>
    <t>59224486</t>
  </si>
  <si>
    <t>vpusť uliční DN 450 skruž horní betonová 450/570x50mm</t>
  </si>
  <si>
    <t>895941322</t>
  </si>
  <si>
    <t>Osazení vpusti uliční z betonových dílců DN 450 skruž středová 295 mm</t>
  </si>
  <si>
    <t>https://podminky.urs.cz/item/CS_URS_2022_01/895941322</t>
  </si>
  <si>
    <t>59224487</t>
  </si>
  <si>
    <t>vpusť uliční DN 450 skruž střední betonová 450/295x50mm</t>
  </si>
  <si>
    <t>895941331</t>
  </si>
  <si>
    <t>Osazení vpusti uliční z betonových dílců DN 450 skruž průběžná s výtokem</t>
  </si>
  <si>
    <t>https://podminky.urs.cz/item/CS_URS_2022_01/895941331</t>
  </si>
  <si>
    <t>59224489</t>
  </si>
  <si>
    <t>vpusť uliční DN 450 skruž průběžná s odtokem 150mm  450/450x50mm</t>
  </si>
  <si>
    <t>899203112</t>
  </si>
  <si>
    <t>Osazení mříží litinových včetně rámů a košů na bahno pro třídu zatížení B125, C250</t>
  </si>
  <si>
    <t>https://podminky.urs.cz/item/CS_URS_2022_01/899203112</t>
  </si>
  <si>
    <t>59224480</t>
  </si>
  <si>
    <t>mříž vtoková s rámem pro uliční vpusť 500x500, zatížení 25 tun</t>
  </si>
  <si>
    <t>"P4" 1</t>
  </si>
  <si>
    <t>"B1+E13" 1+1</t>
  </si>
  <si>
    <t>"IP12+E13" 3+3</t>
  </si>
  <si>
    <t>"IP13b+E13" 2+2</t>
  </si>
  <si>
    <t>40445609</t>
  </si>
  <si>
    <t>značky upravující přednost P1, P4 900mm</t>
  </si>
  <si>
    <t>"B1" 1</t>
  </si>
  <si>
    <t>35</t>
  </si>
  <si>
    <t>40445625</t>
  </si>
  <si>
    <t>informativní značky provozní IP8, IP9, IP11-IP13 500x700mm</t>
  </si>
  <si>
    <t>"IP12+E13" 3</t>
  </si>
  <si>
    <t>"IP13b+E13" 2</t>
  </si>
  <si>
    <t>36</t>
  </si>
  <si>
    <t>"E13" 1+3+2</t>
  </si>
  <si>
    <t>37</t>
  </si>
  <si>
    <t>"B1+E13" 1</t>
  </si>
  <si>
    <t>38</t>
  </si>
  <si>
    <t>39</t>
  </si>
  <si>
    <t>915231111</t>
  </si>
  <si>
    <t>Vodorovné dopravní značení stříkaným plastem přechody pro chodce, šipky, symboly nápisy bílé základní</t>
  </si>
  <si>
    <t>https://podminky.urs.cz/item/CS_URS_2022_01/915231111</t>
  </si>
  <si>
    <t>"V10f" 1</t>
  </si>
  <si>
    <t>40</t>
  </si>
  <si>
    <t>41</t>
  </si>
  <si>
    <t>59217031</t>
  </si>
  <si>
    <t>obrubník betonový silniční 1000x150x250mm</t>
  </si>
  <si>
    <t>155*1,02 'Přepočtené koeficientem množství</t>
  </si>
  <si>
    <t>42</t>
  </si>
  <si>
    <t>452*1,02 'Přepočtené koeficientem množství</t>
  </si>
  <si>
    <t>44</t>
  </si>
  <si>
    <t>935932334</t>
  </si>
  <si>
    <t>Odvodňovací plastový žlab pro třídu zatížení C 250 vnitřní šířky do 300 mm s krycím roštem můstkovým z litiny</t>
  </si>
  <si>
    <t>https://podminky.urs.cz/item/CS_URS_2022_01/935932334</t>
  </si>
  <si>
    <t>45</t>
  </si>
  <si>
    <t>"výkopek z úpravy ploch pro zpevněné plochy" 560,0*2,0"t/m3</t>
  </si>
  <si>
    <t>"výkopek ze silniční drenáže" 11,0*2,0"t/m3</t>
  </si>
  <si>
    <t>"výkopek z uliční vpusti" 3,2*2,0"t/m3</t>
  </si>
  <si>
    <t>46</t>
  </si>
  <si>
    <t>IO 300 PŘÍPOJKA VODOVODU</t>
  </si>
  <si>
    <t>IO 100 PŘÍPRAVA ÚZEMÍ, TERÉNNÍ ÚPRAVY</t>
  </si>
  <si>
    <t>132101201R00</t>
  </si>
  <si>
    <t>Hloubení rýh a jam</t>
  </si>
  <si>
    <t>122201109R01</t>
  </si>
  <si>
    <t>Příplatek za lepivost</t>
  </si>
  <si>
    <t>Nakládání výkopku</t>
  </si>
  <si>
    <t>Pažení a rozepření stěn rýh - příložné - hl. do 2m</t>
  </si>
  <si>
    <t>Odstranění paženi stěn rýh - příložné - hl. do 2 m</t>
  </si>
  <si>
    <t>Poplatek za skládku</t>
  </si>
  <si>
    <t>Rozebrání a sestavení komunikace</t>
  </si>
  <si>
    <t>119001423R00</t>
  </si>
  <si>
    <t>Dočasné zajištění kabelů - v počtu nad 6 kabelů</t>
  </si>
  <si>
    <t>119001412R00</t>
  </si>
  <si>
    <t>Dočasné zajištění beton.a plast.potrubí DN 200-500</t>
  </si>
  <si>
    <t>119001401R00</t>
  </si>
  <si>
    <t>Dočasné zajištění ocelového potrubí do DN 200 mm</t>
  </si>
  <si>
    <t>Vodorovné přemístění výkopku z hor. do 10000 m</t>
  </si>
  <si>
    <t>Potrubí PE100 SDR11 dn63</t>
  </si>
  <si>
    <t>Napojení na veřejný vodovod, Zemní souprava teleskopická 1,3-1,8m šoupátko DN50</t>
  </si>
  <si>
    <t>vč. navrtávacího pasu</t>
  </si>
  <si>
    <t xml:space="preserve">Poklop uliční šoupátkový </t>
  </si>
  <si>
    <t>Vodoměrná šachta 1,5x1,0x1,6m plast. k obetonovaní, stavební práce,včetně vystrojení, komínku,</t>
  </si>
  <si>
    <t>poklop litina tř. zat.  D400 - zateplený</t>
  </si>
  <si>
    <t>-KK DN50</t>
  </si>
  <si>
    <t>-KKV DN50</t>
  </si>
  <si>
    <t>-ZK DN50</t>
  </si>
  <si>
    <t>-2x průchodka do šachty</t>
  </si>
  <si>
    <t>-montáž vodoměru</t>
  </si>
  <si>
    <t>460490012R00</t>
  </si>
  <si>
    <t>Zakrytí potrubí výstr. folií PVC+vodič CYKY 2*4mm2</t>
  </si>
  <si>
    <t>892241111R00</t>
  </si>
  <si>
    <t>Tlaková zkouška vodovodního potrubí DN 80</t>
  </si>
  <si>
    <t>892421111R00</t>
  </si>
  <si>
    <t>Tlaková zkouška vodovodního potrubí DN 500</t>
  </si>
  <si>
    <t>IO 401 AREÁLOVÉ ROZVODY KANALIZACE DEŠŤOVÉ</t>
  </si>
  <si>
    <t>Potrubí DN150 PVC SN8</t>
  </si>
  <si>
    <t>Potrubí DN200 PVC SN8</t>
  </si>
  <si>
    <t>Š8</t>
  </si>
  <si>
    <t>Hloubka šachty 5,5m D600 plast</t>
  </si>
  <si>
    <t>PoklopLitinový 600/40T D400 na bet. konus</t>
  </si>
  <si>
    <t>Tešnění prstence  2ks</t>
  </si>
  <si>
    <t>Konus (teleskop)</t>
  </si>
  <si>
    <t>Skruž (trouba) -5500mm</t>
  </si>
  <si>
    <t>Dno kompakt</t>
  </si>
  <si>
    <t>Š9</t>
  </si>
  <si>
    <t>Hloubka šachty 2,1m D600 plast</t>
  </si>
  <si>
    <t>Skruž (trouba) -2100mm</t>
  </si>
  <si>
    <t>Š10</t>
  </si>
  <si>
    <t>Hloubka šachty 1,95m D600 plast</t>
  </si>
  <si>
    <t>Skruž (trouba) -2000mm</t>
  </si>
  <si>
    <t>Š11</t>
  </si>
  <si>
    <t>Hloubka šachty 1,48m D600 plast</t>
  </si>
  <si>
    <t>Skruž (trouba) -1500mm</t>
  </si>
  <si>
    <t>Odlučovač tuků</t>
  </si>
  <si>
    <t>Plastové bloky 800x800x350mm do hloubky 5,5m 100 ks</t>
  </si>
  <si>
    <t>Geotextilie 300g 250 m2</t>
  </si>
  <si>
    <t>Štěropískové lože 0-32mm 15,5m3</t>
  </si>
  <si>
    <t>Oválné balvany frakce 150-300mm 28,5 m3</t>
  </si>
  <si>
    <t>Geomříž oko 39x39mm 200m2</t>
  </si>
  <si>
    <t>PVC SN8 DN150 6 m</t>
  </si>
  <si>
    <t>PVC SN8 DN200 6m</t>
  </si>
  <si>
    <t>PE-HD DN100 45</t>
  </si>
  <si>
    <t>892571111R00</t>
  </si>
  <si>
    <t>Zkouška těsnosti kanalizace DN do 200, vodou</t>
  </si>
  <si>
    <t>IO 410 PŘÍPOJKA KANALIZACE SPLAŠKOVÉ</t>
  </si>
  <si>
    <t>Potrubí DN150 kamenina vč. obetonování</t>
  </si>
  <si>
    <t>Napojení na veřejnou, kanalizaci</t>
  </si>
  <si>
    <t>jádrový vývrt, zapravení ereglitem</t>
  </si>
  <si>
    <t>Š1</t>
  </si>
  <si>
    <t>Hloubka šachty 2,54m D600 plast</t>
  </si>
  <si>
    <t>Skruž (trouba) -2500mm</t>
  </si>
  <si>
    <t>IO 411 AREÁLOVÉ ROZVODY KANALIZACE SPLAŠKOVÉ</t>
  </si>
  <si>
    <t>Železobetonový odlučovač tuků NG1</t>
  </si>
  <si>
    <t>Podkladní deska tl. 250mm</t>
  </si>
  <si>
    <t>Litinový poklop pachotěsný D400</t>
  </si>
  <si>
    <t>Betonový konus 100/63</t>
  </si>
  <si>
    <t>Betonová skurž 100/100</t>
  </si>
  <si>
    <t>Betonová skurž 100/50</t>
  </si>
  <si>
    <t>Vyrovnávací prstenec 63/4</t>
  </si>
  <si>
    <t>Š2</t>
  </si>
  <si>
    <t>Hloubka šachty 2,05m D600 plast</t>
  </si>
  <si>
    <t>Š3</t>
  </si>
  <si>
    <t>Hloubka šachty 2,29m D600 plas</t>
  </si>
  <si>
    <t>Skruž (trouba) -2300mm</t>
  </si>
  <si>
    <t>Š4</t>
  </si>
  <si>
    <t>Hloubka šachty 2,58m D600 plast</t>
  </si>
  <si>
    <t>Skruž (trouba) -2600mm</t>
  </si>
  <si>
    <t>Š5</t>
  </si>
  <si>
    <t>Hloubka šachty 2,63m D600 plas</t>
  </si>
  <si>
    <t>Š6</t>
  </si>
  <si>
    <t>Hloubka šachty 2,52m D600 plas</t>
  </si>
  <si>
    <t>Š7</t>
  </si>
  <si>
    <t>Hloubka šachty 2,281m D600 plas</t>
  </si>
  <si>
    <t>Skruž (trouba) -2200mm</t>
  </si>
  <si>
    <t>IO 500 PŘÍPOJKA PLYNOVODU</t>
  </si>
  <si>
    <t>122201109R00</t>
  </si>
  <si>
    <t xml:space="preserve">Příplatek za lepivost </t>
  </si>
  <si>
    <t>Potrubí PE100 SDR11 dn40,  vč. ochranného potrubí dn63 CYY 2,5mm2</t>
  </si>
  <si>
    <t>723150304R01</t>
  </si>
  <si>
    <t>Potrubí ocelové hladké černé svařované DN40</t>
  </si>
  <si>
    <t>Montáž plynovodních armatur, 2 závity, DN40,PN16, dodávka a montáž armatury</t>
  </si>
  <si>
    <t>Plynoměrná skříň, 700x650x350mm</t>
  </si>
  <si>
    <t>Napojení na veřejný vodovod, Zemní souprava teleskopická 1,3-1,8m šoupátko DN32</t>
  </si>
  <si>
    <t>Přechod ocel/plast</t>
  </si>
  <si>
    <t>Regulátor rohový 10L, STL/NTL 2kPa</t>
  </si>
  <si>
    <t>Chránička DN50</t>
  </si>
  <si>
    <t>IO 600 PŘÍPOJKA SILNOPROUDU</t>
  </si>
  <si>
    <t>Kabel silový NAVY 4 x 240 mm2</t>
  </si>
  <si>
    <t>Instalační chránička ohebná D95</t>
  </si>
  <si>
    <t>Uzemnění</t>
  </si>
  <si>
    <t>Pásek uzemňovací pozinkovaný 30x4 mm</t>
  </si>
  <si>
    <t>650 12-5739.R00</t>
  </si>
  <si>
    <t>Kabel silový NAVY 4 x 240 mm2, uložení volně</t>
  </si>
  <si>
    <t>210 22-0021.R00</t>
  </si>
  <si>
    <t>Vedení uzemňovací v zemi FeZn do 120 mm2 vč.svorek</t>
  </si>
  <si>
    <t>Odstranění travnatého porostu kosení a zhrabávání trávy</t>
  </si>
  <si>
    <t>Sejmutí drnu uložení na hromadu nebo naložení na dopr.prostředek jekékoliv tloušťky</t>
  </si>
  <si>
    <t xml:space="preserve">Naložení výkopu ručně, z hornin tř.1-4 </t>
  </si>
  <si>
    <t>Zřízení kabelového lože včetne podsypu a urovnání povrchu z písku tloš.5cm nad kabel do 65 cm</t>
  </si>
  <si>
    <t>Výkop kabelové rýhy 50/80 cm hor.3 strojní výkop rýhy</t>
  </si>
  <si>
    <t>Zásyp kabelových rýh strojně ve volném terénu</t>
  </si>
  <si>
    <t xml:space="preserve">Krytí kabelu, spojek výstražnou folií z PVC šiřky 25cm </t>
  </si>
  <si>
    <t>IO 601 AREÁLOVÉ ROZVODY SILNOPROUDU A VO</t>
  </si>
  <si>
    <t>Kabel silový s Cu jádrem 750 V CYKY 5 x 2,5 mm2</t>
  </si>
  <si>
    <t>M, sv. nástěnné LED 30W/3000K 3565lm Ra92, těleso sv. Al slitina povrch. Úprava šedá, konstrukce umožnuje nastavení horizontálně +-180° tvrzené sklo, optika AS wallwasher, krytí IP65 odolnost proti nárazu IK09</t>
  </si>
  <si>
    <t>K, sv. LED sloupkové, 19W/3000K 1650lm Ra85, těleso AL slitina povrchov je speciálně ošetřený proti kyselým dešťům, psům, finální barva aluminium, konstrukce svítidla antivandal, svítidlo je konstruováno pro průběžnou montáž IP66</t>
  </si>
  <si>
    <t>210 81-0016.R00</t>
  </si>
  <si>
    <t>Kabel silový s Cu jádrem 750 V CYKY 5 x 2,5 mm2, uložení volně</t>
  </si>
  <si>
    <t>650 01-0633.R00</t>
  </si>
  <si>
    <t>Montáž Instalační chráničky ohebný plastové D25, uložení volně</t>
  </si>
  <si>
    <t>650 01-0623.R00</t>
  </si>
  <si>
    <t>IO 700 PŘÍPOJKA SLABOPROUDU</t>
  </si>
  <si>
    <t>Optický kabel singlemode 9/125</t>
  </si>
  <si>
    <t xml:space="preserve">28613301R  </t>
  </si>
  <si>
    <t xml:space="preserve"> Trubka ochranná kabelová HDPE </t>
  </si>
  <si>
    <t xml:space="preserve">460 20-0431.RT2 </t>
  </si>
  <si>
    <t xml:space="preserve"> Výkop kabelové rýhy 55/80 cm hor.1  ruční výkop rýhy</t>
  </si>
  <si>
    <t>460 31-0001.R00</t>
  </si>
  <si>
    <t xml:space="preserve">Uložení 1 kabelu strojně v hornině třídy 1 a 2  </t>
  </si>
  <si>
    <t>460 62-0011.RT1 </t>
  </si>
  <si>
    <t>Provizorní úprava terénu v přírodní hornině 1  ruční vyrovnání a zhutnění</t>
  </si>
  <si>
    <t>460 70-0001.R00</t>
  </si>
  <si>
    <t>Označení kabelového vedení  </t>
  </si>
  <si>
    <t>CS ÚRS 2020 02</t>
  </si>
  <si>
    <t>IO 800.2 SADOVÉ ÚPRAVY</t>
  </si>
  <si>
    <t>184852234</t>
  </si>
  <si>
    <t>Řez stromů prováděný lezeckou technikou zdravotní (S-RZ), plocha koruny stromu přes 30 do 60 m2</t>
  </si>
  <si>
    <t>Poznámka k položce:_x000D_
dle inventarizačního seznamu dř.č. 26</t>
  </si>
  <si>
    <t>184852235</t>
  </si>
  <si>
    <t>Řez stromů prováděný lezeckou technikou zdravotní (S-RZ), plocha koruny stromu přes 60 do 90 m2</t>
  </si>
  <si>
    <t>Poznámka k položce:_x000D_
dle inventarizačního seznamu dř.č. 24</t>
  </si>
  <si>
    <t>184852236</t>
  </si>
  <si>
    <t>Řez stromů prováděný lezeckou technikou zdravotní (S-RZ), plocha koruny stromu přes 90 do 120 m2</t>
  </si>
  <si>
    <t>Poznámka k položce:_x000D_
dle inventarizačního seznamu dř.č.25</t>
  </si>
  <si>
    <t>184802111</t>
  </si>
  <si>
    <t>Chemické odplevelení půdy před založením kultury, trávníku nebo zpevněných ploch  o výměře jednotlivě přes 20 m2 v rovině nebo na svahu do 1:5 postřikem na široko</t>
  </si>
  <si>
    <t>Poznámka k položce:_x000D_
trávník+ trávník v kruhovém záhoně + plošná výsadba keřů + záhony trvalek</t>
  </si>
  <si>
    <t>1601+11,1+317+19,4</t>
  </si>
  <si>
    <t>M1</t>
  </si>
  <si>
    <t>herbicid totální neselektivní</t>
  </si>
  <si>
    <t>litr</t>
  </si>
  <si>
    <t>Poznámka k položce:_x000D_
dávkování: 6 litrů přípravku na na 300 litrů vody na 1 ha</t>
  </si>
  <si>
    <t>1948,5*6/10000</t>
  </si>
  <si>
    <t>111311111</t>
  </si>
  <si>
    <t>Odstranění odumřelého travního drnu po aplikaci herbicidních přípravků ručně s pomocí drobné mechanizace v rovině nebo na svahu do 1:5, hloubky do 30 mm</t>
  </si>
  <si>
    <t>181114711</t>
  </si>
  <si>
    <t>Odstranění kamene z pozemku sebráním kamene, hmotnosti jednotlivě do 15 kg</t>
  </si>
  <si>
    <t>Poznámka k položce:_x000D_
odstranění případných stavebních zbytků</t>
  </si>
  <si>
    <t>183402131</t>
  </si>
  <si>
    <t>Rozrušení půdy na hloubku přes 50 do 150 mm souvislé plochy přes 500 m2 v rovině nebo na svahu do 1:5</t>
  </si>
  <si>
    <t>183106612</t>
  </si>
  <si>
    <t>Instalace protikořenových bariér do předem vyhloubené rýhy, včetně zásypu a hutnění v rovině nebo na svahu do 1:5, hloubky přes 500 do 700 mm</t>
  </si>
  <si>
    <t>M15</t>
  </si>
  <si>
    <t>protikořenová bariéra - netkaná textilie 360 g/m2, černá, tl. 1,2 mm, výška 1m</t>
  </si>
  <si>
    <t>Poznámka k položce:_x000D_
netkaná textilieze 100% polypropylénu se speciální povrchovou úpravou</t>
  </si>
  <si>
    <t>167103101</t>
  </si>
  <si>
    <t>Nakládání neulehlého výkopku z hromad  zeminy schopné zúrodnění</t>
  </si>
  <si>
    <t>Poznámka k položce:_x000D_
zemina pro trávníky a plošnou výsadbu keřů = 10 cm tl. vrstvy_x000D_
pro trávník založený položením travního drnu = 15 cm tl. vrtvy_x000D_
pro výsadbu trvalek = 20 cm tl. vrstvy_x000D_
substrát pro výměnu půdy v jamkách = 0,2 m3/jamku</t>
  </si>
  <si>
    <t>(1601+317)*0,1+11,1*0,15+19,4*0,2+28*0,2</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</si>
  <si>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</si>
  <si>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</si>
  <si>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Poznámka k položce:_x000D_
dovoz zeminy na stavbu</t>
  </si>
  <si>
    <t>181006111</t>
  </si>
  <si>
    <t>Rozprostření zemin schopných zúrodnění  v rovině a ve sklonu do 1:5, tloušťka vrstvy do 0,10 m</t>
  </si>
  <si>
    <t>1601+317+11,1+19,4</t>
  </si>
  <si>
    <t>M2</t>
  </si>
  <si>
    <t>zemina pro trávníky-ornice + směs písků</t>
  </si>
  <si>
    <t>(1601+317)*0,1+11,1*0,15</t>
  </si>
  <si>
    <t>M4</t>
  </si>
  <si>
    <t>zahradnický substrát pro výsadbu</t>
  </si>
  <si>
    <t>Poznámka k položce:_x000D_
homogenizovaná směs kompostů, rašeliny a zúrodnitelných substrátů, pro výměnu půdy v jymkách a na záhony trvalek</t>
  </si>
  <si>
    <t>19,4*0,2+28*0,2</t>
  </si>
  <si>
    <t>183403114</t>
  </si>
  <si>
    <t>Obdělání půdy  kultivátorováním v rovině nebo na svahu do 1:5</t>
  </si>
  <si>
    <t>Poznámka k položce:_x000D_
plochy trávníku + plošné výsadby keřů</t>
  </si>
  <si>
    <t>1601+317</t>
  </si>
  <si>
    <t>183403153</t>
  </si>
  <si>
    <t>Obdělání půdy  hrabáním v rovině nebo na svahu do 1:5</t>
  </si>
  <si>
    <t>183403161</t>
  </si>
  <si>
    <t>Obdělání půdy  válením v rovině nebo na svahu do 1:5</t>
  </si>
  <si>
    <t>1601+11,1</t>
  </si>
  <si>
    <t>181451131</t>
  </si>
  <si>
    <t>Založení trávníku na půdě předem připravené plochy přes 1000 m2 výsevem včetně utažení parkového v rovině nebo na svahu do 1:5</t>
  </si>
  <si>
    <t>M3</t>
  </si>
  <si>
    <t>travní směs univerzální rekreační</t>
  </si>
  <si>
    <t xml:space="preserve">Poznámka k položce:_x000D_
Složení travní směsi:_x000D_
jílek vytrvalý 'Barlicum' 				10% _x000D_
jílek vytrvalý 'Barsignum' 				10% _x000D_
jílek vytrvalý 'Barorlando' 				15% _x000D_
kostřava červená dlouze výběžkatá 'Polka' 		15% _x000D_
kostřava červená krátce výběžkatá 'Viktorka' 	15% _x000D_
kostřava červená trsnatá 'Musica' 			15% _x000D_
kostřava drsnolistá 'Dorotka' 				  5% _x000D_
lipnice luční 'Rubicon' 				15%_x000D_
</t>
  </si>
  <si>
    <t>1601*0,030</t>
  </si>
  <si>
    <t>181451151</t>
  </si>
  <si>
    <t>Založení trávníku na půdě předem připravené plochy přes 1000 m2 předpěstovaným travním kobercem parkového v rovině nebo na svahu do 1:5</t>
  </si>
  <si>
    <t>M13</t>
  </si>
  <si>
    <t>travní koberec předpěstovaný, zátěžový-travní směs rekreační</t>
  </si>
  <si>
    <t>185803111</t>
  </si>
  <si>
    <t>Ošetření trávníku  jednorázové v rovině nebo na svahu do 1:5</t>
  </si>
  <si>
    <t>183101221</t>
  </si>
  <si>
    <t>Hloubení jamek pro vysazování rostlin v zemině tř.1 až 4 s výměnou půdy z 50% v rovině nebo na svahu do 1:5, objemu přes 0,40 do 1,00 m3</t>
  </si>
  <si>
    <t>183111114</t>
  </si>
  <si>
    <t>Hloubení jamek pro vysazování rostlin v zemině tř.1 až 4 bez výměny půdy  v rovině nebo na svahu do 1:5, objemu přes 0,01 do 0,02 m3</t>
  </si>
  <si>
    <t>183111111</t>
  </si>
  <si>
    <t>Hloubení jamek pro vysazování rostlin v zemině tř.1 až 4 bez výměny půdy  v rovině nebo na svahu do 1:5, objemu do 0,002 m3</t>
  </si>
  <si>
    <t>184102115</t>
  </si>
  <si>
    <t>Výsadba dřeviny s balem do předem vyhloubené jamky se zalitím  v rovině nebo na svahu do 1:5, při průměru balu přes 500 do 600 mm</t>
  </si>
  <si>
    <t>M5-1</t>
  </si>
  <si>
    <t>Crataegus monogyna ´Stricta´ alejový strom s balem OK 12-14 cm</t>
  </si>
  <si>
    <t>M5-2</t>
  </si>
  <si>
    <t>Carpinus betulus ´Lucas´ alejový strom s balem OK 12-14 cm</t>
  </si>
  <si>
    <t>M5-3</t>
  </si>
  <si>
    <t>Prunus cerasifera ´Nigra´ alejový strom s balem OK 12-14 cm</t>
  </si>
  <si>
    <t>M5-4</t>
  </si>
  <si>
    <t>Acer campestre ´Elsrijk´ alejový strom s balem OK 12-14 cm</t>
  </si>
  <si>
    <t>M5-5</t>
  </si>
  <si>
    <t>Amelanchier arborea ´Robin Hill´ alejový strom s balem OK 12-14 cm</t>
  </si>
  <si>
    <t>M5-6</t>
  </si>
  <si>
    <t>Aesculus carnea ´Briotii´ alejový strom s balem OK 12-14 cm</t>
  </si>
  <si>
    <t>M5-7</t>
  </si>
  <si>
    <t>Fraxinus angustifolia ´Raywood´ alejový strom s balem OK 12-14 cm</t>
  </si>
  <si>
    <t>M5-8</t>
  </si>
  <si>
    <t>Acer pseudoplatanus ´Briliantissimum´ alejový strom s balem OK 12-14 cm</t>
  </si>
  <si>
    <t>M5-9</t>
  </si>
  <si>
    <t xml:space="preserve">Sorbus aucuparia ´Edulis´ alejový strom s balem OK </t>
  </si>
  <si>
    <t>M5-10</t>
  </si>
  <si>
    <t xml:space="preserve">Prunus avium ´Plena´ alejový strom s balem OK </t>
  </si>
  <si>
    <t>M5-11</t>
  </si>
  <si>
    <t>Acer campestre alejový strom s balem OK 12-14 cm</t>
  </si>
  <si>
    <t>M5-12</t>
  </si>
  <si>
    <t>Acer platanoides ´Schwedleri´ alejový strom s balem OK 12-14 cm</t>
  </si>
  <si>
    <t>M5-13</t>
  </si>
  <si>
    <t>Picea pungens ´Hoopsii´ zemní bal vel. 125-150 cm</t>
  </si>
  <si>
    <t>M5-14</t>
  </si>
  <si>
    <t>Betula jacqemontii  vícekmen s balem vel. 150-200 cm</t>
  </si>
  <si>
    <t>184102112</t>
  </si>
  <si>
    <t>Výsadba dřeviny s balem do předem vyhloubené jamky se zalitím  v rovině nebo na svahu do 1:5, při průměru balu přes 200 do 300 mm</t>
  </si>
  <si>
    <t>M5-21</t>
  </si>
  <si>
    <t>Spiraea japonica ´Albiflora´ vel.20-30 cm, K2,5</t>
  </si>
  <si>
    <t>M5-22</t>
  </si>
  <si>
    <t>Carpinus betulus vel. 100+, kontejner, jeden výhon</t>
  </si>
  <si>
    <t>M5-23</t>
  </si>
  <si>
    <t>Corylus avellana ´Katalánská´ vel. 30-40 cm, kontejner</t>
  </si>
  <si>
    <t>M5-24</t>
  </si>
  <si>
    <t>Forsythia x intermedia vel. 30-40 cm, kontejner K2,5</t>
  </si>
  <si>
    <t>47</t>
  </si>
  <si>
    <t>M5-25</t>
  </si>
  <si>
    <t>Physocarpus opulifolius vel. 30-40 cm, kontejner K2,5</t>
  </si>
  <si>
    <t>48</t>
  </si>
  <si>
    <t>M5-26</t>
  </si>
  <si>
    <t>Spiraea x vanhouttei ´Gold Fontain´ vel. 20-30 cm, kontejner K2,5</t>
  </si>
  <si>
    <t>49</t>
  </si>
  <si>
    <t>M5-27</t>
  </si>
  <si>
    <t xml:space="preserve">Spiraea x vanhouttei vel. 40+, 3 výhony, kontejner </t>
  </si>
  <si>
    <t>50</t>
  </si>
  <si>
    <t>M5-28</t>
  </si>
  <si>
    <t>Buddleja davidii ´Black Knight´ vel. 20-30cm, kontejner K2,5</t>
  </si>
  <si>
    <t>51</t>
  </si>
  <si>
    <t>M5-29</t>
  </si>
  <si>
    <t>Deutzia gracilis vel. 20-30 cm, kontejner K2,5</t>
  </si>
  <si>
    <t>52</t>
  </si>
  <si>
    <t>M5-30</t>
  </si>
  <si>
    <t>Weigela floribunda ´Rosea´ vel. 20-30 cm, kontejner K2,5</t>
  </si>
  <si>
    <t>53</t>
  </si>
  <si>
    <t>M5-31</t>
  </si>
  <si>
    <t>Syringa vulgaris ´Andenken an Ludwig Späth´ vel. 20-30 cm, kontejner K2,5</t>
  </si>
  <si>
    <t>54</t>
  </si>
  <si>
    <t>M5-32</t>
  </si>
  <si>
    <t>Philadelphus ´Lemoinei´ vel. 20-30 cm, kontejner K2,5</t>
  </si>
  <si>
    <t>55</t>
  </si>
  <si>
    <t>M5-33</t>
  </si>
  <si>
    <t>Weigela ´Red Prince´ vel. 20-30 kontejner K1,5</t>
  </si>
  <si>
    <t>56</t>
  </si>
  <si>
    <t>M5-34</t>
  </si>
  <si>
    <t>Swida alba ´Sibirica´ vel. 30-40 cm, kontejner K2,5</t>
  </si>
  <si>
    <t>57</t>
  </si>
  <si>
    <t>M5-36</t>
  </si>
  <si>
    <t>Buddleja davidii ´Argus White´ vel. 20-30 cm, kontejner</t>
  </si>
  <si>
    <t>58</t>
  </si>
  <si>
    <t>183211322</t>
  </si>
  <si>
    <t>Výsadba květin do připravené půdy se zalitím do připravené půdy, se zalitím květin hrnkovaných o průměru květináče přes 80 do 120 mm</t>
  </si>
  <si>
    <t>59</t>
  </si>
  <si>
    <t>M5-a</t>
  </si>
  <si>
    <t>Fragaria vesca semperflorens ´Alexandria´ kontejner</t>
  </si>
  <si>
    <t>60</t>
  </si>
  <si>
    <t>M5-b</t>
  </si>
  <si>
    <t>Fragaria vesca semperflorens ´Alpine Yellow´ kontejner</t>
  </si>
  <si>
    <t>M5-c</t>
  </si>
  <si>
    <t>Fragaria vesca semperflorens ´Rügen´kontejner</t>
  </si>
  <si>
    <t>M5-d</t>
  </si>
  <si>
    <t>Hyssopus officinalis, kontejner</t>
  </si>
  <si>
    <t>M5-e</t>
  </si>
  <si>
    <t>Levisticum officinale, kontejner</t>
  </si>
  <si>
    <t>64</t>
  </si>
  <si>
    <t>M5-f</t>
  </si>
  <si>
    <t>Melissa officinalis, kontejner</t>
  </si>
  <si>
    <t>65</t>
  </si>
  <si>
    <t>M5-g</t>
  </si>
  <si>
    <t>Mentha piperita, kontejner</t>
  </si>
  <si>
    <t>66</t>
  </si>
  <si>
    <t>M5-h</t>
  </si>
  <si>
    <t>Origanum vulgare, kontejner</t>
  </si>
  <si>
    <t>67</t>
  </si>
  <si>
    <t>M5-i</t>
  </si>
  <si>
    <t>Salvia officinalis, kontejner</t>
  </si>
  <si>
    <t>68</t>
  </si>
  <si>
    <t>M5-j</t>
  </si>
  <si>
    <t>Satureja hortensis, kontejner</t>
  </si>
  <si>
    <t>69</t>
  </si>
  <si>
    <t>M5-k</t>
  </si>
  <si>
    <t>Allium schoenoprasum, kontejner</t>
  </si>
  <si>
    <t>70</t>
  </si>
  <si>
    <t>M5-l</t>
  </si>
  <si>
    <t>Lavandula angustifolia ´Lavando Purple´, kontejner</t>
  </si>
  <si>
    <t>71</t>
  </si>
  <si>
    <t>M5-m</t>
  </si>
  <si>
    <t>Lavandula angustifolia ´Papillion Deep Rose´, kontejner</t>
  </si>
  <si>
    <t>72</t>
  </si>
  <si>
    <t>184801121</t>
  </si>
  <si>
    <t>Ošetření vysazených dřevin  solitérních v rovině nebo na svahu do 1:5</t>
  </si>
  <si>
    <t>73</t>
  </si>
  <si>
    <t>184801131</t>
  </si>
  <si>
    <t>Ošetření vysazených dřevin  ve skupinách v rovině nebo na svahu do 1:5</t>
  </si>
  <si>
    <t>74</t>
  </si>
  <si>
    <t>185804111</t>
  </si>
  <si>
    <t>Ošetření vysazených květin  jednorázové v rovině</t>
  </si>
  <si>
    <t>75</t>
  </si>
  <si>
    <t>184215133</t>
  </si>
  <si>
    <t>Ukotvení dřeviny kůly třemi kůly, délky přes 2 do 3 m</t>
  </si>
  <si>
    <t>76</t>
  </si>
  <si>
    <t>184215112</t>
  </si>
  <si>
    <t>Ukotvení dřeviny kůly jedním kůlem, délky přes 1 do 2 m</t>
  </si>
  <si>
    <t>Poznámka k položce:_x000D_
Pice a pungens ´Hoopsii´</t>
  </si>
  <si>
    <t>77</t>
  </si>
  <si>
    <t>60591257</t>
  </si>
  <si>
    <t>kůl vyvazovací dřevěný impregnovaný D 8cm dl 3m</t>
  </si>
  <si>
    <t>27*3</t>
  </si>
  <si>
    <t>78</t>
  </si>
  <si>
    <t>60591253</t>
  </si>
  <si>
    <t>kůl vyvazovací dřevěný impregnovaný D 8cm dl 2m</t>
  </si>
  <si>
    <t>79</t>
  </si>
  <si>
    <t>M6</t>
  </si>
  <si>
    <t>příčka z půlené frézované kukatiny průměru 80 mm, délka 50 cm</t>
  </si>
  <si>
    <t>80</t>
  </si>
  <si>
    <t>M7</t>
  </si>
  <si>
    <t>vyvazovací páska šíře 40 mm, 3 úvazky délky 0,7 m/strom+ 1 úvazek k jehličnanu délky 1m</t>
  </si>
  <si>
    <t>27*3*0,7+1*1</t>
  </si>
  <si>
    <t>81</t>
  </si>
  <si>
    <t>184215412</t>
  </si>
  <si>
    <t>Zhotovení závlahové mísy u solitérních dřevin v rovině nebo na svahu do 1:5, o průměru mísy přes 0,5 do 1 m</t>
  </si>
  <si>
    <t>82</t>
  </si>
  <si>
    <t>185802113</t>
  </si>
  <si>
    <t>Hnojení půdy nebo trávníku  v rovině nebo na svahu do 1:5 umělým hnojivem na široko</t>
  </si>
  <si>
    <t>Poznámka k položce:_x000D_
1,5 kg kondicionéru / výsadbová jáma_x000D_
trávníkové hnojivo - pro položený kobercový trávník</t>
  </si>
  <si>
    <t>28*1,5/1000+11,1*0,02</t>
  </si>
  <si>
    <t>83</t>
  </si>
  <si>
    <t>M8</t>
  </si>
  <si>
    <t>půdní mkondicionér pro zvýšení zádržnosti vody v půdě</t>
  </si>
  <si>
    <t>28*1,5</t>
  </si>
  <si>
    <t>84</t>
  </si>
  <si>
    <t>M14</t>
  </si>
  <si>
    <t>hnojivo pro trávníky</t>
  </si>
  <si>
    <t>Poznámka k položce:_x000D_
organické trávníkové hnojivo granulované s dlouhodobým účinkem, poměr živin N-P-K (3,5-1,5-7)</t>
  </si>
  <si>
    <t>11,1*0,02</t>
  </si>
  <si>
    <t>85</t>
  </si>
  <si>
    <t>185802114</t>
  </si>
  <si>
    <t>Hnojení půdy nebo trávníku  v rovině nebo na svahu do 1:5 umělým hnojivem s rozdělením k jednotlivým rostlinám</t>
  </si>
  <si>
    <t>28*5*10/1000/1000+235*1*10/1000/1000</t>
  </si>
  <si>
    <t>86</t>
  </si>
  <si>
    <t>M9</t>
  </si>
  <si>
    <t>hnojivo tabletové zásobní s postupným uvolňováním živin, tableta á 10g</t>
  </si>
  <si>
    <t>Poznámka k položce:_x000D_
5 tablet á 10 g / strom, 1 tableta á 10 g / keř</t>
  </si>
  <si>
    <t>28*5*10/1000+235*1*10/1000</t>
  </si>
  <si>
    <t>87</t>
  </si>
  <si>
    <t>184501141</t>
  </si>
  <si>
    <t>Zhotovení obalu kmene z rákosové nebo kokosové rohože v rovině nebo na svahu do 1:5</t>
  </si>
  <si>
    <t>Poznámka k položce:_x000D_
rohož výšky 1,6m, na jeden strom 30 cm rohože, jehličnana bez rohože</t>
  </si>
  <si>
    <t>27*1,6*0,3</t>
  </si>
  <si>
    <t>88</t>
  </si>
  <si>
    <t>M10</t>
  </si>
  <si>
    <t>rákosová rohož výšky 1,6m, rákos přírodní, neloupaný</t>
  </si>
  <si>
    <t>27*0,3</t>
  </si>
  <si>
    <t>89</t>
  </si>
  <si>
    <t>184911421</t>
  </si>
  <si>
    <t>Mulčování vysazených rostlin mulčovací kůrou, tl. do 100 mm v rovině nebo na svahu do 1:5</t>
  </si>
  <si>
    <t>25*0,8+317+19,4</t>
  </si>
  <si>
    <t>90</t>
  </si>
  <si>
    <t>M11</t>
  </si>
  <si>
    <t>mulčovací kůra drcená tříděná</t>
  </si>
  <si>
    <t>Poznámka k položce:_x000D_
3 ks stromů jsou vysazeny v zaborkované výsadbě</t>
  </si>
  <si>
    <t>25*0,8*0,08+317*0,08+19,4*0,08</t>
  </si>
  <si>
    <t>91</t>
  </si>
  <si>
    <t>185804311</t>
  </si>
  <si>
    <t>Zalití rostlin vodou plochy záhonů jednotlivě do 20 m2</t>
  </si>
  <si>
    <t>Poznámka k položce:_x000D_
stromy - 4 zálivky á 60 litrů/strom</t>
  </si>
  <si>
    <t>28*60*4/1000</t>
  </si>
  <si>
    <t>92</t>
  </si>
  <si>
    <t>185804312</t>
  </si>
  <si>
    <t>Zalití rostlin vodou plochy záhonů jednotlivě přes 20 m2</t>
  </si>
  <si>
    <t>Poznámka k položce:_x000D_
keře, trvalky - 4 zálivky 20 litrů/m2_x000D_
trávník kobercový - celkem 23 zálivek x 15 litrů/m2</t>
  </si>
  <si>
    <t>(317+19,4)*4*20/1000+11,1*23*15/1000</t>
  </si>
  <si>
    <t>M12</t>
  </si>
  <si>
    <t>voda pro zálivku</t>
  </si>
  <si>
    <t>28*60*4/1000+(317+19,4)*4*20/1000+11,1*23*15/1000</t>
  </si>
  <si>
    <t>998231411</t>
  </si>
  <si>
    <t>Přesun hmot pro sadovnické a krajinářské úpravy - ručně bez užití mechanizace vodorovná dopravní vzdálenost do 100 m</t>
  </si>
  <si>
    <t>PS 1000 GASTRO</t>
  </si>
  <si>
    <t>791</t>
  </si>
  <si>
    <t>Montáž zařízení velkokuchyní</t>
  </si>
  <si>
    <t>Velký mycí nerezový dřez, pracovní deska tl. 40 mm, hygienický zadní lem v= 100 mm, zaoblená přední hrana r 10mm, hygienická přední okapová hrana min 10 mm.  Jeklová konstrukce z profilů minimálně 40x40 mm, celonerezové provedení z nerezové oceli AISI 304, provedení z plechu o tloušťce minimálně 1,5 mm. ,1000,800,900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</si>
  <si>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2x police.,2200,650,900</t>
  </si>
  <si>
    <t>Velký mycí nerezový dřez, pracovní deska tl. 40 mm, hygienický zadní lem v= 100 mm, zaoblená přední hrana r 10mm, hygienická přední okapová hrana min 10 mm.  Jeklová konstrukce z profilů minimálně 40x40 mm, celonerezové provedení z nerezové oceli AISI 304, provedení z plechu o tloušťce minimálně 1,5 mm. ,900,700,900</t>
  </si>
  <si>
    <t>Nerezový pracovní stůl.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,500,800,900</t>
  </si>
  <si>
    <t>Digestoř nad kotel a varnou pánev - dodávka VZT,2600,1100,400</t>
  </si>
  <si>
    <t>Digestoř nad konvektomat - dodávka VZT,1300,1100,400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</si>
  <si>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Skříňové provedení. Umístění na sokl. Police. Křídlové dveře.,950,800,900</t>
  </si>
  <si>
    <t>Šoker pod pracovní stůl. Šokový zchlazovač a zmrazovač. Kapacita zchlazení minimálně 30Kg z teploty +90°C na +3°C, Kapacita zmrazení minimálně 18Kg z teploty +90°C na +3°C. Maximální výška 835mm. Funkce SOFT/HARD zchlazení zmrazení. Teplotní sonda, Minimálně 5 zásuvů GN 1/1. Rozteč zásuvů minimálně 65mm. Izolace komory minimálně 70mm. Digitální ovládací displej. Mikrofiltr prachových částic před výparníkem umyvatelný v myčce na nádobí. Digitální ovládací displej. Servisní přístup k výparníku z čelní části. Hloubka maximálně 700mm pro umístění pod pracovní desku. Výška maximálně 835mm včetně stavitelných nožiček. Uzaviratelná výpust komory pro odtok kondenzátu a čištění chladící komory.,798,700,835</t>
  </si>
  <si>
    <t>Nerezový pracovní stůl. Hygienické provedení. Dřez 400x500mm. částečný prolis pracovní desky.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Modul pod dřezem skříňový s policí a křídlovými dvířky. ,2300,800,900</t>
  </si>
  <si>
    <t>Digestoř nad sporák a varnou stoličku - dodávka VZT,2800,1100,400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</si>
  <si>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Dřez 500x500mm, Modul pod dřezem s policí a křídlovými dvířky.  Modul s dvěma otevřenými policemi. Prolis pracovní desky - částečný - kolem dřezu. Na stavebním soklu 150mm.,2400,700,900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</si>
  <si>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Dřez 500x500mm, Modul pod dřezem s policí a křídlovými dvířky.  Modul s dvěma otevřenými policemi. Prolis pracovní desky - částečný - kolem dřezu. Na stavebním soklu 150mm. Modul s třemi zásuvkami vertikálně.,1550,700,900</t>
  </si>
  <si>
    <t>Nerezový pracovní stůl. Hygienické provedení. Pracovní deska tloušťky minimálně 40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Skříňové provedení, 2x police. Na stavebním soklu.,1500,700,900</t>
  </si>
  <si>
    <t>Nerezový pracovní stůl.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Korpus musí opticky navazovat na sousedící nerezové prvky. Sešroubováno ostrým vlasovým spojem na navazující pracovní deskou bez spáry.  Modul pod dřezem s policí a křídlovými dvířky.  Modul s dvěma otevřenými policemi. Na stavebním soklu 150mm. Modul s třemi zásuvkami vertikálně.,1550,700,900</t>
  </si>
  <si>
    <t>Velký mycí nerezový dřez, pracovní deska tl. 40 mm, hygienický zadní lem v= 100 mm, zaoblená přední hrana r 10mm, hygienická přední okapová hrana min 10 mm.  Jeklová konstrukce z profilů minimálně 40x40 mm, celonerezové provedení z nerezové oceli AISI 304, provedení z plechu o tloušťce minimálně 1,5 mm. ,1000,700,900</t>
  </si>
  <si>
    <t>Nerezový pracovní stůl. Hygienické provedení. 2x police,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 mm. Výška nožiček 200 mm, korpus výšky min 650 mm. Korpus musí opticky navazovat na sousedící nerezové prvky.,1100,600,900</t>
  </si>
  <si>
    <t>Váha můstková s displejem,460,600,</t>
  </si>
  <si>
    <t>Nerezový pracovní stůl. Hygienické provedení. Pracovní deska tloušťky minimálně 40 mm, hygienický zadní a levý lem v= 100 mm, zaoblená přední hrana r 10mm, hygienická přední okapová hrana min 10 mm.  Jeklová konstrukce z profilů minimálně 40x40 mm, celonerezové provedení z nerezové oceli AISI 304, pracovní deska z plechu o tloušťce minimálně 1,5mm. Dřez 400x500mm. Skříňka pod dřezem,1590,700,900</t>
  </si>
  <si>
    <t>Nerezová závěsná skříňka,1590,400,600</t>
  </si>
  <si>
    <t>Nerezový pracovní stůl.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2x dřez. Skříňka pod dřezem s policí a křídlovými dvířky,2040,700,900</t>
  </si>
  <si>
    <t>Nerezový koš,380,380,</t>
  </si>
  <si>
    <t>Nerezová závěsná skříňka,2040,400,600</t>
  </si>
  <si>
    <t>Nerezový pracovní stůl. Hygienické provedení. Pracovní deska tloušťky minimálně 40 mm, hygienický zadní a levý lem v= 100 mm, zaoblená přední hrana r 10mm, hygienická přední okapová hrana min 10 mm.  Jeklová konstrukce z profilů minimálně 40x40 mm, celonerezové provedení z nerezové oceli AISI 304, pracovní deska z plechu o tloušťce minimálně 1,5mm. 2x dřez. Skříňka pod dřezem s policí a křídlovými dvířky,2500,700,900</t>
  </si>
  <si>
    <t>Nerezová závěsná skříňka,2500,400,600</t>
  </si>
  <si>
    <t>Nerezový pracovní stůl.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2x dřez. Skříňka pod dřezem s policí a křídlovými dvířky,2400,700,900</t>
  </si>
  <si>
    <t>Nerezová závěsná skříňka,2400,400,600</t>
  </si>
  <si>
    <t>Chladnička na odpadky celonerezové provedení, Pro uložení plastnové odpadní nádoby objem 120l. Maximální šířka 103cm, maximální hloubka 72cm.,</t>
  </si>
  <si>
    <t>Mytí termoportů (místnost č.103),</t>
  </si>
  <si>
    <t>Celonerezový regál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600mm, Výška 1800 mm. Moduly: 1400 mm (min nosnost police 300 Kg) AFNOR certifikace hygienického provedení pro použití v potravinářském průmyslu v souladu s pravidly NF031,</t>
  </si>
  <si>
    <t>Myčka na provozní nádobí - GN, plechy, přepravky, náčiní, přepravní boxy. Zabudovaná rekuperace odpadních par. Oplachové čerpadlo. Příkon maximálně 7,7kW. Rozměr mycího koše minimálně 65x70 cm. Světlá vstupní výška: minimálně 650mm, Minimálně 4 mycí cykly dle intenzity mytí. Spotřeba vody:  max 4,5 l.  Dávkovací čerpadlo mycího a oplachového prostředku. Odpadní čerpadlo. Součástí myčky plochý univerzální koš a koš na plechy. Maximální šířka 840mm, maximální hloubka 870mm vzhledem k prostorovému uspořádání.,2200</t>
  </si>
  <si>
    <t>Neobsazeno,</t>
  </si>
  <si>
    <t>Sprcha tlaková s napouštěcím ramínkem, směšovací baterie na teplou a studenou vodu. Certifikát o provedení bez použitých karcinogenních materiálů s obsahem PAH, PAU - Polycyklické Aromatické Uhlovodíky. Tlaková sprcha osazena úsporným perlátorem s průtokem 4 litry (s tolerancí +/- 5% ) za minutu při zajištění plné účinnosti mytí a zajištěním snížené spotřeby a úspory vody při oplachu a mytí. Spirálová hadice z nerezové oceli, vnitřní komponenty a vodou průchozí části z nerezové oceli, nastavitelná uzávěra sprchy pro zajištění konstantního proudu vody, plastová ruční závěra sprchy z CalcFree materiálu odolnému proti zavápnění vodním kamenem, 1/2" šroubovací ventily a plně kovová madla baterie. Závitová hřídel O1/2" s délkou minimálně 80 mm pro pevné a stabilní uchycení do pracovní desky, vstupní potrubí osazeno zpětnými ventilky. Ocelová pružina, která vede nerezovou hadici sprchy potažena materiálem pro ochranu před korozí, poškrábáním a zajištění hygienického standardu. Podpěra pružiny, úchytka ke zdi a hák na uchycení sprchy jsou celokovové s povrchovou úpravou proti zavápnění a korozi. Variabilní úchytka na stěnu, celokovová. Nerezové stupačky (18/10), šroubový úchytný systém kohoutků a dvojité o-kroužky k zaručení perfektního těsnění. Hloubka sprchy min. 400 mm, výška min. 1050, max. 1100 mm. ,</t>
  </si>
  <si>
    <t>Sklad chladniček (místnost č.109),</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</si>
  <si>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500mm, Výška 1800 mm. Moduly: 1300 mm (min nosnost police 300 Kg) + 1300 mm (min nosnost police 300 Kg). AFNOR certifikace hygienického provedení pro použití v potravinářském průmyslu v souladu s pravidly NF031,</t>
  </si>
  <si>
    <t>Celonerezová mraznička. Plné Nerezové dveře. S LED osvětlením vnitřního prostoru. Otevírání dveří doleva. Nerezové rošty umístěné ve stavitelných zásuvech. Nerezový rošt vysokonosný. Šířka roštu minimálně 530mm. Hloubka roštu minimálně 410mm. Počet roštových polic 5. Celonerezové provedení vnějšího i vnitřního pláště z vysokojakostní nerezové nemagnetické oceli AISI 304i. Vnitřní hygienické provedení se zaoblenými rohy. Monoblokový systém chlazení. Wifi modul pro vzálené připojení, ukládání HACCP alarmů a teplot. Vzdálená technická a servisní diagnostika všech parametrů chladícího systému. Možnost nastavení zasílání alarmů e-mailem, možnost stažení HACCP dat v tabulkovém a grafickém znázornění teplotních křivek pro dokladování teplot. Ventilované chlazení. Ekologické chladivo R290. Rozsah teplot -15°C / -22°C nebo větší. Ekologická třída chlazení F nebo lepší. Klimatická třída 5 nebo lepší. Objem minimálně 263 litrů dle Evropské normy dle normy 2015/1094-IV. Spotřeba maximálně 7,1 kWh / 24 hodin, příkon maximálně 420W. Zámek dveří. ECO mód pro snížení spotřeby energie. Minimálně 60mm izolace chladícího prostoru pro zajištění stálé teploty a ohřevu vnitřního prostoru okolní teplotou. Maximální šířka 650mm, Maximální hloubka 590mm - dáno prostorovým uspořádáním a dodržením dispozičního řešení.,</t>
  </si>
  <si>
    <t>Celonerezová chladnička. Plné Nerezové dveře. S LED osvětlením vnitřního prostoru. Otevírání dveří doleva. Nerezové rošty umístěné ve stavitelných zásuvech. Nerezový rošt vysokonosný. Šířka roštu minimálně 530mm. Hloubka roštu minimálně 410mm. Počet roštových polic 4. Celonerezové provedení vnějšího i vnitřního pláště z vysokojakostní nerezové nemagnetické oceli AISI 304i. Vnitřní hygienické provedení se zaoblenými rohy. Monoblokový systém chlazení. Wifi modul pro vzálené připojení, ukládání HACCP alarmů a teplot. Vzdálená technická a servisní diagnostika všech parametrů chladícího systému. Možnost nastavení zasílání alarmů e-mailem, možnost stažení HACCP dat v tabulkovém a grafickém znázornění teplotních křivek pro dokladování teplot. Ventilované chlazení. Ekologické chladivo R290. Rozsah teplot +2°C - +12°C nebo větší. Ekologická třída chlazení C nebo lepší. Klimatická třída 5 nebo lepší. Objem minimálně 263 litrů dle Evropské normy dle normy 2015/1094-IV. Spotřeba maximálně 1,42 kWh / 24 hodin, příkon maximálně 260W. Zámek dveří. ECO mód pro snížení spotřeby energie. Minimálně 60mm izolace chladícího prostoru pro zajištění stálé teploty a ohřevu vnitřního prostoru okolní teplotou. Maximální šířka 650mm, Maximální hloubka 590mm - dáno prostorovým uspořádáním a dodržením dispozičního řešení.,</t>
  </si>
  <si>
    <t>Suchý sklad (místnost č.110),</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</si>
  <si>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AFNOR certifikace hygienického provedení pro použití v potravinářském průmyslu v souladu s pravidly NF031. Moduly: 1100 mm (min nosnost police 300 Kg) + 1600 mm (min nosnost police 200 Kg) + 1700 mm (min nosnost police 200 Kg).  Hloubka regálu 600mm, výška 1800mm,</t>
  </si>
  <si>
    <t>Hrubá příprava zeleniny (místnost č.112),</t>
  </si>
  <si>
    <t>Automatický změkčovač vody. Digitální ovládací displej s možností nastavení parametrů regenerace. Kapacita  minimálně 75 m3 na 1°dH. Objem pryskyřice minimálně 25 litrů. Kapacita zásobníku na sůl mninimálně 25 Kg. Maximální spotřeba soli na regeneraci 3Kg. Maximální šířka 270mm. Maximální výška 520mm. Tlaková ztráta maximálně 1bar. Součástí filtr pevných částic s manuálním proplachem napojený na odpad.,</t>
  </si>
  <si>
    <t>Škrabka kořenové zeleniny. Celonerezové provedení. Dávka na 20Kg brambor,</t>
  </si>
  <si>
    <t>Lapač škrobů celonerezový,</t>
  </si>
  <si>
    <t>Nerezový žlab a vpust nerezový z austenitické oceli třídy AISI 304 (DIN 1.4301) dle normy EN 1253. Rozměr 500x530mm V souladu s hygienickými principy pro návrhy zařízení na zpracování potravin dle EN 1672, EN ISO 14159 a EHEDG dokumentu číslo 8, 13 a 44. Žlaby a vpusti mají zcela vypustitelnou konstrukci (nikde nezůstává stojatá voda – vyjma vodní pachové uzávěry), všechny vnitřní radiusy větší než 3mm, spádování je minimálně 1%.  Všechny sváry provedeny metodou „natupo“ a okraje žlabů  vyplněny materiálem  pro vysokou pevnost. Jako krycí rošty  použity mřížkové protiskluzné rošty. Rošty mají certifikovanou třídu nosnosti L15 dle EN 1253 a testovanou třídu protiskluznosti R11 dle rampového testu prováděného v souladu s normou DIN 51130. Povrchová úprava roštů pro snadnou údržbu. Standardní okraj, který je vhodný pro napojení litých podlah, případně keramické dlažby. Pro odvodnění žlabů použity systémové hygienické vpusti s průměrem těla 157 a 218mm a spodním vývodem o průměru 110 mm o minimálním průtoku 3,5 l/s dle EN 1253.,</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</si>
  <si>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400mm, Výška 1800 mm. Moduly: 1300 mm (min nosnost police 300 Kg) + 1300 mm (min nosnost police 300 Kg). AFNOR certifikace hygienického provedení pro použití v potravinářském průmyslu v souladu s pravidly NF031,</t>
  </si>
  <si>
    <t>Kuchyně (místnost č.113),</t>
  </si>
  <si>
    <t>Nerezový žlab a vpust nerezový z austenitické oceli třídy AISI 304 (DIN 1.4301) dle normy EN 1253. Rozměr 600x650mm V souladu s hygienickými principy pro návrhy zařízení na zpracování potravin dle EN 1672, EN ISO 14159 a EHEDG dokumentu číslo 8, 13 a 44. Žlaby a vpusti mají zcela vypustitelnou konstrukci (nikde nezůstává stojatá voda – vyjma vodní pachové uzávěry), všechny vnitřní radiusy větší než 3mm, spádování je minimálně 1%.  Všechny sváry provedeny metodou „natupo“ a okraje žlabů  vyplněny materiálem  pro vysokou pevnost. Jako krycí rošty  použity mřížkové protiskluzné rošty. Rošty mají certifikovanou třídu nosnosti L15 dle EN 1253 a testovanou třídu protiskluznosti R11 dle rampového testu prováděného v souladu s normou DIN 51130. Povrchová úprava roštů pro snadnou údržbu. Standardní okraj, který je vhodný pro napojení litých podlah, případně keramické dlažby. Pro odvodnění žlabů použity systémové hygienické vpusti s průměrem těla 157 a 218mm a spodním vývodem o průměru 110 mm o minimálním průtoku 3,5 l/s dle EN 1253.,</t>
  </si>
  <si>
    <t>Multifunkční pánev, rychlovaná, sklopná s manuálním nebo elektrickým pohonem.  Multifunkční pro nízkoteplotní vaření, dušení v páře, regenerace, grilování, rozmrazování potravin v páře, udržování hotových jídel k výdeji v požadované teplotě, smažení, vaření, dušení. Přesné nastavení teplot s konstantním rozvržením teploty na dně. Funkce kotel, pánev, grilovací deska, vařič těstovin, pářič. Provedení celonerezové včetně nosných prvků konstrukce. EDS topný systém. Topný systém a provedení pánve bez použití hliníku. Kompletní provedení výrobku bez použití hliníku. Topné spirály zafrézované do masivního dna. Vysoce kvalitní chromniklová chirurgická ocel s nepřilnavým povrchem. Vnitřní rozměr pánve v normě GN - o kapacitě 2x GN 1/1. Hloubka vany maximálně 240mm. Směšovací vodovodní baterie s napouštěcím ramínkem. Pracovní výška pánve 900mm. Nedeformovatelné dno pánve o tloušťce minimálně 21mm, možnost zchlazování rozpálené pánve a surovin pomocí studené vody. Integrovaná ochrana napětí. Dno pánve vyrobeno z nepřilnavé vysokojakostní chromniklové nerezové oceli v jakostní třídě DIN 1.0345/1.4435 KO2200 UNS/AISI 316L. Zbylé části výrobku - vnitřní část a nosný systém z vysokojakostní nerez oceli třídy DIN 1.4435 AISI 316L nebo vyšší jakostní třídy. Maximální příkon 15,3 kW. Maximální hloubka stroje 800mm vzhledem k prostorové dispozici kuchyně a zachování rozestupů dle platných norem.  Maximální šířka 1200mm, Maximální hloubka 800mm vzhledem k prostorovému uspořádání. Připojení na teplou i studenou vodu. Světelná a akustická signalizace provozu zařízení. Umístění na celonerezový montovaný hygienický sokl.,</t>
  </si>
  <si>
    <t>Rychlovarný elektrický kotel o objemu 150 litrů. Nastavení teploty vaření s přesností ± 1ºC. Celonerezové provedení z vysokojakostní nerezové oceli  v souladu s ČSN 17240 (DIN 1.4301) - Duplikátor, vnitřní část a rám provedení z nerezu AISI 316L. Zařízení kompletně vyrobeno bez použití hliníku. Instalace na celonerezový montovaný hygienický sokl. Elektrický topný systém rychlovarný dle DIN 18857 a DIN 188735. Integrovaný systém pro řízení spotřeby elektrické energie - power management system. Indikace stavu zařízení pomocí akustického signálu i barvy na displeji pro vzdálenou kontrolu stavu zařízení - vaření, zapnuto, dokončené vaření, ... Součást vybavení závěsné síto s odměrkou. Termodynamická funkce vaření nahrazující mechanické míchání pro možnost přípravy kaší, mléka a mléčných produktů. Certifikace pro noční bezobslužné vaření. Maximální příkon 21kW. Maximální hloubka 800mm, maximální šířka 880mm vzhledem k prostorovému uspořádání. Pracovní výška 900mm. Intuitivní ovládání pomocí barevného dotykového displeje zabudovaného do horní pracovní desky. Hygienický spoj s sousedními prvky v kuchyni. Elektrický příkon maximálně 21kW.,900</t>
  </si>
  <si>
    <t>Nerezový žlab a vpust nerezový z austenitické oceli třídy AISI 304 (DIN 1.4301) dle normy EN 1253. Rozměr 900x300mm V souladu s hygienickými principy pro návrhy zařízení na zpracování potravin dle EN 1672, EN ISO 14159 a EHEDG dokumentu číslo 8, 13 a 44. Žlaby a vpusti mají zcela vypustitelnou konstrukci (nikde nezůstává stojatá voda – vyjma vodní pachové uzávěry), všechny vnitřní radiusy větší než 3mm, spádování je minimálně 1%.  Všechny sváry provedeny metodou „natupo“ a okraje žlabů  vyplněny materiálem  pro vysokou pevnost. Jako krycí rošty  použity mřížkové protiskluzné rošty. Rošty mají certifikovanou třídu nosnosti L15 dle EN 1253 a testovanou třídu protiskluznosti R11 dle rampového testu prováděného v souladu s normou DIN 51130. Povrchová úprava roštů pro snadnou údržbu. Standardní okraj, který je vhodný pro napojení litých podlah, případně keramické dlažby. Pro odvodnění žlabů použity systémové hygienické vpusti s průměrem těla 157 a 218mm a spodním vývodem o průměru 110 mm o minimálním průtoku 3,5 l/s dle EN 1253.,</t>
  </si>
  <si>
    <t>Varný blok na stavební soklu 150mm - Indukční sporák, uzavřený ze tří stran bez větracích otvorů z boků, zad, vrchní desky, dna a boků vnitřního skříňového prostoru, spodní police. Levá a pravá strana sporáku je dvoupláštová. Včetně zabudované elektrické 230V/500W zásuvky pro napojení příslušenství (např. tyčový mixér). Ovládání ploten z čela sporáku. Síla pracovní desky min. 2mm. V desce je vylisovaný po  obvodu odkapní žlábek pro případ vytečení tekutin. V odkapním žlábku je umístěn otvor, který je napojen na odpad, 4 indukční plotny umístěné ergonomicky v řadě vedle sebe. Napouštěcí rameno na studenou vodu integrováno v pilíři.  Příkon min. 4x 3,5kW, rozměr každé plotny min: 300x300mm, bezrámečkově vsazené do pracovní desky, funkční od průměru hrnce 120mm do průměru 400mm, udržovací režim s nastavením teploty - 7 úrovní v rozmezí 35-90°C , varný režim nastavení minimálně 9 výkonových stupňů, zobrazení nastavených hodnot na displeji, rychlost zavaření: 10l z 25°C na 100°C za 20 minut. Ke každé indukční desce příprava pro napojení teplotní pokrmové sondy. Pod celkovou délkou sporáku 190mm je umístěna police.
,</t>
  </si>
  <si>
    <t>Konvektomat 7xGN 1/1 + 10xGN 1/1, Elektrický konvektomat s dělenou komorou, samostatné vyvíječe páry, dolní komora s bojlerovým vyvíječem, horní komora s nástřikovým vyvíječem páry, Kapacita horní komory 7x GN 1/1 nebo 14x GN 1/2 v zásuvech s roztečí minimálně , dolní komora s kapacitou 10x GN 1/1 nebo 20x GN 1/2 s roztečí minimálně 70mm. Dva nezávislé ovládací dotykové panely pro nastavení horní a dolní komory konvektomatu. Dotykový ovládací panel s HD rozlišením, kapacitní obrazovka s možností ovládání i v rukavicích, velikost min 10". Výška vrchního displeje max 1500mm, Výška spodního displeje min 1200mm z hlediska ergonomie obsluhy.  Vrchní zásuv na GN ve výšce max 1600mm. Automatické mytí (minimálně 7 mycích programů dle stupně znečištění), zvláštní  čistící cyklus na odvápnění bojleru uživatelem, bez nutnosti servisního zásahu. Vzdálenost mezi zásuvy minimálně 70mm. Pravostranné otevírání dveří, bezdrátové WIFI připojení do cloudu pro účely vzdálené diagnostiky servisním technikem, možnost bezdrátové tvorby a úpravy receptů profesionálním kuchařem, automatická aktualizace software a ovládacího systému. Synchronizace nastavení konvektomatu a uložených programů a receptur v reálném čase bez nutnosti servisního zásahu. Vzdálený monitoring HACCP. Interaktivní systém vaření, historie úpravy pokrmů, postupy. Displej konfigurovatelný dle potřeb uživatele, možnost zjednodušení k nejvíce užívaným programům a recepturám, Organizace receptů ve zložkách, Ovládání pomocí obrazovky nebo mechanického knoflíku, okamžité zobrazení HACCP grafu během vaření. Ryhlý předehřev na minimálně 310°C. Regulace vlhkosti ve varné komoře s přesností 1%, fuknce pro rychlý odtah páry z varné komory. Funkce pro rychlé zchlazení komory.  Automaticky regulovaná kondenzace páry s přesností 1%, Automatický předehřev bojleru při zapnutí stroje, Otevíravý deflektor pro možnost uživatelského čištění prostoru ventilátoru. Možnost automatického vypnutí konvektomatu na konci programu automatického mytí, čtyřbodová teplotní sonda, minimálně 12 rychlostí ventilátoru. Samonavíjecí sprcha. Autoreversní ventilátor pro optimální a rovnoměrné vaření a pečení. Recepty pro pečení a vaření, regeneraci a udržování pokrmů. Režim víceúrovňového vaření pro kontrolu vaření na každém zásuvu 2 různých receptů/pokrmů současně pro každou GN 1/2 zvlášť. Reversní víceúrovňové  vaření a regenerace dle nastaveného cílového času přípravy hotového pokrmu. Možnost ukládání a třídění receptur a postupů dle stejných parametrů pro přípravu ve více úrovních. Možnost bezdrátové tvorby a úpravy receptů profesionálním kuchařem včetně ingrediencí a vlastní fotografie. Okamžitá synchronizace nastavení mezi horním ovládacím displejem a spodním ovládacím displejem. Při manuální úpravě možnost spuštění úpravy z hlavní strany displeje již s přednastavenou teplotou jedních dotykem. Energy star certifikace, Energy monitor - funkce pro sledování spotřeby energie, vody, mycího detergentu v období minimálně jeden rok nazpět s možností statistiky a sledování provozních nákladů. Minimální kontrukční požadavky: Minimálně dvojité temperované sklo, Klika s otevíráním doleva i doprava. Regulace teploty v jádru suroviny pomocí sondy s min 4 detekčními body. Sonda je součástí dodávky stroje.  Součástí dodávky je i jednodenní kuchařské školení obsluhy a údržby v konvektomatu s živým vařením. Kuchařské školení musí být provedeno v českém jazyce a to odborným kuchařem s kuchařským certifikátem od výrobce dodaného konvektomatu, případně kuchařem, který je přímým zaměstnancem výrobce dodaného konvektomatu tak aby byla zajištěna odpovídající kvalita a úroveň školení obsluhy.  Maximální hloubka stroje 800mm a maximální šířka stroje 860mm vzhledem k prostorovému uspořádání. Příkon minimálně 30 kW,</t>
  </si>
  <si>
    <t>Stolní baterie s loketním ovládáním pomocí pružného pákového ramena aby se zabránilo rázům na směšovací kartuš pomocí ovládání uživatelem. Délka ovládacího ramena páky 250mm - 270mm. Směšovací páková kartuš monobloková, celonerezové provedení, hloubka ramene 210-220 mm, výška 150-170 mm. ,</t>
  </si>
  <si>
    <t>Chladící šuplíková podstavba pod pracovní desku. 4x zásuvka GN1/1 hloubka zásuvky minimálně 152mm. Kompletní vnější i vnitřní provedení z potravinářského nerezu AISI304, izolace minimálně 50mm, vnitřní hygienický design se zaoblenými rohy, zásuvka s plným vysunutím s pojezdy z nerezové oceli, digitální podsvětlený LCD ovládací displej s indikátory stavu, ekologické chladivo R290, Kontrola teplot dle HACCP, senzory a alarmy otevřených dveří, pokles teploty pod kritickou úroveň. Možnost nastavení zasílání alarmů e-mailem, možnost stažení HACCP dat v tabulkovém a grafickém znázornění teplotních křivek pro dokladování teplot. ECO mód pro snížení spotřeby energie. Spotřeba energie max 2,4 kWh za 24h. Příkon maximálně 0,32kW.  Klimatická třída 5 nebo lepší. Třída chlazení C nebo vyšší, Objem minimálně 92L dle normy EU 2015/1094-I pro provedení se čtyřmi zásuvkami, rozsah teplot od +2°C do +12°C nebo širší rozsah teplot. Wifi modul pro vzdálené připojení do cloudu - HACCP alarmy, sledování a ukládání teplot vzdáleně, teplotní a servisní alarmy, vzdálená servisní a provozní diagnostika stroje přes internet. Funkce odmrazování pomocí horkého plynu. Chladící výkon minimálně 280W. Maximální šířka 950mm. Maximální hloubka 680mm vzhledem k dispozičnímu uspořádání. ,</t>
  </si>
  <si>
    <t>Varná stolička elektrická,</t>
  </si>
  <si>
    <t>Stroj pro balení pokrmů do plastových misek pomocí zatavovací folie. Pro misky rozměru GN 1/4,</t>
  </si>
  <si>
    <t>Univerzální hnětací a šlehací stroj pro zpracování těžkých tuhých těst i šlehání krémů. Funkce zdvihu za chodu úr lepší promíchání směsí. Bezpěčnostní mechanický spínač ochranného krytu kotlíku. Minimálně 3 rychlosti. Motorický zdvih kotlíku. Časovač pro nastavení doby práce.  Maximální hloubka 1080mm, maximální šířka 580mm. Příkon elektromotoru maximálně 2,9 kW. Součástí přípojný strojek na mletí máku, kotlík 60l, hák, míchač, šlehací metla, vozík a podstavec,</t>
  </si>
  <si>
    <t>Celonerezový regál, police nerezové s perforací, vyztužené, tloušťky min 40 mm; nerezové výškově stavitelné stojny, samosvorný systém, nosnost modulu mezi stojnami min 800 Kg, bez šroubové sestavení, možnost doplnění police dle potřeby, plná variabilita polic, možnost horizontálního nastavení police po 50-100 mm. Modul sestavy bude obsahovat 4 police. Hloubka regálu 500mm, Výška 1800 mm. Délka : 1000 mm (min nosnost police 150 Kg). AFNOR certifikace hygienického provedení pro použití v potravinářském průmyslu v souladu s pravidly NF031. Spodní celonerezová zásuvka se záchytnou vanou výšky 50mm na tekutiny.,</t>
  </si>
  <si>
    <t>Myčka na provozní nádobí - GN, plechy, přepravky, náčiní. Zabudovaná rekuperace odpadních par. Oplachové čerpadlo. Příkon maximálně 7,7kW. Rozměr mycího koše minimálně 65x70 cm. Světlá vstupní výška: minimálně 650mm, Minimálně 4 mycí cykly dle intenzity mytí. Spotřeba vody:  max 4,5 l.  Dávkovací čerpadlo mycího a oplachového prostředku. Odpadní čerpadlo. Součástí myčky plochý univerzální koš a koš na plechy. Maximální šířka 840mm, maximální hloubka 870mm vzhledem k prostorovému uspořádání.,</t>
  </si>
  <si>
    <t>Výdejní vyhřívaný vozík, kapacita: 1x vana GN 1/1. Police ve spodní části, 4 nerezová kolečka z toho dvě s brzdou. Funkce vyhřívání GN pomocí vodní lázně nebo suchý ohřev bez vody. Vyhřívaná vana určena pro výdej z gastronádob GN 1/1 hloubky 200 mm, popř. menších, vyhříváním topným tělesem s termostatem, plynulá regulace teploty od +30°C do +95 °C. Ohřevná vana vybavena vypouštěcím kohoutem s bezpečnostním mechanismem proti náhodnému otevření, přívod el. energie zajištěn točeným kabelem o dosahu minimálně 2 m. Ovládání na kratší straně. Krytí IPX5 nebo vyšší. Příkon max  0,7 kW. Maximální šířka 510mm, maximální hloubka 700mm.,</t>
  </si>
  <si>
    <t>Plnění termoportů (místnost č.114),</t>
  </si>
  <si>
    <t>Nerezový vozík pro udržování a ohřev hotových jídel. Kapacita minimálně 15xGN1/1. S přivlhčováním,</t>
  </si>
  <si>
    <t>Celonerezový regál, police nerezové plné vyztužené, tloušťky min 40 mm; nerezové výškově stavitelné stojny, samosvorný systém, nosnost modulu mezi stojnami min 800 Kg, bez šroubové sestavení, možnost doplnění police dle potřeby, plná variabilita polic, možnost horizontálního nastavení police po 50-100 mm. Modul sestavy bude obsahovat 4 police. Hloubka regálu 600mm, Výška 1800 mm. Délka : 1800 mm (min nosnost police 100 Kg). AFNOR certifikace hygienického provedení pro použití v potravinářském průmyslu v souladu s pravidly NF031,</t>
  </si>
  <si>
    <t>Úklidová místnost (místnost č.115),</t>
  </si>
  <si>
    <t>Sestava celonerezových regálů s plynulým spojením bez zdvojených noh,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600mm, Výška 1800 mm. Moduly: 1100 mm (min nosnost police 300 Kg) + 1600 mm (min nosnost police 200 Kg). AFNOR certifikace hygienického provedení pro použití v potravinářském průmyslu v souladu s pravidly NF031 ,</t>
  </si>
  <si>
    <t>Vstupní hala (místnost č.102),</t>
  </si>
  <si>
    <t>Kuchyňka 3 (místnost č.122),</t>
  </si>
  <si>
    <t>Podstolová chladnička se statickým chlazením, Objem užitný: minimálně 160 l,  Nosnost police: 50 kg, Teplotní rozsah: +2°C až +10°C, Spotřeba energie: maximálně 0,7 kWh / 24 h, Způsob odmrazování: automatický, Ekologické Chladivo: R600a, 3 nastavitelné kovové rošty potažené plastem. Dveřní zámek. Nerezové dveře s nerezovým madlem. Digitální displej s ukazatelem teploty. ,</t>
  </si>
  <si>
    <t>Mikrovlnná trouba profesionální, celonerezové provedení. Ovládání pomocí knoflíků.,</t>
  </si>
  <si>
    <t>Myčka na nádobí. Koš 450x450 mm.  Oplachové čerpadlo a Odpadní čerpadlo, diagnostika chyb, grafický displej. Program pro sanitaci a čištění myčky. Dávkovače mycího a oplachového prostředku. Zobrazení konfigurace, nastavení myčky, provozních informací na displeji. Diagnostický systém provozních chyb, hlášení a stavu myčky s informacemi na ovládacím displeji. Maximální hloubka 600mm vzhledem k prostorovému uspořádání. Maximální vnější šířka myčky 530mm.  Minimálně 4 mycí programy dle druhu nádobí. Možnost konfigurace mycích cyklů dle teploty a času. Ukazatel průběhu mycího cyklu s odpočtem. Celonerezové provedení, nerezové mycí ramena. Příkon minimálně 7,4 kW. Připojení 400V.,</t>
  </si>
  <si>
    <t>Kuchyňka 2 (místnost č.129),</t>
  </si>
  <si>
    <t>Kuchyňka 1 (místnost č.136),</t>
  </si>
  <si>
    <t>Technická a servisní podpora v předpokládaném rozsahu 150 hodin (překročení nebo nedosažení tohoto rozsahu nemá vliv na uvedenou paušální cenu) po dobu 12 měsíců ode dne splnění povinnosti odevzdat zařízení kupujícímu dle smlouvy. Poradenství zahrnuje kompletní technickou a konzultační podporu v rámci provozu kuchyně a s dodanými technologiemi nad rámec školení, reklamací a požadavků na servis. Zahrnuje veškeré úkony spjaté se servisem obsluhou, používáním  a údržbou technologií, přičemž poradenství může probíhat jak telefonicky, tak osobně, a to dle pokynů kupujícího (zadavatele). Blíže viz smlouva.,</t>
  </si>
  <si>
    <t>Realizační projektová dokumentace ve stupni Dokumentace pro provedení stavby pro všechny profese, které mají vliv na gastro část - Elektro, ZTI, podklady pro VZT, chlazení, Stavební otvory a sokly. Dodání projektové dokumentace do 2 týdnů od podepsání kupní smlouvy v elektronické formě PDF a DWG a 6 paré v tištěné verzi s autorizací.
Projektová dokumentace ve stupni Dokumentace skutečného provedení stavby pro všechny profese, které mají vliv na gastro část - Elektro, ZTI, podklady pro VZT, chlazení, Stavební otvory a sokly. Součástí bude soubor fotodokumentace dodaných technologií a výrobních štítků. Projektová dokumentace DSP bude předána elektronicky na USB disku v termínu předání zařízení (viz Smlouva),</t>
  </si>
  <si>
    <t>Doprava a stěhování,</t>
  </si>
  <si>
    <t>Montážní práce,</t>
  </si>
  <si>
    <t>97</t>
  </si>
  <si>
    <t>110</t>
  </si>
  <si>
    <t>120</t>
  </si>
  <si>
    <t>121</t>
  </si>
  <si>
    <t>122</t>
  </si>
  <si>
    <t>130</t>
  </si>
  <si>
    <t>131</t>
  </si>
  <si>
    <t>140</t>
  </si>
  <si>
    <t>141</t>
  </si>
  <si>
    <t>142</t>
  </si>
  <si>
    <t>143</t>
  </si>
  <si>
    <t>144</t>
  </si>
  <si>
    <t>145</t>
  </si>
  <si>
    <t>146</t>
  </si>
  <si>
    <t>147</t>
  </si>
  <si>
    <t>148</t>
  </si>
  <si>
    <t>149</t>
  </si>
  <si>
    <t>150</t>
  </si>
  <si>
    <t>160</t>
  </si>
  <si>
    <t>161</t>
  </si>
  <si>
    <t>162</t>
  </si>
  <si>
    <t>163</t>
  </si>
  <si>
    <t>164</t>
  </si>
  <si>
    <t>165</t>
  </si>
  <si>
    <t>166</t>
  </si>
  <si>
    <t>167</t>
  </si>
  <si>
    <t>180</t>
  </si>
  <si>
    <t>181</t>
  </si>
  <si>
    <t>182</t>
  </si>
  <si>
    <t>183</t>
  </si>
  <si>
    <t>184</t>
  </si>
  <si>
    <t>185</t>
  </si>
  <si>
    <t>186</t>
  </si>
  <si>
    <t>187</t>
  </si>
  <si>
    <t>900</t>
  </si>
  <si>
    <t>901</t>
  </si>
  <si>
    <t>903</t>
  </si>
  <si>
    <t>904</t>
  </si>
  <si>
    <t>Matěrská škola</t>
  </si>
  <si>
    <t>Vedlejší a ostatní náklady</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</si>
  <si>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</si>
  <si>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</si>
  <si>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</si>
  <si>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</si>
  <si>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</si>
  <si>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</si>
  <si>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</si>
  <si>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</si>
  <si>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Soubor</t>
  </si>
  <si>
    <t>Zajištění a projednání všech nezbytných administrativních úkonů spojených s realizací stavby</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</si>
  <si>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</si>
  <si>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</si>
  <si>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</si>
  <si>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</si>
  <si>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</si>
  <si>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</si>
  <si>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-platí investor ,náklady na potřebný průběžný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</si>
  <si>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</si>
  <si>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</si>
  <si>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</si>
  <si>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</si>
  <si>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</si>
  <si>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 R</t>
  </si>
  <si>
    <t>Provozní vlivy</t>
  </si>
  <si>
    <t>00521 Staveniště</t>
  </si>
  <si>
    <t>Náklady spojené s provozem staveniště, které vzniknou dodavateli podle podmínek smlouvy.</t>
  </si>
  <si>
    <t>00521 R</t>
  </si>
  <si>
    <t>Staveniště</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</si>
  <si>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</si>
  <si>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</si>
  <si>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</si>
  <si>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</si>
  <si>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</si>
  <si>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</si>
  <si>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</si>
  <si>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</si>
  <si>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</si>
  <si>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1.0</t>
  </si>
  <si>
    <t xml:space="preserve">Vyčištění území, vč. naložení,odvozu a uložení materiálu na skládku, uvedení prostoru zařízení staveniště do původního stavu, vyčištění </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</si>
  <si>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</si>
  <si>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</si>
  <si>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</si>
  <si>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1.2</t>
  </si>
  <si>
    <t>Zpracování geodetického zaměření skutečného provedení stavby, podrobné zaměření fasády z lešení a geometrických plánů dle SoD a dle požadavků DOSS a zápisu do KN .</t>
  </si>
  <si>
    <t>1.3</t>
  </si>
  <si>
    <t>Vytýčení inženýrských sítí  - vč. případných kopaných sond, vč.  projednání se správci, apod.</t>
  </si>
  <si>
    <t>1.4</t>
  </si>
  <si>
    <t>Výrobní a dílenská dokumentace fasády, výrobků dodávaných na stavbu, včetně klempířských konstrukcí</t>
  </si>
  <si>
    <t>1.5</t>
  </si>
  <si>
    <t>Zajištění všech podkladů a dokumentů pro vydání kolaudačního souhlasu, včetně jeho vydání.</t>
  </si>
  <si>
    <t>1.6</t>
  </si>
  <si>
    <t>Stavebně technický průzkum objektu, provedení sond</t>
  </si>
  <si>
    <t>1.7</t>
  </si>
  <si>
    <t>Plán organizace výstavby</t>
  </si>
  <si>
    <t>1.8</t>
  </si>
  <si>
    <t>Zpracování harmonogramu stavby a ZOV včetně průběžné aktualizace</t>
  </si>
  <si>
    <t>1.9</t>
  </si>
  <si>
    <t xml:space="preserve">Vypracování dokumentace skutečného provedení stavby  dle SoD, platné legislativy, podmínek a požadavků investora a uživatele. </t>
  </si>
  <si>
    <t>1.10</t>
  </si>
  <si>
    <t>Bezpečnostní opatření na ochranu osob a majetku v rozsahu platné legislativy a dle podmínek v SoD</t>
  </si>
  <si>
    <t>1.11</t>
  </si>
  <si>
    <t>Bezpečnostní hrazení, oplocení, zajištění přístupu na staveniště apod.</t>
  </si>
  <si>
    <t>1.12</t>
  </si>
  <si>
    <t>Vytýčení prostorové polohy dopravní a technické infrastruktury</t>
  </si>
  <si>
    <t>1.13</t>
  </si>
  <si>
    <t>Zajištění ostrahy majetku a osob v průběhu realizace stavby a až do předání stavby do užívání, např. kamerový systém</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</si>
  <si>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</si>
  <si>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</si>
  <si>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</si>
  <si>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Provedení veškerých měření a zkoušek, revizních zpráv apod. dle platné legislativy a dle SoD.</t>
  </si>
  <si>
    <t>1.16</t>
  </si>
  <si>
    <t>Jednání s dotčenými institucemi, s dotčenými orgány státní správy a samosprávy - například zajištění dokladů nutných k získání kolaudačního souhlasu, povolení a rozhodnutí nutných k ralizací stavby apod.</t>
  </si>
  <si>
    <t>1.17</t>
  </si>
  <si>
    <t>Součinnost se všemi zúčastněnými stranami - investorem, budoucím uživatelem, projektantem, zástupci organizací státní správy, koordinátorem BOZP, technickým dozorem stavebníka apod.</t>
  </si>
  <si>
    <t>1.18</t>
  </si>
  <si>
    <t>Zajištění průzkumů, zkoušek, atestů, sond a revizí apod. uvedených v rozhodnutích a v projektové dokumetnaci nezbytně nutných k provedení díla</t>
  </si>
  <si>
    <t>1.19</t>
  </si>
  <si>
    <t>Technická řešení rozdílů skutečně zjištěného stavu se stavem předpokládaného projektantem apod.</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</si>
  <si>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</si>
  <si>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</si>
  <si>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</si>
  <si>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Provedení dočasné úpravy vjezdu a areálových komunikací pro potřebu realizace díla</t>
  </si>
  <si>
    <t>1.22</t>
  </si>
  <si>
    <t>Zaškolení obsluhy a investorem pověřených osob, vypracování a odsouhlasení provozních a manipulačních řádů, proškolení provozovatele s provozováním a užíváním realizovaného díla dle SoD a jiných podmínek</t>
  </si>
  <si>
    <t>1.23</t>
  </si>
  <si>
    <t>Řešení věcí, které nemohl projektant při rekonstrukci a výstavbě předpokládat</t>
  </si>
  <si>
    <t>1.28</t>
  </si>
  <si>
    <t>Fotodokumentace průběhu výstavby a dle specifikace uvedené SoD a podmínek dotačního titulu</t>
  </si>
  <si>
    <t>1.29</t>
  </si>
  <si>
    <t>Pasportizace území stavby a jejího okolí, zejména stavu příjezdových komunikací staveništní dopravy, předpokládaných dotčených ploch zasažených realizací stavby, požadavků vlastníků a uživatelů sousedních nemovitostí, DOSS apod.</t>
  </si>
  <si>
    <t>Náklady na provedení všech vzorků dle požadavku investora kromě vzorků omítek (vzorky omítek viz podrobné položky)</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</si>
  <si>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</si>
  <si>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</si>
  <si>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Ostatní a vedlejší náklady</t>
  </si>
  <si>
    <t>17*1</t>
  </si>
  <si>
    <t>4+2</t>
  </si>
  <si>
    <t>52a</t>
  </si>
  <si>
    <t>317167125R00</t>
  </si>
  <si>
    <t>Překlad keram. plochý 11,5/7,1/200 cm</t>
  </si>
  <si>
    <t>překlady š. 115mm:1,25*17+1,5*6+2*3+2,25+2,75</t>
  </si>
  <si>
    <t>Dveře vnitřní,Plné+Pouzdro do zdiva,800/2100,GP04,32dB,křídlo DTD,Falcové,HPL,Bílá,zárubeň Obložková,MDF,Falcová,HPL,Bílá,Mušle,Broušený nerez,zámek WC,Zarážka,vč. osazení a dodávky pouzdra pro posuvné dveře do zdiva,kotvení,doplňky,detaily,D+M</t>
  </si>
  <si>
    <t>Štěrbinová vyústka - dvouřadá pro stropní instalaci délky 1050mm a černými nastavitelnými lamelami</t>
  </si>
  <si>
    <t>Přetlaková komora pro štěrbinovou vyústku - dvouřadou délky 1050mm s bočním nátrubkem Ø160mm</t>
  </si>
  <si>
    <t>01.48</t>
  </si>
  <si>
    <t>01.49</t>
  </si>
  <si>
    <t>01.50</t>
  </si>
  <si>
    <t>"zásypaní uliční vpusti" 2,0</t>
  </si>
  <si>
    <t>937,0*2,0"t/m3</t>
  </si>
  <si>
    <t>912111112</t>
  </si>
  <si>
    <t>Montáž zábrany parkovací tvaru sloupku do výšky 800 mm se zabetonovanou patkou</t>
  </si>
  <si>
    <t>https://podminky.urs.cz/item/CS_URS_2022_01/912111112</t>
  </si>
  <si>
    <t>74910163</t>
  </si>
  <si>
    <t>sloupek parkovací sklopný 60x60x800mm Zn základní zámek vložkový</t>
  </si>
  <si>
    <t>Položkový soupis prací, dodávek a služeb</t>
  </si>
  <si>
    <t>Souhrnný soupis prací, dodávek a služeb</t>
  </si>
  <si>
    <t>Instalační chránička dělená AROT 110</t>
  </si>
  <si>
    <t>Instalační chránička plastová polená AROT 160</t>
  </si>
  <si>
    <t>Montáž Instalační chráničky dělené AROT 110</t>
  </si>
  <si>
    <t>Montáž Instalační chráničky dělené AROT 160</t>
  </si>
  <si>
    <t>SADOVÉ ÚPRAVY - KÁCENÍ - PŘÍMÁ DODÁVKA</t>
  </si>
  <si>
    <t>Strop montovaný z panelů prefabrikovaných, tl. 16 cm, kotvení,doprava,přeložení,doplňky,detaily,D+M</t>
  </si>
  <si>
    <t>Strop montovaný z panelů prefabrikovaných, tl. 20 cm, kotvení,doprava,přeložení,doplňky,detaily,D+M</t>
  </si>
  <si>
    <t>Strop montovaný z panelů prefabrikovaných, tl. 26,5 cm, kotvení,doprava,přeložení,doplňky,detaily,D+M</t>
  </si>
  <si>
    <t>Kabel 1-CXKE-R-J, 3x-1,25, bezhalogenový, B2ca s1 d0</t>
  </si>
  <si>
    <t>Kabel J-Y(St)Y 1x2x0,8, bezhalogenový, B2ca s1 d1 a1</t>
  </si>
  <si>
    <t>Kabel J-Y(St)Y 2x2x0,8, bezhalogenový, B2ca s1 d1 a1</t>
  </si>
  <si>
    <t>Kabel J-Y(St)Y 3x2x0,8, bezhalogenový, B2ca s1 d1 a1</t>
  </si>
  <si>
    <t>96a</t>
  </si>
  <si>
    <t>WCI</t>
  </si>
  <si>
    <t>WC pro imobilní s hlubokým splachováním pro tělesně postižené rozměru 36x70x37cm</t>
  </si>
  <si>
    <t xml:space="preserve"> ze slinutého keramického střepu VC. EN 997, EN 18040. S glazurou pod okruhem. Pro podomítkový splachovací systém s kapacitou 6 l a tlakový splachovač 3'', Klozetové sedátko z duroplastu rozměru 355/430, předstěnový systém pro WC, upevňovací prvky, splach. systém předstěnový s nádržkou 6/3l a ovládacím tlačítkem, rohový ventil DN15, pro madla, pro 2 množství splachování 6 a 3 litrů, upevňovací prvky s ovládacím tlačítkem, rohový ventil DN15, madla (Sklopný úchyt ve tvaru U s držákem na TP délka 813mm, nerez broušený, Sklopný úchyt ve tvaru U délka 813 mm, nerez broušený</t>
  </si>
  <si>
    <r>
      <t xml:space="preserve">sprchový žlab s okrajem pro plný rošt, pro bezbariérový přístup, odvodnění sprch v úrovni podlahy. Pro osazení do prostoru nebo do blízkosti stěn, plné rošty a rošt FLOOR na vložení dlažby. Pro použití uvnitř budov, Páková sprchová baterie, DN 15 montáž na stěnu, kovová páka, 46 mm keramická kartuše, chromový povrch, variabilně nastavitelný omezovač průtoku,výstup sprchy dole DN 15 s integrovanou zpětnou klapkou, S-přípojky, kovová nástěnná rozeta, zajištěno proti zpětnému toku, set obsahuje: ruční sprcha, sprchová tyč, 600 mm sprchová hadice 1750 mm DN 15 x DN 15, technologie pro perfektní průtok vody, technologie pro nízkou spotřebu vody a perfektní průtok, technologie pro stále chladný povrch, chromový povrch, odstranění vodního kamene přetřením omezovač průtoku 5,8 l/min vhodné pro průtokové ohřívače vody, </t>
    </r>
    <r>
      <rPr>
        <strike/>
        <sz val="8"/>
        <color rgb="FFFF0000"/>
        <rFont val="Arial CE"/>
        <charset val="238"/>
      </rPr>
      <t>sedátko nerez sklopné 450x450mm</t>
    </r>
  </si>
  <si>
    <r>
      <t xml:space="preserve">sprchový žlab s okrajem pro plný rošt, pro bezbariérový přístup, odvodnění sprch v úrovni podlahy. Pro osazení do prostoru nebo do blízkosti stěn, plné rošty a rošt FLOOR na vložení dlažby. Pro použití uvnitř budov, Páková sprchová baterie, DN 15 montáž na stěnu, kovová páka, 46 mm keramická kartuše, chromový povrch, variabilně nastavitelný omezovač průtoku,výstup sprchy dole DN 15 s integrovanou zpětnou klapkou, S-přípojky, kovová nástěnná rozeta, zajištěno proti zpětnému toku, set obsahuje: ruční sprcha, sprchová tyč, 600 mm sprchová hadice 1750 mm DN 15 x DN 15, technologie pro perfektní průtok vody, technologie pro nízkou spotřebu vody a perfektní průtok, technologie pro stále chladný povrch, chromový povrch, odstranění vodního kamene přetřením omezovač průtoku 5,8 l/min vhodné pro průtokové ohřívače vody, </t>
    </r>
    <r>
      <rPr>
        <strike/>
        <sz val="8"/>
        <color rgb="FFFF0000"/>
        <rFont val="Arial CE"/>
        <charset val="238"/>
      </rPr>
      <t>sedátko nerez sklopné 450x450mm, Sprchová zástěna s obvodovým rámem poskytující nejvyšší stupeň těsnosti proti stříkající a stékající vodě. Spodní profil zástěny zabraňuje nechtěnému odtoku vody. Rozměry v toleranci 1270-1320 mm. Síla skla 6 mm. Výška 1900mm.</t>
    </r>
  </si>
  <si>
    <r>
      <t xml:space="preserve">sprchový žlab s okrajem pro plný rošt, pro bezbariérový přístup, odvodnění sprch v úrovni podlahy. Pro osazení do prostoru nebo do blízkosti stěn, plné rošty a rošt FLOOR na vložení dlažby. Pro použití uvnitř budov, Páková sprchová baterie, DN 15 montáž na stěnu, kovová páka, 46 mm keramická kartuše, chromový povrch, variabilně nastavitelný omezovač průtoku,výstup sprchy dole DN 15 s integrovanou zpětnou klapkou, S-přípojky, kovová nástěnná rozeta, zajištěno proti zpětnému toku, set obsahuje: ruční sprcha, sprchová tyč, 600 mm sprchová hadice 1750 mm DN 15 x DN 15, technologie pro perfektní průtok vody, technologie pro nízkou spotřebu vody a perfektní průtok, technologie pro stále chladný povrch, chromový povrch, odstranění vodního kamene přetřením omezovač průtoku 5,8 l/min vhodné pro průtokové ohřívače vody, </t>
    </r>
    <r>
      <rPr>
        <strike/>
        <sz val="8"/>
        <color rgb="FFFF0000"/>
        <rFont val="Arial CE"/>
        <charset val="238"/>
      </rPr>
      <t>sedátko nerez sklopné 450x450mm, Sprchová zástěna s obvodovým rámem poskytující nejvyšší stupeň těsnosti proti stříkající a stékající vodě. Spodní profil zástěny zabraňuje nechtěnému odtoku vody. Rozměry v toleranci 1170-1220 x 880-900 mm. Síla skla 6 mm. Výška 1900mm.</t>
    </r>
  </si>
  <si>
    <t>Legenda úprav</t>
  </si>
  <si>
    <t>úprava stávající položky</t>
  </si>
  <si>
    <t>nová položka</t>
  </si>
  <si>
    <r>
      <t xml:space="preserve">umyvadlo z jemné žárohlíny s otvorem pro baterii uprostřed, rozměry </t>
    </r>
    <r>
      <rPr>
        <strike/>
        <sz val="8"/>
        <color rgb="FFFF0000"/>
        <rFont val="Arial CE"/>
        <charset val="238"/>
      </rPr>
      <t>45x34cm</t>
    </r>
    <r>
      <rPr>
        <sz val="8"/>
        <color rgb="FFFF0000"/>
        <rFont val="Arial CE"/>
        <charset val="238"/>
      </rPr>
      <t xml:space="preserve"> 550x380mm</t>
    </r>
    <r>
      <rPr>
        <sz val="8"/>
        <color indexed="17"/>
        <rFont val="Arial CE"/>
        <charset val="238"/>
      </rPr>
      <t>, barva bílá. Včetně montážní sady,baterie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r>
  </si>
  <si>
    <r>
      <t>umyvadlo z jemné žárohlíny s otvorem pro baterii uprostřed, rozměry</t>
    </r>
    <r>
      <rPr>
        <sz val="8"/>
        <color rgb="FFFF0000"/>
        <rFont val="Arial CE"/>
        <charset val="238"/>
      </rPr>
      <t xml:space="preserve"> </t>
    </r>
    <r>
      <rPr>
        <strike/>
        <sz val="8"/>
        <color rgb="FFFF0000"/>
        <rFont val="Arial CE"/>
        <charset val="238"/>
      </rPr>
      <t>45x34cm</t>
    </r>
    <r>
      <rPr>
        <sz val="8"/>
        <color rgb="FFFF0000"/>
        <rFont val="Arial CE"/>
        <charset val="238"/>
      </rPr>
      <t xml:space="preserve"> 550x380mm,</t>
    </r>
    <r>
      <rPr>
        <sz val="8"/>
        <color indexed="17"/>
        <rFont val="Arial CE"/>
        <charset val="238"/>
      </rPr>
      <t xml:space="preserve"> barva bílá. Včetně montážní sady, baterie senzorová 230V s integrovaným zdrojem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r>
  </si>
  <si>
    <r>
      <t>Systémový prvek pro těsnění prostupu základovou, deskou</t>
    </r>
    <r>
      <rPr>
        <sz val="8"/>
        <color rgb="FFFF0000"/>
        <rFont val="Arial CE"/>
        <charset val="238"/>
      </rPr>
      <t>, asfaltový pás, koordinovat se skladbou podlahy</t>
    </r>
  </si>
  <si>
    <r>
      <t>Systémový prvek pro tesnění prostupu deskou, DN80</t>
    </r>
    <r>
      <rPr>
        <sz val="8"/>
        <color rgb="FFFF0000"/>
        <rFont val="Arial CE"/>
        <charset val="238"/>
      </rPr>
      <t>, asfaltový pás, koordinovat se skladbou podlahy</t>
    </r>
  </si>
</sst>
</file>

<file path=xl/styles.xml><?xml version="1.0" encoding="utf-8"?>
<styleSheet xmlns="http://schemas.openxmlformats.org/spreadsheetml/2006/main">
  <numFmts count="1">
    <numFmt numFmtId="164" formatCode="#,##0.00000"/>
  </numFmts>
  <fonts count="3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8"/>
      <color indexed="17"/>
      <name val="Arial CE"/>
      <charset val="238"/>
    </font>
    <font>
      <b/>
      <sz val="8"/>
      <name val="Arial CE"/>
      <charset val="238"/>
    </font>
    <font>
      <sz val="10"/>
      <name val="Arial Narrow"/>
      <family val="2"/>
      <charset val="1"/>
    </font>
    <font>
      <sz val="10"/>
      <name val="Arial Narrow"/>
      <family val="2"/>
      <charset val="238"/>
    </font>
    <font>
      <sz val="10"/>
      <name val="Helv"/>
      <charset val="238"/>
    </font>
    <font>
      <b/>
      <sz val="10"/>
      <name val="Helv"/>
      <charset val="238"/>
    </font>
    <font>
      <sz val="10"/>
      <name val="Arial CE"/>
    </font>
    <font>
      <sz val="11"/>
      <name val="Arial CE"/>
    </font>
    <font>
      <b/>
      <i/>
      <sz val="11"/>
      <name val="Arial CE"/>
    </font>
    <font>
      <b/>
      <sz val="11"/>
      <name val="Arial CE"/>
    </font>
    <font>
      <strike/>
      <sz val="8"/>
      <color rgb="FFFF0000"/>
      <name val="Arial CE"/>
      <charset val="238"/>
    </font>
    <font>
      <sz val="8"/>
      <color rgb="FFFF0000"/>
      <name val="Arial CE"/>
      <charset val="238"/>
    </font>
  </fonts>
  <fills count="8">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style="thin">
        <color auto="1"/>
      </right>
      <top style="thin">
        <color auto="1"/>
      </top>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0" borderId="0"/>
    <xf numFmtId="0" fontId="24" fillId="0" borderId="0"/>
  </cellStyleXfs>
  <cellXfs count="442">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0" fontId="15" fillId="0" borderId="26" xfId="0" applyNumberFormat="1" applyFont="1" applyBorder="1" applyAlignment="1">
      <alignment vertical="top"/>
    </xf>
    <xf numFmtId="0" fontId="0" fillId="2" borderId="10" xfId="0" applyNumberFormat="1"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0" fontId="15" fillId="0" borderId="10" xfId="0" applyNumberFormat="1"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NumberFormat="1" applyFont="1" applyBorder="1" applyAlignment="1">
      <alignment horizontal="left" vertical="top" wrapText="1"/>
    </xf>
    <xf numFmtId="0" fontId="16"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7"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16"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NumberFormat="1" applyFont="1" applyBorder="1" applyAlignment="1">
      <alignment horizontal="center" vertical="top" wrapText="1" shrinkToFit="1"/>
    </xf>
    <xf numFmtId="0" fontId="16"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0" xfId="0" applyAlignment="1">
      <alignment horizontal="center"/>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5" fillId="0" borderId="38" xfId="0" applyNumberFormat="1" applyFont="1" applyBorder="1" applyAlignment="1">
      <alignment vertical="top" shrinkToFit="1"/>
    </xf>
    <xf numFmtId="0" fontId="15" fillId="0" borderId="26" xfId="0" applyFont="1" applyFill="1" applyBorder="1" applyAlignment="1">
      <alignment vertical="top"/>
    </xf>
    <xf numFmtId="0" fontId="16" fillId="0" borderId="33" xfId="0" applyNumberFormat="1" applyFont="1" applyBorder="1" applyAlignment="1">
      <alignment horizontal="left" vertical="top" wrapText="1"/>
    </xf>
    <xf numFmtId="0" fontId="0" fillId="2" borderId="50" xfId="0" applyFill="1" applyBorder="1"/>
    <xf numFmtId="49" fontId="0" fillId="2" borderId="50" xfId="0" applyNumberFormat="1" applyFill="1" applyBorder="1"/>
    <xf numFmtId="0" fontId="15" fillId="0" borderId="38" xfId="0" applyNumberFormat="1" applyFont="1" applyBorder="1" applyAlignment="1">
      <alignment horizontal="left" vertical="top" wrapText="1"/>
    </xf>
    <xf numFmtId="4" fontId="0" fillId="2" borderId="50" xfId="0" applyNumberFormat="1" applyFill="1" applyBorder="1"/>
    <xf numFmtId="0" fontId="0" fillId="2" borderId="50" xfId="0" applyFill="1" applyBorder="1" applyAlignment="1">
      <alignment horizontal="center"/>
    </xf>
    <xf numFmtId="3" fontId="0" fillId="0" borderId="51" xfId="0" applyNumberFormat="1" applyBorder="1" applyAlignment="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3" fillId="0" borderId="38" xfId="0" applyNumberFormat="1" applyFont="1" applyBorder="1" applyAlignment="1">
      <alignment horizontal="right" shrinkToFit="1"/>
    </xf>
    <xf numFmtId="3" fontId="0" fillId="0" borderId="38" xfId="0" applyNumberFormat="1" applyBorder="1" applyAlignment="1">
      <alignment shrinkToFit="1"/>
    </xf>
    <xf numFmtId="3" fontId="0" fillId="0" borderId="38" xfId="0" applyNumberFormat="1" applyBorder="1" applyAlignment="1"/>
    <xf numFmtId="0" fontId="19" fillId="0" borderId="33" xfId="0" applyNumberFormat="1" applyFont="1" applyBorder="1" applyAlignment="1">
      <alignment horizontal="left" vertical="top" wrapText="1"/>
    </xf>
    <xf numFmtId="0" fontId="15" fillId="0" borderId="36" xfId="0" applyFont="1" applyBorder="1" applyAlignment="1">
      <alignment vertical="top"/>
    </xf>
    <xf numFmtId="0" fontId="15" fillId="0" borderId="50" xfId="0" applyNumberFormat="1" applyFont="1" applyBorder="1" applyAlignment="1">
      <alignment vertical="top"/>
    </xf>
    <xf numFmtId="0" fontId="15" fillId="0" borderId="33" xfId="0" applyNumberFormat="1" applyFont="1" applyBorder="1" applyAlignment="1">
      <alignment vertical="top"/>
    </xf>
    <xf numFmtId="0" fontId="15" fillId="0" borderId="38" xfId="0" applyNumberFormat="1" applyFont="1" applyBorder="1" applyAlignment="1">
      <alignment vertical="top"/>
    </xf>
    <xf numFmtId="0" fontId="15" fillId="0" borderId="0" xfId="0" applyFont="1" applyBorder="1" applyAlignment="1">
      <alignment vertical="top"/>
    </xf>
    <xf numFmtId="0" fontId="15" fillId="0" borderId="0" xfId="0" applyNumberFormat="1" applyFont="1" applyBorder="1" applyAlignment="1">
      <alignment vertical="top"/>
    </xf>
    <xf numFmtId="0" fontId="15" fillId="0" borderId="0" xfId="0" applyNumberFormat="1" applyFont="1" applyBorder="1" applyAlignment="1">
      <alignment horizontal="left" vertical="top" wrapText="1"/>
    </xf>
    <xf numFmtId="0" fontId="15" fillId="0" borderId="0" xfId="0" applyFont="1" applyBorder="1" applyAlignment="1">
      <alignment horizontal="center" vertical="top" shrinkToFit="1"/>
    </xf>
    <xf numFmtId="4" fontId="15" fillId="0" borderId="0" xfId="0" applyNumberFormat="1" applyFont="1" applyBorder="1" applyAlignment="1">
      <alignment vertical="top" shrinkToFit="1"/>
    </xf>
    <xf numFmtId="0" fontId="0" fillId="2" borderId="48" xfId="0" applyFill="1" applyBorder="1"/>
    <xf numFmtId="49" fontId="0" fillId="2" borderId="48" xfId="0" applyNumberFormat="1" applyFill="1" applyBorder="1"/>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applyAlignment="1">
      <alignment horizontal="center" wrapText="1"/>
    </xf>
    <xf numFmtId="0" fontId="15" fillId="0" borderId="50" xfId="0" applyFont="1" applyBorder="1" applyAlignment="1">
      <alignment vertical="top"/>
    </xf>
    <xf numFmtId="0" fontId="15" fillId="0" borderId="33" xfId="0" applyFont="1" applyBorder="1" applyAlignment="1">
      <alignment vertical="top"/>
    </xf>
    <xf numFmtId="0" fontId="15" fillId="0" borderId="38" xfId="0" applyFont="1" applyBorder="1" applyAlignment="1">
      <alignment vertical="top"/>
    </xf>
    <xf numFmtId="4" fontId="15" fillId="0" borderId="26" xfId="0" applyNumberFormat="1" applyFont="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2" borderId="38" xfId="0" applyNumberFormat="1" applyFill="1" applyBorder="1" applyAlignment="1">
      <alignment horizontal="center" vertical="top" shrinkToFit="1"/>
    </xf>
    <xf numFmtId="0" fontId="15" fillId="0" borderId="0" xfId="0" applyFont="1" applyBorder="1"/>
    <xf numFmtId="0" fontId="15" fillId="0" borderId="36" xfId="0" applyNumberFormat="1" applyFont="1" applyBorder="1" applyAlignment="1">
      <alignment vertical="top"/>
    </xf>
    <xf numFmtId="0" fontId="15" fillId="0" borderId="50" xfId="0" applyNumberFormat="1" applyFont="1" applyBorder="1" applyAlignment="1">
      <alignment horizontal="left" vertical="top" wrapText="1"/>
    </xf>
    <xf numFmtId="0" fontId="15" fillId="0" borderId="50" xfId="0" applyFont="1" applyBorder="1" applyAlignment="1">
      <alignment horizontal="center" vertical="top" shrinkToFit="1"/>
    </xf>
    <xf numFmtId="4" fontId="15" fillId="0" borderId="50" xfId="0" applyNumberFormat="1" applyFont="1" applyBorder="1" applyAlignment="1">
      <alignment vertical="top" shrinkToFit="1"/>
    </xf>
    <xf numFmtId="3" fontId="3" fillId="0" borderId="38" xfId="0" applyNumberFormat="1" applyFont="1" applyFill="1" applyBorder="1" applyAlignment="1">
      <alignment horizontal="right" shrinkToFit="1"/>
    </xf>
    <xf numFmtId="0" fontId="0" fillId="0" borderId="48" xfId="0" applyFont="1" applyBorder="1" applyAlignment="1">
      <alignment vertical="center"/>
    </xf>
    <xf numFmtId="49" fontId="0" fillId="0" borderId="42" xfId="0" applyNumberFormat="1" applyBorder="1" applyAlignment="1">
      <alignment vertical="center"/>
    </xf>
    <xf numFmtId="49" fontId="0" fillId="2" borderId="42" xfId="0" applyNumberFormat="1" applyFill="1" applyBorder="1" applyAlignment="1"/>
    <xf numFmtId="49" fontId="0" fillId="2" borderId="42" xfId="0" applyNumberFormat="1" applyFill="1" applyBorder="1"/>
    <xf numFmtId="0" fontId="0" fillId="2" borderId="52" xfId="0" applyFill="1" applyBorder="1"/>
    <xf numFmtId="0" fontId="15" fillId="0" borderId="37" xfId="0" applyFont="1" applyBorder="1" applyAlignment="1">
      <alignment horizontal="center" vertical="top" shrinkToFit="1"/>
    </xf>
    <xf numFmtId="0" fontId="8" fillId="2" borderId="51" xfId="0" applyFont="1" applyFill="1" applyBorder="1" applyAlignment="1">
      <alignment vertical="top"/>
    </xf>
    <xf numFmtId="49" fontId="8" fillId="2" borderId="42" xfId="0" applyNumberFormat="1" applyFont="1" applyFill="1" applyBorder="1" applyAlignment="1">
      <alignment vertical="top"/>
    </xf>
    <xf numFmtId="49" fontId="8" fillId="2" borderId="42" xfId="0" applyNumberFormat="1" applyFont="1" applyFill="1" applyBorder="1" applyAlignment="1">
      <alignment horizontal="left" vertical="top" wrapText="1"/>
    </xf>
    <xf numFmtId="0" fontId="8" fillId="2" borderId="42" xfId="0" applyFont="1" applyFill="1" applyBorder="1" applyAlignment="1">
      <alignment horizontal="center" vertical="top"/>
    </xf>
    <xf numFmtId="4" fontId="8" fillId="2" borderId="42" xfId="0" applyNumberFormat="1" applyFont="1" applyFill="1" applyBorder="1" applyAlignment="1">
      <alignment vertical="top"/>
    </xf>
    <xf numFmtId="0" fontId="8" fillId="2" borderId="42" xfId="0" applyFont="1" applyFill="1" applyBorder="1" applyAlignment="1">
      <alignment vertical="top"/>
    </xf>
    <xf numFmtId="4" fontId="8" fillId="2" borderId="52" xfId="0" applyNumberFormat="1" applyFont="1" applyFill="1" applyBorder="1" applyAlignment="1">
      <alignment vertical="top"/>
    </xf>
    <xf numFmtId="49" fontId="0" fillId="0" borderId="0" xfId="0" applyNumberFormat="1"/>
    <xf numFmtId="0" fontId="0" fillId="0" borderId="48" xfId="0" applyFont="1" applyBorder="1" applyAlignment="1">
      <alignment vertical="top"/>
    </xf>
    <xf numFmtId="49" fontId="0" fillId="0" borderId="42" xfId="0" applyNumberFormat="1" applyBorder="1" applyAlignment="1">
      <alignment vertical="top"/>
    </xf>
    <xf numFmtId="0" fontId="0" fillId="2" borderId="48" xfId="0" applyFill="1" applyBorder="1" applyAlignment="1">
      <alignment vertical="top"/>
    </xf>
    <xf numFmtId="0" fontId="0" fillId="2" borderId="50" xfId="0" applyFill="1" applyBorder="1" applyAlignment="1">
      <alignment vertical="top"/>
    </xf>
    <xf numFmtId="49" fontId="0" fillId="2" borderId="50" xfId="0" applyNumberFormat="1" applyFill="1" applyBorder="1" applyAlignment="1">
      <alignment vertical="top"/>
    </xf>
    <xf numFmtId="0" fontId="15" fillId="0" borderId="51" xfId="0" applyFont="1" applyBorder="1" applyAlignment="1">
      <alignment vertical="top"/>
    </xf>
    <xf numFmtId="0" fontId="15" fillId="0" borderId="51" xfId="0" applyNumberFormat="1" applyFont="1" applyBorder="1" applyAlignment="1">
      <alignment vertical="top"/>
    </xf>
    <xf numFmtId="0" fontId="15" fillId="0" borderId="48" xfId="0" applyNumberFormat="1"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49" fontId="0" fillId="2" borderId="10" xfId="0" applyNumberFormat="1" applyFill="1" applyBorder="1" applyAlignment="1">
      <alignment vertical="top"/>
    </xf>
    <xf numFmtId="49" fontId="0" fillId="2" borderId="38" xfId="0" applyNumberFormat="1" applyFill="1" applyBorder="1" applyAlignment="1">
      <alignment vertical="top"/>
    </xf>
    <xf numFmtId="0" fontId="0" fillId="2" borderId="37" xfId="0" applyFill="1" applyBorder="1" applyAlignment="1">
      <alignment horizontal="center" vertical="top"/>
    </xf>
    <xf numFmtId="4" fontId="0" fillId="2" borderId="38" xfId="0" applyNumberFormat="1" applyFill="1" applyBorder="1" applyAlignment="1">
      <alignment vertical="top"/>
    </xf>
    <xf numFmtId="0" fontId="0" fillId="2" borderId="38" xfId="0" applyFill="1" applyBorder="1" applyAlignment="1">
      <alignment horizontal="center" vertical="top"/>
    </xf>
    <xf numFmtId="0" fontId="0" fillId="2" borderId="11" xfId="0" applyFill="1" applyBorder="1"/>
    <xf numFmtId="49" fontId="0" fillId="2" borderId="54" xfId="0" applyNumberFormat="1" applyFill="1" applyBorder="1"/>
    <xf numFmtId="49" fontId="8" fillId="2" borderId="55" xfId="0" applyNumberFormat="1" applyFont="1" applyFill="1" applyBorder="1"/>
    <xf numFmtId="0" fontId="0" fillId="2" borderId="56" xfId="0" applyFill="1" applyBorder="1" applyAlignment="1">
      <alignment horizontal="center"/>
    </xf>
    <xf numFmtId="4" fontId="0" fillId="2" borderId="55" xfId="0" applyNumberFormat="1" applyFill="1" applyBorder="1"/>
    <xf numFmtId="0" fontId="0" fillId="2" borderId="54" xfId="0" applyFill="1" applyBorder="1"/>
    <xf numFmtId="0" fontId="0" fillId="2" borderId="55" xfId="0" applyFill="1" applyBorder="1"/>
    <xf numFmtId="0" fontId="0" fillId="2" borderId="57" xfId="0" applyFill="1" applyBorder="1" applyAlignment="1">
      <alignment horizontal="center" wrapText="1"/>
    </xf>
    <xf numFmtId="0" fontId="15" fillId="0" borderId="53" xfId="0" applyFont="1" applyBorder="1" applyAlignment="1">
      <alignment horizontal="center" vertical="top" shrinkToFit="1"/>
    </xf>
    <xf numFmtId="0" fontId="15" fillId="0" borderId="33" xfId="0" applyFont="1" applyBorder="1" applyAlignment="1">
      <alignment vertical="top" shrinkToFit="1"/>
    </xf>
    <xf numFmtId="0" fontId="0" fillId="2" borderId="38" xfId="0" applyFill="1" applyBorder="1" applyAlignment="1">
      <alignment vertical="top" shrinkToFit="1"/>
    </xf>
    <xf numFmtId="0" fontId="15" fillId="0" borderId="38" xfId="0" applyFont="1" applyBorder="1" applyAlignment="1">
      <alignment vertical="top" shrinkToFit="1"/>
    </xf>
    <xf numFmtId="4" fontId="15" fillId="0" borderId="38" xfId="0" applyNumberFormat="1" applyFont="1" applyBorder="1" applyAlignment="1">
      <alignment horizontal="center" vertical="top" shrinkToFit="1"/>
    </xf>
    <xf numFmtId="2" fontId="0" fillId="2" borderId="42" xfId="0" applyNumberFormat="1" applyFill="1" applyBorder="1"/>
    <xf numFmtId="2" fontId="0" fillId="2" borderId="50" xfId="0" applyNumberFormat="1" applyFill="1" applyBorder="1"/>
    <xf numFmtId="2" fontId="0" fillId="2" borderId="48" xfId="0" applyNumberFormat="1" applyFill="1" applyBorder="1" applyAlignment="1">
      <alignment vertical="top"/>
    </xf>
    <xf numFmtId="2" fontId="15" fillId="0" borderId="33" xfId="0" applyNumberFormat="1" applyFont="1" applyBorder="1" applyAlignment="1">
      <alignment vertical="top" shrinkToFit="1"/>
    </xf>
    <xf numFmtId="2" fontId="0" fillId="2" borderId="38" xfId="0" applyNumberFormat="1" applyFill="1" applyBorder="1" applyAlignment="1">
      <alignment vertical="top" shrinkToFit="1"/>
    </xf>
    <xf numFmtId="2" fontId="15" fillId="0" borderId="38" xfId="0" applyNumberFormat="1" applyFont="1" applyBorder="1" applyAlignment="1">
      <alignment vertical="top" shrinkToFit="1"/>
    </xf>
    <xf numFmtId="2" fontId="15" fillId="0" borderId="0" xfId="0" applyNumberFormat="1" applyFont="1" applyBorder="1" applyAlignment="1">
      <alignment vertical="top" shrinkToFit="1"/>
    </xf>
    <xf numFmtId="2" fontId="8" fillId="2" borderId="12" xfId="0" applyNumberFormat="1" applyFont="1" applyFill="1" applyBorder="1" applyAlignment="1">
      <alignment vertical="top"/>
    </xf>
    <xf numFmtId="2" fontId="0" fillId="0" borderId="0" xfId="0" applyNumberFormat="1"/>
    <xf numFmtId="2" fontId="0" fillId="0" borderId="0" xfId="0" applyNumberFormat="1" applyAlignment="1">
      <alignment vertical="top"/>
    </xf>
    <xf numFmtId="4" fontId="15" fillId="0" borderId="50" xfId="0" applyNumberFormat="1" applyFont="1" applyBorder="1" applyAlignment="1">
      <alignment horizontal="center" vertical="top" shrinkToFit="1"/>
    </xf>
    <xf numFmtId="0" fontId="16" fillId="0" borderId="0" xfId="0" quotePrefix="1" applyNumberFormat="1" applyFont="1" applyBorder="1" applyAlignment="1">
      <alignment horizontal="left" vertical="top" wrapText="1"/>
    </xf>
    <xf numFmtId="0" fontId="16" fillId="0" borderId="0" xfId="0" applyNumberFormat="1" applyFont="1" applyBorder="1" applyAlignment="1">
      <alignment horizontal="center" vertical="top" wrapText="1" shrinkToFit="1"/>
    </xf>
    <xf numFmtId="4" fontId="16" fillId="0" borderId="0" xfId="0" applyNumberFormat="1" applyFont="1" applyBorder="1" applyAlignment="1">
      <alignment vertical="top" wrapText="1" shrinkToFit="1"/>
    </xf>
    <xf numFmtId="4" fontId="15" fillId="0" borderId="48" xfId="0" applyNumberFormat="1" applyFont="1" applyBorder="1" applyAlignment="1">
      <alignment horizontal="center" vertical="top" shrinkToFit="1"/>
    </xf>
    <xf numFmtId="0" fontId="22" fillId="0" borderId="0" xfId="0" applyFont="1" applyAlignment="1">
      <alignment horizontal="center"/>
    </xf>
    <xf numFmtId="0" fontId="22" fillId="0" borderId="0" xfId="0" applyFont="1"/>
    <xf numFmtId="0" fontId="22" fillId="0" borderId="58" xfId="0" applyFont="1" applyBorder="1"/>
    <xf numFmtId="49" fontId="22" fillId="0" borderId="59" xfId="0" applyNumberFormat="1" applyFont="1" applyBorder="1" applyAlignment="1">
      <alignment horizontal="center"/>
    </xf>
    <xf numFmtId="0" fontId="22" fillId="0" borderId="61" xfId="0" applyFont="1" applyBorder="1"/>
    <xf numFmtId="49" fontId="22" fillId="0" borderId="42" xfId="0" applyNumberFormat="1" applyFont="1" applyBorder="1"/>
    <xf numFmtId="0" fontId="22" fillId="0" borderId="63" xfId="0" applyFont="1" applyBorder="1"/>
    <xf numFmtId="49" fontId="22" fillId="0" borderId="64" xfId="0" applyNumberFormat="1" applyFont="1" applyBorder="1"/>
    <xf numFmtId="49" fontId="22" fillId="0" borderId="0" xfId="0" applyNumberFormat="1" applyFont="1"/>
    <xf numFmtId="49" fontId="22" fillId="0" borderId="0" xfId="0" applyNumberFormat="1" applyFont="1" applyAlignment="1">
      <alignment wrapText="1"/>
    </xf>
    <xf numFmtId="0" fontId="23" fillId="5" borderId="66" xfId="0" applyFont="1" applyFill="1" applyBorder="1" applyAlignment="1">
      <alignment horizontal="center"/>
    </xf>
    <xf numFmtId="49" fontId="23" fillId="5" borderId="67" xfId="0" applyNumberFormat="1" applyFont="1" applyFill="1" applyBorder="1" applyAlignment="1">
      <alignment horizontal="center"/>
    </xf>
    <xf numFmtId="49" fontId="23" fillId="5" borderId="67" xfId="0" applyNumberFormat="1" applyFont="1" applyFill="1" applyBorder="1" applyAlignment="1">
      <alignment horizontal="center" wrapText="1"/>
    </xf>
    <xf numFmtId="0" fontId="23" fillId="5" borderId="67" xfId="0" applyFont="1" applyFill="1" applyBorder="1" applyAlignment="1">
      <alignment horizontal="center"/>
    </xf>
    <xf numFmtId="0" fontId="23" fillId="5" borderId="68" xfId="0" applyFont="1" applyFill="1" applyBorder="1" applyAlignment="1">
      <alignment horizontal="center" wrapText="1"/>
    </xf>
    <xf numFmtId="0" fontId="23" fillId="5" borderId="55" xfId="0" applyFont="1" applyFill="1" applyBorder="1" applyAlignment="1">
      <alignment horizontal="center" wrapText="1"/>
    </xf>
    <xf numFmtId="0" fontId="23" fillId="5" borderId="69" xfId="0" applyFont="1" applyFill="1" applyBorder="1" applyAlignment="1">
      <alignment horizontal="center" wrapText="1"/>
    </xf>
    <xf numFmtId="0" fontId="22" fillId="5" borderId="23" xfId="0" applyFont="1" applyFill="1" applyBorder="1"/>
    <xf numFmtId="49" fontId="22" fillId="5" borderId="70" xfId="0" applyNumberFormat="1" applyFont="1" applyFill="1" applyBorder="1"/>
    <xf numFmtId="4" fontId="22" fillId="0" borderId="69" xfId="0" applyNumberFormat="1" applyFont="1" applyBorder="1" applyAlignment="1">
      <alignment horizontal="center"/>
    </xf>
    <xf numFmtId="0" fontId="22" fillId="5" borderId="9" xfId="0" applyFont="1" applyFill="1" applyBorder="1"/>
    <xf numFmtId="0" fontId="22" fillId="5" borderId="10" xfId="0" applyNumberFormat="1" applyFont="1" applyFill="1" applyBorder="1"/>
    <xf numFmtId="0" fontId="22" fillId="5" borderId="38" xfId="0" applyNumberFormat="1" applyFont="1" applyFill="1" applyBorder="1" applyAlignment="1">
      <alignment horizontal="left" wrapText="1"/>
    </xf>
    <xf numFmtId="0" fontId="22" fillId="5" borderId="38" xfId="0" applyFont="1" applyFill="1" applyBorder="1" applyAlignment="1">
      <alignment horizontal="center" shrinkToFit="1"/>
    </xf>
    <xf numFmtId="164" fontId="22" fillId="5" borderId="38" xfId="0" applyNumberFormat="1" applyFont="1" applyFill="1" applyBorder="1"/>
    <xf numFmtId="4" fontId="22" fillId="5" borderId="10" xfId="0" applyNumberFormat="1" applyFont="1" applyFill="1" applyBorder="1" applyAlignment="1"/>
    <xf numFmtId="4" fontId="22" fillId="5" borderId="37" xfId="0" applyNumberFormat="1" applyFont="1" applyFill="1" applyBorder="1" applyAlignment="1"/>
    <xf numFmtId="4" fontId="22" fillId="5" borderId="72" xfId="0" applyNumberFormat="1" applyFont="1" applyFill="1" applyBorder="1" applyAlignment="1">
      <alignment horizontal="center"/>
    </xf>
    <xf numFmtId="0" fontId="15" fillId="0" borderId="1" xfId="0" applyFont="1" applyBorder="1"/>
    <xf numFmtId="4" fontId="15" fillId="0" borderId="73"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Border="1" applyAlignment="1">
      <alignment vertical="top"/>
    </xf>
    <xf numFmtId="4" fontId="15" fillId="0" borderId="73" xfId="0" applyNumberFormat="1" applyFont="1" applyBorder="1" applyAlignment="1">
      <alignment horizontal="center" vertical="top"/>
    </xf>
    <xf numFmtId="0" fontId="15" fillId="0" borderId="1" xfId="0" applyFont="1" applyBorder="1" applyAlignment="1">
      <alignment horizontal="right" vertical="top"/>
    </xf>
    <xf numFmtId="0" fontId="15" fillId="0" borderId="26" xfId="0" applyNumberFormat="1" applyFont="1" applyBorder="1"/>
    <xf numFmtId="0" fontId="15" fillId="0" borderId="0" xfId="0" applyFont="1" applyFill="1"/>
    <xf numFmtId="0" fontId="15" fillId="0" borderId="33" xfId="0" applyNumberFormat="1" applyFont="1" applyFill="1" applyBorder="1" applyAlignment="1">
      <alignment horizontal="left" vertical="top" wrapText="1"/>
    </xf>
    <xf numFmtId="17" fontId="15" fillId="0" borderId="26" xfId="0" applyNumberFormat="1" applyFont="1" applyBorder="1" applyAlignment="1">
      <alignment horizontal="left" vertical="top"/>
    </xf>
    <xf numFmtId="0" fontId="15" fillId="0" borderId="3" xfId="0" applyFont="1" applyBorder="1" applyAlignment="1">
      <alignment vertical="top"/>
    </xf>
    <xf numFmtId="17" fontId="15" fillId="0" borderId="74" xfId="0" applyNumberFormat="1" applyFont="1" applyBorder="1" applyAlignment="1">
      <alignment horizontal="left" vertical="top"/>
    </xf>
    <xf numFmtId="0" fontId="15" fillId="0" borderId="75" xfId="0" applyNumberFormat="1" applyFont="1" applyFill="1" applyBorder="1" applyAlignment="1">
      <alignment horizontal="left" vertical="top" wrapText="1"/>
    </xf>
    <xf numFmtId="0" fontId="15" fillId="0" borderId="75" xfId="0" applyFont="1" applyBorder="1" applyAlignment="1">
      <alignment horizontal="center" vertical="top" shrinkToFit="1"/>
    </xf>
    <xf numFmtId="164" fontId="15" fillId="0" borderId="75" xfId="0" applyNumberFormat="1" applyFont="1" applyBorder="1" applyAlignment="1">
      <alignment vertical="top"/>
    </xf>
    <xf numFmtId="4" fontId="15" fillId="0" borderId="75" xfId="0" applyNumberFormat="1" applyFont="1" applyBorder="1" applyAlignment="1">
      <alignment vertical="top"/>
    </xf>
    <xf numFmtId="4" fontId="15" fillId="0" borderId="76" xfId="0" applyNumberFormat="1" applyFont="1" applyBorder="1" applyAlignment="1">
      <alignment horizontal="center" vertical="top"/>
    </xf>
    <xf numFmtId="0" fontId="22" fillId="0" borderId="0" xfId="0" applyFont="1" applyFill="1"/>
    <xf numFmtId="0" fontId="15" fillId="0" borderId="0" xfId="0" applyNumberFormat="1" applyFont="1" applyBorder="1"/>
    <xf numFmtId="0" fontId="18" fillId="0" borderId="0" xfId="0" applyNumberFormat="1" applyFont="1" applyBorder="1" applyAlignment="1">
      <alignment horizontal="left" wrapText="1"/>
    </xf>
    <xf numFmtId="0" fontId="18" fillId="0" borderId="0" xfId="0" applyNumberFormat="1" applyFont="1" applyBorder="1" applyAlignment="1">
      <alignment wrapText="1" shrinkToFit="1"/>
    </xf>
    <xf numFmtId="164" fontId="18" fillId="0" borderId="0" xfId="0" applyNumberFormat="1" applyFont="1" applyBorder="1" applyAlignment="1">
      <alignment wrapText="1"/>
    </xf>
    <xf numFmtId="4" fontId="18" fillId="0" borderId="0" xfId="0" applyNumberFormat="1" applyFont="1" applyBorder="1" applyAlignment="1">
      <alignment wrapText="1"/>
    </xf>
    <xf numFmtId="4" fontId="15" fillId="0" borderId="0" xfId="0" applyNumberFormat="1" applyFont="1" applyBorder="1" applyAlignment="1">
      <alignment horizontal="center"/>
    </xf>
    <xf numFmtId="0" fontId="25" fillId="5" borderId="77" xfId="2" applyFont="1" applyFill="1" applyBorder="1" applyAlignment="1">
      <alignment horizontal="center"/>
    </xf>
    <xf numFmtId="49" fontId="26" fillId="5" borderId="55" xfId="2" applyNumberFormat="1" applyFont="1" applyFill="1" applyBorder="1" applyAlignment="1">
      <alignment horizontal="left"/>
    </xf>
    <xf numFmtId="49" fontId="26" fillId="5" borderId="55" xfId="2" applyNumberFormat="1" applyFont="1" applyFill="1" applyBorder="1"/>
    <xf numFmtId="0" fontId="25" fillId="5" borderId="55" xfId="2" applyFont="1" applyFill="1" applyBorder="1" applyAlignment="1">
      <alignment horizontal="center"/>
    </xf>
    <xf numFmtId="4" fontId="25" fillId="5" borderId="55" xfId="2" applyNumberFormat="1" applyFont="1" applyFill="1" applyBorder="1" applyAlignment="1">
      <alignment horizontal="right"/>
    </xf>
    <xf numFmtId="4" fontId="27" fillId="5" borderId="57" xfId="2" applyNumberFormat="1" applyFont="1" applyFill="1" applyBorder="1"/>
    <xf numFmtId="4" fontId="22" fillId="0" borderId="0" xfId="0" applyNumberFormat="1" applyFont="1"/>
    <xf numFmtId="4" fontId="15" fillId="0" borderId="33" xfId="0" applyNumberFormat="1" applyFont="1" applyFill="1" applyBorder="1" applyAlignment="1" applyProtection="1">
      <alignment vertical="top"/>
      <protection locked="0"/>
    </xf>
    <xf numFmtId="4" fontId="15" fillId="0" borderId="75" xfId="0" applyNumberFormat="1" applyFont="1" applyFill="1" applyBorder="1" applyAlignment="1" applyProtection="1">
      <alignment vertical="top"/>
      <protection locked="0"/>
    </xf>
    <xf numFmtId="0" fontId="0" fillId="0" borderId="0" xfId="0"/>
    <xf numFmtId="0" fontId="0" fillId="0" borderId="0" xfId="0"/>
    <xf numFmtId="4" fontId="15" fillId="0" borderId="0" xfId="0" applyNumberFormat="1" applyFont="1" applyBorder="1" applyAlignment="1">
      <alignment horizontal="center" vertical="top" shrinkToFit="1"/>
    </xf>
    <xf numFmtId="0" fontId="0" fillId="0" borderId="0" xfId="0"/>
    <xf numFmtId="0" fontId="15" fillId="6" borderId="26" xfId="0" applyFont="1" applyFill="1" applyBorder="1" applyAlignment="1">
      <alignment vertical="top"/>
    </xf>
    <xf numFmtId="0" fontId="15" fillId="6" borderId="26" xfId="0" applyNumberFormat="1" applyFont="1" applyFill="1" applyBorder="1" applyAlignment="1">
      <alignment vertical="top"/>
    </xf>
    <xf numFmtId="0" fontId="15" fillId="6" borderId="33" xfId="0" applyNumberFormat="1" applyFont="1" applyFill="1" applyBorder="1" applyAlignment="1">
      <alignment horizontal="left" vertical="top" wrapText="1"/>
    </xf>
    <xf numFmtId="4" fontId="15" fillId="6" borderId="33" xfId="0" applyNumberFormat="1" applyFont="1" applyFill="1" applyBorder="1" applyAlignment="1">
      <alignment vertical="top" shrinkToFit="1"/>
    </xf>
    <xf numFmtId="0" fontId="15" fillId="6" borderId="33" xfId="0" applyFont="1" applyFill="1" applyBorder="1" applyAlignment="1">
      <alignment horizontal="center" vertical="top" shrinkToFit="1"/>
    </xf>
    <xf numFmtId="49" fontId="0" fillId="7" borderId="0" xfId="0" applyNumberFormat="1" applyFill="1" applyAlignment="1">
      <alignment vertical="top"/>
    </xf>
    <xf numFmtId="49" fontId="0" fillId="6" borderId="0" xfId="0" applyNumberFormat="1" applyFill="1" applyAlignment="1">
      <alignment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3"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49" fontId="8" fillId="3" borderId="0"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2" fontId="12" fillId="2"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0" fontId="8" fillId="0" borderId="6" xfId="0" applyFont="1" applyBorder="1" applyAlignment="1">
      <alignment horizontal="center"/>
    </xf>
    <xf numFmtId="0" fontId="0" fillId="0" borderId="18" xfId="0" applyBorder="1" applyAlignment="1">
      <alignment horizontal="center"/>
    </xf>
    <xf numFmtId="1" fontId="0" fillId="0" borderId="6" xfId="0" applyNumberFormat="1" applyFont="1"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8" fillId="7" borderId="26" xfId="0" applyNumberFormat="1" applyFont="1" applyFill="1" applyBorder="1" applyAlignment="1">
      <alignment horizontal="left" vertical="top" wrapText="1"/>
    </xf>
    <xf numFmtId="0" fontId="18" fillId="7" borderId="0" xfId="0" applyNumberFormat="1" applyFont="1" applyFill="1" applyBorder="1" applyAlignment="1">
      <alignment vertical="top" wrapText="1" shrinkToFit="1"/>
    </xf>
    <xf numFmtId="164" fontId="18" fillId="7" borderId="0" xfId="0" applyNumberFormat="1" applyFont="1" applyFill="1" applyBorder="1" applyAlignment="1">
      <alignment vertical="top" wrapText="1" shrinkToFit="1"/>
    </xf>
    <xf numFmtId="4" fontId="18" fillId="7" borderId="0" xfId="0" applyNumberFormat="1" applyFont="1" applyFill="1" applyBorder="1" applyAlignment="1">
      <alignment vertical="top" wrapText="1" shrinkToFit="1"/>
    </xf>
    <xf numFmtId="4" fontId="18" fillId="7" borderId="34" xfId="0" applyNumberFormat="1" applyFont="1" applyFill="1" applyBorder="1" applyAlignment="1">
      <alignment vertical="top" wrapText="1" shrinkToFit="1"/>
    </xf>
    <xf numFmtId="0" fontId="18" fillId="0" borderId="26"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4"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4" xfId="0" applyNumberFormat="1" applyFont="1" applyBorder="1" applyAlignment="1">
      <alignment vertical="top" wrapText="1" shrinkToFit="1"/>
    </xf>
    <xf numFmtId="0" fontId="18" fillId="6" borderId="26" xfId="0" applyNumberFormat="1" applyFont="1" applyFill="1" applyBorder="1" applyAlignment="1">
      <alignment horizontal="left" vertical="top" wrapText="1"/>
    </xf>
    <xf numFmtId="0" fontId="18" fillId="6" borderId="0" xfId="0" applyNumberFormat="1" applyFont="1" applyFill="1" applyBorder="1" applyAlignment="1">
      <alignment vertical="top" wrapText="1" shrinkToFit="1"/>
    </xf>
    <xf numFmtId="164" fontId="18" fillId="6" borderId="0" xfId="0" applyNumberFormat="1" applyFont="1" applyFill="1" applyBorder="1" applyAlignment="1">
      <alignment vertical="top" wrapText="1" shrinkToFit="1"/>
    </xf>
    <xf numFmtId="4" fontId="18" fillId="6" borderId="0" xfId="0" applyNumberFormat="1" applyFont="1" applyFill="1" applyBorder="1" applyAlignment="1">
      <alignment vertical="top" wrapText="1" shrinkToFit="1"/>
    </xf>
    <xf numFmtId="4" fontId="18" fillId="6" borderId="34" xfId="0" applyNumberFormat="1" applyFont="1" applyFill="1" applyBorder="1" applyAlignment="1">
      <alignment vertical="top" wrapText="1" shrinkToFit="1"/>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0" fontId="15" fillId="0" borderId="26" xfId="0" applyNumberFormat="1" applyFont="1" applyBorder="1" applyAlignment="1">
      <alignment wrapText="1"/>
    </xf>
    <xf numFmtId="0" fontId="0" fillId="0" borderId="0" xfId="0"/>
    <xf numFmtId="0" fontId="0" fillId="0" borderId="34" xfId="0" applyBorder="1"/>
    <xf numFmtId="0" fontId="18" fillId="0" borderId="26" xfId="0" applyNumberFormat="1" applyFont="1" applyBorder="1" applyAlignment="1">
      <alignment horizontal="left" wrapText="1"/>
    </xf>
    <xf numFmtId="0" fontId="15" fillId="0" borderId="36" xfId="0" applyNumberFormat="1" applyFont="1" applyBorder="1" applyAlignment="1">
      <alignment wrapText="1"/>
    </xf>
    <xf numFmtId="0" fontId="0" fillId="0" borderId="18" xfId="0" applyBorder="1"/>
    <xf numFmtId="0" fontId="0" fillId="0" borderId="53" xfId="0" applyBorder="1"/>
    <xf numFmtId="49" fontId="22" fillId="0" borderId="59" xfId="0" applyNumberFormat="1" applyFont="1" applyBorder="1" applyAlignment="1">
      <alignment wrapText="1"/>
    </xf>
    <xf numFmtId="0" fontId="0" fillId="0" borderId="59" xfId="0" applyBorder="1"/>
    <xf numFmtId="0" fontId="0" fillId="0" borderId="60" xfId="0" applyBorder="1"/>
    <xf numFmtId="49" fontId="22" fillId="0" borderId="42" xfId="0" applyNumberFormat="1" applyFont="1" applyBorder="1" applyAlignment="1">
      <alignment wrapText="1"/>
    </xf>
    <xf numFmtId="0" fontId="0" fillId="0" borderId="42" xfId="0" applyBorder="1"/>
    <xf numFmtId="0" fontId="0" fillId="0" borderId="62" xfId="0" applyBorder="1"/>
    <xf numFmtId="49" fontId="22" fillId="0" borderId="64" xfId="0" applyNumberFormat="1" applyFont="1" applyBorder="1" applyAlignment="1">
      <alignment wrapText="1"/>
    </xf>
    <xf numFmtId="0" fontId="0" fillId="0" borderId="64" xfId="0" applyBorder="1"/>
    <xf numFmtId="0" fontId="0" fillId="0" borderId="65" xfId="0" applyBorder="1"/>
    <xf numFmtId="0" fontId="22" fillId="5" borderId="70" xfId="0" applyFont="1" applyFill="1" applyBorder="1" applyAlignment="1">
      <alignment wrapText="1"/>
    </xf>
    <xf numFmtId="0" fontId="0" fillId="0" borderId="24" xfId="0" applyBorder="1"/>
    <xf numFmtId="0" fontId="0" fillId="0" borderId="71" xfId="0" applyBorder="1"/>
    <xf numFmtId="0" fontId="15" fillId="7" borderId="33" xfId="0" applyNumberFormat="1" applyFont="1" applyFill="1" applyBorder="1" applyAlignment="1">
      <alignment horizontal="left" vertical="top" wrapText="1"/>
    </xf>
  </cellXfs>
  <cellStyles count="3">
    <cellStyle name="normální" xfId="0" builtinId="0"/>
    <cellStyle name="normální 2" xfId="1"/>
    <cellStyle name="normální_POL.XLS"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2_01/212682111" TargetMode="External"/><Relationship Id="rId13" Type="http://schemas.openxmlformats.org/officeDocument/2006/relationships/hyperlink" Target="https://podminky.urs.cz/item/CS_URS_2022_01/596211255" TargetMode="External"/><Relationship Id="rId18" Type="http://schemas.openxmlformats.org/officeDocument/2006/relationships/hyperlink" Target="https://podminky.urs.cz/item/CS_URS_2022_01/895941322" TargetMode="External"/><Relationship Id="rId26" Type="http://schemas.openxmlformats.org/officeDocument/2006/relationships/hyperlink" Target="https://podminky.urs.cz/item/CS_URS_2022_01/935932334" TargetMode="External"/><Relationship Id="rId3" Type="http://schemas.openxmlformats.org/officeDocument/2006/relationships/hyperlink" Target="https://podminky.urs.cz/item/CS_URS_2022_01/133151101" TargetMode="External"/><Relationship Id="rId21" Type="http://schemas.openxmlformats.org/officeDocument/2006/relationships/hyperlink" Target="https://podminky.urs.cz/item/CS_URS_2022_01/914111111" TargetMode="External"/><Relationship Id="rId7" Type="http://schemas.openxmlformats.org/officeDocument/2006/relationships/hyperlink" Target="https://podminky.urs.cz/item/CS_URS_2022_01/211561111" TargetMode="External"/><Relationship Id="rId12" Type="http://schemas.openxmlformats.org/officeDocument/2006/relationships/hyperlink" Target="https://podminky.urs.cz/item/CS_URS_2022_01/564871011" TargetMode="External"/><Relationship Id="rId17" Type="http://schemas.openxmlformats.org/officeDocument/2006/relationships/hyperlink" Target="https://podminky.urs.cz/item/CS_URS_2022_01/895941314" TargetMode="External"/><Relationship Id="rId25" Type="http://schemas.openxmlformats.org/officeDocument/2006/relationships/hyperlink" Target="https://podminky.urs.cz/item/CS_URS_2022_01/916231213" TargetMode="External"/><Relationship Id="rId2" Type="http://schemas.openxmlformats.org/officeDocument/2006/relationships/hyperlink" Target="https://podminky.urs.cz/item/CS_URS_2022_01/132151101" TargetMode="External"/><Relationship Id="rId16" Type="http://schemas.openxmlformats.org/officeDocument/2006/relationships/hyperlink" Target="https://podminky.urs.cz/item/CS_URS_2022_01/895941302" TargetMode="External"/><Relationship Id="rId20" Type="http://schemas.openxmlformats.org/officeDocument/2006/relationships/hyperlink" Target="https://podminky.urs.cz/item/CS_URS_2022_01/899203112" TargetMode="External"/><Relationship Id="rId1" Type="http://schemas.openxmlformats.org/officeDocument/2006/relationships/hyperlink" Target="https://podminky.urs.cz/item/CS_URS_2022_01/122151101" TargetMode="External"/><Relationship Id="rId6" Type="http://schemas.openxmlformats.org/officeDocument/2006/relationships/hyperlink" Target="https://podminky.urs.cz/item/CS_URS_2022_01/181951112" TargetMode="External"/><Relationship Id="rId11" Type="http://schemas.openxmlformats.org/officeDocument/2006/relationships/hyperlink" Target="https://podminky.urs.cz/item/CS_URS_2022_01/564851011" TargetMode="External"/><Relationship Id="rId24" Type="http://schemas.openxmlformats.org/officeDocument/2006/relationships/hyperlink" Target="https://podminky.urs.cz/item/CS_URS_2022_01/916131213" TargetMode="External"/><Relationship Id="rId5" Type="http://schemas.openxmlformats.org/officeDocument/2006/relationships/hyperlink" Target="https://podminky.urs.cz/item/CS_URS_2022_01/171151111" TargetMode="External"/><Relationship Id="rId15" Type="http://schemas.openxmlformats.org/officeDocument/2006/relationships/hyperlink" Target="https://podminky.urs.cz/item/CS_URS_2022_01/596411111" TargetMode="External"/><Relationship Id="rId23" Type="http://schemas.openxmlformats.org/officeDocument/2006/relationships/hyperlink" Target="https://podminky.urs.cz/item/CS_URS_2022_01/915231111" TargetMode="External"/><Relationship Id="rId28" Type="http://schemas.openxmlformats.org/officeDocument/2006/relationships/printerSettings" Target="../printerSettings/printerSettings17.bin"/><Relationship Id="rId10" Type="http://schemas.openxmlformats.org/officeDocument/2006/relationships/hyperlink" Target="https://podminky.urs.cz/item/CS_URS_2022_01/452112112" TargetMode="External"/><Relationship Id="rId19" Type="http://schemas.openxmlformats.org/officeDocument/2006/relationships/hyperlink" Target="https://podminky.urs.cz/item/CS_URS_2022_01/895941331" TargetMode="External"/><Relationship Id="rId4" Type="http://schemas.openxmlformats.org/officeDocument/2006/relationships/hyperlink" Target="https://podminky.urs.cz/item/CS_URS_2022_01/162751117" TargetMode="External"/><Relationship Id="rId9" Type="http://schemas.openxmlformats.org/officeDocument/2006/relationships/hyperlink" Target="https://podminky.urs.cz/item/CS_URS_2022_01/212755216" TargetMode="External"/><Relationship Id="rId14" Type="http://schemas.openxmlformats.org/officeDocument/2006/relationships/hyperlink" Target="https://podminky.urs.cz/item/CS_URS_2022_01/596212355" TargetMode="External"/><Relationship Id="rId22" Type="http://schemas.openxmlformats.org/officeDocument/2006/relationships/hyperlink" Target="https://podminky.urs.cz/item/CS_URS_2022_01/914511112" TargetMode="External"/><Relationship Id="rId27" Type="http://schemas.openxmlformats.org/officeDocument/2006/relationships/hyperlink" Target="https://podminky.urs.cz/item/CS_URS_2022_01/99722187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List5112"/>
  <dimension ref="A1:O67"/>
  <sheetViews>
    <sheetView showGridLines="0" view="pageBreakPreview" topLeftCell="B1" zoomScale="75" zoomScaleNormal="100" zoomScaleSheetLayoutView="75" workbookViewId="0">
      <selection activeCell="N15" sqref="N15"/>
    </sheetView>
  </sheetViews>
  <sheetFormatPr defaultColWidth="9" defaultRowHeight="12.75"/>
  <cols>
    <col min="1" max="1" width="8.42578125" hidden="1" customWidth="1"/>
    <col min="2" max="2" width="9.140625" customWidth="1"/>
    <col min="3" max="3" width="7.42578125" customWidth="1"/>
    <col min="4" max="4" width="13.42578125" customWidth="1"/>
    <col min="5" max="5" width="26.42578125" customWidth="1"/>
    <col min="6" max="6" width="9.710937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1" t="s">
        <v>33</v>
      </c>
      <c r="B1" s="353" t="s">
        <v>4113</v>
      </c>
      <c r="C1" s="354"/>
      <c r="D1" s="354"/>
      <c r="E1" s="354"/>
      <c r="F1" s="354"/>
      <c r="G1" s="354"/>
      <c r="H1" s="354"/>
      <c r="I1" s="354"/>
      <c r="J1" s="355"/>
    </row>
    <row r="2" spans="1:15" ht="23.25" customHeight="1">
      <c r="A2" s="4"/>
      <c r="B2" s="79" t="s">
        <v>35</v>
      </c>
      <c r="C2" s="80"/>
      <c r="D2" s="371" t="s">
        <v>1415</v>
      </c>
      <c r="E2" s="372"/>
      <c r="F2" s="372"/>
      <c r="G2" s="372"/>
      <c r="H2" s="372"/>
      <c r="I2" s="372"/>
      <c r="J2" s="373"/>
      <c r="O2" s="2"/>
    </row>
    <row r="3" spans="1:15" ht="23.25" customHeight="1">
      <c r="A3" s="4"/>
      <c r="B3" s="81" t="s">
        <v>37</v>
      </c>
      <c r="C3" s="82"/>
      <c r="D3" s="374" t="s">
        <v>1534</v>
      </c>
      <c r="E3" s="375"/>
      <c r="F3" s="375"/>
      <c r="G3" s="375"/>
      <c r="H3" s="375"/>
      <c r="I3" s="375"/>
      <c r="J3" s="376"/>
    </row>
    <row r="4" spans="1:15" ht="23.25" customHeight="1">
      <c r="A4" s="4"/>
      <c r="B4" s="83" t="s">
        <v>38</v>
      </c>
      <c r="C4" s="84"/>
      <c r="D4" s="379" t="s">
        <v>4114</v>
      </c>
      <c r="E4" s="380"/>
      <c r="F4" s="380"/>
      <c r="G4" s="380"/>
      <c r="H4" s="380"/>
      <c r="I4" s="380"/>
      <c r="J4" s="381"/>
    </row>
    <row r="5" spans="1:15" ht="24" customHeight="1">
      <c r="A5" s="4"/>
      <c r="B5" s="45" t="s">
        <v>20</v>
      </c>
      <c r="C5" s="5"/>
      <c r="D5" s="85"/>
      <c r="E5" s="25"/>
      <c r="F5" s="25"/>
      <c r="G5" s="25"/>
      <c r="H5" s="27" t="s">
        <v>30</v>
      </c>
      <c r="I5" s="85"/>
      <c r="J5" s="11"/>
    </row>
    <row r="6" spans="1:15" ht="15.75" customHeight="1">
      <c r="A6" s="4"/>
      <c r="B6" s="39"/>
      <c r="C6" s="25"/>
      <c r="D6" s="85"/>
      <c r="E6" s="25"/>
      <c r="F6" s="25"/>
      <c r="G6" s="25"/>
      <c r="H6" s="27" t="s">
        <v>31</v>
      </c>
      <c r="I6" s="85"/>
      <c r="J6" s="11"/>
    </row>
    <row r="7" spans="1:15" ht="15.75" customHeight="1">
      <c r="A7" s="4"/>
      <c r="B7" s="40"/>
      <c r="C7" s="86"/>
      <c r="D7" s="78"/>
      <c r="E7" s="32"/>
      <c r="F7" s="32"/>
      <c r="G7" s="32"/>
      <c r="H7" s="34"/>
      <c r="I7" s="32"/>
      <c r="J7" s="49"/>
    </row>
    <row r="8" spans="1:15" ht="24" hidden="1" customHeight="1">
      <c r="A8" s="4"/>
      <c r="B8" s="45" t="s">
        <v>18</v>
      </c>
      <c r="C8" s="5"/>
      <c r="D8" s="33"/>
      <c r="E8" s="5"/>
      <c r="F8" s="5"/>
      <c r="G8" s="43"/>
      <c r="H8" s="27" t="s">
        <v>30</v>
      </c>
      <c r="I8" s="31"/>
      <c r="J8" s="11"/>
    </row>
    <row r="9" spans="1:15" ht="15.75" hidden="1" customHeight="1">
      <c r="A9" s="4"/>
      <c r="B9" s="4"/>
      <c r="C9" s="5"/>
      <c r="D9" s="33"/>
      <c r="E9" s="5"/>
      <c r="F9" s="5"/>
      <c r="G9" s="43"/>
      <c r="H9" s="27" t="s">
        <v>31</v>
      </c>
      <c r="I9" s="31"/>
      <c r="J9" s="11"/>
    </row>
    <row r="10" spans="1:15" ht="15.75" hidden="1" customHeight="1">
      <c r="A10" s="4"/>
      <c r="B10" s="50"/>
      <c r="C10" s="26"/>
      <c r="D10" s="44"/>
      <c r="E10" s="53"/>
      <c r="F10" s="53"/>
      <c r="G10" s="51"/>
      <c r="H10" s="51"/>
      <c r="I10" s="52"/>
      <c r="J10" s="49"/>
    </row>
    <row r="11" spans="1:15" ht="24" customHeight="1">
      <c r="A11" s="4"/>
      <c r="B11" s="45" t="s">
        <v>17</v>
      </c>
      <c r="C11" s="5"/>
      <c r="D11" s="366"/>
      <c r="E11" s="366"/>
      <c r="F11" s="366"/>
      <c r="G11" s="366"/>
      <c r="H11" s="27" t="s">
        <v>30</v>
      </c>
      <c r="I11" s="88"/>
      <c r="J11" s="11"/>
    </row>
    <row r="12" spans="1:15" ht="15.75" customHeight="1">
      <c r="A12" s="4"/>
      <c r="B12" s="39"/>
      <c r="C12" s="25"/>
      <c r="D12" s="377"/>
      <c r="E12" s="377"/>
      <c r="F12" s="377"/>
      <c r="G12" s="377"/>
      <c r="H12" s="27" t="s">
        <v>31</v>
      </c>
      <c r="I12" s="88"/>
      <c r="J12" s="11"/>
    </row>
    <row r="13" spans="1:15" ht="15.75" customHeight="1">
      <c r="A13" s="4"/>
      <c r="B13" s="40"/>
      <c r="C13" s="87"/>
      <c r="D13" s="378"/>
      <c r="E13" s="378"/>
      <c r="F13" s="378"/>
      <c r="G13" s="378"/>
      <c r="H13" s="28"/>
      <c r="I13" s="32"/>
      <c r="J13" s="49"/>
    </row>
    <row r="14" spans="1:15" ht="24" hidden="1" customHeight="1">
      <c r="A14" s="4"/>
      <c r="B14" s="64" t="s">
        <v>19</v>
      </c>
      <c r="C14" s="65"/>
      <c r="D14" s="66"/>
      <c r="E14" s="67"/>
      <c r="F14" s="67"/>
      <c r="G14" s="67"/>
      <c r="H14" s="68"/>
      <c r="I14" s="67"/>
      <c r="J14" s="69"/>
    </row>
    <row r="15" spans="1:15" ht="32.25" customHeight="1">
      <c r="A15" s="4"/>
      <c r="B15" s="50" t="s">
        <v>28</v>
      </c>
      <c r="C15" s="70"/>
      <c r="D15" s="51"/>
      <c r="E15" s="392"/>
      <c r="F15" s="392"/>
      <c r="G15" s="388"/>
      <c r="H15" s="388"/>
      <c r="I15" s="388" t="s">
        <v>27</v>
      </c>
      <c r="J15" s="389"/>
    </row>
    <row r="16" spans="1:15" ht="23.25" customHeight="1">
      <c r="A16" s="114" t="s">
        <v>22</v>
      </c>
      <c r="B16" s="115" t="s">
        <v>3179</v>
      </c>
      <c r="C16" s="56"/>
      <c r="D16" s="57"/>
      <c r="E16" s="362"/>
      <c r="F16" s="369"/>
      <c r="G16" s="362"/>
      <c r="H16" s="369"/>
      <c r="I16" s="362">
        <f ca="1">SUM(G39:G49)</f>
        <v>0</v>
      </c>
      <c r="J16" s="363"/>
    </row>
    <row r="17" spans="1:10" ht="23.25" customHeight="1">
      <c r="A17" s="114" t="s">
        <v>23</v>
      </c>
      <c r="B17" s="115" t="s">
        <v>3180</v>
      </c>
      <c r="C17" s="56"/>
      <c r="D17" s="57"/>
      <c r="E17" s="362"/>
      <c r="F17" s="369"/>
      <c r="G17" s="362"/>
      <c r="H17" s="369"/>
      <c r="I17" s="362">
        <f>SUM(G50:G61)</f>
        <v>0</v>
      </c>
      <c r="J17" s="363"/>
    </row>
    <row r="18" spans="1:10" ht="23.25" customHeight="1">
      <c r="A18" s="114" t="s">
        <v>24</v>
      </c>
      <c r="B18" s="115" t="s">
        <v>3181</v>
      </c>
      <c r="C18" s="56"/>
      <c r="D18" s="57"/>
      <c r="E18" s="362"/>
      <c r="F18" s="369"/>
      <c r="G18" s="362"/>
      <c r="H18" s="369"/>
      <c r="I18" s="362">
        <f>G62</f>
        <v>0</v>
      </c>
      <c r="J18" s="363"/>
    </row>
    <row r="19" spans="1:10" ht="23.25" customHeight="1">
      <c r="A19" s="114" t="s">
        <v>105</v>
      </c>
      <c r="B19" s="115" t="s">
        <v>25</v>
      </c>
      <c r="C19" s="56"/>
      <c r="D19" s="57"/>
      <c r="E19" s="362"/>
      <c r="F19" s="369"/>
      <c r="G19" s="362"/>
      <c r="H19" s="369"/>
      <c r="I19" s="362">
        <f>'VN+ON'!G8</f>
        <v>0</v>
      </c>
      <c r="J19" s="363"/>
    </row>
    <row r="20" spans="1:10" ht="23.25" customHeight="1">
      <c r="A20" s="114" t="s">
        <v>106</v>
      </c>
      <c r="B20" s="115" t="s">
        <v>26</v>
      </c>
      <c r="C20" s="56"/>
      <c r="D20" s="57"/>
      <c r="E20" s="362"/>
      <c r="F20" s="369"/>
      <c r="G20" s="362"/>
      <c r="H20" s="369"/>
      <c r="I20" s="362">
        <f>'VN+ON'!G30</f>
        <v>0</v>
      </c>
      <c r="J20" s="363"/>
    </row>
    <row r="21" spans="1:10" ht="23.25" customHeight="1">
      <c r="A21" s="4"/>
      <c r="B21" s="72" t="s">
        <v>27</v>
      </c>
      <c r="C21" s="73"/>
      <c r="D21" s="74"/>
      <c r="E21" s="364"/>
      <c r="F21" s="365"/>
      <c r="G21" s="364"/>
      <c r="H21" s="365"/>
      <c r="I21" s="364">
        <f ca="1">SUM(I16:J20)</f>
        <v>0</v>
      </c>
      <c r="J21" s="370"/>
    </row>
    <row r="22" spans="1:10" ht="33" customHeight="1">
      <c r="A22" s="4"/>
      <c r="B22" s="63" t="s">
        <v>29</v>
      </c>
      <c r="C22" s="56"/>
      <c r="D22" s="57"/>
      <c r="E22" s="62"/>
      <c r="F22" s="59"/>
      <c r="G22" s="48"/>
      <c r="H22" s="48"/>
      <c r="I22" s="48"/>
      <c r="J22" s="60"/>
    </row>
    <row r="23" spans="1:10" ht="23.25" customHeight="1">
      <c r="A23" s="4"/>
      <c r="B23" s="55" t="s">
        <v>11</v>
      </c>
      <c r="C23" s="56"/>
      <c r="D23" s="57"/>
      <c r="E23" s="58">
        <v>15</v>
      </c>
      <c r="F23" s="59" t="s">
        <v>0</v>
      </c>
      <c r="G23" s="360">
        <v>0</v>
      </c>
      <c r="H23" s="361"/>
      <c r="I23" s="361"/>
      <c r="J23" s="60" t="str">
        <f t="shared" ref="J23:J28" si="0">Mena</f>
        <v>CZK</v>
      </c>
    </row>
    <row r="24" spans="1:10" ht="23.25" customHeight="1">
      <c r="A24" s="4"/>
      <c r="B24" s="55" t="s">
        <v>12</v>
      </c>
      <c r="C24" s="56"/>
      <c r="D24" s="57"/>
      <c r="E24" s="58">
        <f>SazbaDPH1</f>
        <v>15</v>
      </c>
      <c r="F24" s="59" t="s">
        <v>0</v>
      </c>
      <c r="G24" s="367">
        <f>ZakladDPHSni*SazbaDPH1/100</f>
        <v>0</v>
      </c>
      <c r="H24" s="368"/>
      <c r="I24" s="368"/>
      <c r="J24" s="60" t="str">
        <f t="shared" si="0"/>
        <v>CZK</v>
      </c>
    </row>
    <row r="25" spans="1:10" ht="23.25" customHeight="1">
      <c r="A25" s="4"/>
      <c r="B25" s="55" t="s">
        <v>13</v>
      </c>
      <c r="C25" s="56"/>
      <c r="D25" s="57"/>
      <c r="E25" s="58">
        <v>21</v>
      </c>
      <c r="F25" s="59" t="s">
        <v>0</v>
      </c>
      <c r="G25" s="360">
        <f ca="1">I21</f>
        <v>0</v>
      </c>
      <c r="H25" s="361"/>
      <c r="I25" s="361"/>
      <c r="J25" s="60" t="str">
        <f t="shared" si="0"/>
        <v>CZK</v>
      </c>
    </row>
    <row r="26" spans="1:10" ht="23.25" customHeight="1">
      <c r="A26" s="4"/>
      <c r="B26" s="47" t="s">
        <v>14</v>
      </c>
      <c r="C26" s="22"/>
      <c r="D26" s="18"/>
      <c r="E26" s="41">
        <f>SazbaDPH2</f>
        <v>21</v>
      </c>
      <c r="F26" s="42" t="s">
        <v>0</v>
      </c>
      <c r="G26" s="356">
        <f ca="1">ZakladDPHZakl*SazbaDPH2/100</f>
        <v>0</v>
      </c>
      <c r="H26" s="357"/>
      <c r="I26" s="357"/>
      <c r="J26" s="54" t="str">
        <f t="shared" si="0"/>
        <v>CZK</v>
      </c>
    </row>
    <row r="27" spans="1:10" ht="23.25" customHeight="1" thickBot="1">
      <c r="A27" s="4"/>
      <c r="B27" s="46" t="s">
        <v>4</v>
      </c>
      <c r="C27" s="20"/>
      <c r="D27" s="23"/>
      <c r="E27" s="20"/>
      <c r="F27" s="21"/>
      <c r="G27" s="358">
        <f>0</f>
        <v>0</v>
      </c>
      <c r="H27" s="358"/>
      <c r="I27" s="358"/>
      <c r="J27" s="61" t="str">
        <f t="shared" si="0"/>
        <v>CZK</v>
      </c>
    </row>
    <row r="28" spans="1:10" ht="27.75" hidden="1" customHeight="1" thickBot="1">
      <c r="A28" s="4"/>
      <c r="B28" s="106" t="s">
        <v>21</v>
      </c>
      <c r="C28" s="107"/>
      <c r="D28" s="107"/>
      <c r="E28" s="108"/>
      <c r="F28" s="109"/>
      <c r="G28" s="387">
        <f ca="1">ZakladDPHSniVypocet+ZakladDPHZaklVypocet</f>
        <v>0</v>
      </c>
      <c r="H28" s="387"/>
      <c r="I28" s="387"/>
      <c r="J28" s="110" t="str">
        <f t="shared" si="0"/>
        <v>CZK</v>
      </c>
    </row>
    <row r="29" spans="1:10" ht="27.75" customHeight="1" thickBot="1">
      <c r="A29" s="4"/>
      <c r="B29" s="106" t="s">
        <v>32</v>
      </c>
      <c r="C29" s="111"/>
      <c r="D29" s="111"/>
      <c r="E29" s="111"/>
      <c r="F29" s="111"/>
      <c r="G29" s="359">
        <f ca="1">ZakladDPHSni+DPHSni+ZakladDPHZakl+DPHZakl+Zaokrouhleni</f>
        <v>0</v>
      </c>
      <c r="H29" s="359"/>
      <c r="I29" s="359"/>
      <c r="J29" s="112" t="s">
        <v>40</v>
      </c>
    </row>
    <row r="30" spans="1:10" ht="12.75" customHeight="1">
      <c r="A30" s="4"/>
      <c r="B30" s="4"/>
      <c r="C30" s="5"/>
      <c r="D30" s="5"/>
      <c r="E30" s="5"/>
      <c r="F30" s="5"/>
      <c r="G30" s="43"/>
      <c r="H30" s="5"/>
      <c r="I30" s="43"/>
      <c r="J30" s="12"/>
    </row>
    <row r="31" spans="1:10" ht="30" customHeight="1">
      <c r="A31" s="4"/>
      <c r="B31" s="4"/>
      <c r="C31" s="5"/>
      <c r="D31" s="5"/>
      <c r="E31" s="5"/>
      <c r="F31" s="5"/>
      <c r="G31" s="43"/>
      <c r="H31" s="5"/>
      <c r="I31" s="43"/>
      <c r="J31" s="12"/>
    </row>
    <row r="32" spans="1:10" ht="18.75" customHeight="1">
      <c r="A32" s="4"/>
      <c r="B32" s="24"/>
      <c r="C32" s="19" t="s">
        <v>10</v>
      </c>
      <c r="D32" s="37"/>
      <c r="E32" s="37"/>
      <c r="F32" s="19" t="s">
        <v>9</v>
      </c>
      <c r="G32" s="37"/>
      <c r="H32" s="38">
        <f ca="1">TODAY()</f>
        <v>44663</v>
      </c>
      <c r="I32" s="37"/>
      <c r="J32" s="12"/>
    </row>
    <row r="33" spans="1:10" ht="47.25" customHeight="1">
      <c r="A33" s="4"/>
      <c r="B33" s="4"/>
      <c r="C33" s="5"/>
      <c r="D33" s="5"/>
      <c r="E33" s="5"/>
      <c r="F33" s="5"/>
      <c r="G33" s="43"/>
      <c r="H33" s="5"/>
      <c r="I33" s="43"/>
      <c r="J33" s="12"/>
    </row>
    <row r="34" spans="1:10" s="35" customFormat="1" ht="18.75" customHeight="1">
      <c r="A34" s="29"/>
      <c r="B34" s="29"/>
      <c r="C34" s="30"/>
      <c r="D34" s="390"/>
      <c r="E34" s="390"/>
      <c r="F34" s="30"/>
      <c r="G34" s="390"/>
      <c r="H34" s="390"/>
      <c r="I34" s="390"/>
      <c r="J34" s="36"/>
    </row>
    <row r="35" spans="1:10" ht="12.75" customHeight="1">
      <c r="A35" s="4"/>
      <c r="B35" s="4"/>
      <c r="C35" s="5"/>
      <c r="D35" s="391" t="s">
        <v>2</v>
      </c>
      <c r="E35" s="391"/>
      <c r="F35" s="5"/>
      <c r="G35" s="43"/>
      <c r="H35" s="13" t="s">
        <v>3</v>
      </c>
      <c r="I35" s="43"/>
      <c r="J35" s="12"/>
    </row>
    <row r="36" spans="1:10" ht="13.5" customHeight="1" thickBot="1">
      <c r="A36" s="14"/>
      <c r="B36" s="14"/>
      <c r="C36" s="15"/>
      <c r="D36" s="15"/>
      <c r="E36" s="15"/>
      <c r="F36" s="15"/>
      <c r="G36" s="16"/>
      <c r="H36" s="15"/>
      <c r="I36" s="16"/>
      <c r="J36" s="17"/>
    </row>
    <row r="37" spans="1:10" ht="27" customHeight="1">
      <c r="B37" s="75" t="s">
        <v>1535</v>
      </c>
      <c r="C37" s="3"/>
      <c r="D37" s="3"/>
      <c r="E37" s="3"/>
      <c r="F37" s="98"/>
      <c r="G37" s="98"/>
      <c r="H37" s="98"/>
      <c r="I37" s="98"/>
      <c r="J37" s="3"/>
    </row>
    <row r="38" spans="1:10" ht="25.5" customHeight="1">
      <c r="A38" s="90" t="s">
        <v>34</v>
      </c>
      <c r="B38" s="92" t="s">
        <v>15</v>
      </c>
      <c r="C38" s="93" t="s">
        <v>5</v>
      </c>
      <c r="D38" s="94"/>
      <c r="E38" s="94"/>
      <c r="F38" s="99" t="str">
        <f>B23</f>
        <v>Základ pro sníženou DPH</v>
      </c>
      <c r="G38" s="99" t="str">
        <f>B25</f>
        <v>Základ pro základní DPH</v>
      </c>
      <c r="H38" s="100" t="s">
        <v>16</v>
      </c>
      <c r="I38" s="100" t="s">
        <v>1</v>
      </c>
      <c r="J38" s="95" t="s">
        <v>0</v>
      </c>
    </row>
    <row r="39" spans="1:10" ht="25.5" customHeight="1">
      <c r="A39" s="90">
        <v>1</v>
      </c>
      <c r="B39" s="96" t="s">
        <v>1536</v>
      </c>
      <c r="C39" s="382" t="s">
        <v>1704</v>
      </c>
      <c r="D39" s="383"/>
      <c r="E39" s="383"/>
      <c r="F39" s="101">
        <v>0</v>
      </c>
      <c r="G39" s="102">
        <f>'D.1.1 ARS'!G1766</f>
        <v>0</v>
      </c>
      <c r="H39" s="103">
        <f t="shared" ref="H39:H46" si="1">(F39*SazbaDPH1/100)+(G39*SazbaDPH2/100)</f>
        <v>0</v>
      </c>
      <c r="I39" s="103">
        <f>F39+G39+H39</f>
        <v>0</v>
      </c>
      <c r="J39" s="97" t="str">
        <f ca="1">IF(CenaCelkemVypocet=0,"",I39:I63/CenaCelkemVypocet*100)</f>
        <v/>
      </c>
    </row>
    <row r="40" spans="1:10" ht="25.5" customHeight="1">
      <c r="A40" s="90"/>
      <c r="B40" s="96" t="s">
        <v>1536</v>
      </c>
      <c r="C40" s="187" t="s">
        <v>1705</v>
      </c>
      <c r="D40" s="188"/>
      <c r="E40" s="188"/>
      <c r="F40" s="189">
        <v>0</v>
      </c>
      <c r="G40" s="190">
        <f>'D.1.4a ZTI'!G142</f>
        <v>0</v>
      </c>
      <c r="H40" s="191">
        <f t="shared" si="1"/>
        <v>0</v>
      </c>
      <c r="I40" s="191">
        <f t="shared" ref="I40:I46" si="2">F40+G40+H40</f>
        <v>0</v>
      </c>
      <c r="J40" s="192" t="str">
        <f ca="1">IF(CenaCelkemVypocet=0,"",I39:I63/CenaCelkemVypocet*100)</f>
        <v/>
      </c>
    </row>
    <row r="41" spans="1:10" ht="25.5" customHeight="1">
      <c r="A41" s="90"/>
      <c r="B41" s="96" t="s">
        <v>1536</v>
      </c>
      <c r="C41" s="187" t="s">
        <v>1706</v>
      </c>
      <c r="D41" s="188"/>
      <c r="E41" s="188"/>
      <c r="F41" s="189">
        <v>0</v>
      </c>
      <c r="G41" s="190">
        <f>'D.1.4b UT'!G172</f>
        <v>0</v>
      </c>
      <c r="H41" s="191">
        <f t="shared" si="1"/>
        <v>0</v>
      </c>
      <c r="I41" s="191">
        <f t="shared" si="2"/>
        <v>0</v>
      </c>
      <c r="J41" s="192" t="str">
        <f t="shared" ref="J41:J63" ca="1" si="3">IF(CenaCelkemVypocet=0,"",I41/CenaCelkemVypocet*100)</f>
        <v/>
      </c>
    </row>
    <row r="42" spans="1:10" ht="25.5" customHeight="1">
      <c r="A42" s="90"/>
      <c r="B42" s="96" t="s">
        <v>1536</v>
      </c>
      <c r="C42" s="187" t="s">
        <v>1707</v>
      </c>
      <c r="D42" s="188"/>
      <c r="E42" s="188"/>
      <c r="F42" s="189">
        <v>0</v>
      </c>
      <c r="G42" s="190">
        <f>'D.1.4c VZT a CHL'!G566</f>
        <v>0</v>
      </c>
      <c r="H42" s="191">
        <f t="shared" si="1"/>
        <v>0</v>
      </c>
      <c r="I42" s="191">
        <f t="shared" si="2"/>
        <v>0</v>
      </c>
      <c r="J42" s="192" t="str">
        <f t="shared" ca="1" si="3"/>
        <v/>
      </c>
    </row>
    <row r="43" spans="1:10" ht="25.5" customHeight="1">
      <c r="A43" s="90"/>
      <c r="B43" s="96" t="s">
        <v>1536</v>
      </c>
      <c r="C43" s="187" t="s">
        <v>1708</v>
      </c>
      <c r="D43" s="188"/>
      <c r="E43" s="188"/>
      <c r="F43" s="189">
        <v>0</v>
      </c>
      <c r="G43" s="190">
        <f>'D.1.4d MAR'!G68</f>
        <v>0</v>
      </c>
      <c r="H43" s="191">
        <f t="shared" si="1"/>
        <v>0</v>
      </c>
      <c r="I43" s="191">
        <f t="shared" si="2"/>
        <v>0</v>
      </c>
      <c r="J43" s="192" t="str">
        <f t="shared" ca="1" si="3"/>
        <v/>
      </c>
    </row>
    <row r="44" spans="1:10" ht="25.5" customHeight="1">
      <c r="A44" s="90"/>
      <c r="B44" s="96" t="s">
        <v>1536</v>
      </c>
      <c r="C44" s="187" t="s">
        <v>1709</v>
      </c>
      <c r="D44" s="188"/>
      <c r="E44" s="188"/>
      <c r="F44" s="189">
        <v>0</v>
      </c>
      <c r="G44" s="190">
        <f>'D.1.4e EL'!G213</f>
        <v>0</v>
      </c>
      <c r="H44" s="191">
        <f t="shared" si="1"/>
        <v>0</v>
      </c>
      <c r="I44" s="191">
        <f t="shared" si="2"/>
        <v>0</v>
      </c>
      <c r="J44" s="192" t="str">
        <f t="shared" ca="1" si="3"/>
        <v/>
      </c>
    </row>
    <row r="45" spans="1:10" ht="25.5" customHeight="1">
      <c r="A45" s="90"/>
      <c r="B45" s="96" t="s">
        <v>1536</v>
      </c>
      <c r="C45" s="187" t="s">
        <v>1710</v>
      </c>
      <c r="D45" s="188"/>
      <c r="E45" s="188"/>
      <c r="F45" s="189">
        <v>0</v>
      </c>
      <c r="G45" s="221">
        <f ca="1">'D.1.4f SLP'!G150</f>
        <v>0</v>
      </c>
      <c r="H45" s="191">
        <f t="shared" ca="1" si="1"/>
        <v>0</v>
      </c>
      <c r="I45" s="191">
        <f t="shared" ca="1" si="2"/>
        <v>0</v>
      </c>
      <c r="J45" s="192" t="str">
        <f t="shared" ca="1" si="3"/>
        <v/>
      </c>
    </row>
    <row r="46" spans="1:10" ht="25.5" customHeight="1">
      <c r="A46" s="90"/>
      <c r="B46" s="96" t="s">
        <v>1536</v>
      </c>
      <c r="C46" s="187" t="s">
        <v>1711</v>
      </c>
      <c r="D46" s="188"/>
      <c r="E46" s="188"/>
      <c r="F46" s="189">
        <v>0</v>
      </c>
      <c r="G46" s="190">
        <f>'D.1.4.g PLYN'!G24</f>
        <v>0</v>
      </c>
      <c r="H46" s="191">
        <f t="shared" si="1"/>
        <v>0</v>
      </c>
      <c r="I46" s="191">
        <f t="shared" si="2"/>
        <v>0</v>
      </c>
      <c r="J46" s="192" t="str">
        <f t="shared" ca="1" si="3"/>
        <v/>
      </c>
    </row>
    <row r="47" spans="1:10" ht="25.5" customHeight="1">
      <c r="A47" s="90"/>
      <c r="B47" s="96" t="s">
        <v>3099</v>
      </c>
      <c r="C47" s="187" t="s">
        <v>3100</v>
      </c>
      <c r="D47" s="188"/>
      <c r="E47" s="188"/>
      <c r="F47" s="189">
        <v>0</v>
      </c>
      <c r="G47" s="190">
        <f>'SO 02'!G18</f>
        <v>0</v>
      </c>
      <c r="H47" s="191">
        <f t="shared" ref="H47:H49" si="4">(F47*SazbaDPH1/100)+(G47*SazbaDPH2/100)</f>
        <v>0</v>
      </c>
      <c r="I47" s="191">
        <f t="shared" ref="I47:I49" si="5">F47+G47+H47</f>
        <v>0</v>
      </c>
      <c r="J47" s="192" t="str">
        <f t="shared" ca="1" si="3"/>
        <v/>
      </c>
    </row>
    <row r="48" spans="1:10" ht="25.5" customHeight="1">
      <c r="A48" s="90"/>
      <c r="B48" s="96" t="s">
        <v>3103</v>
      </c>
      <c r="C48" s="187" t="s">
        <v>3101</v>
      </c>
      <c r="D48" s="188"/>
      <c r="E48" s="188"/>
      <c r="F48" s="189">
        <v>0</v>
      </c>
      <c r="G48" s="190">
        <f>'SO 03'!G62</f>
        <v>0</v>
      </c>
      <c r="H48" s="191">
        <f t="shared" si="4"/>
        <v>0</v>
      </c>
      <c r="I48" s="191">
        <f t="shared" si="5"/>
        <v>0</v>
      </c>
      <c r="J48" s="192" t="str">
        <f t="shared" ca="1" si="3"/>
        <v/>
      </c>
    </row>
    <row r="49" spans="1:10" ht="25.5" customHeight="1">
      <c r="A49" s="90"/>
      <c r="B49" s="96" t="s">
        <v>3104</v>
      </c>
      <c r="C49" s="187" t="s">
        <v>3102</v>
      </c>
      <c r="D49" s="188"/>
      <c r="E49" s="188"/>
      <c r="F49" s="189">
        <v>0</v>
      </c>
      <c r="G49" s="190">
        <f>'SO 04'!G13</f>
        <v>0</v>
      </c>
      <c r="H49" s="191">
        <f t="shared" si="4"/>
        <v>0</v>
      </c>
      <c r="I49" s="191">
        <f t="shared" si="5"/>
        <v>0</v>
      </c>
      <c r="J49" s="192" t="str">
        <f t="shared" ca="1" si="3"/>
        <v/>
      </c>
    </row>
    <row r="50" spans="1:10" ht="25.5" customHeight="1">
      <c r="A50" s="90"/>
      <c r="B50" s="186" t="s">
        <v>3152</v>
      </c>
      <c r="C50" s="187" t="s">
        <v>3153</v>
      </c>
      <c r="D50" s="188"/>
      <c r="E50" s="188"/>
      <c r="F50" s="189">
        <v>0</v>
      </c>
      <c r="G50" s="190">
        <f>'IO 100'!G77</f>
        <v>0</v>
      </c>
      <c r="H50" s="191">
        <f t="shared" ref="H50:H63" si="6">(F50*SazbaDPH1/100)+(G50*SazbaDPH2/100)</f>
        <v>0</v>
      </c>
      <c r="I50" s="191">
        <f t="shared" ref="I50:I63" si="7">F50+G50+H50</f>
        <v>0</v>
      </c>
      <c r="J50" s="192" t="str">
        <f t="shared" ca="1" si="3"/>
        <v/>
      </c>
    </row>
    <row r="51" spans="1:10" ht="25.5" customHeight="1">
      <c r="A51" s="90"/>
      <c r="B51" s="186" t="s">
        <v>3164</v>
      </c>
      <c r="C51" s="187" t="s">
        <v>3154</v>
      </c>
      <c r="D51" s="188"/>
      <c r="E51" s="188"/>
      <c r="F51" s="189">
        <v>0</v>
      </c>
      <c r="G51" s="190">
        <f>'IO 200'!G260</f>
        <v>0</v>
      </c>
      <c r="H51" s="191">
        <f t="shared" si="6"/>
        <v>0</v>
      </c>
      <c r="I51" s="191">
        <f t="shared" si="7"/>
        <v>0</v>
      </c>
      <c r="J51" s="192" t="str">
        <f t="shared" ca="1" si="3"/>
        <v/>
      </c>
    </row>
    <row r="52" spans="1:10" ht="25.5" customHeight="1">
      <c r="A52" s="90"/>
      <c r="B52" s="186" t="s">
        <v>3165</v>
      </c>
      <c r="C52" s="187" t="s">
        <v>3155</v>
      </c>
      <c r="D52" s="188"/>
      <c r="E52" s="188"/>
      <c r="F52" s="189">
        <v>0</v>
      </c>
      <c r="G52" s="190">
        <f>'IO 300'!G40</f>
        <v>0</v>
      </c>
      <c r="H52" s="191">
        <f t="shared" si="6"/>
        <v>0</v>
      </c>
      <c r="I52" s="191">
        <f t="shared" si="7"/>
        <v>0</v>
      </c>
      <c r="J52" s="192" t="str">
        <f t="shared" ca="1" si="3"/>
        <v/>
      </c>
    </row>
    <row r="53" spans="1:10" ht="25.5" customHeight="1">
      <c r="A53" s="90"/>
      <c r="B53" s="186" t="s">
        <v>3166</v>
      </c>
      <c r="C53" s="187" t="s">
        <v>3156</v>
      </c>
      <c r="D53" s="188"/>
      <c r="E53" s="188"/>
      <c r="F53" s="189">
        <v>0</v>
      </c>
      <c r="G53" s="190">
        <f>'IO 401'!G63</f>
        <v>0</v>
      </c>
      <c r="H53" s="191">
        <f t="shared" si="6"/>
        <v>0</v>
      </c>
      <c r="I53" s="191">
        <f t="shared" si="7"/>
        <v>0</v>
      </c>
      <c r="J53" s="192" t="str">
        <f t="shared" ca="1" si="3"/>
        <v/>
      </c>
    </row>
    <row r="54" spans="1:10" ht="25.5" customHeight="1">
      <c r="A54" s="90"/>
      <c r="B54" s="186" t="s">
        <v>3167</v>
      </c>
      <c r="C54" s="187" t="s">
        <v>3157</v>
      </c>
      <c r="D54" s="188"/>
      <c r="E54" s="188"/>
      <c r="F54" s="189">
        <v>0</v>
      </c>
      <c r="G54" s="190">
        <f>'IO 410'!G36</f>
        <v>0</v>
      </c>
      <c r="H54" s="191">
        <f t="shared" si="6"/>
        <v>0</v>
      </c>
      <c r="I54" s="191">
        <f t="shared" si="7"/>
        <v>0</v>
      </c>
      <c r="J54" s="192" t="str">
        <f t="shared" ca="1" si="3"/>
        <v/>
      </c>
    </row>
    <row r="55" spans="1:10" ht="25.5" customHeight="1">
      <c r="A55" s="90"/>
      <c r="B55" s="186" t="s">
        <v>3168</v>
      </c>
      <c r="C55" s="187" t="s">
        <v>3158</v>
      </c>
      <c r="D55" s="188"/>
      <c r="E55" s="188"/>
      <c r="F55" s="189">
        <v>0</v>
      </c>
      <c r="G55" s="190">
        <f>'IO 411'!G76</f>
        <v>0</v>
      </c>
      <c r="H55" s="191">
        <f t="shared" si="6"/>
        <v>0</v>
      </c>
      <c r="I55" s="191">
        <f t="shared" si="7"/>
        <v>0</v>
      </c>
      <c r="J55" s="192" t="str">
        <f t="shared" ca="1" si="3"/>
        <v/>
      </c>
    </row>
    <row r="56" spans="1:10" ht="25.5" customHeight="1">
      <c r="A56" s="90"/>
      <c r="B56" s="186" t="s">
        <v>3169</v>
      </c>
      <c r="C56" s="187" t="s">
        <v>3159</v>
      </c>
      <c r="D56" s="188"/>
      <c r="E56" s="188"/>
      <c r="F56" s="189">
        <v>0</v>
      </c>
      <c r="G56" s="190">
        <f>'IO 500'!G42</f>
        <v>0</v>
      </c>
      <c r="H56" s="191">
        <f t="shared" si="6"/>
        <v>0</v>
      </c>
      <c r="I56" s="191">
        <f t="shared" si="7"/>
        <v>0</v>
      </c>
      <c r="J56" s="192" t="str">
        <f t="shared" ca="1" si="3"/>
        <v/>
      </c>
    </row>
    <row r="57" spans="1:10" ht="25.5" customHeight="1">
      <c r="A57" s="90"/>
      <c r="B57" s="186" t="s">
        <v>3170</v>
      </c>
      <c r="C57" s="187" t="s">
        <v>3160</v>
      </c>
      <c r="D57" s="188"/>
      <c r="E57" s="188"/>
      <c r="F57" s="189">
        <v>0</v>
      </c>
      <c r="G57" s="190">
        <f>'IO 600'!G26</f>
        <v>0</v>
      </c>
      <c r="H57" s="191">
        <f t="shared" si="6"/>
        <v>0</v>
      </c>
      <c r="I57" s="191">
        <f t="shared" si="7"/>
        <v>0</v>
      </c>
      <c r="J57" s="192" t="str">
        <f t="shared" ca="1" si="3"/>
        <v/>
      </c>
    </row>
    <row r="58" spans="1:10" ht="25.5" customHeight="1">
      <c r="A58" s="90"/>
      <c r="B58" s="186" t="s">
        <v>3171</v>
      </c>
      <c r="C58" s="187" t="s">
        <v>3161</v>
      </c>
      <c r="D58" s="188"/>
      <c r="E58" s="188"/>
      <c r="F58" s="189">
        <v>0</v>
      </c>
      <c r="G58" s="190">
        <f>'IO 601'!G34</f>
        <v>0</v>
      </c>
      <c r="H58" s="191">
        <f t="shared" si="6"/>
        <v>0</v>
      </c>
      <c r="I58" s="191">
        <f t="shared" si="7"/>
        <v>0</v>
      </c>
      <c r="J58" s="192" t="str">
        <f t="shared" ca="1" si="3"/>
        <v/>
      </c>
    </row>
    <row r="59" spans="1:10" ht="25.5" customHeight="1">
      <c r="A59" s="90"/>
      <c r="B59" s="186" t="s">
        <v>3172</v>
      </c>
      <c r="C59" s="187" t="s">
        <v>3162</v>
      </c>
      <c r="D59" s="188"/>
      <c r="E59" s="188"/>
      <c r="F59" s="189">
        <v>0</v>
      </c>
      <c r="G59" s="190">
        <f>'IO 700'!G21</f>
        <v>0</v>
      </c>
      <c r="H59" s="191">
        <f t="shared" si="6"/>
        <v>0</v>
      </c>
      <c r="I59" s="191">
        <f t="shared" si="7"/>
        <v>0</v>
      </c>
      <c r="J59" s="192" t="str">
        <f t="shared" ca="1" si="3"/>
        <v/>
      </c>
    </row>
    <row r="60" spans="1:10" ht="25.5" customHeight="1">
      <c r="A60" s="90"/>
      <c r="B60" s="186" t="s">
        <v>3173</v>
      </c>
      <c r="C60" s="187" t="s">
        <v>4119</v>
      </c>
      <c r="D60" s="188"/>
      <c r="E60" s="188"/>
      <c r="F60" s="189">
        <v>0</v>
      </c>
      <c r="G60" s="190">
        <v>0</v>
      </c>
      <c r="H60" s="191">
        <f t="shared" si="6"/>
        <v>0</v>
      </c>
      <c r="I60" s="191">
        <f t="shared" si="7"/>
        <v>0</v>
      </c>
      <c r="J60" s="192" t="str">
        <f t="shared" ca="1" si="3"/>
        <v/>
      </c>
    </row>
    <row r="61" spans="1:10" ht="25.5" customHeight="1">
      <c r="A61" s="90"/>
      <c r="B61" s="186" t="s">
        <v>3174</v>
      </c>
      <c r="C61" s="187" t="s">
        <v>3163</v>
      </c>
      <c r="D61" s="188"/>
      <c r="E61" s="188"/>
      <c r="F61" s="189">
        <v>0</v>
      </c>
      <c r="G61" s="190">
        <f>'IO 800.2'!G152</f>
        <v>0</v>
      </c>
      <c r="H61" s="191">
        <f t="shared" si="6"/>
        <v>0</v>
      </c>
      <c r="I61" s="191">
        <f t="shared" si="7"/>
        <v>0</v>
      </c>
      <c r="J61" s="192" t="str">
        <f t="shared" ca="1" si="3"/>
        <v/>
      </c>
    </row>
    <row r="62" spans="1:10" ht="25.5" customHeight="1">
      <c r="A62" s="90"/>
      <c r="B62" s="186" t="s">
        <v>3175</v>
      </c>
      <c r="C62" s="187" t="s">
        <v>3177</v>
      </c>
      <c r="D62" s="188"/>
      <c r="E62" s="188"/>
      <c r="F62" s="189">
        <v>0</v>
      </c>
      <c r="G62" s="190">
        <f>'PS 1000'!G113</f>
        <v>0</v>
      </c>
      <c r="H62" s="191">
        <f t="shared" si="6"/>
        <v>0</v>
      </c>
      <c r="I62" s="191">
        <f t="shared" si="7"/>
        <v>0</v>
      </c>
      <c r="J62" s="192" t="str">
        <f t="shared" ca="1" si="3"/>
        <v/>
      </c>
    </row>
    <row r="63" spans="1:10" ht="25.5" customHeight="1">
      <c r="A63" s="90"/>
      <c r="B63" s="186" t="s">
        <v>3176</v>
      </c>
      <c r="C63" s="187" t="s">
        <v>3178</v>
      </c>
      <c r="D63" s="188"/>
      <c r="E63" s="188"/>
      <c r="F63" s="189">
        <v>0</v>
      </c>
      <c r="G63" s="190">
        <f>'VN+ON'!G77</f>
        <v>0</v>
      </c>
      <c r="H63" s="191">
        <f t="shared" si="6"/>
        <v>0</v>
      </c>
      <c r="I63" s="191">
        <f t="shared" si="7"/>
        <v>0</v>
      </c>
      <c r="J63" s="192" t="str">
        <f t="shared" ca="1" si="3"/>
        <v/>
      </c>
    </row>
    <row r="64" spans="1:10" ht="25.5" customHeight="1">
      <c r="A64" s="90"/>
      <c r="B64" s="384" t="s">
        <v>39</v>
      </c>
      <c r="C64" s="385"/>
      <c r="D64" s="385"/>
      <c r="E64" s="386"/>
      <c r="F64" s="104">
        <f>SUMIF(A39:A39,"=1",F39:F39)</f>
        <v>0</v>
      </c>
      <c r="G64" s="105">
        <f ca="1">SUM(G39:G63)</f>
        <v>0</v>
      </c>
      <c r="H64" s="105">
        <f ca="1">SUM(H39:H63)</f>
        <v>0</v>
      </c>
      <c r="I64" s="105">
        <f ca="1">SUM(I39:I63)</f>
        <v>0</v>
      </c>
      <c r="J64" s="91">
        <f ca="1">SUM(J39:J63)</f>
        <v>0</v>
      </c>
    </row>
    <row r="65" spans="6:10">
      <c r="F65" s="113"/>
      <c r="G65" s="89"/>
      <c r="H65" s="113"/>
      <c r="I65" s="89"/>
      <c r="J65" s="89"/>
    </row>
    <row r="66" spans="6:10">
      <c r="F66" s="113"/>
      <c r="G66" s="89"/>
      <c r="H66" s="113"/>
      <c r="I66" s="89"/>
      <c r="J66" s="89"/>
    </row>
    <row r="67" spans="6:10">
      <c r="F67" s="113"/>
      <c r="G67" s="89"/>
      <c r="H67" s="113"/>
      <c r="I67" s="89"/>
      <c r="J67" s="89"/>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0">
    <mergeCell ref="C39:E39"/>
    <mergeCell ref="B64:E64"/>
    <mergeCell ref="G28:I28"/>
    <mergeCell ref="G15:H15"/>
    <mergeCell ref="I15:J15"/>
    <mergeCell ref="E16:F16"/>
    <mergeCell ref="D34:E34"/>
    <mergeCell ref="D35:E35"/>
    <mergeCell ref="G34:I34"/>
    <mergeCell ref="I18:J18"/>
    <mergeCell ref="E18:F18"/>
    <mergeCell ref="E15:F15"/>
    <mergeCell ref="G19:H19"/>
    <mergeCell ref="G20:H20"/>
    <mergeCell ref="D2:J2"/>
    <mergeCell ref="E17:F17"/>
    <mergeCell ref="G16:H16"/>
    <mergeCell ref="G17:H17"/>
    <mergeCell ref="G18:H18"/>
    <mergeCell ref="I17:J17"/>
    <mergeCell ref="D3:J3"/>
    <mergeCell ref="D12:G12"/>
    <mergeCell ref="D13:G13"/>
    <mergeCell ref="D4:J4"/>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s>
  <phoneticPr fontId="0" type="noConversion"/>
  <pageMargins left="0.39370078740157483" right="0.19685039370078741" top="0.59055118110236227" bottom="0.39370078740157483" header="0" footer="0.19685039370078741"/>
  <pageSetup paperSize="9" scale="85"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393" t="s">
        <v>6</v>
      </c>
      <c r="B1" s="393"/>
      <c r="C1" s="394"/>
      <c r="D1" s="393"/>
      <c r="E1" s="393"/>
      <c r="F1" s="393"/>
      <c r="G1" s="393"/>
    </row>
    <row r="2" spans="1:7" ht="24.95" customHeight="1">
      <c r="A2" s="77" t="s">
        <v>36</v>
      </c>
      <c r="B2" s="76"/>
      <c r="C2" s="395"/>
      <c r="D2" s="395"/>
      <c r="E2" s="395"/>
      <c r="F2" s="395"/>
      <c r="G2" s="396"/>
    </row>
    <row r="3" spans="1:7" ht="24.95" hidden="1" customHeight="1">
      <c r="A3" s="77" t="s">
        <v>7</v>
      </c>
      <c r="B3" s="76"/>
      <c r="C3" s="395"/>
      <c r="D3" s="395"/>
      <c r="E3" s="395"/>
      <c r="F3" s="395"/>
      <c r="G3" s="396"/>
    </row>
    <row r="4" spans="1:7" ht="24.95" hidden="1" customHeight="1">
      <c r="A4" s="77" t="s">
        <v>8</v>
      </c>
      <c r="B4" s="76"/>
      <c r="C4" s="395"/>
      <c r="D4" s="395"/>
      <c r="E4" s="395"/>
      <c r="F4" s="395"/>
      <c r="G4" s="396"/>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sheetPr>
    <outlinePr summaryBelow="0"/>
  </sheetPr>
  <dimension ref="A1:AU1766"/>
  <sheetViews>
    <sheetView showZeros="0" view="pageBreakPreview" zoomScale="60" zoomScaleNormal="100" workbookViewId="0">
      <selection activeCell="H16" sqref="H16"/>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1537</v>
      </c>
      <c r="D4" s="402"/>
      <c r="E4" s="402"/>
      <c r="F4" s="402"/>
      <c r="G4" s="403"/>
      <c r="R4" t="s">
        <v>111</v>
      </c>
    </row>
    <row r="5" spans="1:47">
      <c r="A5" s="167" t="s">
        <v>112</v>
      </c>
      <c r="B5" s="168"/>
      <c r="C5" s="168"/>
      <c r="D5" s="153"/>
      <c r="E5" s="146"/>
      <c r="F5" s="116"/>
      <c r="G5" s="117"/>
      <c r="R5" t="s">
        <v>113</v>
      </c>
    </row>
    <row r="7" spans="1:47" ht="25.5">
      <c r="A7" s="169" t="s">
        <v>114</v>
      </c>
      <c r="B7" s="170" t="s">
        <v>115</v>
      </c>
      <c r="C7" s="170" t="s">
        <v>116</v>
      </c>
      <c r="D7" s="154" t="s">
        <v>117</v>
      </c>
      <c r="E7" s="147" t="s">
        <v>118</v>
      </c>
      <c r="F7" s="118" t="s">
        <v>119</v>
      </c>
      <c r="G7" s="126" t="s">
        <v>27</v>
      </c>
      <c r="H7" s="171" t="s">
        <v>120</v>
      </c>
    </row>
    <row r="8" spans="1:47">
      <c r="A8" s="127" t="s">
        <v>121</v>
      </c>
      <c r="B8" s="128" t="s">
        <v>41</v>
      </c>
      <c r="C8" s="129" t="s">
        <v>42</v>
      </c>
      <c r="D8" s="155"/>
      <c r="E8" s="130"/>
      <c r="F8" s="130"/>
      <c r="G8" s="130">
        <f>SUMIF(R9:R10,"&lt;&gt;NOR",G9:G10)</f>
        <v>0</v>
      </c>
      <c r="H8" s="172"/>
      <c r="R8" t="s">
        <v>122</v>
      </c>
    </row>
    <row r="9" spans="1:47" outlineLevel="1">
      <c r="A9" s="120">
        <v>1</v>
      </c>
      <c r="B9" s="122" t="s">
        <v>123</v>
      </c>
      <c r="C9" s="138" t="s">
        <v>124</v>
      </c>
      <c r="D9" s="156" t="s">
        <v>125</v>
      </c>
      <c r="E9" s="124">
        <v>1</v>
      </c>
      <c r="F9" s="176"/>
      <c r="G9" s="124">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9" t="s">
        <v>127</v>
      </c>
      <c r="D10" s="157"/>
      <c r="E10" s="148">
        <v>1</v>
      </c>
      <c r="F10" s="176"/>
      <c r="G10" s="124"/>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1" t="s">
        <v>121</v>
      </c>
      <c r="B11" s="123" t="s">
        <v>43</v>
      </c>
      <c r="C11" s="140" t="s">
        <v>44</v>
      </c>
      <c r="D11" s="158"/>
      <c r="E11" s="125"/>
      <c r="F11" s="177"/>
      <c r="G11" s="125">
        <f>SUMIF(R12:R52,"&lt;&gt;NOR",G12:G52)</f>
        <v>0</v>
      </c>
      <c r="H11" s="174"/>
      <c r="R11" t="s">
        <v>122</v>
      </c>
    </row>
    <row r="12" spans="1:47" outlineLevel="1">
      <c r="A12" s="120">
        <v>2</v>
      </c>
      <c r="B12" s="122" t="s">
        <v>129</v>
      </c>
      <c r="C12" s="138" t="s">
        <v>130</v>
      </c>
      <c r="D12" s="156" t="s">
        <v>131</v>
      </c>
      <c r="E12" s="124">
        <v>16.3</v>
      </c>
      <c r="F12" s="176"/>
      <c r="G12" s="124">
        <f>ROUND(E12*F12,2)</f>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c r="B13" s="122"/>
      <c r="C13" s="139" t="s">
        <v>132</v>
      </c>
      <c r="D13" s="157"/>
      <c r="E13" s="148">
        <v>16.3</v>
      </c>
      <c r="F13" s="176"/>
      <c r="G13" s="124"/>
      <c r="H13" s="173"/>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3</v>
      </c>
      <c r="B14" s="122" t="s">
        <v>133</v>
      </c>
      <c r="C14" s="138" t="s">
        <v>134</v>
      </c>
      <c r="D14" s="156" t="s">
        <v>131</v>
      </c>
      <c r="E14" s="124">
        <v>16.3</v>
      </c>
      <c r="F14" s="176"/>
      <c r="G14" s="124">
        <f>ROUND(E14*F14,2)</f>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9" t="s">
        <v>132</v>
      </c>
      <c r="D15" s="157"/>
      <c r="E15" s="148">
        <v>16.3</v>
      </c>
      <c r="F15" s="176"/>
      <c r="G15" s="124"/>
      <c r="H15" s="173">
        <v>0</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4</v>
      </c>
      <c r="B16" s="122" t="s">
        <v>135</v>
      </c>
      <c r="C16" s="138" t="s">
        <v>136</v>
      </c>
      <c r="D16" s="156" t="s">
        <v>131</v>
      </c>
      <c r="E16" s="124">
        <v>91.29</v>
      </c>
      <c r="F16" s="176"/>
      <c r="G16" s="124">
        <f>ROUND(E16*F16,2)</f>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9" t="s">
        <v>137</v>
      </c>
      <c r="D17" s="157"/>
      <c r="E17" s="148"/>
      <c r="F17" s="176"/>
      <c r="G17" s="124"/>
      <c r="H17" s="173">
        <v>0</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c r="C18" s="139" t="s">
        <v>138</v>
      </c>
      <c r="D18" s="157"/>
      <c r="E18" s="148">
        <v>44.52</v>
      </c>
      <c r="F18" s="176"/>
      <c r="G18" s="124"/>
      <c r="H18" s="173">
        <v>0</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33.75" outlineLevel="1">
      <c r="A19" s="120"/>
      <c r="B19" s="122"/>
      <c r="C19" s="139" t="s">
        <v>139</v>
      </c>
      <c r="D19" s="157"/>
      <c r="E19" s="148">
        <v>46.77</v>
      </c>
      <c r="F19" s="176"/>
      <c r="G19" s="124"/>
      <c r="H19" s="173">
        <v>0</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5</v>
      </c>
      <c r="B20" s="122" t="s">
        <v>140</v>
      </c>
      <c r="C20" s="138" t="s">
        <v>141</v>
      </c>
      <c r="D20" s="156" t="s">
        <v>131</v>
      </c>
      <c r="E20" s="124">
        <v>91.29</v>
      </c>
      <c r="F20" s="176"/>
      <c r="G20" s="124">
        <f>ROUND(E20*F20,2)</f>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9" t="s">
        <v>137</v>
      </c>
      <c r="D21" s="157"/>
      <c r="E21" s="148"/>
      <c r="F21" s="176"/>
      <c r="G21" s="124"/>
      <c r="H21" s="173">
        <v>0</v>
      </c>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c r="C22" s="139" t="s">
        <v>138</v>
      </c>
      <c r="D22" s="157"/>
      <c r="E22" s="148">
        <v>44.52</v>
      </c>
      <c r="F22" s="176"/>
      <c r="G22" s="124"/>
      <c r="H22" s="173">
        <v>0</v>
      </c>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33.75" outlineLevel="1">
      <c r="A23" s="120"/>
      <c r="B23" s="122"/>
      <c r="C23" s="139" t="s">
        <v>139</v>
      </c>
      <c r="D23" s="157"/>
      <c r="E23" s="148">
        <v>46.77</v>
      </c>
      <c r="F23" s="176"/>
      <c r="G23" s="124"/>
      <c r="H23" s="173">
        <v>0</v>
      </c>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6</v>
      </c>
      <c r="B24" s="122" t="s">
        <v>142</v>
      </c>
      <c r="C24" s="138" t="s">
        <v>143</v>
      </c>
      <c r="D24" s="156" t="s">
        <v>131</v>
      </c>
      <c r="E24" s="124">
        <v>210.23</v>
      </c>
      <c r="F24" s="176"/>
      <c r="G24" s="124">
        <f>ROUND(E24*F24,2)</f>
        <v>0</v>
      </c>
      <c r="H24" s="173" t="s">
        <v>1523</v>
      </c>
      <c r="I24" s="119"/>
      <c r="J24" s="119"/>
      <c r="K24" s="119"/>
      <c r="L24" s="119"/>
      <c r="M24" s="119"/>
      <c r="N24" s="119"/>
      <c r="O24" s="119"/>
      <c r="P24" s="119"/>
      <c r="Q24" s="119"/>
      <c r="R24" s="119" t="s">
        <v>126</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139" t="s">
        <v>144</v>
      </c>
      <c r="D25" s="157"/>
      <c r="E25" s="148"/>
      <c r="F25" s="176"/>
      <c r="G25" s="124"/>
      <c r="H25" s="173">
        <v>0</v>
      </c>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9" t="s">
        <v>145</v>
      </c>
      <c r="D26" s="157"/>
      <c r="E26" s="148">
        <v>94.75</v>
      </c>
      <c r="F26" s="176"/>
      <c r="G26" s="124"/>
      <c r="H26" s="173">
        <v>0</v>
      </c>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22.5" outlineLevel="1">
      <c r="A27" s="120"/>
      <c r="B27" s="122"/>
      <c r="C27" s="139" t="s">
        <v>146</v>
      </c>
      <c r="D27" s="157"/>
      <c r="E27" s="148">
        <v>115.48</v>
      </c>
      <c r="F27" s="176"/>
      <c r="G27" s="124"/>
      <c r="H27" s="173">
        <v>0</v>
      </c>
      <c r="I27" s="119"/>
      <c r="J27" s="119"/>
      <c r="K27" s="119"/>
      <c r="L27" s="119"/>
      <c r="M27" s="119"/>
      <c r="N27" s="119"/>
      <c r="O27" s="119"/>
      <c r="P27" s="119"/>
      <c r="Q27" s="119"/>
      <c r="R27" s="119" t="s">
        <v>128</v>
      </c>
      <c r="S27" s="119">
        <v>0</v>
      </c>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7</v>
      </c>
      <c r="B28" s="122" t="s">
        <v>147</v>
      </c>
      <c r="C28" s="138" t="s">
        <v>148</v>
      </c>
      <c r="D28" s="156" t="s">
        <v>131</v>
      </c>
      <c r="E28" s="124">
        <v>210.23</v>
      </c>
      <c r="F28" s="176"/>
      <c r="G28" s="124">
        <f>ROUND(E28*F28,2)</f>
        <v>0</v>
      </c>
      <c r="H28" s="173" t="s">
        <v>1523</v>
      </c>
      <c r="I28" s="119"/>
      <c r="J28" s="119"/>
      <c r="K28" s="119"/>
      <c r="L28" s="119"/>
      <c r="M28" s="119"/>
      <c r="N28" s="119"/>
      <c r="O28" s="119"/>
      <c r="P28" s="119"/>
      <c r="Q28" s="119"/>
      <c r="R28" s="119" t="s">
        <v>126</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139" t="s">
        <v>144</v>
      </c>
      <c r="D29" s="157"/>
      <c r="E29" s="148"/>
      <c r="F29" s="176"/>
      <c r="G29" s="124"/>
      <c r="H29" s="173">
        <v>0</v>
      </c>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139" t="s">
        <v>145</v>
      </c>
      <c r="D30" s="157"/>
      <c r="E30" s="148">
        <v>94.75</v>
      </c>
      <c r="F30" s="176"/>
      <c r="G30" s="124"/>
      <c r="H30" s="173">
        <v>0</v>
      </c>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ht="22.5" outlineLevel="1">
      <c r="A31" s="120"/>
      <c r="B31" s="122"/>
      <c r="C31" s="139" t="s">
        <v>146</v>
      </c>
      <c r="D31" s="157"/>
      <c r="E31" s="148">
        <v>115.48</v>
      </c>
      <c r="F31" s="176"/>
      <c r="G31" s="124"/>
      <c r="H31" s="173">
        <v>0</v>
      </c>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8</v>
      </c>
      <c r="B32" s="122" t="s">
        <v>149</v>
      </c>
      <c r="C32" s="138" t="s">
        <v>150</v>
      </c>
      <c r="D32" s="156" t="s">
        <v>131</v>
      </c>
      <c r="E32" s="124">
        <v>317.82</v>
      </c>
      <c r="F32" s="176"/>
      <c r="G32" s="124">
        <f>ROUND(E32*F32,2)</f>
        <v>0</v>
      </c>
      <c r="H32" s="173" t="s">
        <v>1523</v>
      </c>
      <c r="I32" s="119"/>
      <c r="J32" s="119"/>
      <c r="K32" s="119"/>
      <c r="L32" s="119"/>
      <c r="M32" s="119"/>
      <c r="N32" s="119"/>
      <c r="O32" s="119"/>
      <c r="P32" s="119"/>
      <c r="Q32" s="119"/>
      <c r="R32" s="119" t="s">
        <v>126</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151</v>
      </c>
      <c r="D33" s="157"/>
      <c r="E33" s="148">
        <v>317.82</v>
      </c>
      <c r="F33" s="176"/>
      <c r="G33" s="124"/>
      <c r="H33" s="173">
        <v>0</v>
      </c>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v>9</v>
      </c>
      <c r="B34" s="122" t="s">
        <v>152</v>
      </c>
      <c r="C34" s="138" t="s">
        <v>153</v>
      </c>
      <c r="D34" s="156" t="s">
        <v>131</v>
      </c>
      <c r="E34" s="124">
        <v>160.23500000000001</v>
      </c>
      <c r="F34" s="176"/>
      <c r="G34" s="124">
        <f>ROUND(E34*F34,2)</f>
        <v>0</v>
      </c>
      <c r="H34" s="173" t="s">
        <v>1523</v>
      </c>
      <c r="I34" s="119"/>
      <c r="J34" s="119"/>
      <c r="K34" s="119"/>
      <c r="L34" s="119"/>
      <c r="M34" s="119"/>
      <c r="N34" s="119"/>
      <c r="O34" s="119"/>
      <c r="P34" s="119"/>
      <c r="Q34" s="119"/>
      <c r="R34" s="119" t="s">
        <v>126</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139" t="s">
        <v>154</v>
      </c>
      <c r="D35" s="157"/>
      <c r="E35" s="148">
        <v>7.1</v>
      </c>
      <c r="F35" s="176"/>
      <c r="G35" s="124"/>
      <c r="H35" s="173">
        <v>0</v>
      </c>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139" t="s">
        <v>155</v>
      </c>
      <c r="D36" s="157"/>
      <c r="E36" s="148"/>
      <c r="F36" s="176"/>
      <c r="G36" s="124"/>
      <c r="H36" s="173">
        <v>0</v>
      </c>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39" t="s">
        <v>156</v>
      </c>
      <c r="D37" s="157"/>
      <c r="E37" s="148">
        <v>60.95</v>
      </c>
      <c r="F37" s="176"/>
      <c r="G37" s="124"/>
      <c r="H37" s="173">
        <v>0</v>
      </c>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ht="22.5" outlineLevel="1">
      <c r="A38" s="120"/>
      <c r="B38" s="122"/>
      <c r="C38" s="139" t="s">
        <v>157</v>
      </c>
      <c r="D38" s="157"/>
      <c r="E38" s="148">
        <v>92.185000000000002</v>
      </c>
      <c r="F38" s="176"/>
      <c r="G38" s="124"/>
      <c r="H38" s="173">
        <v>0</v>
      </c>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10</v>
      </c>
      <c r="B39" s="122" t="s">
        <v>158</v>
      </c>
      <c r="C39" s="138" t="s">
        <v>159</v>
      </c>
      <c r="D39" s="156" t="s">
        <v>131</v>
      </c>
      <c r="E39" s="124">
        <v>317.82</v>
      </c>
      <c r="F39" s="176"/>
      <c r="G39" s="124">
        <f>ROUND(E39*F39,2)</f>
        <v>0</v>
      </c>
      <c r="H39" s="173" t="s">
        <v>1523</v>
      </c>
      <c r="I39" s="119"/>
      <c r="J39" s="119"/>
      <c r="K39" s="119"/>
      <c r="L39" s="119"/>
      <c r="M39" s="119"/>
      <c r="N39" s="119"/>
      <c r="O39" s="119"/>
      <c r="P39" s="119"/>
      <c r="Q39" s="119"/>
      <c r="R39" s="119" t="s">
        <v>126</v>
      </c>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39" t="s">
        <v>160</v>
      </c>
      <c r="D40" s="157"/>
      <c r="E40" s="148">
        <v>160.23500000000001</v>
      </c>
      <c r="F40" s="176"/>
      <c r="G40" s="124"/>
      <c r="H40" s="173">
        <v>0</v>
      </c>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139" t="s">
        <v>161</v>
      </c>
      <c r="D41" s="157"/>
      <c r="E41" s="148">
        <v>157.58500000000001</v>
      </c>
      <c r="F41" s="176"/>
      <c r="G41" s="124"/>
      <c r="H41" s="173">
        <v>0</v>
      </c>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11</v>
      </c>
      <c r="B42" s="122" t="s">
        <v>162</v>
      </c>
      <c r="C42" s="138" t="s">
        <v>163</v>
      </c>
      <c r="D42" s="156" t="s">
        <v>131</v>
      </c>
      <c r="E42" s="124">
        <v>478.05500000000001</v>
      </c>
      <c r="F42" s="176"/>
      <c r="G42" s="124">
        <f>ROUND(E42*F42,2)</f>
        <v>0</v>
      </c>
      <c r="H42" s="173" t="s">
        <v>1523</v>
      </c>
      <c r="I42" s="119"/>
      <c r="J42" s="119"/>
      <c r="K42" s="119"/>
      <c r="L42" s="119"/>
      <c r="M42" s="119"/>
      <c r="N42" s="119"/>
      <c r="O42" s="119"/>
      <c r="P42" s="119"/>
      <c r="Q42" s="119"/>
      <c r="R42" s="119" t="s">
        <v>126</v>
      </c>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139" t="s">
        <v>164</v>
      </c>
      <c r="D43" s="157"/>
      <c r="E43" s="148">
        <v>317.82</v>
      </c>
      <c r="F43" s="176"/>
      <c r="G43" s="124"/>
      <c r="H43" s="173">
        <v>0</v>
      </c>
      <c r="I43" s="119"/>
      <c r="J43" s="119"/>
      <c r="K43" s="119"/>
      <c r="L43" s="119"/>
      <c r="M43" s="119"/>
      <c r="N43" s="119"/>
      <c r="O43" s="119"/>
      <c r="P43" s="119"/>
      <c r="Q43" s="119"/>
      <c r="R43" s="119" t="s">
        <v>128</v>
      </c>
      <c r="S43" s="119">
        <v>0</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139" t="s">
        <v>160</v>
      </c>
      <c r="D44" s="157"/>
      <c r="E44" s="148">
        <v>160.23500000000001</v>
      </c>
      <c r="F44" s="176"/>
      <c r="G44" s="124"/>
      <c r="H44" s="173">
        <v>0</v>
      </c>
      <c r="I44" s="119"/>
      <c r="J44" s="119"/>
      <c r="K44" s="119"/>
      <c r="L44" s="119"/>
      <c r="M44" s="119"/>
      <c r="N44" s="119"/>
      <c r="O44" s="119"/>
      <c r="P44" s="119"/>
      <c r="Q44" s="119"/>
      <c r="R44" s="119" t="s">
        <v>128</v>
      </c>
      <c r="S44" s="119">
        <v>0</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12</v>
      </c>
      <c r="B45" s="122" t="s">
        <v>165</v>
      </c>
      <c r="C45" s="138" t="s">
        <v>166</v>
      </c>
      <c r="D45" s="156" t="s">
        <v>131</v>
      </c>
      <c r="E45" s="124">
        <v>157.58500000000001</v>
      </c>
      <c r="F45" s="176"/>
      <c r="G45" s="124">
        <f>ROUND(E45*F45,2)</f>
        <v>0</v>
      </c>
      <c r="H45" s="173" t="s">
        <v>1523</v>
      </c>
      <c r="I45" s="119"/>
      <c r="J45" s="119"/>
      <c r="K45" s="119"/>
      <c r="L45" s="119"/>
      <c r="M45" s="119"/>
      <c r="N45" s="119"/>
      <c r="O45" s="119"/>
      <c r="P45" s="119"/>
      <c r="Q45" s="119"/>
      <c r="R45" s="119" t="s">
        <v>126</v>
      </c>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c r="B46" s="122"/>
      <c r="C46" s="139" t="s">
        <v>161</v>
      </c>
      <c r="D46" s="157"/>
      <c r="E46" s="148">
        <v>157.58500000000001</v>
      </c>
      <c r="F46" s="176"/>
      <c r="G46" s="124"/>
      <c r="H46" s="173">
        <v>0</v>
      </c>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13</v>
      </c>
      <c r="B47" s="122" t="s">
        <v>167</v>
      </c>
      <c r="C47" s="138" t="s">
        <v>168</v>
      </c>
      <c r="D47" s="156" t="s">
        <v>131</v>
      </c>
      <c r="E47" s="124">
        <v>1891.02</v>
      </c>
      <c r="F47" s="176"/>
      <c r="G47" s="124">
        <f>ROUND(E47*F47,2)</f>
        <v>0</v>
      </c>
      <c r="H47" s="173" t="s">
        <v>1523</v>
      </c>
      <c r="I47" s="119"/>
      <c r="J47" s="119"/>
      <c r="K47" s="119"/>
      <c r="L47" s="119"/>
      <c r="M47" s="119"/>
      <c r="N47" s="119"/>
      <c r="O47" s="119"/>
      <c r="P47" s="119"/>
      <c r="Q47" s="119"/>
      <c r="R47" s="119" t="s">
        <v>126</v>
      </c>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c r="C48" s="139" t="s">
        <v>169</v>
      </c>
      <c r="D48" s="157"/>
      <c r="E48" s="148">
        <v>1891.02</v>
      </c>
      <c r="F48" s="176"/>
      <c r="G48" s="124"/>
      <c r="H48" s="173">
        <v>0</v>
      </c>
      <c r="I48" s="119"/>
      <c r="J48" s="119"/>
      <c r="K48" s="119"/>
      <c r="L48" s="119"/>
      <c r="M48" s="119"/>
      <c r="N48" s="119"/>
      <c r="O48" s="119"/>
      <c r="P48" s="119"/>
      <c r="Q48" s="119"/>
      <c r="R48" s="119" t="s">
        <v>128</v>
      </c>
      <c r="S48" s="119">
        <v>0</v>
      </c>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14</v>
      </c>
      <c r="B49" s="122" t="s">
        <v>170</v>
      </c>
      <c r="C49" s="138" t="s">
        <v>171</v>
      </c>
      <c r="D49" s="156" t="s">
        <v>131</v>
      </c>
      <c r="E49" s="124">
        <v>157.58500000000001</v>
      </c>
      <c r="F49" s="176"/>
      <c r="G49" s="124">
        <f>ROUND(E49*F49,2)</f>
        <v>0</v>
      </c>
      <c r="H49" s="173" t="s">
        <v>1523</v>
      </c>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139" t="s">
        <v>161</v>
      </c>
      <c r="D50" s="157"/>
      <c r="E50" s="148">
        <v>157.58500000000001</v>
      </c>
      <c r="F50" s="176"/>
      <c r="G50" s="124"/>
      <c r="H50" s="173">
        <v>0</v>
      </c>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ht="22.5" outlineLevel="1">
      <c r="A51" s="120">
        <v>15</v>
      </c>
      <c r="B51" s="122" t="s">
        <v>172</v>
      </c>
      <c r="C51" s="138" t="s">
        <v>173</v>
      </c>
      <c r="D51" s="156" t="s">
        <v>174</v>
      </c>
      <c r="E51" s="124">
        <v>120</v>
      </c>
      <c r="F51" s="176"/>
      <c r="G51" s="124">
        <f>ROUND(E51*F51,2)</f>
        <v>0</v>
      </c>
      <c r="H51" s="173" t="s">
        <v>1523</v>
      </c>
      <c r="I51" s="119"/>
      <c r="J51" s="119"/>
      <c r="K51" s="119"/>
      <c r="L51" s="119"/>
      <c r="M51" s="119"/>
      <c r="N51" s="119"/>
      <c r="O51" s="119"/>
      <c r="P51" s="119"/>
      <c r="Q51" s="119"/>
      <c r="R51" s="119" t="s">
        <v>175</v>
      </c>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c r="B52" s="122"/>
      <c r="C52" s="139" t="s">
        <v>176</v>
      </c>
      <c r="D52" s="157"/>
      <c r="E52" s="148">
        <v>120</v>
      </c>
      <c r="F52" s="176"/>
      <c r="G52" s="124"/>
      <c r="H52" s="173">
        <v>0</v>
      </c>
      <c r="I52" s="119"/>
      <c r="J52" s="119"/>
      <c r="K52" s="119"/>
      <c r="L52" s="119"/>
      <c r="M52" s="119"/>
      <c r="N52" s="119"/>
      <c r="O52" s="119"/>
      <c r="P52" s="119"/>
      <c r="Q52" s="119"/>
      <c r="R52" s="119" t="s">
        <v>128</v>
      </c>
      <c r="S52" s="119">
        <v>0</v>
      </c>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c r="A53" s="121" t="s">
        <v>121</v>
      </c>
      <c r="B53" s="123" t="s">
        <v>45</v>
      </c>
      <c r="C53" s="140" t="s">
        <v>46</v>
      </c>
      <c r="D53" s="158"/>
      <c r="E53" s="125"/>
      <c r="F53" s="177"/>
      <c r="G53" s="125">
        <f>SUMIF(R54:R142,"&lt;&gt;NOR",G54:G142)</f>
        <v>0</v>
      </c>
      <c r="H53" s="174"/>
      <c r="I53" s="119"/>
      <c r="R53" t="s">
        <v>122</v>
      </c>
    </row>
    <row r="54" spans="1:47" outlineLevel="1">
      <c r="A54" s="120">
        <v>16</v>
      </c>
      <c r="B54" s="122" t="s">
        <v>177</v>
      </c>
      <c r="C54" s="138" t="s">
        <v>178</v>
      </c>
      <c r="D54" s="156" t="s">
        <v>179</v>
      </c>
      <c r="E54" s="124">
        <v>212.76</v>
      </c>
      <c r="F54" s="176"/>
      <c r="G54" s="124">
        <f>ROUND(E54*F54,2)</f>
        <v>0</v>
      </c>
      <c r="H54" s="173" t="s">
        <v>1523</v>
      </c>
      <c r="I54" s="119"/>
      <c r="J54" s="119"/>
      <c r="K54" s="119"/>
      <c r="L54" s="119"/>
      <c r="M54" s="119"/>
      <c r="N54" s="119"/>
      <c r="O54" s="119"/>
      <c r="P54" s="119"/>
      <c r="Q54" s="119"/>
      <c r="R54" s="119" t="s">
        <v>126</v>
      </c>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139" t="s">
        <v>180</v>
      </c>
      <c r="D55" s="157"/>
      <c r="E55" s="148"/>
      <c r="F55" s="176"/>
      <c r="G55" s="124"/>
      <c r="H55" s="173">
        <v>0</v>
      </c>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c r="C56" s="139" t="s">
        <v>181</v>
      </c>
      <c r="D56" s="157"/>
      <c r="E56" s="148">
        <v>89.04</v>
      </c>
      <c r="F56" s="176"/>
      <c r="G56" s="124"/>
      <c r="H56" s="173">
        <v>0</v>
      </c>
      <c r="I56" s="119"/>
      <c r="J56" s="119"/>
      <c r="K56" s="119"/>
      <c r="L56" s="119"/>
      <c r="M56" s="119"/>
      <c r="N56" s="119"/>
      <c r="O56" s="119"/>
      <c r="P56" s="119"/>
      <c r="Q56" s="119"/>
      <c r="R56" s="119" t="s">
        <v>128</v>
      </c>
      <c r="S56" s="119">
        <v>0</v>
      </c>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139" t="s">
        <v>182</v>
      </c>
      <c r="D57" s="157"/>
      <c r="E57" s="148">
        <v>83.22</v>
      </c>
      <c r="F57" s="176"/>
      <c r="G57" s="124"/>
      <c r="H57" s="173">
        <v>0</v>
      </c>
      <c r="I57" s="119"/>
      <c r="J57" s="119"/>
      <c r="K57" s="119"/>
      <c r="L57" s="119"/>
      <c r="M57" s="119"/>
      <c r="N57" s="119"/>
      <c r="O57" s="119"/>
      <c r="P57" s="119"/>
      <c r="Q57" s="119"/>
      <c r="R57" s="119" t="s">
        <v>128</v>
      </c>
      <c r="S57" s="119">
        <v>0</v>
      </c>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139" t="s">
        <v>183</v>
      </c>
      <c r="D58" s="157"/>
      <c r="E58" s="148">
        <v>16</v>
      </c>
      <c r="F58" s="176"/>
      <c r="G58" s="124"/>
      <c r="H58" s="173">
        <v>0</v>
      </c>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c r="C59" s="139" t="s">
        <v>184</v>
      </c>
      <c r="D59" s="157"/>
      <c r="E59" s="148">
        <v>9.1999999999999993</v>
      </c>
      <c r="F59" s="176"/>
      <c r="G59" s="124"/>
      <c r="H59" s="173">
        <v>0</v>
      </c>
      <c r="I59" s="119"/>
      <c r="J59" s="119"/>
      <c r="K59" s="119"/>
      <c r="L59" s="119"/>
      <c r="M59" s="119"/>
      <c r="N59" s="119"/>
      <c r="O59" s="119"/>
      <c r="P59" s="119"/>
      <c r="Q59" s="119"/>
      <c r="R59" s="119" t="s">
        <v>128</v>
      </c>
      <c r="S59" s="119">
        <v>0</v>
      </c>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c r="C60" s="139" t="s">
        <v>185</v>
      </c>
      <c r="D60" s="157"/>
      <c r="E60" s="148"/>
      <c r="F60" s="176"/>
      <c r="G60" s="124"/>
      <c r="H60" s="173">
        <v>0</v>
      </c>
      <c r="I60" s="119"/>
      <c r="J60" s="119"/>
      <c r="K60" s="119"/>
      <c r="L60" s="119"/>
      <c r="M60" s="119"/>
      <c r="N60" s="119"/>
      <c r="O60" s="119"/>
      <c r="P60" s="119"/>
      <c r="Q60" s="119"/>
      <c r="R60" s="119" t="s">
        <v>128</v>
      </c>
      <c r="S60" s="119">
        <v>0</v>
      </c>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139" t="s">
        <v>186</v>
      </c>
      <c r="D61" s="157"/>
      <c r="E61" s="148"/>
      <c r="F61" s="176"/>
      <c r="G61" s="124"/>
      <c r="H61" s="173">
        <v>0</v>
      </c>
      <c r="I61" s="119"/>
      <c r="J61" s="119"/>
      <c r="K61" s="119"/>
      <c r="L61" s="119"/>
      <c r="M61" s="119"/>
      <c r="N61" s="119"/>
      <c r="O61" s="119"/>
      <c r="P61" s="119"/>
      <c r="Q61" s="119"/>
      <c r="R61" s="119" t="s">
        <v>128</v>
      </c>
      <c r="S61" s="119">
        <v>0</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c r="C62" s="139" t="s">
        <v>187</v>
      </c>
      <c r="D62" s="157"/>
      <c r="E62" s="148"/>
      <c r="F62" s="176"/>
      <c r="G62" s="124"/>
      <c r="H62" s="173">
        <v>0</v>
      </c>
      <c r="I62" s="119"/>
      <c r="J62" s="119"/>
      <c r="K62" s="119"/>
      <c r="L62" s="119"/>
      <c r="M62" s="119"/>
      <c r="N62" s="119"/>
      <c r="O62" s="119"/>
      <c r="P62" s="119"/>
      <c r="Q62" s="119"/>
      <c r="R62" s="119" t="s">
        <v>128</v>
      </c>
      <c r="S62" s="119">
        <v>0</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ht="22.5" outlineLevel="1">
      <c r="A63" s="120"/>
      <c r="B63" s="122"/>
      <c r="C63" s="139" t="s">
        <v>188</v>
      </c>
      <c r="D63" s="157"/>
      <c r="E63" s="148"/>
      <c r="F63" s="176"/>
      <c r="G63" s="124"/>
      <c r="H63" s="173">
        <v>0</v>
      </c>
      <c r="I63" s="119"/>
      <c r="J63" s="119"/>
      <c r="K63" s="119"/>
      <c r="L63" s="119"/>
      <c r="M63" s="119"/>
      <c r="N63" s="119"/>
      <c r="O63" s="119"/>
      <c r="P63" s="119"/>
      <c r="Q63" s="119"/>
      <c r="R63" s="119" t="s">
        <v>128</v>
      </c>
      <c r="S63" s="119">
        <v>0</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9" t="s">
        <v>189</v>
      </c>
      <c r="D64" s="157"/>
      <c r="E64" s="148">
        <v>15.3</v>
      </c>
      <c r="F64" s="176"/>
      <c r="G64" s="124"/>
      <c r="H64" s="173">
        <v>0</v>
      </c>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17</v>
      </c>
      <c r="B65" s="122" t="s">
        <v>190</v>
      </c>
      <c r="C65" s="138" t="s">
        <v>191</v>
      </c>
      <c r="D65" s="156" t="s">
        <v>131</v>
      </c>
      <c r="E65" s="124">
        <v>193.94</v>
      </c>
      <c r="F65" s="176"/>
      <c r="G65" s="124">
        <f>ROUND(E65*F65,2)</f>
        <v>0</v>
      </c>
      <c r="H65" s="173" t="s">
        <v>1523</v>
      </c>
      <c r="I65" s="119"/>
      <c r="J65" s="119"/>
      <c r="K65" s="119"/>
      <c r="L65" s="119"/>
      <c r="M65" s="119"/>
      <c r="N65" s="119"/>
      <c r="O65" s="119"/>
      <c r="P65" s="119"/>
      <c r="Q65" s="119"/>
      <c r="R65" s="119" t="s">
        <v>126</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139" t="s">
        <v>192</v>
      </c>
      <c r="D66" s="157"/>
      <c r="E66" s="148">
        <v>193.94</v>
      </c>
      <c r="F66" s="176"/>
      <c r="G66" s="124"/>
      <c r="H66" s="173">
        <v>0</v>
      </c>
      <c r="I66" s="119"/>
      <c r="J66" s="119"/>
      <c r="K66" s="119"/>
      <c r="L66" s="119"/>
      <c r="M66" s="119"/>
      <c r="N66" s="119"/>
      <c r="O66" s="119"/>
      <c r="P66" s="119"/>
      <c r="Q66" s="119"/>
      <c r="R66" s="119" t="s">
        <v>128</v>
      </c>
      <c r="S66" s="119">
        <v>0</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18</v>
      </c>
      <c r="B67" s="122" t="s">
        <v>193</v>
      </c>
      <c r="C67" s="138" t="s">
        <v>194</v>
      </c>
      <c r="D67" s="156" t="s">
        <v>131</v>
      </c>
      <c r="E67" s="124">
        <v>91.29</v>
      </c>
      <c r="F67" s="176"/>
      <c r="G67" s="124">
        <f>ROUND(E67*F67,2)</f>
        <v>0</v>
      </c>
      <c r="H67" s="173" t="s">
        <v>1523</v>
      </c>
      <c r="I67" s="119"/>
      <c r="J67" s="119"/>
      <c r="K67" s="119"/>
      <c r="L67" s="119"/>
      <c r="M67" s="119"/>
      <c r="N67" s="119"/>
      <c r="O67" s="119"/>
      <c r="P67" s="119"/>
      <c r="Q67" s="119"/>
      <c r="R67" s="119" t="s">
        <v>126</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139" t="s">
        <v>195</v>
      </c>
      <c r="D68" s="157"/>
      <c r="E68" s="148"/>
      <c r="F68" s="176"/>
      <c r="G68" s="124"/>
      <c r="H68" s="173">
        <v>0</v>
      </c>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c r="B69" s="122"/>
      <c r="C69" s="139" t="s">
        <v>137</v>
      </c>
      <c r="D69" s="157"/>
      <c r="E69" s="148"/>
      <c r="F69" s="176"/>
      <c r="G69" s="124"/>
      <c r="H69" s="173">
        <v>0</v>
      </c>
      <c r="I69" s="119"/>
      <c r="J69" s="119"/>
      <c r="K69" s="119"/>
      <c r="L69" s="119"/>
      <c r="M69" s="119"/>
      <c r="N69" s="119"/>
      <c r="O69" s="119"/>
      <c r="P69" s="119"/>
      <c r="Q69" s="119"/>
      <c r="R69" s="119" t="s">
        <v>128</v>
      </c>
      <c r="S69" s="119">
        <v>0</v>
      </c>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9" t="s">
        <v>138</v>
      </c>
      <c r="D70" s="157"/>
      <c r="E70" s="148">
        <v>44.52</v>
      </c>
      <c r="F70" s="176"/>
      <c r="G70" s="124"/>
      <c r="H70" s="173">
        <v>0</v>
      </c>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33.75" outlineLevel="1">
      <c r="A71" s="120"/>
      <c r="B71" s="122"/>
      <c r="C71" s="139" t="s">
        <v>139</v>
      </c>
      <c r="D71" s="157"/>
      <c r="E71" s="148">
        <v>46.77</v>
      </c>
      <c r="F71" s="176"/>
      <c r="G71" s="124"/>
      <c r="H71" s="173">
        <v>0</v>
      </c>
      <c r="I71" s="119"/>
      <c r="J71" s="119"/>
      <c r="K71" s="119"/>
      <c r="L71" s="119"/>
      <c r="M71" s="119"/>
      <c r="N71" s="119"/>
      <c r="O71" s="119"/>
      <c r="P71" s="119"/>
      <c r="Q71" s="119"/>
      <c r="R71" s="119" t="s">
        <v>128</v>
      </c>
      <c r="S71" s="119">
        <v>0</v>
      </c>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19</v>
      </c>
      <c r="B72" s="122" t="s">
        <v>196</v>
      </c>
      <c r="C72" s="138" t="s">
        <v>197</v>
      </c>
      <c r="D72" s="156" t="s">
        <v>179</v>
      </c>
      <c r="E72" s="124">
        <v>363.05500000000001</v>
      </c>
      <c r="F72" s="176"/>
      <c r="G72" s="124">
        <f>ROUND(E72*F72,2)</f>
        <v>0</v>
      </c>
      <c r="H72" s="173" t="s">
        <v>1523</v>
      </c>
      <c r="I72" s="119"/>
      <c r="J72" s="119"/>
      <c r="K72" s="119"/>
      <c r="L72" s="119"/>
      <c r="M72" s="119"/>
      <c r="N72" s="119"/>
      <c r="O72" s="119"/>
      <c r="P72" s="119"/>
      <c r="Q72" s="119"/>
      <c r="R72" s="119" t="s">
        <v>126</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39" t="s">
        <v>198</v>
      </c>
      <c r="D73" s="157"/>
      <c r="E73" s="148"/>
      <c r="F73" s="176"/>
      <c r="G73" s="124"/>
      <c r="H73" s="173">
        <v>0</v>
      </c>
      <c r="I73" s="119"/>
      <c r="J73" s="119"/>
      <c r="K73" s="119"/>
      <c r="L73" s="119"/>
      <c r="M73" s="119"/>
      <c r="N73" s="119"/>
      <c r="O73" s="119"/>
      <c r="P73" s="119"/>
      <c r="Q73" s="119"/>
      <c r="R73" s="119" t="s">
        <v>128</v>
      </c>
      <c r="S73" s="119">
        <v>0</v>
      </c>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ht="22.5" outlineLevel="1">
      <c r="A74" s="120"/>
      <c r="B74" s="122"/>
      <c r="C74" s="139" t="s">
        <v>199</v>
      </c>
      <c r="D74" s="157"/>
      <c r="E74" s="148">
        <v>176.97499999999999</v>
      </c>
      <c r="F74" s="176"/>
      <c r="G74" s="124"/>
      <c r="H74" s="173">
        <v>0</v>
      </c>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33.75" outlineLevel="1">
      <c r="A75" s="120"/>
      <c r="B75" s="122"/>
      <c r="C75" s="139" t="s">
        <v>200</v>
      </c>
      <c r="D75" s="157"/>
      <c r="E75" s="148">
        <v>178.8</v>
      </c>
      <c r="F75" s="176"/>
      <c r="G75" s="124"/>
      <c r="H75" s="173">
        <v>0</v>
      </c>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c r="B76" s="122"/>
      <c r="C76" s="139" t="s">
        <v>201</v>
      </c>
      <c r="D76" s="157"/>
      <c r="E76" s="148">
        <v>7.28</v>
      </c>
      <c r="F76" s="176"/>
      <c r="G76" s="124"/>
      <c r="H76" s="173">
        <v>0</v>
      </c>
      <c r="I76" s="119"/>
      <c r="J76" s="119"/>
      <c r="K76" s="119"/>
      <c r="L76" s="119"/>
      <c r="M76" s="119"/>
      <c r="N76" s="119"/>
      <c r="O76" s="119"/>
      <c r="P76" s="119"/>
      <c r="Q76" s="119"/>
      <c r="R76" s="119" t="s">
        <v>128</v>
      </c>
      <c r="S76" s="119">
        <v>0</v>
      </c>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ht="22.5" outlineLevel="1">
      <c r="A77" s="120">
        <v>20</v>
      </c>
      <c r="B77" s="122" t="s">
        <v>202</v>
      </c>
      <c r="C77" s="138" t="s">
        <v>203</v>
      </c>
      <c r="D77" s="156" t="s">
        <v>179</v>
      </c>
      <c r="E77" s="124">
        <v>12.1</v>
      </c>
      <c r="F77" s="176"/>
      <c r="G77" s="124">
        <f>ROUND(E77*F77,2)</f>
        <v>0</v>
      </c>
      <c r="H77" s="173" t="s">
        <v>1522</v>
      </c>
      <c r="I77" s="119"/>
      <c r="J77" s="119"/>
      <c r="K77" s="119"/>
      <c r="L77" s="119"/>
      <c r="M77" s="119"/>
      <c r="N77" s="119"/>
      <c r="O77" s="119"/>
      <c r="P77" s="119"/>
      <c r="Q77" s="119"/>
      <c r="R77" s="119" t="s">
        <v>126</v>
      </c>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c r="B78" s="122"/>
      <c r="C78" s="139" t="s">
        <v>198</v>
      </c>
      <c r="D78" s="157"/>
      <c r="E78" s="148"/>
      <c r="F78" s="176"/>
      <c r="G78" s="124"/>
      <c r="H78" s="173">
        <v>0</v>
      </c>
      <c r="I78" s="119"/>
      <c r="J78" s="119"/>
      <c r="K78" s="119"/>
      <c r="L78" s="119"/>
      <c r="M78" s="119"/>
      <c r="N78" s="119"/>
      <c r="O78" s="119"/>
      <c r="P78" s="119"/>
      <c r="Q78" s="119"/>
      <c r="R78" s="119" t="s">
        <v>128</v>
      </c>
      <c r="S78" s="119">
        <v>0</v>
      </c>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c r="B79" s="122"/>
      <c r="C79" s="139" t="s">
        <v>204</v>
      </c>
      <c r="D79" s="157"/>
      <c r="E79" s="148">
        <v>12.1</v>
      </c>
      <c r="F79" s="176"/>
      <c r="G79" s="124"/>
      <c r="H79" s="173">
        <v>0</v>
      </c>
      <c r="I79" s="119"/>
      <c r="J79" s="119"/>
      <c r="K79" s="119"/>
      <c r="L79" s="119"/>
      <c r="M79" s="119"/>
      <c r="N79" s="119"/>
      <c r="O79" s="119"/>
      <c r="P79" s="119"/>
      <c r="Q79" s="119"/>
      <c r="R79" s="119" t="s">
        <v>128</v>
      </c>
      <c r="S79" s="119">
        <v>0</v>
      </c>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v>21</v>
      </c>
      <c r="B80" s="122" t="s">
        <v>205</v>
      </c>
      <c r="C80" s="138" t="s">
        <v>206</v>
      </c>
      <c r="D80" s="156" t="s">
        <v>207</v>
      </c>
      <c r="E80" s="124">
        <v>6.6075900000000001</v>
      </c>
      <c r="F80" s="176"/>
      <c r="G80" s="124">
        <f>ROUND(E80*F80,2)</f>
        <v>0</v>
      </c>
      <c r="H80" s="173" t="s">
        <v>1523</v>
      </c>
      <c r="I80" s="119"/>
      <c r="J80" s="119"/>
      <c r="K80" s="119"/>
      <c r="L80" s="119"/>
      <c r="M80" s="119"/>
      <c r="N80" s="119"/>
      <c r="O80" s="119"/>
      <c r="P80" s="119"/>
      <c r="Q80" s="119"/>
      <c r="R80" s="119" t="s">
        <v>126</v>
      </c>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c r="B81" s="122"/>
      <c r="C81" s="139" t="s">
        <v>208</v>
      </c>
      <c r="D81" s="157"/>
      <c r="E81" s="148"/>
      <c r="F81" s="176"/>
      <c r="G81" s="124"/>
      <c r="H81" s="173">
        <v>0</v>
      </c>
      <c r="I81" s="119"/>
      <c r="J81" s="119"/>
      <c r="K81" s="119"/>
      <c r="L81" s="119"/>
      <c r="M81" s="119"/>
      <c r="N81" s="119"/>
      <c r="O81" s="119"/>
      <c r="P81" s="119"/>
      <c r="Q81" s="119"/>
      <c r="R81" s="119" t="s">
        <v>128</v>
      </c>
      <c r="S81" s="119">
        <v>0</v>
      </c>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c r="B82" s="122"/>
      <c r="C82" s="141" t="s">
        <v>209</v>
      </c>
      <c r="D82" s="159"/>
      <c r="E82" s="149"/>
      <c r="F82" s="176"/>
      <c r="G82" s="124"/>
      <c r="H82" s="173">
        <v>0</v>
      </c>
      <c r="I82" s="119"/>
      <c r="J82" s="119"/>
      <c r="K82" s="119"/>
      <c r="L82" s="119"/>
      <c r="M82" s="119"/>
      <c r="N82" s="119"/>
      <c r="O82" s="119"/>
      <c r="P82" s="119"/>
      <c r="Q82" s="119"/>
      <c r="R82" s="119" t="s">
        <v>128</v>
      </c>
      <c r="S82" s="119">
        <v>2</v>
      </c>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c r="B83" s="122"/>
      <c r="C83" s="142" t="s">
        <v>210</v>
      </c>
      <c r="D83" s="159"/>
      <c r="E83" s="149"/>
      <c r="F83" s="176"/>
      <c r="G83" s="124"/>
      <c r="H83" s="173">
        <v>0</v>
      </c>
      <c r="I83" s="119"/>
      <c r="J83" s="119"/>
      <c r="K83" s="119"/>
      <c r="L83" s="119"/>
      <c r="M83" s="119"/>
      <c r="N83" s="119"/>
      <c r="O83" s="119"/>
      <c r="P83" s="119"/>
      <c r="Q83" s="119"/>
      <c r="R83" s="119" t="s">
        <v>128</v>
      </c>
      <c r="S83" s="119">
        <v>2</v>
      </c>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ht="22.5" outlineLevel="1">
      <c r="A84" s="120"/>
      <c r="B84" s="122"/>
      <c r="C84" s="142" t="s">
        <v>211</v>
      </c>
      <c r="D84" s="159"/>
      <c r="E84" s="149">
        <v>176.97499999999999</v>
      </c>
      <c r="F84" s="176"/>
      <c r="G84" s="124"/>
      <c r="H84" s="173">
        <v>0</v>
      </c>
      <c r="I84" s="119"/>
      <c r="J84" s="119"/>
      <c r="K84" s="119"/>
      <c r="L84" s="119"/>
      <c r="M84" s="119"/>
      <c r="N84" s="119"/>
      <c r="O84" s="119"/>
      <c r="P84" s="119"/>
      <c r="Q84" s="119"/>
      <c r="R84" s="119" t="s">
        <v>128</v>
      </c>
      <c r="S84" s="119">
        <v>2</v>
      </c>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ht="33.75" outlineLevel="1">
      <c r="A85" s="120"/>
      <c r="B85" s="122"/>
      <c r="C85" s="142" t="s">
        <v>212</v>
      </c>
      <c r="D85" s="159"/>
      <c r="E85" s="149">
        <v>178.8</v>
      </c>
      <c r="F85" s="176"/>
      <c r="G85" s="124"/>
      <c r="H85" s="173">
        <v>0</v>
      </c>
      <c r="I85" s="119"/>
      <c r="J85" s="119"/>
      <c r="K85" s="119"/>
      <c r="L85" s="119"/>
      <c r="M85" s="119"/>
      <c r="N85" s="119"/>
      <c r="O85" s="119"/>
      <c r="P85" s="119"/>
      <c r="Q85" s="119"/>
      <c r="R85" s="119" t="s">
        <v>128</v>
      </c>
      <c r="S85" s="119">
        <v>2</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c r="B86" s="122"/>
      <c r="C86" s="142" t="s">
        <v>213</v>
      </c>
      <c r="D86" s="159"/>
      <c r="E86" s="149">
        <v>7.28</v>
      </c>
      <c r="F86" s="176"/>
      <c r="G86" s="124"/>
      <c r="H86" s="173">
        <v>0</v>
      </c>
      <c r="I86" s="119"/>
      <c r="J86" s="119"/>
      <c r="K86" s="119"/>
      <c r="L86" s="119"/>
      <c r="M86" s="119"/>
      <c r="N86" s="119"/>
      <c r="O86" s="119"/>
      <c r="P86" s="119"/>
      <c r="Q86" s="119"/>
      <c r="R86" s="119" t="s">
        <v>128</v>
      </c>
      <c r="S86" s="119">
        <v>2</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c r="B87" s="122"/>
      <c r="C87" s="141" t="s">
        <v>214</v>
      </c>
      <c r="D87" s="159"/>
      <c r="E87" s="149"/>
      <c r="F87" s="176"/>
      <c r="G87" s="124"/>
      <c r="H87" s="173">
        <v>0</v>
      </c>
      <c r="I87" s="119"/>
      <c r="J87" s="119"/>
      <c r="K87" s="119"/>
      <c r="L87" s="119"/>
      <c r="M87" s="119"/>
      <c r="N87" s="119"/>
      <c r="O87" s="119"/>
      <c r="P87" s="119"/>
      <c r="Q87" s="119"/>
      <c r="R87" s="119" t="s">
        <v>128</v>
      </c>
      <c r="S87" s="119">
        <v>0</v>
      </c>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c r="B88" s="122"/>
      <c r="C88" s="139" t="s">
        <v>215</v>
      </c>
      <c r="D88" s="157"/>
      <c r="E88" s="148">
        <v>6.5349899999999996</v>
      </c>
      <c r="F88" s="176"/>
      <c r="G88" s="124"/>
      <c r="H88" s="173">
        <v>0</v>
      </c>
      <c r="I88" s="119"/>
      <c r="J88" s="119"/>
      <c r="K88" s="119"/>
      <c r="L88" s="119"/>
      <c r="M88" s="119"/>
      <c r="N88" s="119"/>
      <c r="O88" s="119"/>
      <c r="P88" s="119"/>
      <c r="Q88" s="119"/>
      <c r="R88" s="119" t="s">
        <v>128</v>
      </c>
      <c r="S88" s="119">
        <v>0</v>
      </c>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c r="B89" s="122"/>
      <c r="C89" s="139" t="s">
        <v>216</v>
      </c>
      <c r="D89" s="157"/>
      <c r="E89" s="148"/>
      <c r="F89" s="176"/>
      <c r="G89" s="124"/>
      <c r="H89" s="173">
        <v>0</v>
      </c>
      <c r="I89" s="119"/>
      <c r="J89" s="119"/>
      <c r="K89" s="119"/>
      <c r="L89" s="119"/>
      <c r="M89" s="119"/>
      <c r="N89" s="119"/>
      <c r="O89" s="119"/>
      <c r="P89" s="119"/>
      <c r="Q89" s="119"/>
      <c r="R89" s="119" t="s">
        <v>128</v>
      </c>
      <c r="S89" s="119">
        <v>0</v>
      </c>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c r="B90" s="122"/>
      <c r="C90" s="139" t="s">
        <v>198</v>
      </c>
      <c r="D90" s="157"/>
      <c r="E90" s="148"/>
      <c r="F90" s="176"/>
      <c r="G90" s="124"/>
      <c r="H90" s="173">
        <v>0</v>
      </c>
      <c r="I90" s="119"/>
      <c r="J90" s="119"/>
      <c r="K90" s="119"/>
      <c r="L90" s="119"/>
      <c r="M90" s="119"/>
      <c r="N90" s="119"/>
      <c r="O90" s="119"/>
      <c r="P90" s="119"/>
      <c r="Q90" s="119"/>
      <c r="R90" s="119" t="s">
        <v>128</v>
      </c>
      <c r="S90" s="119">
        <v>0</v>
      </c>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c r="B91" s="122"/>
      <c r="C91" s="139" t="s">
        <v>217</v>
      </c>
      <c r="D91" s="157"/>
      <c r="E91" s="148">
        <v>7.2599999999999998E-2</v>
      </c>
      <c r="F91" s="176"/>
      <c r="G91" s="124"/>
      <c r="H91" s="173">
        <v>0</v>
      </c>
      <c r="I91" s="119"/>
      <c r="J91" s="119"/>
      <c r="K91" s="119"/>
      <c r="L91" s="119"/>
      <c r="M91" s="119"/>
      <c r="N91" s="119"/>
      <c r="O91" s="119"/>
      <c r="P91" s="119"/>
      <c r="Q91" s="119"/>
      <c r="R91" s="119" t="s">
        <v>128</v>
      </c>
      <c r="S91" s="119">
        <v>0</v>
      </c>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outlineLevel="1">
      <c r="A92" s="120">
        <v>22</v>
      </c>
      <c r="B92" s="122" t="s">
        <v>218</v>
      </c>
      <c r="C92" s="138" t="s">
        <v>219</v>
      </c>
      <c r="D92" s="156" t="s">
        <v>179</v>
      </c>
      <c r="E92" s="124">
        <v>988.78</v>
      </c>
      <c r="F92" s="176"/>
      <c r="G92" s="124">
        <f>ROUND(E92*F92,2)</f>
        <v>0</v>
      </c>
      <c r="H92" s="173" t="s">
        <v>1523</v>
      </c>
      <c r="I92" s="119"/>
      <c r="J92" s="119"/>
      <c r="K92" s="119"/>
      <c r="L92" s="119"/>
      <c r="M92" s="119"/>
      <c r="N92" s="119"/>
      <c r="O92" s="119"/>
      <c r="P92" s="119"/>
      <c r="Q92" s="119"/>
      <c r="R92" s="119" t="s">
        <v>126</v>
      </c>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0"/>
      <c r="B93" s="122"/>
      <c r="C93" s="139" t="s">
        <v>220</v>
      </c>
      <c r="D93" s="157"/>
      <c r="E93" s="148">
        <v>969.7</v>
      </c>
      <c r="F93" s="176"/>
      <c r="G93" s="124"/>
      <c r="H93" s="173">
        <v>0</v>
      </c>
      <c r="I93" s="119"/>
      <c r="J93" s="119"/>
      <c r="K93" s="119"/>
      <c r="L93" s="119"/>
      <c r="M93" s="119"/>
      <c r="N93" s="119"/>
      <c r="O93" s="119"/>
      <c r="P93" s="119"/>
      <c r="Q93" s="119"/>
      <c r="R93" s="119" t="s">
        <v>128</v>
      </c>
      <c r="S93" s="119">
        <v>0</v>
      </c>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c r="B94" s="122"/>
      <c r="C94" s="139" t="s">
        <v>221</v>
      </c>
      <c r="D94" s="157"/>
      <c r="E94" s="148">
        <v>6.6</v>
      </c>
      <c r="F94" s="176"/>
      <c r="G94" s="124"/>
      <c r="H94" s="173">
        <v>0</v>
      </c>
      <c r="I94" s="119"/>
      <c r="J94" s="119"/>
      <c r="K94" s="119"/>
      <c r="L94" s="119"/>
      <c r="M94" s="119"/>
      <c r="N94" s="119"/>
      <c r="O94" s="119"/>
      <c r="P94" s="119"/>
      <c r="Q94" s="119"/>
      <c r="R94" s="119" t="s">
        <v>128</v>
      </c>
      <c r="S94" s="119">
        <v>0</v>
      </c>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c r="B95" s="122"/>
      <c r="C95" s="139" t="s">
        <v>222</v>
      </c>
      <c r="D95" s="157"/>
      <c r="E95" s="148">
        <v>12.48</v>
      </c>
      <c r="F95" s="176"/>
      <c r="G95" s="124"/>
      <c r="H95" s="173">
        <v>0</v>
      </c>
      <c r="I95" s="119"/>
      <c r="J95" s="119"/>
      <c r="K95" s="119"/>
      <c r="L95" s="119"/>
      <c r="M95" s="119"/>
      <c r="N95" s="119"/>
      <c r="O95" s="119"/>
      <c r="P95" s="119"/>
      <c r="Q95" s="119"/>
      <c r="R95" s="119" t="s">
        <v>128</v>
      </c>
      <c r="S95" s="119">
        <v>0</v>
      </c>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23</v>
      </c>
      <c r="B96" s="122" t="s">
        <v>223</v>
      </c>
      <c r="C96" s="138" t="s">
        <v>224</v>
      </c>
      <c r="D96" s="156" t="s">
        <v>179</v>
      </c>
      <c r="E96" s="124">
        <v>1137.097</v>
      </c>
      <c r="F96" s="176"/>
      <c r="G96" s="124">
        <f>ROUND(E96*F96,2)</f>
        <v>0</v>
      </c>
      <c r="H96" s="173" t="s">
        <v>1523</v>
      </c>
      <c r="I96" s="119"/>
      <c r="J96" s="119"/>
      <c r="K96" s="119"/>
      <c r="L96" s="119"/>
      <c r="M96" s="119"/>
      <c r="N96" s="119"/>
      <c r="O96" s="119"/>
      <c r="P96" s="119"/>
      <c r="Q96" s="119"/>
      <c r="R96" s="119" t="s">
        <v>225</v>
      </c>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c r="B97" s="122"/>
      <c r="C97" s="141" t="s">
        <v>209</v>
      </c>
      <c r="D97" s="159"/>
      <c r="E97" s="149"/>
      <c r="F97" s="176"/>
      <c r="G97" s="124"/>
      <c r="H97" s="173">
        <v>0</v>
      </c>
      <c r="I97" s="119"/>
      <c r="J97" s="119"/>
      <c r="K97" s="119"/>
      <c r="L97" s="119"/>
      <c r="M97" s="119"/>
      <c r="N97" s="119"/>
      <c r="O97" s="119"/>
      <c r="P97" s="119"/>
      <c r="Q97" s="119"/>
      <c r="R97" s="119" t="s">
        <v>128</v>
      </c>
      <c r="S97" s="119">
        <v>2</v>
      </c>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c r="B98" s="122"/>
      <c r="C98" s="142" t="s">
        <v>226</v>
      </c>
      <c r="D98" s="159"/>
      <c r="E98" s="149">
        <v>969.7</v>
      </c>
      <c r="F98" s="176"/>
      <c r="G98" s="124"/>
      <c r="H98" s="173">
        <v>0</v>
      </c>
      <c r="I98" s="119"/>
      <c r="J98" s="119"/>
      <c r="K98" s="119"/>
      <c r="L98" s="119"/>
      <c r="M98" s="119"/>
      <c r="N98" s="119"/>
      <c r="O98" s="119"/>
      <c r="P98" s="119"/>
      <c r="Q98" s="119"/>
      <c r="R98" s="119" t="s">
        <v>128</v>
      </c>
      <c r="S98" s="119">
        <v>2</v>
      </c>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c r="B99" s="122"/>
      <c r="C99" s="142" t="s">
        <v>227</v>
      </c>
      <c r="D99" s="159"/>
      <c r="E99" s="149">
        <v>6.6</v>
      </c>
      <c r="F99" s="176"/>
      <c r="G99" s="124"/>
      <c r="H99" s="173">
        <v>0</v>
      </c>
      <c r="I99" s="119"/>
      <c r="J99" s="119"/>
      <c r="K99" s="119"/>
      <c r="L99" s="119"/>
      <c r="M99" s="119"/>
      <c r="N99" s="119"/>
      <c r="O99" s="119"/>
      <c r="P99" s="119"/>
      <c r="Q99" s="119"/>
      <c r="R99" s="119" t="s">
        <v>128</v>
      </c>
      <c r="S99" s="119">
        <v>2</v>
      </c>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c r="B100" s="122"/>
      <c r="C100" s="142" t="s">
        <v>228</v>
      </c>
      <c r="D100" s="159"/>
      <c r="E100" s="149">
        <v>12.48</v>
      </c>
      <c r="F100" s="176"/>
      <c r="G100" s="124"/>
      <c r="H100" s="173">
        <v>0</v>
      </c>
      <c r="I100" s="119"/>
      <c r="J100" s="119"/>
      <c r="K100" s="119"/>
      <c r="L100" s="119"/>
      <c r="M100" s="119"/>
      <c r="N100" s="119"/>
      <c r="O100" s="119"/>
      <c r="P100" s="119"/>
      <c r="Q100" s="119"/>
      <c r="R100" s="119" t="s">
        <v>128</v>
      </c>
      <c r="S100" s="119">
        <v>2</v>
      </c>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c r="B101" s="122"/>
      <c r="C101" s="141" t="s">
        <v>214</v>
      </c>
      <c r="D101" s="159"/>
      <c r="E101" s="149"/>
      <c r="F101" s="176"/>
      <c r="G101" s="124"/>
      <c r="H101" s="173">
        <v>0</v>
      </c>
      <c r="I101" s="119"/>
      <c r="J101" s="119"/>
      <c r="K101" s="119"/>
      <c r="L101" s="119"/>
      <c r="M101" s="119"/>
      <c r="N101" s="119"/>
      <c r="O101" s="119"/>
      <c r="P101" s="119"/>
      <c r="Q101" s="119"/>
      <c r="R101" s="119" t="s">
        <v>128</v>
      </c>
      <c r="S101" s="119">
        <v>0</v>
      </c>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c r="B102" s="122"/>
      <c r="C102" s="139" t="s">
        <v>229</v>
      </c>
      <c r="D102" s="157"/>
      <c r="E102" s="148">
        <v>1137.097</v>
      </c>
      <c r="F102" s="176"/>
      <c r="G102" s="124"/>
      <c r="H102" s="173">
        <v>0</v>
      </c>
      <c r="I102" s="119"/>
      <c r="J102" s="119"/>
      <c r="K102" s="119"/>
      <c r="L102" s="119"/>
      <c r="M102" s="119"/>
      <c r="N102" s="119"/>
      <c r="O102" s="119"/>
      <c r="P102" s="119"/>
      <c r="Q102" s="119"/>
      <c r="R102" s="119" t="s">
        <v>128</v>
      </c>
      <c r="S102" s="119">
        <v>0</v>
      </c>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24</v>
      </c>
      <c r="B103" s="122" t="s">
        <v>230</v>
      </c>
      <c r="C103" s="138" t="s">
        <v>231</v>
      </c>
      <c r="D103" s="156" t="s">
        <v>131</v>
      </c>
      <c r="E103" s="124">
        <v>91.732399999999998</v>
      </c>
      <c r="F103" s="176"/>
      <c r="G103" s="124">
        <f>ROUND(E103*F103,2)</f>
        <v>0</v>
      </c>
      <c r="H103" s="173" t="s">
        <v>1523</v>
      </c>
      <c r="I103" s="119"/>
      <c r="J103" s="119"/>
      <c r="K103" s="119"/>
      <c r="L103" s="119"/>
      <c r="M103" s="119"/>
      <c r="N103" s="119"/>
      <c r="O103" s="119"/>
      <c r="P103" s="119"/>
      <c r="Q103" s="119"/>
      <c r="R103" s="119" t="s">
        <v>126</v>
      </c>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c r="B104" s="122"/>
      <c r="C104" s="139" t="s">
        <v>232</v>
      </c>
      <c r="D104" s="157"/>
      <c r="E104" s="148">
        <v>89.212400000000002</v>
      </c>
      <c r="F104" s="176"/>
      <c r="G104" s="124"/>
      <c r="H104" s="173">
        <v>0</v>
      </c>
      <c r="I104" s="119"/>
      <c r="J104" s="119"/>
      <c r="K104" s="119"/>
      <c r="L104" s="119"/>
      <c r="M104" s="119"/>
      <c r="N104" s="119"/>
      <c r="O104" s="119"/>
      <c r="P104" s="119"/>
      <c r="Q104" s="119"/>
      <c r="R104" s="119" t="s">
        <v>128</v>
      </c>
      <c r="S104" s="119">
        <v>0</v>
      </c>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c r="B105" s="122"/>
      <c r="C105" s="139" t="s">
        <v>233</v>
      </c>
      <c r="D105" s="157"/>
      <c r="E105" s="148">
        <v>0.92</v>
      </c>
      <c r="F105" s="176"/>
      <c r="G105" s="124"/>
      <c r="H105" s="173">
        <v>0</v>
      </c>
      <c r="I105" s="119"/>
      <c r="J105" s="119"/>
      <c r="K105" s="119"/>
      <c r="L105" s="119"/>
      <c r="M105" s="119"/>
      <c r="N105" s="119"/>
      <c r="O105" s="119"/>
      <c r="P105" s="119"/>
      <c r="Q105" s="119"/>
      <c r="R105" s="119" t="s">
        <v>128</v>
      </c>
      <c r="S105" s="119">
        <v>0</v>
      </c>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c r="B106" s="122"/>
      <c r="C106" s="139" t="s">
        <v>234</v>
      </c>
      <c r="D106" s="157"/>
      <c r="E106" s="148">
        <v>1.6</v>
      </c>
      <c r="F106" s="176"/>
      <c r="G106" s="124"/>
      <c r="H106" s="173">
        <v>0</v>
      </c>
      <c r="I106" s="119"/>
      <c r="J106" s="119"/>
      <c r="K106" s="119"/>
      <c r="L106" s="119"/>
      <c r="M106" s="119"/>
      <c r="N106" s="119"/>
      <c r="O106" s="119"/>
      <c r="P106" s="119"/>
      <c r="Q106" s="119"/>
      <c r="R106" s="119" t="s">
        <v>128</v>
      </c>
      <c r="S106" s="119">
        <v>0</v>
      </c>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v>25</v>
      </c>
      <c r="B107" s="122" t="s">
        <v>235</v>
      </c>
      <c r="C107" s="138" t="s">
        <v>236</v>
      </c>
      <c r="D107" s="156" t="s">
        <v>131</v>
      </c>
      <c r="E107" s="124">
        <v>148.095</v>
      </c>
      <c r="F107" s="176"/>
      <c r="G107" s="124">
        <f>ROUND(E107*F107,2)</f>
        <v>0</v>
      </c>
      <c r="H107" s="173" t="s">
        <v>1523</v>
      </c>
      <c r="I107" s="119"/>
      <c r="J107" s="119"/>
      <c r="K107" s="119"/>
      <c r="L107" s="119"/>
      <c r="M107" s="119"/>
      <c r="N107" s="119"/>
      <c r="O107" s="119"/>
      <c r="P107" s="119"/>
      <c r="Q107" s="119"/>
      <c r="R107" s="119" t="s">
        <v>126</v>
      </c>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c r="B108" s="122"/>
      <c r="C108" s="139" t="s">
        <v>237</v>
      </c>
      <c r="D108" s="157"/>
      <c r="E108" s="148">
        <v>145.45500000000001</v>
      </c>
      <c r="F108" s="176"/>
      <c r="G108" s="124"/>
      <c r="H108" s="173">
        <v>0</v>
      </c>
      <c r="I108" s="119"/>
      <c r="J108" s="119"/>
      <c r="K108" s="119"/>
      <c r="L108" s="119"/>
      <c r="M108" s="119"/>
      <c r="N108" s="119"/>
      <c r="O108" s="119"/>
      <c r="P108" s="119"/>
      <c r="Q108" s="119"/>
      <c r="R108" s="119" t="s">
        <v>128</v>
      </c>
      <c r="S108" s="119">
        <v>0</v>
      </c>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c r="B109" s="122"/>
      <c r="C109" s="139" t="s">
        <v>238</v>
      </c>
      <c r="D109" s="157"/>
      <c r="E109" s="148">
        <v>2.64</v>
      </c>
      <c r="F109" s="176"/>
      <c r="G109" s="124"/>
      <c r="H109" s="173">
        <v>0</v>
      </c>
      <c r="I109" s="119"/>
      <c r="J109" s="119"/>
      <c r="K109" s="119"/>
      <c r="L109" s="119"/>
      <c r="M109" s="119"/>
      <c r="N109" s="119"/>
      <c r="O109" s="119"/>
      <c r="P109" s="119"/>
      <c r="Q109" s="119"/>
      <c r="R109" s="119" t="s">
        <v>128</v>
      </c>
      <c r="S109" s="119">
        <v>0</v>
      </c>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26</v>
      </c>
      <c r="B110" s="122" t="s">
        <v>239</v>
      </c>
      <c r="C110" s="138" t="s">
        <v>240</v>
      </c>
      <c r="D110" s="156" t="s">
        <v>131</v>
      </c>
      <c r="E110" s="124">
        <v>3.6467999999999998</v>
      </c>
      <c r="F110" s="176"/>
      <c r="G110" s="124">
        <f>ROUND(E110*F110,2)</f>
        <v>0</v>
      </c>
      <c r="H110" s="173" t="s">
        <v>1523</v>
      </c>
      <c r="I110" s="119"/>
      <c r="J110" s="119"/>
      <c r="K110" s="119"/>
      <c r="L110" s="119"/>
      <c r="M110" s="119"/>
      <c r="N110" s="119"/>
      <c r="O110" s="119"/>
      <c r="P110" s="119"/>
      <c r="Q110" s="119"/>
      <c r="R110" s="119" t="s">
        <v>126</v>
      </c>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outlineLevel="1">
      <c r="A111" s="120"/>
      <c r="B111" s="122"/>
      <c r="C111" s="139" t="s">
        <v>241</v>
      </c>
      <c r="D111" s="157"/>
      <c r="E111" s="148"/>
      <c r="F111" s="176"/>
      <c r="G111" s="124"/>
      <c r="H111" s="173">
        <v>0</v>
      </c>
      <c r="I111" s="119"/>
      <c r="J111" s="119"/>
      <c r="K111" s="119"/>
      <c r="L111" s="119"/>
      <c r="M111" s="119"/>
      <c r="N111" s="119"/>
      <c r="O111" s="119"/>
      <c r="P111" s="119"/>
      <c r="Q111" s="119"/>
      <c r="R111" s="119" t="s">
        <v>128</v>
      </c>
      <c r="S111" s="119">
        <v>0</v>
      </c>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outlineLevel="1">
      <c r="A112" s="120"/>
      <c r="B112" s="122"/>
      <c r="C112" s="139" t="s">
        <v>242</v>
      </c>
      <c r="D112" s="157"/>
      <c r="E112" s="148">
        <v>3.6467999999999998</v>
      </c>
      <c r="F112" s="176"/>
      <c r="G112" s="124"/>
      <c r="H112" s="173">
        <v>0</v>
      </c>
      <c r="I112" s="119"/>
      <c r="J112" s="119"/>
      <c r="K112" s="119"/>
      <c r="L112" s="119"/>
      <c r="M112" s="119"/>
      <c r="N112" s="119"/>
      <c r="O112" s="119"/>
      <c r="P112" s="119"/>
      <c r="Q112" s="119"/>
      <c r="R112" s="119" t="s">
        <v>128</v>
      </c>
      <c r="S112" s="119">
        <v>0</v>
      </c>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27</v>
      </c>
      <c r="B113" s="122" t="s">
        <v>243</v>
      </c>
      <c r="C113" s="138" t="s">
        <v>244</v>
      </c>
      <c r="D113" s="156" t="s">
        <v>179</v>
      </c>
      <c r="E113" s="124">
        <v>35.093000000000004</v>
      </c>
      <c r="F113" s="176"/>
      <c r="G113" s="124">
        <f>ROUND(E113*F113,2)</f>
        <v>0</v>
      </c>
      <c r="H113" s="173" t="s">
        <v>1523</v>
      </c>
      <c r="I113" s="119"/>
      <c r="J113" s="119"/>
      <c r="K113" s="119"/>
      <c r="L113" s="119"/>
      <c r="M113" s="119"/>
      <c r="N113" s="119"/>
      <c r="O113" s="119"/>
      <c r="P113" s="119"/>
      <c r="Q113" s="119"/>
      <c r="R113" s="119" t="s">
        <v>126</v>
      </c>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c r="B114" s="122"/>
      <c r="C114" s="139" t="s">
        <v>245</v>
      </c>
      <c r="D114" s="157"/>
      <c r="E114" s="148">
        <v>23.414999999999999</v>
      </c>
      <c r="F114" s="176"/>
      <c r="G114" s="124"/>
      <c r="H114" s="173">
        <v>0</v>
      </c>
      <c r="I114" s="119"/>
      <c r="J114" s="119"/>
      <c r="K114" s="119"/>
      <c r="L114" s="119"/>
      <c r="M114" s="119"/>
      <c r="N114" s="119"/>
      <c r="O114" s="119"/>
      <c r="P114" s="119"/>
      <c r="Q114" s="119"/>
      <c r="R114" s="119" t="s">
        <v>128</v>
      </c>
      <c r="S114" s="119">
        <v>0</v>
      </c>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c r="B115" s="122"/>
      <c r="C115" s="139" t="s">
        <v>246</v>
      </c>
      <c r="D115" s="157"/>
      <c r="E115" s="148">
        <v>4.16</v>
      </c>
      <c r="F115" s="176"/>
      <c r="G115" s="124"/>
      <c r="H115" s="173">
        <v>0</v>
      </c>
      <c r="I115" s="119"/>
      <c r="J115" s="119"/>
      <c r="K115" s="119"/>
      <c r="L115" s="119"/>
      <c r="M115" s="119"/>
      <c r="N115" s="119"/>
      <c r="O115" s="119"/>
      <c r="P115" s="119"/>
      <c r="Q115" s="119"/>
      <c r="R115" s="119" t="s">
        <v>128</v>
      </c>
      <c r="S115" s="119">
        <v>0</v>
      </c>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c r="B116" s="122"/>
      <c r="C116" s="139" t="s">
        <v>241</v>
      </c>
      <c r="D116" s="157"/>
      <c r="E116" s="148"/>
      <c r="F116" s="176"/>
      <c r="G116" s="124"/>
      <c r="H116" s="173">
        <v>0</v>
      </c>
      <c r="I116" s="119"/>
      <c r="J116" s="119"/>
      <c r="K116" s="119"/>
      <c r="L116" s="119"/>
      <c r="M116" s="119"/>
      <c r="N116" s="119"/>
      <c r="O116" s="119"/>
      <c r="P116" s="119"/>
      <c r="Q116" s="119"/>
      <c r="R116" s="119" t="s">
        <v>128</v>
      </c>
      <c r="S116" s="119">
        <v>0</v>
      </c>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c r="B117" s="122"/>
      <c r="C117" s="139" t="s">
        <v>247</v>
      </c>
      <c r="D117" s="157"/>
      <c r="E117" s="148">
        <v>7.5179999999999998</v>
      </c>
      <c r="F117" s="176"/>
      <c r="G117" s="124"/>
      <c r="H117" s="173">
        <v>0</v>
      </c>
      <c r="I117" s="119"/>
      <c r="J117" s="119"/>
      <c r="K117" s="119"/>
      <c r="L117" s="119"/>
      <c r="M117" s="119"/>
      <c r="N117" s="119"/>
      <c r="O117" s="119"/>
      <c r="P117" s="119"/>
      <c r="Q117" s="119"/>
      <c r="R117" s="119" t="s">
        <v>128</v>
      </c>
      <c r="S117" s="119">
        <v>0</v>
      </c>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28</v>
      </c>
      <c r="B118" s="122" t="s">
        <v>248</v>
      </c>
      <c r="C118" s="138" t="s">
        <v>249</v>
      </c>
      <c r="D118" s="156" t="s">
        <v>179</v>
      </c>
      <c r="E118" s="124">
        <v>35.093000000000004</v>
      </c>
      <c r="F118" s="176"/>
      <c r="G118" s="124">
        <f>ROUND(E118*F118,2)</f>
        <v>0</v>
      </c>
      <c r="H118" s="173" t="s">
        <v>1523</v>
      </c>
      <c r="I118" s="119"/>
      <c r="J118" s="119"/>
      <c r="K118" s="119"/>
      <c r="L118" s="119"/>
      <c r="M118" s="119"/>
      <c r="N118" s="119"/>
      <c r="O118" s="119"/>
      <c r="P118" s="119"/>
      <c r="Q118" s="119"/>
      <c r="R118" s="119" t="s">
        <v>126</v>
      </c>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c r="B119" s="122"/>
      <c r="C119" s="139" t="s">
        <v>245</v>
      </c>
      <c r="D119" s="157"/>
      <c r="E119" s="148">
        <v>23.414999999999999</v>
      </c>
      <c r="F119" s="176"/>
      <c r="G119" s="124"/>
      <c r="H119" s="173">
        <v>0</v>
      </c>
      <c r="I119" s="119"/>
      <c r="J119" s="119"/>
      <c r="K119" s="119"/>
      <c r="L119" s="119"/>
      <c r="M119" s="119"/>
      <c r="N119" s="119"/>
      <c r="O119" s="119"/>
      <c r="P119" s="119"/>
      <c r="Q119" s="119"/>
      <c r="R119" s="119" t="s">
        <v>128</v>
      </c>
      <c r="S119" s="119">
        <v>0</v>
      </c>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c r="B120" s="122"/>
      <c r="C120" s="139" t="s">
        <v>246</v>
      </c>
      <c r="D120" s="157"/>
      <c r="E120" s="148">
        <v>4.16</v>
      </c>
      <c r="F120" s="176"/>
      <c r="G120" s="124"/>
      <c r="H120" s="173">
        <v>0</v>
      </c>
      <c r="I120" s="119"/>
      <c r="J120" s="119"/>
      <c r="K120" s="119"/>
      <c r="L120" s="119"/>
      <c r="M120" s="119"/>
      <c r="N120" s="119"/>
      <c r="O120" s="119"/>
      <c r="P120" s="119"/>
      <c r="Q120" s="119"/>
      <c r="R120" s="119" t="s">
        <v>128</v>
      </c>
      <c r="S120" s="119">
        <v>0</v>
      </c>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c r="B121" s="122"/>
      <c r="C121" s="139" t="s">
        <v>241</v>
      </c>
      <c r="D121" s="157"/>
      <c r="E121" s="148"/>
      <c r="F121" s="176"/>
      <c r="G121" s="124"/>
      <c r="H121" s="173">
        <v>0</v>
      </c>
      <c r="I121" s="119"/>
      <c r="J121" s="119"/>
      <c r="K121" s="119"/>
      <c r="L121" s="119"/>
      <c r="M121" s="119"/>
      <c r="N121" s="119"/>
      <c r="O121" s="119"/>
      <c r="P121" s="119"/>
      <c r="Q121" s="119"/>
      <c r="R121" s="119" t="s">
        <v>128</v>
      </c>
      <c r="S121" s="119">
        <v>0</v>
      </c>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c r="B122" s="122"/>
      <c r="C122" s="139" t="s">
        <v>247</v>
      </c>
      <c r="D122" s="157"/>
      <c r="E122" s="148">
        <v>7.5179999999999998</v>
      </c>
      <c r="F122" s="176"/>
      <c r="G122" s="124"/>
      <c r="H122" s="173">
        <v>0</v>
      </c>
      <c r="I122" s="119"/>
      <c r="J122" s="119"/>
      <c r="K122" s="119"/>
      <c r="L122" s="119"/>
      <c r="M122" s="119"/>
      <c r="N122" s="119"/>
      <c r="O122" s="119"/>
      <c r="P122" s="119"/>
      <c r="Q122" s="119"/>
      <c r="R122" s="119" t="s">
        <v>128</v>
      </c>
      <c r="S122" s="119">
        <v>0</v>
      </c>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ht="22.5" outlineLevel="1">
      <c r="A123" s="120">
        <v>29</v>
      </c>
      <c r="B123" s="122" t="s">
        <v>250</v>
      </c>
      <c r="C123" s="138" t="s">
        <v>251</v>
      </c>
      <c r="D123" s="156" t="s">
        <v>207</v>
      </c>
      <c r="E123" s="124">
        <v>8.7814320000000006</v>
      </c>
      <c r="F123" s="176"/>
      <c r="G123" s="124">
        <f>ROUND(E123*F123,2)</f>
        <v>0</v>
      </c>
      <c r="H123" s="173" t="s">
        <v>1523</v>
      </c>
      <c r="I123" s="119"/>
      <c r="J123" s="119"/>
      <c r="K123" s="119"/>
      <c r="L123" s="119"/>
      <c r="M123" s="119"/>
      <c r="N123" s="119"/>
      <c r="O123" s="119"/>
      <c r="P123" s="119"/>
      <c r="Q123" s="119"/>
      <c r="R123" s="119" t="s">
        <v>126</v>
      </c>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outlineLevel="1">
      <c r="A124" s="120"/>
      <c r="B124" s="122"/>
      <c r="C124" s="139" t="s">
        <v>252</v>
      </c>
      <c r="D124" s="157"/>
      <c r="E124" s="148">
        <v>9.4720296000000008</v>
      </c>
      <c r="F124" s="176"/>
      <c r="G124" s="124"/>
      <c r="H124" s="173">
        <v>0</v>
      </c>
      <c r="I124" s="119"/>
      <c r="J124" s="119"/>
      <c r="K124" s="119"/>
      <c r="L124" s="119"/>
      <c r="M124" s="119"/>
      <c r="N124" s="119"/>
      <c r="O124" s="119"/>
      <c r="P124" s="119"/>
      <c r="Q124" s="119"/>
      <c r="R124" s="119" t="s">
        <v>128</v>
      </c>
      <c r="S124" s="119">
        <v>0</v>
      </c>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c r="B125" s="122"/>
      <c r="C125" s="139" t="s">
        <v>253</v>
      </c>
      <c r="D125" s="157"/>
      <c r="E125" s="148">
        <v>6.4468800000000007E-2</v>
      </c>
      <c r="F125" s="176"/>
      <c r="G125" s="124"/>
      <c r="H125" s="173">
        <v>0</v>
      </c>
      <c r="I125" s="119"/>
      <c r="J125" s="119"/>
      <c r="K125" s="119"/>
      <c r="L125" s="119"/>
      <c r="M125" s="119"/>
      <c r="N125" s="119"/>
      <c r="O125" s="119"/>
      <c r="P125" s="119"/>
      <c r="Q125" s="119"/>
      <c r="R125" s="119" t="s">
        <v>128</v>
      </c>
      <c r="S125" s="119">
        <v>0</v>
      </c>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c r="B126" s="122"/>
      <c r="C126" s="139" t="s">
        <v>254</v>
      </c>
      <c r="D126" s="157"/>
      <c r="E126" s="148">
        <v>-0.75506640000000003</v>
      </c>
      <c r="F126" s="176"/>
      <c r="G126" s="124"/>
      <c r="H126" s="173">
        <v>0</v>
      </c>
      <c r="I126" s="119"/>
      <c r="J126" s="119"/>
      <c r="K126" s="119"/>
      <c r="L126" s="119"/>
      <c r="M126" s="119"/>
      <c r="N126" s="119"/>
      <c r="O126" s="119"/>
      <c r="P126" s="119"/>
      <c r="Q126" s="119"/>
      <c r="R126" s="119" t="s">
        <v>128</v>
      </c>
      <c r="S126" s="119">
        <v>0</v>
      </c>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ht="22.5" outlineLevel="1">
      <c r="A127" s="120">
        <v>30</v>
      </c>
      <c r="B127" s="122" t="s">
        <v>255</v>
      </c>
      <c r="C127" s="138" t="s">
        <v>256</v>
      </c>
      <c r="D127" s="156" t="s">
        <v>207</v>
      </c>
      <c r="E127" s="124">
        <v>1.3434740000000001</v>
      </c>
      <c r="F127" s="176"/>
      <c r="G127" s="124">
        <f>ROUND(E127*F127,2)</f>
        <v>0</v>
      </c>
      <c r="H127" s="173" t="s">
        <v>1523</v>
      </c>
      <c r="I127" s="119"/>
      <c r="J127" s="119"/>
      <c r="K127" s="119"/>
      <c r="L127" s="119"/>
      <c r="M127" s="119"/>
      <c r="N127" s="119"/>
      <c r="O127" s="119"/>
      <c r="P127" s="119"/>
      <c r="Q127" s="119"/>
      <c r="R127" s="119" t="s">
        <v>126</v>
      </c>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c r="B128" s="122"/>
      <c r="C128" s="139" t="s">
        <v>257</v>
      </c>
      <c r="D128" s="157"/>
      <c r="E128" s="148">
        <v>1.3434740000000001</v>
      </c>
      <c r="F128" s="176"/>
      <c r="G128" s="124"/>
      <c r="H128" s="173">
        <v>0</v>
      </c>
      <c r="I128" s="119"/>
      <c r="J128" s="119"/>
      <c r="K128" s="119"/>
      <c r="L128" s="119"/>
      <c r="M128" s="119"/>
      <c r="N128" s="119"/>
      <c r="O128" s="119"/>
      <c r="P128" s="119"/>
      <c r="Q128" s="119"/>
      <c r="R128" s="119" t="s">
        <v>128</v>
      </c>
      <c r="S128" s="119">
        <v>0</v>
      </c>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31</v>
      </c>
      <c r="B129" s="122" t="s">
        <v>258</v>
      </c>
      <c r="C129" s="138" t="s">
        <v>259</v>
      </c>
      <c r="D129" s="156" t="s">
        <v>207</v>
      </c>
      <c r="E129" s="124">
        <v>0.437616</v>
      </c>
      <c r="F129" s="176"/>
      <c r="G129" s="124">
        <f>ROUND(E129*F129,2)</f>
        <v>0</v>
      </c>
      <c r="H129" s="173" t="s">
        <v>1523</v>
      </c>
      <c r="I129" s="119"/>
      <c r="J129" s="119"/>
      <c r="K129" s="119"/>
      <c r="L129" s="119"/>
      <c r="M129" s="119"/>
      <c r="N129" s="119"/>
      <c r="O129" s="119"/>
      <c r="P129" s="119"/>
      <c r="Q129" s="119"/>
      <c r="R129" s="119" t="s">
        <v>126</v>
      </c>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c r="B130" s="122"/>
      <c r="C130" s="139" t="s">
        <v>241</v>
      </c>
      <c r="D130" s="157"/>
      <c r="E130" s="148"/>
      <c r="F130" s="176"/>
      <c r="G130" s="124"/>
      <c r="H130" s="173">
        <v>0</v>
      </c>
      <c r="I130" s="119"/>
      <c r="J130" s="119"/>
      <c r="K130" s="119"/>
      <c r="L130" s="119"/>
      <c r="M130" s="119"/>
      <c r="N130" s="119"/>
      <c r="O130" s="119"/>
      <c r="P130" s="119"/>
      <c r="Q130" s="119"/>
      <c r="R130" s="119" t="s">
        <v>128</v>
      </c>
      <c r="S130" s="119">
        <v>0</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c r="B131" s="122"/>
      <c r="C131" s="139" t="s">
        <v>260</v>
      </c>
      <c r="D131" s="157"/>
      <c r="E131" s="148">
        <v>0.437616</v>
      </c>
      <c r="F131" s="176"/>
      <c r="G131" s="124"/>
      <c r="H131" s="173">
        <v>0</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32</v>
      </c>
      <c r="B132" s="122" t="s">
        <v>261</v>
      </c>
      <c r="C132" s="138" t="s">
        <v>262</v>
      </c>
      <c r="D132" s="156" t="s">
        <v>263</v>
      </c>
      <c r="E132" s="124">
        <v>243.40000000000003</v>
      </c>
      <c r="F132" s="176"/>
      <c r="G132" s="124">
        <f>ROUND(E132*F132,2)</f>
        <v>0</v>
      </c>
      <c r="H132" s="173" t="s">
        <v>1523</v>
      </c>
      <c r="I132" s="119"/>
      <c r="J132" s="119"/>
      <c r="K132" s="119"/>
      <c r="L132" s="119"/>
      <c r="M132" s="119"/>
      <c r="N132" s="119"/>
      <c r="O132" s="119"/>
      <c r="P132" s="119"/>
      <c r="Q132" s="119"/>
      <c r="R132" s="119" t="s">
        <v>126</v>
      </c>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c r="B133" s="122"/>
      <c r="C133" s="139" t="s">
        <v>264</v>
      </c>
      <c r="D133" s="157"/>
      <c r="E133" s="148">
        <v>227.9</v>
      </c>
      <c r="F133" s="176"/>
      <c r="G133" s="124"/>
      <c r="H133" s="173">
        <v>0</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c r="B134" s="122"/>
      <c r="C134" s="139" t="s">
        <v>265</v>
      </c>
      <c r="D134" s="157"/>
      <c r="E134" s="148">
        <v>15.5</v>
      </c>
      <c r="F134" s="176"/>
      <c r="G134" s="124"/>
      <c r="H134" s="173">
        <v>0</v>
      </c>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33</v>
      </c>
      <c r="B135" s="122" t="s">
        <v>266</v>
      </c>
      <c r="C135" s="138" t="s">
        <v>267</v>
      </c>
      <c r="D135" s="156" t="s">
        <v>263</v>
      </c>
      <c r="E135" s="124">
        <v>267.74</v>
      </c>
      <c r="F135" s="176"/>
      <c r="G135" s="124">
        <f>ROUND(E135*F135,2)</f>
        <v>0</v>
      </c>
      <c r="H135" s="173" t="s">
        <v>1523</v>
      </c>
      <c r="I135" s="119"/>
      <c r="J135" s="119"/>
      <c r="K135" s="119"/>
      <c r="L135" s="119"/>
      <c r="M135" s="119"/>
      <c r="N135" s="119"/>
      <c r="O135" s="119"/>
      <c r="P135" s="119"/>
      <c r="Q135" s="119"/>
      <c r="R135" s="119" t="s">
        <v>225</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c r="B136" s="122"/>
      <c r="C136" s="141" t="s">
        <v>209</v>
      </c>
      <c r="D136" s="159"/>
      <c r="E136" s="149"/>
      <c r="F136" s="176"/>
      <c r="G136" s="124"/>
      <c r="H136" s="173">
        <v>0</v>
      </c>
      <c r="I136" s="119"/>
      <c r="J136" s="119"/>
      <c r="K136" s="119"/>
      <c r="L136" s="119"/>
      <c r="M136" s="119"/>
      <c r="N136" s="119"/>
      <c r="O136" s="119"/>
      <c r="P136" s="119"/>
      <c r="Q136" s="119"/>
      <c r="R136" s="119" t="s">
        <v>128</v>
      </c>
      <c r="S136" s="119">
        <v>2</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ht="22.5" outlineLevel="1">
      <c r="A137" s="120"/>
      <c r="B137" s="122"/>
      <c r="C137" s="142" t="s">
        <v>268</v>
      </c>
      <c r="D137" s="159"/>
      <c r="E137" s="149">
        <v>227.9</v>
      </c>
      <c r="F137" s="176"/>
      <c r="G137" s="124"/>
      <c r="H137" s="173">
        <v>0</v>
      </c>
      <c r="I137" s="119"/>
      <c r="J137" s="119"/>
      <c r="K137" s="119"/>
      <c r="L137" s="119"/>
      <c r="M137" s="119"/>
      <c r="N137" s="119"/>
      <c r="O137" s="119"/>
      <c r="P137" s="119"/>
      <c r="Q137" s="119"/>
      <c r="R137" s="119" t="s">
        <v>128</v>
      </c>
      <c r="S137" s="119">
        <v>2</v>
      </c>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c r="B138" s="122"/>
      <c r="C138" s="142" t="s">
        <v>269</v>
      </c>
      <c r="D138" s="159"/>
      <c r="E138" s="149">
        <v>15.5</v>
      </c>
      <c r="F138" s="176"/>
      <c r="G138" s="124"/>
      <c r="H138" s="173">
        <v>0</v>
      </c>
      <c r="I138" s="119"/>
      <c r="J138" s="119"/>
      <c r="K138" s="119"/>
      <c r="L138" s="119"/>
      <c r="M138" s="119"/>
      <c r="N138" s="119"/>
      <c r="O138" s="119"/>
      <c r="P138" s="119"/>
      <c r="Q138" s="119"/>
      <c r="R138" s="119" t="s">
        <v>128</v>
      </c>
      <c r="S138" s="119">
        <v>2</v>
      </c>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c r="B139" s="122"/>
      <c r="C139" s="141" t="s">
        <v>214</v>
      </c>
      <c r="D139" s="159"/>
      <c r="E139" s="149"/>
      <c r="F139" s="176"/>
      <c r="G139" s="124"/>
      <c r="H139" s="173">
        <v>0</v>
      </c>
      <c r="I139" s="119"/>
      <c r="J139" s="119"/>
      <c r="K139" s="119"/>
      <c r="L139" s="119"/>
      <c r="M139" s="119"/>
      <c r="N139" s="119"/>
      <c r="O139" s="119"/>
      <c r="P139" s="119"/>
      <c r="Q139" s="119"/>
      <c r="R139" s="119" t="s">
        <v>128</v>
      </c>
      <c r="S139" s="119">
        <v>0</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c r="B140" s="122"/>
      <c r="C140" s="139" t="s">
        <v>270</v>
      </c>
      <c r="D140" s="157"/>
      <c r="E140" s="148">
        <v>267.74</v>
      </c>
      <c r="F140" s="176"/>
      <c r="G140" s="124"/>
      <c r="H140" s="173">
        <v>0</v>
      </c>
      <c r="I140" s="119"/>
      <c r="J140" s="119"/>
      <c r="K140" s="119"/>
      <c r="L140" s="119"/>
      <c r="M140" s="119"/>
      <c r="N140" s="119"/>
      <c r="O140" s="119"/>
      <c r="P140" s="119"/>
      <c r="Q140" s="119"/>
      <c r="R140" s="119" t="s">
        <v>128</v>
      </c>
      <c r="S140" s="119">
        <v>0</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ht="22.5" outlineLevel="1">
      <c r="A141" s="120">
        <v>34</v>
      </c>
      <c r="B141" s="122" t="s">
        <v>271</v>
      </c>
      <c r="C141" s="138" t="s">
        <v>272</v>
      </c>
      <c r="D141" s="156" t="s">
        <v>125</v>
      </c>
      <c r="E141" s="124">
        <v>24</v>
      </c>
      <c r="F141" s="176"/>
      <c r="G141" s="124">
        <f>ROUND(E141*F141,2)</f>
        <v>0</v>
      </c>
      <c r="H141" s="173" t="s">
        <v>1522</v>
      </c>
      <c r="I141" s="119"/>
      <c r="J141" s="119"/>
      <c r="K141" s="119"/>
      <c r="L141" s="119"/>
      <c r="M141" s="119"/>
      <c r="N141" s="119"/>
      <c r="O141" s="119"/>
      <c r="P141" s="119"/>
      <c r="Q141" s="119"/>
      <c r="R141" s="119" t="s">
        <v>126</v>
      </c>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c r="B142" s="122"/>
      <c r="C142" s="139" t="s">
        <v>273</v>
      </c>
      <c r="D142" s="157"/>
      <c r="E142" s="148">
        <v>24</v>
      </c>
      <c r="F142" s="176"/>
      <c r="G142" s="124"/>
      <c r="H142" s="173">
        <v>0</v>
      </c>
      <c r="I142" s="119"/>
      <c r="J142" s="119"/>
      <c r="K142" s="119"/>
      <c r="L142" s="119"/>
      <c r="M142" s="119"/>
      <c r="N142" s="119"/>
      <c r="O142" s="119"/>
      <c r="P142" s="119"/>
      <c r="Q142" s="119"/>
      <c r="R142" s="119" t="s">
        <v>128</v>
      </c>
      <c r="S142" s="119">
        <v>0</v>
      </c>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c r="A143" s="121" t="s">
        <v>121</v>
      </c>
      <c r="B143" s="123" t="s">
        <v>47</v>
      </c>
      <c r="C143" s="140" t="s">
        <v>48</v>
      </c>
      <c r="D143" s="158"/>
      <c r="E143" s="125"/>
      <c r="F143" s="177"/>
      <c r="G143" s="125">
        <f>SUMIF(R144:R263,"&lt;&gt;NOR",G144:G263)</f>
        <v>0</v>
      </c>
      <c r="H143" s="174"/>
      <c r="I143" s="119"/>
      <c r="R143" t="s">
        <v>122</v>
      </c>
    </row>
    <row r="144" spans="1:47" ht="22.5" outlineLevel="1">
      <c r="A144" s="120">
        <v>35</v>
      </c>
      <c r="B144" s="122" t="s">
        <v>274</v>
      </c>
      <c r="C144" s="138" t="s">
        <v>275</v>
      </c>
      <c r="D144" s="156" t="s">
        <v>131</v>
      </c>
      <c r="E144" s="124">
        <v>3.84</v>
      </c>
      <c r="F144" s="176"/>
      <c r="G144" s="124">
        <f>ROUND(E144*F144,2)</f>
        <v>0</v>
      </c>
      <c r="H144" s="173" t="s">
        <v>1522</v>
      </c>
      <c r="I144" s="119"/>
      <c r="J144" s="119"/>
      <c r="K144" s="119"/>
      <c r="L144" s="119"/>
      <c r="M144" s="119"/>
      <c r="N144" s="119"/>
      <c r="O144" s="119"/>
      <c r="P144" s="119"/>
      <c r="Q144" s="119"/>
      <c r="R144" s="119" t="s">
        <v>126</v>
      </c>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c r="B145" s="122"/>
      <c r="C145" s="139" t="s">
        <v>241</v>
      </c>
      <c r="D145" s="157"/>
      <c r="E145" s="148"/>
      <c r="F145" s="176"/>
      <c r="G145" s="124"/>
      <c r="H145" s="173">
        <v>0</v>
      </c>
      <c r="I145" s="119"/>
      <c r="J145" s="119"/>
      <c r="K145" s="119"/>
      <c r="L145" s="119"/>
      <c r="M145" s="119"/>
      <c r="N145" s="119"/>
      <c r="O145" s="119"/>
      <c r="P145" s="119"/>
      <c r="Q145" s="119"/>
      <c r="R145" s="119" t="s">
        <v>128</v>
      </c>
      <c r="S145" s="119">
        <v>0</v>
      </c>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c r="B146" s="122"/>
      <c r="C146" s="139" t="s">
        <v>276</v>
      </c>
      <c r="D146" s="157"/>
      <c r="E146" s="148">
        <v>3.84</v>
      </c>
      <c r="F146" s="176"/>
      <c r="G146" s="124"/>
      <c r="H146" s="173">
        <v>0</v>
      </c>
      <c r="I146" s="119"/>
      <c r="J146" s="119"/>
      <c r="K146" s="119"/>
      <c r="L146" s="119"/>
      <c r="M146" s="119"/>
      <c r="N146" s="119"/>
      <c r="O146" s="119"/>
      <c r="P146" s="119"/>
      <c r="Q146" s="119"/>
      <c r="R146" s="119" t="s">
        <v>128</v>
      </c>
      <c r="S146" s="119">
        <v>0</v>
      </c>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36</v>
      </c>
      <c r="B147" s="122" t="s">
        <v>277</v>
      </c>
      <c r="C147" s="138" t="s">
        <v>278</v>
      </c>
      <c r="D147" s="156" t="s">
        <v>179</v>
      </c>
      <c r="E147" s="124">
        <v>26.353000000000002</v>
      </c>
      <c r="F147" s="176"/>
      <c r="G147" s="124">
        <f>ROUND(E147*F147,2)</f>
        <v>0</v>
      </c>
      <c r="H147" s="173" t="s">
        <v>1523</v>
      </c>
      <c r="I147" s="119"/>
      <c r="J147" s="119"/>
      <c r="K147" s="119"/>
      <c r="L147" s="119"/>
      <c r="M147" s="119"/>
      <c r="N147" s="119"/>
      <c r="O147" s="119"/>
      <c r="P147" s="119"/>
      <c r="Q147" s="119"/>
      <c r="R147" s="119" t="s">
        <v>126</v>
      </c>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20"/>
      <c r="B148" s="122"/>
      <c r="C148" s="139" t="s">
        <v>241</v>
      </c>
      <c r="D148" s="157"/>
      <c r="E148" s="148"/>
      <c r="F148" s="176"/>
      <c r="G148" s="124"/>
      <c r="H148" s="173">
        <v>0</v>
      </c>
      <c r="I148" s="119"/>
      <c r="J148" s="119"/>
      <c r="K148" s="119"/>
      <c r="L148" s="119"/>
      <c r="M148" s="119"/>
      <c r="N148" s="119"/>
      <c r="O148" s="119"/>
      <c r="P148" s="119"/>
      <c r="Q148" s="119"/>
      <c r="R148" s="119" t="s">
        <v>128</v>
      </c>
      <c r="S148" s="119">
        <v>0</v>
      </c>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c r="B149" s="122"/>
      <c r="C149" s="139" t="s">
        <v>279</v>
      </c>
      <c r="D149" s="157"/>
      <c r="E149" s="148">
        <v>26.353000000000002</v>
      </c>
      <c r="F149" s="176"/>
      <c r="G149" s="124"/>
      <c r="H149" s="173">
        <v>0</v>
      </c>
      <c r="I149" s="119"/>
      <c r="J149" s="119"/>
      <c r="K149" s="119"/>
      <c r="L149" s="119"/>
      <c r="M149" s="119"/>
      <c r="N149" s="119"/>
      <c r="O149" s="119"/>
      <c r="P149" s="119"/>
      <c r="Q149" s="119"/>
      <c r="R149" s="119" t="s">
        <v>128</v>
      </c>
      <c r="S149" s="119">
        <v>0</v>
      </c>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37</v>
      </c>
      <c r="B150" s="122" t="s">
        <v>280</v>
      </c>
      <c r="C150" s="138" t="s">
        <v>281</v>
      </c>
      <c r="D150" s="156" t="s">
        <v>179</v>
      </c>
      <c r="E150" s="124">
        <v>26.353000000000002</v>
      </c>
      <c r="F150" s="176"/>
      <c r="G150" s="124">
        <f>ROUND(E150*F150,2)</f>
        <v>0</v>
      </c>
      <c r="H150" s="173" t="s">
        <v>1523</v>
      </c>
      <c r="I150" s="119"/>
      <c r="J150" s="119"/>
      <c r="K150" s="119"/>
      <c r="L150" s="119"/>
      <c r="M150" s="119"/>
      <c r="N150" s="119"/>
      <c r="O150" s="119"/>
      <c r="P150" s="119"/>
      <c r="Q150" s="119"/>
      <c r="R150" s="119" t="s">
        <v>126</v>
      </c>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c r="B151" s="122"/>
      <c r="C151" s="139" t="s">
        <v>241</v>
      </c>
      <c r="D151" s="157"/>
      <c r="E151" s="148"/>
      <c r="F151" s="176"/>
      <c r="G151" s="124"/>
      <c r="H151" s="173">
        <v>0</v>
      </c>
      <c r="I151" s="119"/>
      <c r="J151" s="119"/>
      <c r="K151" s="119"/>
      <c r="L151" s="119"/>
      <c r="M151" s="119"/>
      <c r="N151" s="119"/>
      <c r="O151" s="119"/>
      <c r="P151" s="119"/>
      <c r="Q151" s="119"/>
      <c r="R151" s="119" t="s">
        <v>128</v>
      </c>
      <c r="S151" s="119">
        <v>0</v>
      </c>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outlineLevel="1">
      <c r="A152" s="120"/>
      <c r="B152" s="122"/>
      <c r="C152" s="139" t="s">
        <v>279</v>
      </c>
      <c r="D152" s="157"/>
      <c r="E152" s="148">
        <v>26.353000000000002</v>
      </c>
      <c r="F152" s="176"/>
      <c r="G152" s="124"/>
      <c r="H152" s="173">
        <v>0</v>
      </c>
      <c r="I152" s="119"/>
      <c r="J152" s="119"/>
      <c r="K152" s="119"/>
      <c r="L152" s="119"/>
      <c r="M152" s="119"/>
      <c r="N152" s="119"/>
      <c r="O152" s="119"/>
      <c r="P152" s="119"/>
      <c r="Q152" s="119"/>
      <c r="R152" s="119" t="s">
        <v>128</v>
      </c>
      <c r="S152" s="119">
        <v>0</v>
      </c>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outlineLevel="1">
      <c r="A153" s="120">
        <v>38</v>
      </c>
      <c r="B153" s="122" t="s">
        <v>282</v>
      </c>
      <c r="C153" s="138" t="s">
        <v>283</v>
      </c>
      <c r="D153" s="156" t="s">
        <v>207</v>
      </c>
      <c r="E153" s="124">
        <v>0.46079999999999999</v>
      </c>
      <c r="F153" s="176"/>
      <c r="G153" s="124">
        <f>ROUND(E153*F153,2)</f>
        <v>0</v>
      </c>
      <c r="H153" s="173" t="s">
        <v>1523</v>
      </c>
      <c r="I153" s="119"/>
      <c r="J153" s="119"/>
      <c r="K153" s="119"/>
      <c r="L153" s="119"/>
      <c r="M153" s="119"/>
      <c r="N153" s="119"/>
      <c r="O153" s="119"/>
      <c r="P153" s="119"/>
      <c r="Q153" s="119"/>
      <c r="R153" s="119" t="s">
        <v>126</v>
      </c>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outlineLevel="1">
      <c r="A154" s="120"/>
      <c r="B154" s="122"/>
      <c r="C154" s="139" t="s">
        <v>241</v>
      </c>
      <c r="D154" s="157"/>
      <c r="E154" s="148"/>
      <c r="F154" s="176"/>
      <c r="G154" s="124"/>
      <c r="H154" s="173">
        <v>0</v>
      </c>
      <c r="I154" s="119"/>
      <c r="J154" s="119"/>
      <c r="K154" s="119"/>
      <c r="L154" s="119"/>
      <c r="M154" s="119"/>
      <c r="N154" s="119"/>
      <c r="O154" s="119"/>
      <c r="P154" s="119"/>
      <c r="Q154" s="119"/>
      <c r="R154" s="119" t="s">
        <v>128</v>
      </c>
      <c r="S154" s="119">
        <v>0</v>
      </c>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row>
    <row r="155" spans="1:47" outlineLevel="1">
      <c r="A155" s="120"/>
      <c r="B155" s="122"/>
      <c r="C155" s="139" t="s">
        <v>284</v>
      </c>
      <c r="D155" s="157"/>
      <c r="E155" s="148">
        <v>0.46079999999999999</v>
      </c>
      <c r="F155" s="176"/>
      <c r="G155" s="124"/>
      <c r="H155" s="173">
        <v>0</v>
      </c>
      <c r="I155" s="119"/>
      <c r="J155" s="119"/>
      <c r="K155" s="119"/>
      <c r="L155" s="119"/>
      <c r="M155" s="119"/>
      <c r="N155" s="119"/>
      <c r="O155" s="119"/>
      <c r="P155" s="119"/>
      <c r="Q155" s="119"/>
      <c r="R155" s="119" t="s">
        <v>128</v>
      </c>
      <c r="S155" s="119">
        <v>0</v>
      </c>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ht="22.5" outlineLevel="1">
      <c r="A156" s="120">
        <v>39</v>
      </c>
      <c r="B156" s="122" t="s">
        <v>285</v>
      </c>
      <c r="C156" s="138" t="s">
        <v>286</v>
      </c>
      <c r="D156" s="156" t="s">
        <v>179</v>
      </c>
      <c r="E156" s="124">
        <v>26.75</v>
      </c>
      <c r="F156" s="176"/>
      <c r="G156" s="124">
        <f>ROUND(E156*F156,2)</f>
        <v>0</v>
      </c>
      <c r="H156" s="173" t="s">
        <v>1523</v>
      </c>
      <c r="I156" s="119"/>
      <c r="J156" s="119"/>
      <c r="K156" s="119"/>
      <c r="L156" s="119"/>
      <c r="M156" s="119"/>
      <c r="N156" s="119"/>
      <c r="O156" s="119"/>
      <c r="P156" s="119"/>
      <c r="Q156" s="119"/>
      <c r="R156" s="119" t="s">
        <v>126</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c r="B157" s="122"/>
      <c r="C157" s="139" t="s">
        <v>287</v>
      </c>
      <c r="D157" s="157"/>
      <c r="E157" s="148"/>
      <c r="F157" s="176"/>
      <c r="G157" s="124"/>
      <c r="H157" s="173">
        <v>0</v>
      </c>
      <c r="I157" s="119"/>
      <c r="J157" s="119"/>
      <c r="K157" s="119"/>
      <c r="L157" s="119"/>
      <c r="M157" s="119"/>
      <c r="N157" s="119"/>
      <c r="O157" s="119"/>
      <c r="P157" s="119"/>
      <c r="Q157" s="119"/>
      <c r="R157" s="119" t="s">
        <v>128</v>
      </c>
      <c r="S157" s="119">
        <v>0</v>
      </c>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c r="B158" s="122"/>
      <c r="C158" s="139" t="s">
        <v>288</v>
      </c>
      <c r="D158" s="157"/>
      <c r="E158" s="148">
        <v>12.45</v>
      </c>
      <c r="F158" s="176"/>
      <c r="G158" s="124"/>
      <c r="H158" s="173">
        <v>0</v>
      </c>
      <c r="I158" s="119"/>
      <c r="J158" s="119"/>
      <c r="K158" s="119"/>
      <c r="L158" s="119"/>
      <c r="M158" s="119"/>
      <c r="N158" s="119"/>
      <c r="O158" s="119"/>
      <c r="P158" s="119"/>
      <c r="Q158" s="119"/>
      <c r="R158" s="119" t="s">
        <v>128</v>
      </c>
      <c r="S158" s="119">
        <v>0</v>
      </c>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c r="B159" s="122"/>
      <c r="C159" s="139" t="s">
        <v>289</v>
      </c>
      <c r="D159" s="157"/>
      <c r="E159" s="148">
        <v>14.3</v>
      </c>
      <c r="F159" s="176"/>
      <c r="G159" s="124"/>
      <c r="H159" s="173">
        <v>0</v>
      </c>
      <c r="I159" s="119"/>
      <c r="J159" s="119"/>
      <c r="K159" s="119"/>
      <c r="L159" s="119"/>
      <c r="M159" s="119"/>
      <c r="N159" s="119"/>
      <c r="O159" s="119"/>
      <c r="P159" s="119"/>
      <c r="Q159" s="119"/>
      <c r="R159" s="119" t="s">
        <v>128</v>
      </c>
      <c r="S159" s="119">
        <v>0</v>
      </c>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outlineLevel="1">
      <c r="A160" s="120">
        <v>40</v>
      </c>
      <c r="B160" s="122" t="s">
        <v>282</v>
      </c>
      <c r="C160" s="138" t="s">
        <v>283</v>
      </c>
      <c r="D160" s="156" t="s">
        <v>207</v>
      </c>
      <c r="E160" s="124">
        <v>0.80249999999999999</v>
      </c>
      <c r="F160" s="176"/>
      <c r="G160" s="124">
        <f>ROUND(E160*F160,2)</f>
        <v>0</v>
      </c>
      <c r="H160" s="173" t="s">
        <v>1523</v>
      </c>
      <c r="I160" s="119"/>
      <c r="J160" s="119"/>
      <c r="K160" s="119"/>
      <c r="L160" s="119"/>
      <c r="M160" s="119"/>
      <c r="N160" s="119"/>
      <c r="O160" s="119"/>
      <c r="P160" s="119"/>
      <c r="Q160" s="119"/>
      <c r="R160" s="119" t="s">
        <v>126</v>
      </c>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c r="B161" s="122"/>
      <c r="C161" s="139" t="s">
        <v>290</v>
      </c>
      <c r="D161" s="157"/>
      <c r="E161" s="148"/>
      <c r="F161" s="176"/>
      <c r="G161" s="124"/>
      <c r="H161" s="173">
        <v>0</v>
      </c>
      <c r="I161" s="119"/>
      <c r="J161" s="119"/>
      <c r="K161" s="119"/>
      <c r="L161" s="119"/>
      <c r="M161" s="119"/>
      <c r="N161" s="119"/>
      <c r="O161" s="119"/>
      <c r="P161" s="119"/>
      <c r="Q161" s="119"/>
      <c r="R161" s="119" t="s">
        <v>128</v>
      </c>
      <c r="S161" s="119">
        <v>0</v>
      </c>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c r="B162" s="122"/>
      <c r="C162" s="141" t="s">
        <v>209</v>
      </c>
      <c r="D162" s="159"/>
      <c r="E162" s="149"/>
      <c r="F162" s="176"/>
      <c r="G162" s="124"/>
      <c r="H162" s="173">
        <v>0</v>
      </c>
      <c r="I162" s="119"/>
      <c r="J162" s="119"/>
      <c r="K162" s="119"/>
      <c r="L162" s="119"/>
      <c r="M162" s="119"/>
      <c r="N162" s="119"/>
      <c r="O162" s="119"/>
      <c r="P162" s="119"/>
      <c r="Q162" s="119"/>
      <c r="R162" s="119" t="s">
        <v>128</v>
      </c>
      <c r="S162" s="119">
        <v>2</v>
      </c>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0"/>
      <c r="B163" s="122"/>
      <c r="C163" s="142" t="s">
        <v>291</v>
      </c>
      <c r="D163" s="159"/>
      <c r="E163" s="149">
        <v>12.45</v>
      </c>
      <c r="F163" s="176"/>
      <c r="G163" s="124"/>
      <c r="H163" s="173">
        <v>0</v>
      </c>
      <c r="I163" s="119"/>
      <c r="J163" s="119"/>
      <c r="K163" s="119"/>
      <c r="L163" s="119"/>
      <c r="M163" s="119"/>
      <c r="N163" s="119"/>
      <c r="O163" s="119"/>
      <c r="P163" s="119"/>
      <c r="Q163" s="119"/>
      <c r="R163" s="119" t="s">
        <v>128</v>
      </c>
      <c r="S163" s="119">
        <v>2</v>
      </c>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outlineLevel="1">
      <c r="A164" s="120"/>
      <c r="B164" s="122"/>
      <c r="C164" s="142" t="s">
        <v>292</v>
      </c>
      <c r="D164" s="159"/>
      <c r="E164" s="149">
        <v>14.3</v>
      </c>
      <c r="F164" s="176"/>
      <c r="G164" s="124"/>
      <c r="H164" s="173">
        <v>0</v>
      </c>
      <c r="I164" s="119"/>
      <c r="J164" s="119"/>
      <c r="K164" s="119"/>
      <c r="L164" s="119"/>
      <c r="M164" s="119"/>
      <c r="N164" s="119"/>
      <c r="O164" s="119"/>
      <c r="P164" s="119"/>
      <c r="Q164" s="119"/>
      <c r="R164" s="119" t="s">
        <v>128</v>
      </c>
      <c r="S164" s="119">
        <v>2</v>
      </c>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c r="B165" s="122"/>
      <c r="C165" s="141" t="s">
        <v>214</v>
      </c>
      <c r="D165" s="159"/>
      <c r="E165" s="149"/>
      <c r="F165" s="176"/>
      <c r="G165" s="124"/>
      <c r="H165" s="173">
        <v>0</v>
      </c>
      <c r="I165" s="119"/>
      <c r="J165" s="119"/>
      <c r="K165" s="119"/>
      <c r="L165" s="119"/>
      <c r="M165" s="119"/>
      <c r="N165" s="119"/>
      <c r="O165" s="119"/>
      <c r="P165" s="119"/>
      <c r="Q165" s="119"/>
      <c r="R165" s="119" t="s">
        <v>128</v>
      </c>
      <c r="S165" s="119">
        <v>0</v>
      </c>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c r="B166" s="122"/>
      <c r="C166" s="139" t="s">
        <v>293</v>
      </c>
      <c r="D166" s="157"/>
      <c r="E166" s="148">
        <v>0.80249999999999999</v>
      </c>
      <c r="F166" s="176"/>
      <c r="G166" s="124"/>
      <c r="H166" s="173">
        <v>0</v>
      </c>
      <c r="I166" s="119"/>
      <c r="J166" s="119"/>
      <c r="K166" s="119"/>
      <c r="L166" s="119"/>
      <c r="M166" s="119"/>
      <c r="N166" s="119"/>
      <c r="O166" s="119"/>
      <c r="P166" s="119"/>
      <c r="Q166" s="119"/>
      <c r="R166" s="119" t="s">
        <v>128</v>
      </c>
      <c r="S166" s="119">
        <v>0</v>
      </c>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outlineLevel="1">
      <c r="A167" s="120">
        <v>41</v>
      </c>
      <c r="B167" s="122" t="s">
        <v>294</v>
      </c>
      <c r="C167" s="138" t="s">
        <v>295</v>
      </c>
      <c r="D167" s="156" t="s">
        <v>179</v>
      </c>
      <c r="E167" s="124">
        <v>1223.3285000000001</v>
      </c>
      <c r="F167" s="176"/>
      <c r="G167" s="124">
        <f>ROUND(E167*F167,2)</f>
        <v>0</v>
      </c>
      <c r="H167" s="173" t="s">
        <v>1523</v>
      </c>
      <c r="I167" s="119"/>
      <c r="J167" s="119"/>
      <c r="K167" s="119"/>
      <c r="L167" s="119"/>
      <c r="M167" s="119"/>
      <c r="N167" s="119"/>
      <c r="O167" s="119"/>
      <c r="P167" s="119"/>
      <c r="Q167" s="119"/>
      <c r="R167" s="119" t="s">
        <v>126</v>
      </c>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c r="B168" s="122"/>
      <c r="C168" s="139" t="s">
        <v>287</v>
      </c>
      <c r="D168" s="157"/>
      <c r="E168" s="148"/>
      <c r="F168" s="176"/>
      <c r="G168" s="124"/>
      <c r="H168" s="173">
        <v>0</v>
      </c>
      <c r="I168" s="119"/>
      <c r="J168" s="119"/>
      <c r="K168" s="119"/>
      <c r="L168" s="119"/>
      <c r="M168" s="119"/>
      <c r="N168" s="119"/>
      <c r="O168" s="119"/>
      <c r="P168" s="119"/>
      <c r="Q168" s="119"/>
      <c r="R168" s="119" t="s">
        <v>128</v>
      </c>
      <c r="S168" s="119">
        <v>0</v>
      </c>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c r="B169" s="122"/>
      <c r="C169" s="139" t="s">
        <v>296</v>
      </c>
      <c r="D169" s="157"/>
      <c r="E169" s="148">
        <v>552.18499999999995</v>
      </c>
      <c r="F169" s="176"/>
      <c r="G169" s="124"/>
      <c r="H169" s="173">
        <v>0</v>
      </c>
      <c r="I169" s="119"/>
      <c r="J169" s="119"/>
      <c r="K169" s="119"/>
      <c r="L169" s="119"/>
      <c r="M169" s="119"/>
      <c r="N169" s="119"/>
      <c r="O169" s="119"/>
      <c r="P169" s="119"/>
      <c r="Q169" s="119"/>
      <c r="R169" s="119" t="s">
        <v>128</v>
      </c>
      <c r="S169" s="119">
        <v>0</v>
      </c>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20"/>
      <c r="B170" s="122"/>
      <c r="C170" s="139" t="s">
        <v>297</v>
      </c>
      <c r="D170" s="157"/>
      <c r="E170" s="148">
        <v>-40.15</v>
      </c>
      <c r="F170" s="176"/>
      <c r="G170" s="124"/>
      <c r="H170" s="173">
        <v>0</v>
      </c>
      <c r="I170" s="119"/>
      <c r="J170" s="119"/>
      <c r="K170" s="119"/>
      <c r="L170" s="119"/>
      <c r="M170" s="119"/>
      <c r="N170" s="119"/>
      <c r="O170" s="119"/>
      <c r="P170" s="119"/>
      <c r="Q170" s="119"/>
      <c r="R170" s="119" t="s">
        <v>128</v>
      </c>
      <c r="S170" s="119">
        <v>0</v>
      </c>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outlineLevel="1">
      <c r="A171" s="120"/>
      <c r="B171" s="122"/>
      <c r="C171" s="139" t="s">
        <v>298</v>
      </c>
      <c r="D171" s="157"/>
      <c r="E171" s="148">
        <v>-55.625</v>
      </c>
      <c r="F171" s="176"/>
      <c r="G171" s="124"/>
      <c r="H171" s="173">
        <v>0</v>
      </c>
      <c r="I171" s="119"/>
      <c r="J171" s="119"/>
      <c r="K171" s="119"/>
      <c r="L171" s="119"/>
      <c r="M171" s="119"/>
      <c r="N171" s="119"/>
      <c r="O171" s="119"/>
      <c r="P171" s="119"/>
      <c r="Q171" s="119"/>
      <c r="R171" s="119" t="s">
        <v>128</v>
      </c>
      <c r="S171" s="119">
        <v>0</v>
      </c>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row>
    <row r="172" spans="1:47" outlineLevel="1">
      <c r="A172" s="120"/>
      <c r="B172" s="122"/>
      <c r="C172" s="139" t="s">
        <v>299</v>
      </c>
      <c r="D172" s="157"/>
      <c r="E172" s="148">
        <v>-6.625</v>
      </c>
      <c r="F172" s="176"/>
      <c r="G172" s="124"/>
      <c r="H172" s="173">
        <v>0</v>
      </c>
      <c r="I172" s="119"/>
      <c r="J172" s="119"/>
      <c r="K172" s="119"/>
      <c r="L172" s="119"/>
      <c r="M172" s="119"/>
      <c r="N172" s="119"/>
      <c r="O172" s="119"/>
      <c r="P172" s="119"/>
      <c r="Q172" s="119"/>
      <c r="R172" s="119" t="s">
        <v>128</v>
      </c>
      <c r="S172" s="119">
        <v>0</v>
      </c>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row>
    <row r="173" spans="1:47" outlineLevel="1">
      <c r="A173" s="120"/>
      <c r="B173" s="122"/>
      <c r="C173" s="139" t="s">
        <v>300</v>
      </c>
      <c r="D173" s="157"/>
      <c r="E173" s="148">
        <v>46.5</v>
      </c>
      <c r="F173" s="176"/>
      <c r="G173" s="124"/>
      <c r="H173" s="173">
        <v>0</v>
      </c>
      <c r="I173" s="119"/>
      <c r="J173" s="119"/>
      <c r="K173" s="119"/>
      <c r="L173" s="119"/>
      <c r="M173" s="119"/>
      <c r="N173" s="119"/>
      <c r="O173" s="119"/>
      <c r="P173" s="119"/>
      <c r="Q173" s="119"/>
      <c r="R173" s="119" t="s">
        <v>128</v>
      </c>
      <c r="S173" s="119">
        <v>0</v>
      </c>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row>
    <row r="174" spans="1:47" outlineLevel="1">
      <c r="A174" s="120"/>
      <c r="B174" s="122"/>
      <c r="C174" s="139" t="s">
        <v>301</v>
      </c>
      <c r="D174" s="157"/>
      <c r="E174" s="148">
        <v>275.27999999999997</v>
      </c>
      <c r="F174" s="176"/>
      <c r="G174" s="124"/>
      <c r="H174" s="173">
        <v>0</v>
      </c>
      <c r="I174" s="119"/>
      <c r="J174" s="119"/>
      <c r="K174" s="119"/>
      <c r="L174" s="119"/>
      <c r="M174" s="119"/>
      <c r="N174" s="119"/>
      <c r="O174" s="119"/>
      <c r="P174" s="119"/>
      <c r="Q174" s="119"/>
      <c r="R174" s="119" t="s">
        <v>128</v>
      </c>
      <c r="S174" s="119">
        <v>0</v>
      </c>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row>
    <row r="175" spans="1:47" outlineLevel="1">
      <c r="A175" s="120"/>
      <c r="B175" s="122"/>
      <c r="C175" s="139" t="s">
        <v>302</v>
      </c>
      <c r="D175" s="157"/>
      <c r="E175" s="148">
        <v>-25.5625</v>
      </c>
      <c r="F175" s="176"/>
      <c r="G175" s="124"/>
      <c r="H175" s="173">
        <v>0</v>
      </c>
      <c r="I175" s="119"/>
      <c r="J175" s="119"/>
      <c r="K175" s="119"/>
      <c r="L175" s="119"/>
      <c r="M175" s="119"/>
      <c r="N175" s="119"/>
      <c r="O175" s="119"/>
      <c r="P175" s="119"/>
      <c r="Q175" s="119"/>
      <c r="R175" s="119" t="s">
        <v>128</v>
      </c>
      <c r="S175" s="119">
        <v>0</v>
      </c>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row>
    <row r="176" spans="1:47" outlineLevel="1">
      <c r="A176" s="120"/>
      <c r="B176" s="122"/>
      <c r="C176" s="139" t="s">
        <v>303</v>
      </c>
      <c r="D176" s="157"/>
      <c r="E176" s="148">
        <v>-2.875</v>
      </c>
      <c r="F176" s="176"/>
      <c r="G176" s="124"/>
      <c r="H176" s="173">
        <v>0</v>
      </c>
      <c r="I176" s="119"/>
      <c r="J176" s="119"/>
      <c r="K176" s="119"/>
      <c r="L176" s="119"/>
      <c r="M176" s="119"/>
      <c r="N176" s="119"/>
      <c r="O176" s="119"/>
      <c r="P176" s="119"/>
      <c r="Q176" s="119"/>
      <c r="R176" s="119" t="s">
        <v>128</v>
      </c>
      <c r="S176" s="119">
        <v>0</v>
      </c>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row>
    <row r="177" spans="1:47" outlineLevel="1">
      <c r="A177" s="120"/>
      <c r="B177" s="122"/>
      <c r="C177" s="139" t="s">
        <v>304</v>
      </c>
      <c r="D177" s="157"/>
      <c r="E177" s="148">
        <v>37.549999999999997</v>
      </c>
      <c r="F177" s="176"/>
      <c r="G177" s="124"/>
      <c r="H177" s="173">
        <v>0</v>
      </c>
      <c r="I177" s="119"/>
      <c r="J177" s="119"/>
      <c r="K177" s="119"/>
      <c r="L177" s="119"/>
      <c r="M177" s="119"/>
      <c r="N177" s="119"/>
      <c r="O177" s="119"/>
      <c r="P177" s="119"/>
      <c r="Q177" s="119"/>
      <c r="R177" s="119" t="s">
        <v>128</v>
      </c>
      <c r="S177" s="119">
        <v>0</v>
      </c>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row>
    <row r="178" spans="1:47" outlineLevel="1">
      <c r="A178" s="120"/>
      <c r="B178" s="122"/>
      <c r="C178" s="139" t="s">
        <v>186</v>
      </c>
      <c r="D178" s="157"/>
      <c r="E178" s="148"/>
      <c r="F178" s="176"/>
      <c r="G178" s="124"/>
      <c r="H178" s="173">
        <v>0</v>
      </c>
      <c r="I178" s="119"/>
      <c r="J178" s="119"/>
      <c r="K178" s="119"/>
      <c r="L178" s="119"/>
      <c r="M178" s="119"/>
      <c r="N178" s="119"/>
      <c r="O178" s="119"/>
      <c r="P178" s="119"/>
      <c r="Q178" s="119"/>
      <c r="R178" s="119" t="s">
        <v>128</v>
      </c>
      <c r="S178" s="119">
        <v>0</v>
      </c>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row>
    <row r="179" spans="1:47" outlineLevel="1">
      <c r="A179" s="120"/>
      <c r="B179" s="122"/>
      <c r="C179" s="139" t="s">
        <v>305</v>
      </c>
      <c r="D179" s="157"/>
      <c r="E179" s="148"/>
      <c r="F179" s="176"/>
      <c r="G179" s="124"/>
      <c r="H179" s="173">
        <v>0</v>
      </c>
      <c r="I179" s="119"/>
      <c r="J179" s="119"/>
      <c r="K179" s="119"/>
      <c r="L179" s="119"/>
      <c r="M179" s="119"/>
      <c r="N179" s="119"/>
      <c r="O179" s="119"/>
      <c r="P179" s="119"/>
      <c r="Q179" s="119"/>
      <c r="R179" s="119" t="s">
        <v>128</v>
      </c>
      <c r="S179" s="119">
        <v>0</v>
      </c>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row>
    <row r="180" spans="1:47" ht="22.5" outlineLevel="1">
      <c r="A180" s="120"/>
      <c r="B180" s="122"/>
      <c r="C180" s="139" t="s">
        <v>306</v>
      </c>
      <c r="D180" s="157"/>
      <c r="E180" s="148">
        <v>442.65100000000001</v>
      </c>
      <c r="F180" s="176"/>
      <c r="G180" s="124"/>
      <c r="H180" s="173">
        <v>0</v>
      </c>
      <c r="I180" s="119"/>
      <c r="J180" s="119"/>
      <c r="K180" s="119"/>
      <c r="L180" s="119"/>
      <c r="M180" s="119"/>
      <c r="N180" s="119"/>
      <c r="O180" s="119"/>
      <c r="P180" s="119"/>
      <c r="Q180" s="119"/>
      <c r="R180" s="119" t="s">
        <v>128</v>
      </c>
      <c r="S180" s="119">
        <v>0</v>
      </c>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row>
    <row r="181" spans="1:47" outlineLevel="1">
      <c r="A181" s="120"/>
      <c r="B181" s="122"/>
      <c r="C181" s="139" t="s">
        <v>307</v>
      </c>
      <c r="D181" s="157"/>
      <c r="E181" s="148"/>
      <c r="F181" s="176"/>
      <c r="G181" s="124"/>
      <c r="H181" s="173">
        <v>0</v>
      </c>
      <c r="I181" s="119"/>
      <c r="J181" s="119"/>
      <c r="K181" s="119"/>
      <c r="L181" s="119"/>
      <c r="M181" s="119"/>
      <c r="N181" s="119"/>
      <c r="O181" s="119"/>
      <c r="P181" s="119"/>
      <c r="Q181" s="119"/>
      <c r="R181" s="119" t="s">
        <v>128</v>
      </c>
      <c r="S181" s="119">
        <v>0</v>
      </c>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row>
    <row r="182" spans="1:47" outlineLevel="1">
      <c r="A182" s="120">
        <v>42</v>
      </c>
      <c r="B182" s="122" t="s">
        <v>308</v>
      </c>
      <c r="C182" s="138" t="s">
        <v>309</v>
      </c>
      <c r="D182" s="156" t="s">
        <v>263</v>
      </c>
      <c r="E182" s="124">
        <v>220.3</v>
      </c>
      <c r="F182" s="176"/>
      <c r="G182" s="124">
        <f>ROUND(E182*F182,2)</f>
        <v>0</v>
      </c>
      <c r="H182" s="173" t="s">
        <v>1523</v>
      </c>
      <c r="I182" s="119"/>
      <c r="J182" s="119"/>
      <c r="K182" s="119"/>
      <c r="L182" s="119"/>
      <c r="M182" s="119"/>
      <c r="N182" s="119"/>
      <c r="O182" s="119"/>
      <c r="P182" s="119"/>
      <c r="Q182" s="119"/>
      <c r="R182" s="119" t="s">
        <v>126</v>
      </c>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row>
    <row r="183" spans="1:47" outlineLevel="1">
      <c r="A183" s="120"/>
      <c r="B183" s="122"/>
      <c r="C183" s="139" t="s">
        <v>287</v>
      </c>
      <c r="D183" s="157"/>
      <c r="E183" s="148"/>
      <c r="F183" s="176"/>
      <c r="G183" s="124"/>
      <c r="H183" s="173">
        <v>0</v>
      </c>
      <c r="I183" s="119"/>
      <c r="J183" s="119"/>
      <c r="K183" s="119"/>
      <c r="L183" s="119"/>
      <c r="M183" s="119"/>
      <c r="N183" s="119"/>
      <c r="O183" s="119"/>
      <c r="P183" s="119"/>
      <c r="Q183" s="119"/>
      <c r="R183" s="119" t="s">
        <v>128</v>
      </c>
      <c r="S183" s="119">
        <v>0</v>
      </c>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row>
    <row r="184" spans="1:47" outlineLevel="1">
      <c r="A184" s="120"/>
      <c r="B184" s="122"/>
      <c r="C184" s="139" t="s">
        <v>310</v>
      </c>
      <c r="D184" s="157"/>
      <c r="E184" s="148">
        <v>145.9</v>
      </c>
      <c r="F184" s="176"/>
      <c r="G184" s="124"/>
      <c r="H184" s="173">
        <v>0</v>
      </c>
      <c r="I184" s="119"/>
      <c r="J184" s="119"/>
      <c r="K184" s="119"/>
      <c r="L184" s="119"/>
      <c r="M184" s="119"/>
      <c r="N184" s="119"/>
      <c r="O184" s="119"/>
      <c r="P184" s="119"/>
      <c r="Q184" s="119"/>
      <c r="R184" s="119" t="s">
        <v>128</v>
      </c>
      <c r="S184" s="119">
        <v>0</v>
      </c>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row>
    <row r="185" spans="1:47" outlineLevel="1">
      <c r="A185" s="120"/>
      <c r="B185" s="122"/>
      <c r="C185" s="139" t="s">
        <v>311</v>
      </c>
      <c r="D185" s="157"/>
      <c r="E185" s="148">
        <v>74.400000000000006</v>
      </c>
      <c r="F185" s="176"/>
      <c r="G185" s="124"/>
      <c r="H185" s="173">
        <v>0</v>
      </c>
      <c r="I185" s="119"/>
      <c r="J185" s="119"/>
      <c r="K185" s="119"/>
      <c r="L185" s="119"/>
      <c r="M185" s="119"/>
      <c r="N185" s="119"/>
      <c r="O185" s="119"/>
      <c r="P185" s="119"/>
      <c r="Q185" s="119"/>
      <c r="R185" s="119" t="s">
        <v>128</v>
      </c>
      <c r="S185" s="119">
        <v>0</v>
      </c>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row>
    <row r="186" spans="1:47" outlineLevel="1">
      <c r="A186" s="120">
        <v>43</v>
      </c>
      <c r="B186" s="122" t="s">
        <v>312</v>
      </c>
      <c r="C186" s="138" t="s">
        <v>313</v>
      </c>
      <c r="D186" s="156" t="s">
        <v>179</v>
      </c>
      <c r="E186" s="124">
        <v>59.645000000000003</v>
      </c>
      <c r="F186" s="176"/>
      <c r="G186" s="124">
        <f>ROUND(E186*F186,2)</f>
        <v>0</v>
      </c>
      <c r="H186" s="173" t="s">
        <v>1523</v>
      </c>
      <c r="I186" s="119"/>
      <c r="J186" s="119"/>
      <c r="K186" s="119"/>
      <c r="L186" s="119"/>
      <c r="M186" s="119"/>
      <c r="N186" s="119"/>
      <c r="O186" s="119"/>
      <c r="P186" s="119"/>
      <c r="Q186" s="119"/>
      <c r="R186" s="119" t="s">
        <v>126</v>
      </c>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row>
    <row r="187" spans="1:47" outlineLevel="1">
      <c r="A187" s="120"/>
      <c r="B187" s="122"/>
      <c r="C187" s="139" t="s">
        <v>305</v>
      </c>
      <c r="D187" s="157"/>
      <c r="E187" s="148"/>
      <c r="F187" s="176"/>
      <c r="G187" s="124"/>
      <c r="H187" s="173">
        <v>0</v>
      </c>
      <c r="I187" s="119"/>
      <c r="J187" s="119"/>
      <c r="K187" s="119"/>
      <c r="L187" s="119"/>
      <c r="M187" s="119"/>
      <c r="N187" s="119"/>
      <c r="O187" s="119"/>
      <c r="P187" s="119"/>
      <c r="Q187" s="119"/>
      <c r="R187" s="119" t="s">
        <v>128</v>
      </c>
      <c r="S187" s="119">
        <v>0</v>
      </c>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1:47" outlineLevel="1">
      <c r="A188" s="120"/>
      <c r="B188" s="122"/>
      <c r="C188" s="139" t="s">
        <v>314</v>
      </c>
      <c r="D188" s="157"/>
      <c r="E188" s="148">
        <v>30.414999999999999</v>
      </c>
      <c r="F188" s="176"/>
      <c r="G188" s="124"/>
      <c r="H188" s="173">
        <v>0</v>
      </c>
      <c r="I188" s="119"/>
      <c r="J188" s="119"/>
      <c r="K188" s="119"/>
      <c r="L188" s="119"/>
      <c r="M188" s="119"/>
      <c r="N188" s="119"/>
      <c r="O188" s="119"/>
      <c r="P188" s="119"/>
      <c r="Q188" s="119"/>
      <c r="R188" s="119" t="s">
        <v>128</v>
      </c>
      <c r="S188" s="119">
        <v>0</v>
      </c>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1:47" outlineLevel="1">
      <c r="A189" s="120"/>
      <c r="B189" s="122"/>
      <c r="C189" s="139" t="s">
        <v>315</v>
      </c>
      <c r="D189" s="157"/>
      <c r="E189" s="148">
        <v>29.23</v>
      </c>
      <c r="F189" s="176"/>
      <c r="G189" s="124"/>
      <c r="H189" s="173">
        <v>0</v>
      </c>
      <c r="I189" s="119"/>
      <c r="J189" s="119"/>
      <c r="K189" s="119"/>
      <c r="L189" s="119"/>
      <c r="M189" s="119"/>
      <c r="N189" s="119"/>
      <c r="O189" s="119"/>
      <c r="P189" s="119"/>
      <c r="Q189" s="119"/>
      <c r="R189" s="119" t="s">
        <v>128</v>
      </c>
      <c r="S189" s="119">
        <v>0</v>
      </c>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row>
    <row r="190" spans="1:47" outlineLevel="1">
      <c r="A190" s="120">
        <v>44</v>
      </c>
      <c r="B190" s="122" t="s">
        <v>316</v>
      </c>
      <c r="C190" s="138" t="s">
        <v>317</v>
      </c>
      <c r="D190" s="156" t="s">
        <v>179</v>
      </c>
      <c r="E190" s="124">
        <v>115.94499999999999</v>
      </c>
      <c r="F190" s="176"/>
      <c r="G190" s="124">
        <f>ROUND(E190*F190,2)</f>
        <v>0</v>
      </c>
      <c r="H190" s="173" t="s">
        <v>1523</v>
      </c>
      <c r="I190" s="119"/>
      <c r="J190" s="119"/>
      <c r="K190" s="119"/>
      <c r="L190" s="119"/>
      <c r="M190" s="119"/>
      <c r="N190" s="119"/>
      <c r="O190" s="119"/>
      <c r="P190" s="119"/>
      <c r="Q190" s="119"/>
      <c r="R190" s="119" t="s">
        <v>126</v>
      </c>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row>
    <row r="191" spans="1:47" outlineLevel="1">
      <c r="A191" s="120"/>
      <c r="B191" s="122"/>
      <c r="C191" s="139" t="s">
        <v>287</v>
      </c>
      <c r="D191" s="157"/>
      <c r="E191" s="148"/>
      <c r="F191" s="176"/>
      <c r="G191" s="124"/>
      <c r="H191" s="173">
        <v>0</v>
      </c>
      <c r="I191" s="119"/>
      <c r="J191" s="119"/>
      <c r="K191" s="119"/>
      <c r="L191" s="119"/>
      <c r="M191" s="119"/>
      <c r="N191" s="119"/>
      <c r="O191" s="119"/>
      <c r="P191" s="119"/>
      <c r="Q191" s="119"/>
      <c r="R191" s="119" t="s">
        <v>128</v>
      </c>
      <c r="S191" s="119">
        <v>0</v>
      </c>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row>
    <row r="192" spans="1:47" outlineLevel="1">
      <c r="A192" s="120"/>
      <c r="B192" s="122"/>
      <c r="C192" s="139" t="s">
        <v>318</v>
      </c>
      <c r="D192" s="157"/>
      <c r="E192" s="148">
        <v>7.5</v>
      </c>
      <c r="F192" s="176"/>
      <c r="G192" s="124"/>
      <c r="H192" s="173">
        <v>0</v>
      </c>
      <c r="I192" s="119"/>
      <c r="J192" s="119"/>
      <c r="K192" s="119"/>
      <c r="L192" s="119"/>
      <c r="M192" s="119"/>
      <c r="N192" s="119"/>
      <c r="O192" s="119"/>
      <c r="P192" s="119"/>
      <c r="Q192" s="119"/>
      <c r="R192" s="119" t="s">
        <v>128</v>
      </c>
      <c r="S192" s="119">
        <v>0</v>
      </c>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row>
    <row r="193" spans="1:47" outlineLevel="1">
      <c r="A193" s="120"/>
      <c r="B193" s="122"/>
      <c r="C193" s="139" t="s">
        <v>305</v>
      </c>
      <c r="D193" s="157"/>
      <c r="E193" s="148"/>
      <c r="F193" s="176"/>
      <c r="G193" s="124"/>
      <c r="H193" s="173">
        <v>0</v>
      </c>
      <c r="I193" s="119"/>
      <c r="J193" s="119"/>
      <c r="K193" s="119"/>
      <c r="L193" s="119"/>
      <c r="M193" s="119"/>
      <c r="N193" s="119"/>
      <c r="O193" s="119"/>
      <c r="P193" s="119"/>
      <c r="Q193" s="119"/>
      <c r="R193" s="119" t="s">
        <v>128</v>
      </c>
      <c r="S193" s="119">
        <v>0</v>
      </c>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row>
    <row r="194" spans="1:47" outlineLevel="1">
      <c r="A194" s="120"/>
      <c r="B194" s="122"/>
      <c r="C194" s="139" t="s">
        <v>319</v>
      </c>
      <c r="D194" s="157"/>
      <c r="E194" s="148">
        <v>45.204999999999998</v>
      </c>
      <c r="F194" s="176"/>
      <c r="G194" s="124"/>
      <c r="H194" s="173">
        <v>0</v>
      </c>
      <c r="I194" s="119"/>
      <c r="J194" s="119"/>
      <c r="K194" s="119"/>
      <c r="L194" s="119"/>
      <c r="M194" s="119"/>
      <c r="N194" s="119"/>
      <c r="O194" s="119"/>
      <c r="P194" s="119"/>
      <c r="Q194" s="119"/>
      <c r="R194" s="119" t="s">
        <v>128</v>
      </c>
      <c r="S194" s="119">
        <v>0</v>
      </c>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row>
    <row r="195" spans="1:47" outlineLevel="1">
      <c r="A195" s="120"/>
      <c r="B195" s="122"/>
      <c r="C195" s="139" t="s">
        <v>320</v>
      </c>
      <c r="D195" s="157"/>
      <c r="E195" s="148">
        <v>63.24</v>
      </c>
      <c r="F195" s="176"/>
      <c r="G195" s="124"/>
      <c r="H195" s="173">
        <v>0</v>
      </c>
      <c r="I195" s="119"/>
      <c r="J195" s="119"/>
      <c r="K195" s="119"/>
      <c r="L195" s="119"/>
      <c r="M195" s="119"/>
      <c r="N195" s="119"/>
      <c r="O195" s="119"/>
      <c r="P195" s="119"/>
      <c r="Q195" s="119"/>
      <c r="R195" s="119" t="s">
        <v>128</v>
      </c>
      <c r="S195" s="119">
        <v>0</v>
      </c>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row>
    <row r="196" spans="1:47" outlineLevel="1">
      <c r="A196" s="120">
        <v>45</v>
      </c>
      <c r="B196" s="122" t="s">
        <v>321</v>
      </c>
      <c r="C196" s="138" t="s">
        <v>322</v>
      </c>
      <c r="D196" s="156" t="s">
        <v>179</v>
      </c>
      <c r="E196" s="124">
        <v>282.72500000000002</v>
      </c>
      <c r="F196" s="176"/>
      <c r="G196" s="124">
        <f>ROUND(E196*F196,2)</f>
        <v>0</v>
      </c>
      <c r="H196" s="173" t="s">
        <v>1523</v>
      </c>
      <c r="I196" s="119"/>
      <c r="J196" s="119"/>
      <c r="K196" s="119"/>
      <c r="L196" s="119"/>
      <c r="M196" s="119"/>
      <c r="N196" s="119"/>
      <c r="O196" s="119"/>
      <c r="P196" s="119"/>
      <c r="Q196" s="119"/>
      <c r="R196" s="119" t="s">
        <v>126</v>
      </c>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row>
    <row r="197" spans="1:47" outlineLevel="1">
      <c r="A197" s="120"/>
      <c r="B197" s="122"/>
      <c r="C197" s="139" t="s">
        <v>305</v>
      </c>
      <c r="D197" s="157"/>
      <c r="E197" s="148"/>
      <c r="F197" s="176"/>
      <c r="G197" s="124"/>
      <c r="H197" s="173">
        <v>0</v>
      </c>
      <c r="I197" s="119"/>
      <c r="J197" s="119"/>
      <c r="K197" s="119"/>
      <c r="L197" s="119"/>
      <c r="M197" s="119"/>
      <c r="N197" s="119"/>
      <c r="O197" s="119"/>
      <c r="P197" s="119"/>
      <c r="Q197" s="119"/>
      <c r="R197" s="119" t="s">
        <v>128</v>
      </c>
      <c r="S197" s="119">
        <v>0</v>
      </c>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row>
    <row r="198" spans="1:47" ht="22.5" outlineLevel="1">
      <c r="A198" s="120"/>
      <c r="B198" s="122"/>
      <c r="C198" s="139" t="s">
        <v>323</v>
      </c>
      <c r="D198" s="157"/>
      <c r="E198" s="148">
        <v>281.35000000000002</v>
      </c>
      <c r="F198" s="176"/>
      <c r="G198" s="124"/>
      <c r="H198" s="173">
        <v>0</v>
      </c>
      <c r="I198" s="119"/>
      <c r="J198" s="119"/>
      <c r="K198" s="119"/>
      <c r="L198" s="119"/>
      <c r="M198" s="119"/>
      <c r="N198" s="119"/>
      <c r="O198" s="119"/>
      <c r="P198" s="119"/>
      <c r="Q198" s="119"/>
      <c r="R198" s="119" t="s">
        <v>128</v>
      </c>
      <c r="S198" s="119">
        <v>0</v>
      </c>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row>
    <row r="199" spans="1:47" outlineLevel="1">
      <c r="A199" s="120"/>
      <c r="B199" s="122"/>
      <c r="C199" s="139" t="s">
        <v>324</v>
      </c>
      <c r="D199" s="157"/>
      <c r="E199" s="148">
        <v>1.375</v>
      </c>
      <c r="F199" s="176"/>
      <c r="G199" s="124"/>
      <c r="H199" s="173">
        <v>0</v>
      </c>
      <c r="I199" s="119"/>
      <c r="J199" s="119"/>
      <c r="K199" s="119"/>
      <c r="L199" s="119"/>
      <c r="M199" s="119"/>
      <c r="N199" s="119"/>
      <c r="O199" s="119"/>
      <c r="P199" s="119"/>
      <c r="Q199" s="119"/>
      <c r="R199" s="119" t="s">
        <v>128</v>
      </c>
      <c r="S199" s="119">
        <v>0</v>
      </c>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row>
    <row r="200" spans="1:47" outlineLevel="1">
      <c r="A200" s="120">
        <v>46</v>
      </c>
      <c r="B200" s="122" t="s">
        <v>325</v>
      </c>
      <c r="C200" s="138" t="s">
        <v>326</v>
      </c>
      <c r="D200" s="156" t="s">
        <v>179</v>
      </c>
      <c r="E200" s="124">
        <v>254.95</v>
      </c>
      <c r="F200" s="176"/>
      <c r="G200" s="124">
        <f>ROUND(E200*F200,2)</f>
        <v>0</v>
      </c>
      <c r="H200" s="173" t="s">
        <v>1523</v>
      </c>
      <c r="I200" s="119"/>
      <c r="J200" s="119"/>
      <c r="K200" s="119"/>
      <c r="L200" s="119"/>
      <c r="M200" s="119"/>
      <c r="N200" s="119"/>
      <c r="O200" s="119"/>
      <c r="P200" s="119"/>
      <c r="Q200" s="119"/>
      <c r="R200" s="119" t="s">
        <v>126</v>
      </c>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row>
    <row r="201" spans="1:47" outlineLevel="1">
      <c r="A201" s="120"/>
      <c r="B201" s="122"/>
      <c r="C201" s="139" t="s">
        <v>305</v>
      </c>
      <c r="D201" s="157"/>
      <c r="E201" s="148"/>
      <c r="F201" s="176"/>
      <c r="G201" s="124"/>
      <c r="H201" s="173">
        <v>0</v>
      </c>
      <c r="I201" s="119"/>
      <c r="J201" s="119"/>
      <c r="K201" s="119"/>
      <c r="L201" s="119"/>
      <c r="M201" s="119"/>
      <c r="N201" s="119"/>
      <c r="O201" s="119"/>
      <c r="P201" s="119"/>
      <c r="Q201" s="119"/>
      <c r="R201" s="119" t="s">
        <v>128</v>
      </c>
      <c r="S201" s="119">
        <v>0</v>
      </c>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row>
    <row r="202" spans="1:47" ht="22.5" outlineLevel="1">
      <c r="A202" s="120"/>
      <c r="B202" s="122"/>
      <c r="C202" s="139" t="s">
        <v>327</v>
      </c>
      <c r="D202" s="157"/>
      <c r="E202" s="148">
        <v>254.95</v>
      </c>
      <c r="F202" s="176"/>
      <c r="G202" s="124"/>
      <c r="H202" s="173">
        <v>0</v>
      </c>
      <c r="I202" s="119"/>
      <c r="J202" s="119"/>
      <c r="K202" s="119"/>
      <c r="L202" s="119"/>
      <c r="M202" s="119"/>
      <c r="N202" s="119"/>
      <c r="O202" s="119"/>
      <c r="P202" s="119"/>
      <c r="Q202" s="119"/>
      <c r="R202" s="119" t="s">
        <v>128</v>
      </c>
      <c r="S202" s="119">
        <v>0</v>
      </c>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row>
    <row r="203" spans="1:47" outlineLevel="1">
      <c r="A203" s="120"/>
      <c r="B203" s="122"/>
      <c r="C203" s="139" t="s">
        <v>307</v>
      </c>
      <c r="D203" s="157"/>
      <c r="E203" s="148"/>
      <c r="F203" s="176"/>
      <c r="G203" s="124"/>
      <c r="H203" s="173">
        <v>0</v>
      </c>
      <c r="I203" s="119"/>
      <c r="J203" s="119"/>
      <c r="K203" s="119"/>
      <c r="L203" s="119"/>
      <c r="M203" s="119"/>
      <c r="N203" s="119"/>
      <c r="O203" s="119"/>
      <c r="P203" s="119"/>
      <c r="Q203" s="119"/>
      <c r="R203" s="119" t="s">
        <v>128</v>
      </c>
      <c r="S203" s="119">
        <v>0</v>
      </c>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row>
    <row r="204" spans="1:47" outlineLevel="1">
      <c r="A204" s="120">
        <v>47</v>
      </c>
      <c r="B204" s="122" t="s">
        <v>328</v>
      </c>
      <c r="C204" s="138" t="s">
        <v>329</v>
      </c>
      <c r="D204" s="156" t="s">
        <v>263</v>
      </c>
      <c r="E204" s="124">
        <v>297.75</v>
      </c>
      <c r="F204" s="176"/>
      <c r="G204" s="124">
        <f>ROUND(E204*F204,2)</f>
        <v>0</v>
      </c>
      <c r="H204" s="173" t="s">
        <v>1523</v>
      </c>
      <c r="I204" s="119"/>
      <c r="J204" s="119"/>
      <c r="K204" s="119"/>
      <c r="L204" s="119"/>
      <c r="M204" s="119"/>
      <c r="N204" s="119"/>
      <c r="O204" s="119"/>
      <c r="P204" s="119"/>
      <c r="Q204" s="119"/>
      <c r="R204" s="119" t="s">
        <v>126</v>
      </c>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row>
    <row r="205" spans="1:47" outlineLevel="1">
      <c r="A205" s="120"/>
      <c r="B205" s="122"/>
      <c r="C205" s="139" t="s">
        <v>305</v>
      </c>
      <c r="D205" s="157"/>
      <c r="E205" s="148"/>
      <c r="F205" s="176"/>
      <c r="G205" s="124"/>
      <c r="H205" s="173">
        <v>0</v>
      </c>
      <c r="I205" s="119"/>
      <c r="J205" s="119"/>
      <c r="K205" s="119"/>
      <c r="L205" s="119"/>
      <c r="M205" s="119"/>
      <c r="N205" s="119"/>
      <c r="O205" s="119"/>
      <c r="P205" s="119"/>
      <c r="Q205" s="119"/>
      <c r="R205" s="119" t="s">
        <v>128</v>
      </c>
      <c r="S205" s="119">
        <v>0</v>
      </c>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row>
    <row r="206" spans="1:47" outlineLevel="1">
      <c r="A206" s="120"/>
      <c r="B206" s="122"/>
      <c r="C206" s="139" t="s">
        <v>330</v>
      </c>
      <c r="D206" s="157"/>
      <c r="E206" s="148">
        <v>296.5</v>
      </c>
      <c r="F206" s="176"/>
      <c r="G206" s="124"/>
      <c r="H206" s="173">
        <v>0</v>
      </c>
      <c r="I206" s="119"/>
      <c r="J206" s="119"/>
      <c r="K206" s="119"/>
      <c r="L206" s="119"/>
      <c r="M206" s="119"/>
      <c r="N206" s="119"/>
      <c r="O206" s="119"/>
      <c r="P206" s="119"/>
      <c r="Q206" s="119"/>
      <c r="R206" s="119" t="s">
        <v>128</v>
      </c>
      <c r="S206" s="119">
        <v>0</v>
      </c>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row>
    <row r="207" spans="1:47" outlineLevel="1">
      <c r="A207" s="120"/>
      <c r="B207" s="122"/>
      <c r="C207" s="139" t="s">
        <v>331</v>
      </c>
      <c r="D207" s="157"/>
      <c r="E207" s="148">
        <v>1.25</v>
      </c>
      <c r="F207" s="176"/>
      <c r="G207" s="124"/>
      <c r="H207" s="173">
        <v>0</v>
      </c>
      <c r="I207" s="119"/>
      <c r="J207" s="119"/>
      <c r="K207" s="119"/>
      <c r="L207" s="119"/>
      <c r="M207" s="119"/>
      <c r="N207" s="119"/>
      <c r="O207" s="119"/>
      <c r="P207" s="119"/>
      <c r="Q207" s="119"/>
      <c r="R207" s="119" t="s">
        <v>128</v>
      </c>
      <c r="S207" s="119">
        <v>0</v>
      </c>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row>
    <row r="208" spans="1:47" outlineLevel="1">
      <c r="A208" s="120">
        <v>48</v>
      </c>
      <c r="B208" s="122" t="s">
        <v>332</v>
      </c>
      <c r="C208" s="138" t="s">
        <v>333</v>
      </c>
      <c r="D208" s="156" t="s">
        <v>263</v>
      </c>
      <c r="E208" s="124">
        <v>11.25</v>
      </c>
      <c r="F208" s="176"/>
      <c r="G208" s="124">
        <f>ROUND(E208*F208,2)</f>
        <v>0</v>
      </c>
      <c r="H208" s="173" t="s">
        <v>1523</v>
      </c>
      <c r="I208" s="119"/>
      <c r="J208" s="119"/>
      <c r="K208" s="119"/>
      <c r="L208" s="119"/>
      <c r="M208" s="119"/>
      <c r="N208" s="119"/>
      <c r="O208" s="119"/>
      <c r="P208" s="119"/>
      <c r="Q208" s="119"/>
      <c r="R208" s="119" t="s">
        <v>126</v>
      </c>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row>
    <row r="209" spans="1:47" outlineLevel="1">
      <c r="A209" s="120"/>
      <c r="B209" s="122"/>
      <c r="C209" s="139" t="s">
        <v>305</v>
      </c>
      <c r="D209" s="157"/>
      <c r="E209" s="148"/>
      <c r="F209" s="176"/>
      <c r="G209" s="124"/>
      <c r="H209" s="173">
        <v>0</v>
      </c>
      <c r="I209" s="119"/>
      <c r="J209" s="119"/>
      <c r="K209" s="119"/>
      <c r="L209" s="119"/>
      <c r="M209" s="119"/>
      <c r="N209" s="119"/>
      <c r="O209" s="119"/>
      <c r="P209" s="119"/>
      <c r="Q209" s="119"/>
      <c r="R209" s="119" t="s">
        <v>128</v>
      </c>
      <c r="S209" s="119">
        <v>0</v>
      </c>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row>
    <row r="210" spans="1:47" outlineLevel="1">
      <c r="A210" s="120"/>
      <c r="B210" s="122"/>
      <c r="C210" s="139" t="s">
        <v>334</v>
      </c>
      <c r="D210" s="157"/>
      <c r="E210" s="148">
        <v>3.85</v>
      </c>
      <c r="F210" s="176"/>
      <c r="G210" s="124"/>
      <c r="H210" s="173">
        <v>0</v>
      </c>
      <c r="I210" s="119"/>
      <c r="J210" s="119"/>
      <c r="K210" s="119"/>
      <c r="L210" s="119"/>
      <c r="M210" s="119"/>
      <c r="N210" s="119"/>
      <c r="O210" s="119"/>
      <c r="P210" s="119"/>
      <c r="Q210" s="119"/>
      <c r="R210" s="119" t="s">
        <v>128</v>
      </c>
      <c r="S210" s="119">
        <v>0</v>
      </c>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row>
    <row r="211" spans="1:47" outlineLevel="1">
      <c r="A211" s="120"/>
      <c r="B211" s="122"/>
      <c r="C211" s="139" t="s">
        <v>335</v>
      </c>
      <c r="D211" s="157"/>
      <c r="E211" s="148">
        <v>7.4</v>
      </c>
      <c r="F211" s="176"/>
      <c r="G211" s="124"/>
      <c r="H211" s="173">
        <v>0</v>
      </c>
      <c r="I211" s="119"/>
      <c r="J211" s="119"/>
      <c r="K211" s="119"/>
      <c r="L211" s="119"/>
      <c r="M211" s="119"/>
      <c r="N211" s="119"/>
      <c r="O211" s="119"/>
      <c r="P211" s="119"/>
      <c r="Q211" s="119"/>
      <c r="R211" s="119" t="s">
        <v>128</v>
      </c>
      <c r="S211" s="119">
        <v>0</v>
      </c>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row>
    <row r="212" spans="1:47" outlineLevel="1">
      <c r="A212" s="120">
        <v>49</v>
      </c>
      <c r="B212" s="122" t="s">
        <v>336</v>
      </c>
      <c r="C212" s="138" t="s">
        <v>337</v>
      </c>
      <c r="D212" s="156" t="s">
        <v>263</v>
      </c>
      <c r="E212" s="124">
        <v>186.9</v>
      </c>
      <c r="F212" s="176"/>
      <c r="G212" s="124">
        <f>ROUND(E212*F212,2)</f>
        <v>0</v>
      </c>
      <c r="H212" s="173" t="s">
        <v>1523</v>
      </c>
      <c r="I212" s="119"/>
      <c r="J212" s="119"/>
      <c r="K212" s="119"/>
      <c r="L212" s="119"/>
      <c r="M212" s="119"/>
      <c r="N212" s="119"/>
      <c r="O212" s="119"/>
      <c r="P212" s="119"/>
      <c r="Q212" s="119"/>
      <c r="R212" s="119" t="s">
        <v>126</v>
      </c>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row>
    <row r="213" spans="1:47" outlineLevel="1">
      <c r="A213" s="120"/>
      <c r="B213" s="122"/>
      <c r="C213" s="139" t="s">
        <v>338</v>
      </c>
      <c r="D213" s="157"/>
      <c r="E213" s="148"/>
      <c r="F213" s="176"/>
      <c r="G213" s="124"/>
      <c r="H213" s="173">
        <v>0</v>
      </c>
      <c r="I213" s="119"/>
      <c r="J213" s="119"/>
      <c r="K213" s="119"/>
      <c r="L213" s="119"/>
      <c r="M213" s="119"/>
      <c r="N213" s="119"/>
      <c r="O213" s="119"/>
      <c r="P213" s="119"/>
      <c r="Q213" s="119"/>
      <c r="R213" s="119" t="s">
        <v>128</v>
      </c>
      <c r="S213" s="119">
        <v>0</v>
      </c>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row>
    <row r="214" spans="1:47" outlineLevel="1">
      <c r="A214" s="120"/>
      <c r="B214" s="122"/>
      <c r="C214" s="139" t="s">
        <v>339</v>
      </c>
      <c r="D214" s="157"/>
      <c r="E214" s="148">
        <v>12.7</v>
      </c>
      <c r="F214" s="176"/>
      <c r="G214" s="124"/>
      <c r="H214" s="173">
        <v>0</v>
      </c>
      <c r="I214" s="119"/>
      <c r="J214" s="119"/>
      <c r="K214" s="119"/>
      <c r="L214" s="119"/>
      <c r="M214" s="119"/>
      <c r="N214" s="119"/>
      <c r="O214" s="119"/>
      <c r="P214" s="119"/>
      <c r="Q214" s="119"/>
      <c r="R214" s="119" t="s">
        <v>128</v>
      </c>
      <c r="S214" s="119">
        <v>0</v>
      </c>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row>
    <row r="215" spans="1:47" outlineLevel="1">
      <c r="A215" s="120"/>
      <c r="B215" s="122"/>
      <c r="C215" s="139" t="s">
        <v>340</v>
      </c>
      <c r="D215" s="157"/>
      <c r="E215" s="148">
        <v>18.600000000000001</v>
      </c>
      <c r="F215" s="176"/>
      <c r="G215" s="124"/>
      <c r="H215" s="173">
        <v>0</v>
      </c>
      <c r="I215" s="119"/>
      <c r="J215" s="119"/>
      <c r="K215" s="119"/>
      <c r="L215" s="119"/>
      <c r="M215" s="119"/>
      <c r="N215" s="119"/>
      <c r="O215" s="119"/>
      <c r="P215" s="119"/>
      <c r="Q215" s="119"/>
      <c r="R215" s="119" t="s">
        <v>128</v>
      </c>
      <c r="S215" s="119">
        <v>0</v>
      </c>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row>
    <row r="216" spans="1:47" outlineLevel="1">
      <c r="A216" s="120"/>
      <c r="B216" s="122"/>
      <c r="C216" s="139" t="s">
        <v>341</v>
      </c>
      <c r="D216" s="157"/>
      <c r="E216" s="148"/>
      <c r="F216" s="176"/>
      <c r="G216" s="124"/>
      <c r="H216" s="173">
        <v>0</v>
      </c>
      <c r="I216" s="119"/>
      <c r="J216" s="119"/>
      <c r="K216" s="119"/>
      <c r="L216" s="119"/>
      <c r="M216" s="119"/>
      <c r="N216" s="119"/>
      <c r="O216" s="119"/>
      <c r="P216" s="119"/>
      <c r="Q216" s="119"/>
      <c r="R216" s="119" t="s">
        <v>128</v>
      </c>
      <c r="S216" s="119">
        <v>0</v>
      </c>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row>
    <row r="217" spans="1:47" outlineLevel="1">
      <c r="A217" s="120"/>
      <c r="B217" s="122"/>
      <c r="C217" s="139" t="s">
        <v>342</v>
      </c>
      <c r="D217" s="157"/>
      <c r="E217" s="148">
        <v>74.8</v>
      </c>
      <c r="F217" s="176"/>
      <c r="G217" s="124"/>
      <c r="H217" s="173">
        <v>0</v>
      </c>
      <c r="I217" s="119"/>
      <c r="J217" s="119"/>
      <c r="K217" s="119"/>
      <c r="L217" s="119"/>
      <c r="M217" s="119"/>
      <c r="N217" s="119"/>
      <c r="O217" s="119"/>
      <c r="P217" s="119"/>
      <c r="Q217" s="119"/>
      <c r="R217" s="119" t="s">
        <v>128</v>
      </c>
      <c r="S217" s="119">
        <v>0</v>
      </c>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row>
    <row r="218" spans="1:47" outlineLevel="1">
      <c r="A218" s="120"/>
      <c r="B218" s="122"/>
      <c r="C218" s="139" t="s">
        <v>343</v>
      </c>
      <c r="D218" s="157"/>
      <c r="E218" s="148"/>
      <c r="F218" s="176"/>
      <c r="G218" s="124"/>
      <c r="H218" s="173">
        <v>0</v>
      </c>
      <c r="I218" s="119"/>
      <c r="J218" s="119"/>
      <c r="K218" s="119"/>
      <c r="L218" s="119"/>
      <c r="M218" s="119"/>
      <c r="N218" s="119"/>
      <c r="O218" s="119"/>
      <c r="P218" s="119"/>
      <c r="Q218" s="119"/>
      <c r="R218" s="119" t="s">
        <v>128</v>
      </c>
      <c r="S218" s="119">
        <v>0</v>
      </c>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row>
    <row r="219" spans="1:47" outlineLevel="1">
      <c r="A219" s="120"/>
      <c r="B219" s="122"/>
      <c r="C219" s="139" t="s">
        <v>344</v>
      </c>
      <c r="D219" s="157"/>
      <c r="E219" s="148">
        <v>80.8</v>
      </c>
      <c r="F219" s="176"/>
      <c r="G219" s="124"/>
      <c r="H219" s="173">
        <v>0</v>
      </c>
      <c r="I219" s="119"/>
      <c r="J219" s="119"/>
      <c r="K219" s="119"/>
      <c r="L219" s="119"/>
      <c r="M219" s="119"/>
      <c r="N219" s="119"/>
      <c r="O219" s="119"/>
      <c r="P219" s="119"/>
      <c r="Q219" s="119"/>
      <c r="R219" s="119" t="s">
        <v>128</v>
      </c>
      <c r="S219" s="119">
        <v>0</v>
      </c>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row>
    <row r="220" spans="1:47" outlineLevel="1">
      <c r="A220" s="120"/>
      <c r="B220" s="122"/>
      <c r="C220" s="139" t="s">
        <v>307</v>
      </c>
      <c r="D220" s="157"/>
      <c r="E220" s="148"/>
      <c r="F220" s="176"/>
      <c r="G220" s="124"/>
      <c r="H220" s="173">
        <v>0</v>
      </c>
      <c r="I220" s="119"/>
      <c r="J220" s="119"/>
      <c r="K220" s="119"/>
      <c r="L220" s="119"/>
      <c r="M220" s="119"/>
      <c r="N220" s="119"/>
      <c r="O220" s="119"/>
      <c r="P220" s="119"/>
      <c r="Q220" s="119"/>
      <c r="R220" s="119" t="s">
        <v>128</v>
      </c>
      <c r="S220" s="119">
        <v>0</v>
      </c>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row>
    <row r="221" spans="1:47" outlineLevel="1">
      <c r="A221" s="120">
        <v>50</v>
      </c>
      <c r="B221" s="122" t="s">
        <v>345</v>
      </c>
      <c r="C221" s="138" t="s">
        <v>346</v>
      </c>
      <c r="D221" s="156" t="s">
        <v>263</v>
      </c>
      <c r="E221" s="124">
        <v>186.9</v>
      </c>
      <c r="F221" s="176"/>
      <c r="G221" s="124">
        <f>ROUND(E221*F221,2)</f>
        <v>0</v>
      </c>
      <c r="H221" s="173" t="s">
        <v>1523</v>
      </c>
      <c r="I221" s="119"/>
      <c r="J221" s="119"/>
      <c r="K221" s="119"/>
      <c r="L221" s="119"/>
      <c r="M221" s="119"/>
      <c r="N221" s="119"/>
      <c r="O221" s="119"/>
      <c r="P221" s="119"/>
      <c r="Q221" s="119"/>
      <c r="R221" s="119" t="s">
        <v>126</v>
      </c>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row>
    <row r="222" spans="1:47" outlineLevel="1">
      <c r="A222" s="120"/>
      <c r="B222" s="122"/>
      <c r="C222" s="139" t="s">
        <v>338</v>
      </c>
      <c r="D222" s="157"/>
      <c r="E222" s="148"/>
      <c r="F222" s="176"/>
      <c r="G222" s="124"/>
      <c r="H222" s="173">
        <v>0</v>
      </c>
      <c r="I222" s="119"/>
      <c r="J222" s="119"/>
      <c r="K222" s="119"/>
      <c r="L222" s="119"/>
      <c r="M222" s="119"/>
      <c r="N222" s="119"/>
      <c r="O222" s="119"/>
      <c r="P222" s="119"/>
      <c r="Q222" s="119"/>
      <c r="R222" s="119" t="s">
        <v>128</v>
      </c>
      <c r="S222" s="119">
        <v>0</v>
      </c>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row>
    <row r="223" spans="1:47" outlineLevel="1">
      <c r="A223" s="120"/>
      <c r="B223" s="122"/>
      <c r="C223" s="139" t="s">
        <v>339</v>
      </c>
      <c r="D223" s="157"/>
      <c r="E223" s="148">
        <v>12.7</v>
      </c>
      <c r="F223" s="176"/>
      <c r="G223" s="124"/>
      <c r="H223" s="173">
        <v>0</v>
      </c>
      <c r="I223" s="119"/>
      <c r="J223" s="119"/>
      <c r="K223" s="119"/>
      <c r="L223" s="119"/>
      <c r="M223" s="119"/>
      <c r="N223" s="119"/>
      <c r="O223" s="119"/>
      <c r="P223" s="119"/>
      <c r="Q223" s="119"/>
      <c r="R223" s="119" t="s">
        <v>128</v>
      </c>
      <c r="S223" s="119">
        <v>0</v>
      </c>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row>
    <row r="224" spans="1:47" outlineLevel="1">
      <c r="A224" s="120"/>
      <c r="B224" s="122"/>
      <c r="C224" s="139" t="s">
        <v>340</v>
      </c>
      <c r="D224" s="157"/>
      <c r="E224" s="148">
        <v>18.600000000000001</v>
      </c>
      <c r="F224" s="176"/>
      <c r="G224" s="124"/>
      <c r="H224" s="173">
        <v>0</v>
      </c>
      <c r="I224" s="119"/>
      <c r="J224" s="119"/>
      <c r="K224" s="119"/>
      <c r="L224" s="119"/>
      <c r="M224" s="119"/>
      <c r="N224" s="119"/>
      <c r="O224" s="119"/>
      <c r="P224" s="119"/>
      <c r="Q224" s="119"/>
      <c r="R224" s="119" t="s">
        <v>128</v>
      </c>
      <c r="S224" s="119">
        <v>0</v>
      </c>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row>
    <row r="225" spans="1:47" outlineLevel="1">
      <c r="A225" s="120"/>
      <c r="B225" s="122"/>
      <c r="C225" s="139" t="s">
        <v>341</v>
      </c>
      <c r="D225" s="157"/>
      <c r="E225" s="148"/>
      <c r="F225" s="176"/>
      <c r="G225" s="124"/>
      <c r="H225" s="173">
        <v>0</v>
      </c>
      <c r="I225" s="119"/>
      <c r="J225" s="119"/>
      <c r="K225" s="119"/>
      <c r="L225" s="119"/>
      <c r="M225" s="119"/>
      <c r="N225" s="119"/>
      <c r="O225" s="119"/>
      <c r="P225" s="119"/>
      <c r="Q225" s="119"/>
      <c r="R225" s="119" t="s">
        <v>128</v>
      </c>
      <c r="S225" s="119">
        <v>0</v>
      </c>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row>
    <row r="226" spans="1:47" outlineLevel="1">
      <c r="A226" s="120"/>
      <c r="B226" s="122"/>
      <c r="C226" s="139" t="s">
        <v>342</v>
      </c>
      <c r="D226" s="157"/>
      <c r="E226" s="148">
        <v>74.8</v>
      </c>
      <c r="F226" s="176"/>
      <c r="G226" s="124"/>
      <c r="H226" s="173">
        <v>0</v>
      </c>
      <c r="I226" s="119"/>
      <c r="J226" s="119"/>
      <c r="K226" s="119"/>
      <c r="L226" s="119"/>
      <c r="M226" s="119"/>
      <c r="N226" s="119"/>
      <c r="O226" s="119"/>
      <c r="P226" s="119"/>
      <c r="Q226" s="119"/>
      <c r="R226" s="119" t="s">
        <v>128</v>
      </c>
      <c r="S226" s="119">
        <v>0</v>
      </c>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row>
    <row r="227" spans="1:47" outlineLevel="1">
      <c r="A227" s="120"/>
      <c r="B227" s="122"/>
      <c r="C227" s="139" t="s">
        <v>343</v>
      </c>
      <c r="D227" s="157"/>
      <c r="E227" s="148"/>
      <c r="F227" s="176"/>
      <c r="G227" s="124"/>
      <c r="H227" s="173">
        <v>0</v>
      </c>
      <c r="I227" s="119"/>
      <c r="J227" s="119"/>
      <c r="K227" s="119"/>
      <c r="L227" s="119"/>
      <c r="M227" s="119"/>
      <c r="N227" s="119"/>
      <c r="O227" s="119"/>
      <c r="P227" s="119"/>
      <c r="Q227" s="119"/>
      <c r="R227" s="119" t="s">
        <v>128</v>
      </c>
      <c r="S227" s="119">
        <v>0</v>
      </c>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row>
    <row r="228" spans="1:47" outlineLevel="1">
      <c r="A228" s="120"/>
      <c r="B228" s="122"/>
      <c r="C228" s="139" t="s">
        <v>344</v>
      </c>
      <c r="D228" s="157"/>
      <c r="E228" s="148">
        <v>80.8</v>
      </c>
      <c r="F228" s="176"/>
      <c r="G228" s="124"/>
      <c r="H228" s="173">
        <v>0</v>
      </c>
      <c r="I228" s="119"/>
      <c r="J228" s="119"/>
      <c r="K228" s="119"/>
      <c r="L228" s="119"/>
      <c r="M228" s="119"/>
      <c r="N228" s="119"/>
      <c r="O228" s="119"/>
      <c r="P228" s="119"/>
      <c r="Q228" s="119"/>
      <c r="R228" s="119" t="s">
        <v>128</v>
      </c>
      <c r="S228" s="119">
        <v>0</v>
      </c>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row>
    <row r="229" spans="1:47" outlineLevel="1">
      <c r="A229" s="120"/>
      <c r="B229" s="122"/>
      <c r="C229" s="139" t="s">
        <v>307</v>
      </c>
      <c r="D229" s="157"/>
      <c r="E229" s="148"/>
      <c r="F229" s="176"/>
      <c r="G229" s="124"/>
      <c r="H229" s="173">
        <v>0</v>
      </c>
      <c r="I229" s="119"/>
      <c r="J229" s="119"/>
      <c r="K229" s="119"/>
      <c r="L229" s="119"/>
      <c r="M229" s="119"/>
      <c r="N229" s="119"/>
      <c r="O229" s="119"/>
      <c r="P229" s="119"/>
      <c r="Q229" s="119"/>
      <c r="R229" s="119" t="s">
        <v>128</v>
      </c>
      <c r="S229" s="119">
        <v>0</v>
      </c>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row>
    <row r="230" spans="1:47" outlineLevel="1">
      <c r="A230" s="120">
        <v>51</v>
      </c>
      <c r="B230" s="122" t="s">
        <v>347</v>
      </c>
      <c r="C230" s="138" t="s">
        <v>348</v>
      </c>
      <c r="D230" s="156" t="s">
        <v>125</v>
      </c>
      <c r="E230" s="124">
        <v>17</v>
      </c>
      <c r="F230" s="176"/>
      <c r="G230" s="124">
        <f>ROUND(E230*F230,2)</f>
        <v>0</v>
      </c>
      <c r="H230" s="173" t="s">
        <v>1523</v>
      </c>
      <c r="I230" s="119"/>
      <c r="J230" s="119"/>
      <c r="K230" s="119"/>
      <c r="L230" s="119"/>
      <c r="M230" s="119"/>
      <c r="N230" s="119"/>
      <c r="O230" s="119"/>
      <c r="P230" s="119"/>
      <c r="Q230" s="119"/>
      <c r="R230" s="119" t="s">
        <v>126</v>
      </c>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row>
    <row r="231" spans="1:47" outlineLevel="1">
      <c r="A231" s="120"/>
      <c r="B231" s="122"/>
      <c r="C231" s="139" t="s">
        <v>4094</v>
      </c>
      <c r="D231" s="157"/>
      <c r="E231" s="148">
        <v>17</v>
      </c>
      <c r="F231" s="176"/>
      <c r="G231" s="124"/>
      <c r="H231" s="173">
        <v>0</v>
      </c>
      <c r="I231" s="119"/>
      <c r="J231" s="119"/>
      <c r="K231" s="119"/>
      <c r="L231" s="119"/>
      <c r="M231" s="119"/>
      <c r="N231" s="119"/>
      <c r="O231" s="119"/>
      <c r="P231" s="119"/>
      <c r="Q231" s="119"/>
      <c r="R231" s="119" t="s">
        <v>128</v>
      </c>
      <c r="S231" s="119">
        <v>0</v>
      </c>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row>
    <row r="232" spans="1:47" outlineLevel="1">
      <c r="A232" s="120">
        <v>52</v>
      </c>
      <c r="B232" s="122" t="s">
        <v>350</v>
      </c>
      <c r="C232" s="138" t="s">
        <v>351</v>
      </c>
      <c r="D232" s="156" t="s">
        <v>125</v>
      </c>
      <c r="E232" s="124">
        <v>6</v>
      </c>
      <c r="F232" s="176"/>
      <c r="G232" s="124">
        <f>ROUND(E232*F232,2)</f>
        <v>0</v>
      </c>
      <c r="H232" s="173" t="s">
        <v>1523</v>
      </c>
      <c r="I232" s="119"/>
      <c r="J232" s="119"/>
      <c r="K232" s="119"/>
      <c r="L232" s="119"/>
      <c r="M232" s="119"/>
      <c r="N232" s="119"/>
      <c r="O232" s="119"/>
      <c r="P232" s="119"/>
      <c r="Q232" s="119"/>
      <c r="R232" s="119" t="s">
        <v>126</v>
      </c>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row>
    <row r="233" spans="1:47" outlineLevel="1">
      <c r="A233" s="120"/>
      <c r="B233" s="122"/>
      <c r="C233" s="139" t="s">
        <v>4095</v>
      </c>
      <c r="D233" s="157"/>
      <c r="E233" s="148">
        <v>6</v>
      </c>
      <c r="F233" s="176"/>
      <c r="G233" s="124"/>
      <c r="H233" s="173">
        <v>0</v>
      </c>
      <c r="I233" s="119"/>
      <c r="J233" s="119"/>
      <c r="K233" s="119"/>
      <c r="L233" s="119"/>
      <c r="M233" s="119"/>
      <c r="N233" s="119"/>
      <c r="O233" s="119"/>
      <c r="P233" s="119"/>
      <c r="Q233" s="119"/>
      <c r="R233" s="119" t="s">
        <v>128</v>
      </c>
      <c r="S233" s="119">
        <v>0</v>
      </c>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row>
    <row r="234" spans="1:47" s="342" customFormat="1" outlineLevel="1">
      <c r="A234" s="120" t="s">
        <v>4096</v>
      </c>
      <c r="B234" s="122" t="s">
        <v>4097</v>
      </c>
      <c r="C234" s="138" t="s">
        <v>4098</v>
      </c>
      <c r="D234" s="156" t="s">
        <v>125</v>
      </c>
      <c r="E234" s="176">
        <v>3</v>
      </c>
      <c r="F234" s="176"/>
      <c r="G234" s="176">
        <f>ROUND(E234*F234,2)</f>
        <v>0</v>
      </c>
      <c r="H234" s="173" t="s">
        <v>1523</v>
      </c>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row>
    <row r="235" spans="1:47" s="342" customFormat="1" outlineLevel="1">
      <c r="A235" s="120"/>
      <c r="B235" s="122"/>
      <c r="C235" s="139" t="s">
        <v>377</v>
      </c>
      <c r="D235" s="157"/>
      <c r="E235" s="148">
        <v>3</v>
      </c>
      <c r="F235" s="176"/>
      <c r="G235" s="176"/>
      <c r="H235" s="173">
        <v>0</v>
      </c>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row>
    <row r="236" spans="1:47" outlineLevel="1">
      <c r="A236" s="120">
        <v>53</v>
      </c>
      <c r="B236" s="122" t="s">
        <v>353</v>
      </c>
      <c r="C236" s="138" t="s">
        <v>354</v>
      </c>
      <c r="D236" s="156" t="s">
        <v>125</v>
      </c>
      <c r="E236" s="124">
        <v>1</v>
      </c>
      <c r="F236" s="176"/>
      <c r="G236" s="124">
        <f>ROUND(E236*F236,2)</f>
        <v>0</v>
      </c>
      <c r="H236" s="173" t="s">
        <v>1523</v>
      </c>
      <c r="I236" s="119"/>
      <c r="J236" s="119"/>
      <c r="K236" s="119"/>
      <c r="L236" s="119"/>
      <c r="M236" s="119"/>
      <c r="N236" s="119"/>
      <c r="O236" s="119"/>
      <c r="P236" s="119"/>
      <c r="Q236" s="119"/>
      <c r="R236" s="119" t="s">
        <v>126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row>
    <row r="237" spans="1:47" outlineLevel="1">
      <c r="A237" s="120"/>
      <c r="B237" s="122"/>
      <c r="C237" s="139" t="s">
        <v>127</v>
      </c>
      <c r="D237" s="157"/>
      <c r="E237" s="148">
        <v>1</v>
      </c>
      <c r="F237" s="176"/>
      <c r="G237" s="124"/>
      <c r="H237" s="173">
        <v>0</v>
      </c>
      <c r="I237" s="119"/>
      <c r="J237" s="119"/>
      <c r="K237" s="119"/>
      <c r="L237" s="119"/>
      <c r="M237" s="119"/>
      <c r="N237" s="119"/>
      <c r="O237" s="119"/>
      <c r="P237" s="119"/>
      <c r="Q237" s="119"/>
      <c r="R237" s="119" t="s">
        <v>128</v>
      </c>
      <c r="S237" s="119">
        <v>0</v>
      </c>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row>
    <row r="238" spans="1:47" outlineLevel="1">
      <c r="A238" s="120">
        <v>54</v>
      </c>
      <c r="B238" s="122" t="s">
        <v>355</v>
      </c>
      <c r="C238" s="138" t="s">
        <v>356</v>
      </c>
      <c r="D238" s="156" t="s">
        <v>125</v>
      </c>
      <c r="E238" s="124">
        <v>1</v>
      </c>
      <c r="F238" s="176"/>
      <c r="G238" s="124">
        <f>ROUND(E238*F238,2)</f>
        <v>0</v>
      </c>
      <c r="H238" s="173" t="s">
        <v>1523</v>
      </c>
      <c r="I238" s="119"/>
      <c r="J238" s="119"/>
      <c r="K238" s="119"/>
      <c r="L238" s="119"/>
      <c r="M238" s="119"/>
      <c r="N238" s="119"/>
      <c r="O238" s="119"/>
      <c r="P238" s="119"/>
      <c r="Q238" s="119"/>
      <c r="R238" s="119" t="s">
        <v>126</v>
      </c>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row>
    <row r="239" spans="1:47" outlineLevel="1">
      <c r="A239" s="120"/>
      <c r="B239" s="122"/>
      <c r="C239" s="139" t="s">
        <v>127</v>
      </c>
      <c r="D239" s="157"/>
      <c r="E239" s="148">
        <v>1</v>
      </c>
      <c r="F239" s="176"/>
      <c r="G239" s="124"/>
      <c r="H239" s="173">
        <v>0</v>
      </c>
      <c r="I239" s="119"/>
      <c r="J239" s="119"/>
      <c r="K239" s="119"/>
      <c r="L239" s="119"/>
      <c r="M239" s="119"/>
      <c r="N239" s="119"/>
      <c r="O239" s="119"/>
      <c r="P239" s="119"/>
      <c r="Q239" s="119"/>
      <c r="R239" s="119" t="s">
        <v>128</v>
      </c>
      <c r="S239" s="119">
        <v>0</v>
      </c>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row>
    <row r="240" spans="1:47" outlineLevel="1">
      <c r="A240" s="120">
        <v>55</v>
      </c>
      <c r="B240" s="122" t="s">
        <v>357</v>
      </c>
      <c r="C240" s="138" t="s">
        <v>358</v>
      </c>
      <c r="D240" s="156" t="s">
        <v>125</v>
      </c>
      <c r="E240" s="124">
        <v>1</v>
      </c>
      <c r="F240" s="176"/>
      <c r="G240" s="124">
        <f>ROUND(E240*F240,2)</f>
        <v>0</v>
      </c>
      <c r="H240" s="173" t="s">
        <v>1523</v>
      </c>
      <c r="I240" s="119"/>
      <c r="J240" s="119"/>
      <c r="K240" s="119"/>
      <c r="L240" s="119"/>
      <c r="M240" s="119"/>
      <c r="N240" s="119"/>
      <c r="O240" s="119"/>
      <c r="P240" s="119"/>
      <c r="Q240" s="119"/>
      <c r="R240" s="119" t="s">
        <v>126</v>
      </c>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row>
    <row r="241" spans="1:47" outlineLevel="1">
      <c r="A241" s="120"/>
      <c r="B241" s="122"/>
      <c r="C241" s="139" t="s">
        <v>127</v>
      </c>
      <c r="D241" s="157"/>
      <c r="E241" s="148">
        <v>1</v>
      </c>
      <c r="F241" s="176"/>
      <c r="G241" s="124"/>
      <c r="H241" s="173">
        <v>0</v>
      </c>
      <c r="I241" s="119"/>
      <c r="J241" s="119"/>
      <c r="K241" s="119"/>
      <c r="L241" s="119"/>
      <c r="M241" s="119"/>
      <c r="N241" s="119"/>
      <c r="O241" s="119"/>
      <c r="P241" s="119"/>
      <c r="Q241" s="119"/>
      <c r="R241" s="119" t="s">
        <v>128</v>
      </c>
      <c r="S241" s="119">
        <v>0</v>
      </c>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row>
    <row r="242" spans="1:47" outlineLevel="1">
      <c r="A242" s="120">
        <v>56</v>
      </c>
      <c r="B242" s="122" t="s">
        <v>359</v>
      </c>
      <c r="C242" s="138" t="s">
        <v>360</v>
      </c>
      <c r="D242" s="156" t="s">
        <v>125</v>
      </c>
      <c r="E242" s="124">
        <v>1</v>
      </c>
      <c r="F242" s="176"/>
      <c r="G242" s="124">
        <f>ROUND(E242*F242,2)</f>
        <v>0</v>
      </c>
      <c r="H242" s="173" t="s">
        <v>1523</v>
      </c>
      <c r="I242" s="119"/>
      <c r="J242" s="119"/>
      <c r="K242" s="119"/>
      <c r="L242" s="119"/>
      <c r="M242" s="119"/>
      <c r="N242" s="119"/>
      <c r="O242" s="119"/>
      <c r="P242" s="119"/>
      <c r="Q242" s="119"/>
      <c r="R242" s="119" t="s">
        <v>126</v>
      </c>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row>
    <row r="243" spans="1:47" outlineLevel="1">
      <c r="A243" s="120"/>
      <c r="B243" s="122"/>
      <c r="C243" s="139" t="s">
        <v>127</v>
      </c>
      <c r="D243" s="157"/>
      <c r="E243" s="148">
        <v>1</v>
      </c>
      <c r="F243" s="176"/>
      <c r="G243" s="124"/>
      <c r="H243" s="173">
        <v>0</v>
      </c>
      <c r="I243" s="119"/>
      <c r="J243" s="119"/>
      <c r="K243" s="119"/>
      <c r="L243" s="119"/>
      <c r="M243" s="119"/>
      <c r="N243" s="119"/>
      <c r="O243" s="119"/>
      <c r="P243" s="119"/>
      <c r="Q243" s="119"/>
      <c r="R243" s="119" t="s">
        <v>128</v>
      </c>
      <c r="S243" s="119">
        <v>0</v>
      </c>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row>
    <row r="244" spans="1:47" outlineLevel="1">
      <c r="A244" s="120">
        <v>57</v>
      </c>
      <c r="B244" s="122" t="s">
        <v>361</v>
      </c>
      <c r="C244" s="138" t="s">
        <v>362</v>
      </c>
      <c r="D244" s="156" t="s">
        <v>263</v>
      </c>
      <c r="E244" s="124">
        <v>41.25</v>
      </c>
      <c r="F244" s="176"/>
      <c r="G244" s="124">
        <f>ROUND(E244*F244,2)</f>
        <v>0</v>
      </c>
      <c r="H244" s="173" t="s">
        <v>1523</v>
      </c>
      <c r="I244" s="119"/>
      <c r="J244" s="119"/>
      <c r="K244" s="119"/>
      <c r="L244" s="119"/>
      <c r="M244" s="119"/>
      <c r="N244" s="119"/>
      <c r="O244" s="119"/>
      <c r="P244" s="119"/>
      <c r="Q244" s="119"/>
      <c r="R244" s="119" t="s">
        <v>126</v>
      </c>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row>
    <row r="245" spans="1:47" outlineLevel="1">
      <c r="A245" s="120"/>
      <c r="B245" s="122"/>
      <c r="C245" s="139" t="s">
        <v>4099</v>
      </c>
      <c r="D245" s="157"/>
      <c r="E245" s="148">
        <v>41.25</v>
      </c>
      <c r="F245" s="176"/>
      <c r="G245" s="124"/>
      <c r="H245" s="173">
        <v>0</v>
      </c>
      <c r="I245" s="119"/>
      <c r="J245" s="119"/>
      <c r="K245" s="119"/>
      <c r="L245" s="119"/>
      <c r="M245" s="119"/>
      <c r="N245" s="119"/>
      <c r="O245" s="119"/>
      <c r="P245" s="119"/>
      <c r="Q245" s="119"/>
      <c r="R245" s="119" t="s">
        <v>128</v>
      </c>
      <c r="S245" s="119">
        <v>0</v>
      </c>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row>
    <row r="246" spans="1:47" outlineLevel="1">
      <c r="A246" s="120">
        <v>58</v>
      </c>
      <c r="B246" s="122" t="s">
        <v>363</v>
      </c>
      <c r="C246" s="138" t="s">
        <v>364</v>
      </c>
      <c r="D246" s="156" t="s">
        <v>263</v>
      </c>
      <c r="E246" s="124">
        <v>3.75</v>
      </c>
      <c r="F246" s="176"/>
      <c r="G246" s="124">
        <f>ROUND(E246*F246,2)</f>
        <v>0</v>
      </c>
      <c r="H246" s="173" t="s">
        <v>1523</v>
      </c>
      <c r="I246" s="119"/>
      <c r="J246" s="119"/>
      <c r="K246" s="119"/>
      <c r="L246" s="119"/>
      <c r="M246" s="119"/>
      <c r="N246" s="119"/>
      <c r="O246" s="119"/>
      <c r="P246" s="119"/>
      <c r="Q246" s="119"/>
      <c r="R246" s="119" t="s">
        <v>126</v>
      </c>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row>
    <row r="247" spans="1:47" outlineLevel="1">
      <c r="A247" s="120"/>
      <c r="B247" s="122"/>
      <c r="C247" s="139" t="s">
        <v>365</v>
      </c>
      <c r="D247" s="157"/>
      <c r="E247" s="148">
        <v>3.75</v>
      </c>
      <c r="F247" s="176"/>
      <c r="G247" s="124"/>
      <c r="H247" s="173">
        <v>0</v>
      </c>
      <c r="I247" s="119"/>
      <c r="J247" s="119"/>
      <c r="K247" s="119"/>
      <c r="L247" s="119"/>
      <c r="M247" s="119"/>
      <c r="N247" s="119"/>
      <c r="O247" s="119"/>
      <c r="P247" s="119"/>
      <c r="Q247" s="119"/>
      <c r="R247" s="119" t="s">
        <v>128</v>
      </c>
      <c r="S247" s="119">
        <v>0</v>
      </c>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row>
    <row r="248" spans="1:47" outlineLevel="1">
      <c r="A248" s="120">
        <v>59</v>
      </c>
      <c r="B248" s="122" t="s">
        <v>366</v>
      </c>
      <c r="C248" s="138" t="s">
        <v>367</v>
      </c>
      <c r="D248" s="156" t="s">
        <v>125</v>
      </c>
      <c r="E248" s="124">
        <v>15</v>
      </c>
      <c r="F248" s="176"/>
      <c r="G248" s="124">
        <f>ROUND(E248*F248,2)</f>
        <v>0</v>
      </c>
      <c r="H248" s="173" t="s">
        <v>1523</v>
      </c>
      <c r="I248" s="119"/>
      <c r="J248" s="119"/>
      <c r="K248" s="119"/>
      <c r="L248" s="119"/>
      <c r="M248" s="119"/>
      <c r="N248" s="119"/>
      <c r="O248" s="119"/>
      <c r="P248" s="119"/>
      <c r="Q248" s="119"/>
      <c r="R248" s="119" t="s">
        <v>126</v>
      </c>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row>
    <row r="249" spans="1:47" outlineLevel="1">
      <c r="A249" s="120"/>
      <c r="B249" s="122"/>
      <c r="C249" s="139" t="s">
        <v>368</v>
      </c>
      <c r="D249" s="157"/>
      <c r="E249" s="148">
        <v>15</v>
      </c>
      <c r="F249" s="176"/>
      <c r="G249" s="124"/>
      <c r="H249" s="173">
        <v>0</v>
      </c>
      <c r="I249" s="119"/>
      <c r="J249" s="119"/>
      <c r="K249" s="119"/>
      <c r="L249" s="119"/>
      <c r="M249" s="119"/>
      <c r="N249" s="119"/>
      <c r="O249" s="119"/>
      <c r="P249" s="119"/>
      <c r="Q249" s="119"/>
      <c r="R249" s="119" t="s">
        <v>128</v>
      </c>
      <c r="S249" s="119">
        <v>0</v>
      </c>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row>
    <row r="250" spans="1:47" outlineLevel="1">
      <c r="A250" s="120">
        <v>60</v>
      </c>
      <c r="B250" s="122" t="s">
        <v>369</v>
      </c>
      <c r="C250" s="138" t="s">
        <v>370</v>
      </c>
      <c r="D250" s="156" t="s">
        <v>125</v>
      </c>
      <c r="E250" s="124">
        <v>95</v>
      </c>
      <c r="F250" s="176"/>
      <c r="G250" s="124">
        <f>ROUND(E250*F250,2)</f>
        <v>0</v>
      </c>
      <c r="H250" s="173" t="s">
        <v>1523</v>
      </c>
      <c r="I250" s="119"/>
      <c r="J250" s="119"/>
      <c r="K250" s="119"/>
      <c r="L250" s="119"/>
      <c r="M250" s="119"/>
      <c r="N250" s="119"/>
      <c r="O250" s="119"/>
      <c r="P250" s="119"/>
      <c r="Q250" s="119"/>
      <c r="R250" s="119" t="s">
        <v>126</v>
      </c>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row>
    <row r="251" spans="1:47" outlineLevel="1">
      <c r="A251" s="120"/>
      <c r="B251" s="122"/>
      <c r="C251" s="139" t="s">
        <v>371</v>
      </c>
      <c r="D251" s="157"/>
      <c r="E251" s="148">
        <v>95</v>
      </c>
      <c r="F251" s="176"/>
      <c r="G251" s="124"/>
      <c r="H251" s="173">
        <v>0</v>
      </c>
      <c r="I251" s="119"/>
      <c r="J251" s="119"/>
      <c r="K251" s="119"/>
      <c r="L251" s="119"/>
      <c r="M251" s="119"/>
      <c r="N251" s="119"/>
      <c r="O251" s="119"/>
      <c r="P251" s="119"/>
      <c r="Q251" s="119"/>
      <c r="R251" s="119" t="s">
        <v>128</v>
      </c>
      <c r="S251" s="119">
        <v>0</v>
      </c>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row>
    <row r="252" spans="1:47" outlineLevel="1">
      <c r="A252" s="120">
        <v>61</v>
      </c>
      <c r="B252" s="122" t="s">
        <v>372</v>
      </c>
      <c r="C252" s="138" t="s">
        <v>373</v>
      </c>
      <c r="D252" s="156" t="s">
        <v>125</v>
      </c>
      <c r="E252" s="124">
        <v>25</v>
      </c>
      <c r="F252" s="176"/>
      <c r="G252" s="124">
        <f>ROUND(E252*F252,2)</f>
        <v>0</v>
      </c>
      <c r="H252" s="173" t="s">
        <v>1523</v>
      </c>
      <c r="I252" s="119"/>
      <c r="J252" s="119"/>
      <c r="K252" s="119"/>
      <c r="L252" s="119"/>
      <c r="M252" s="119"/>
      <c r="N252" s="119"/>
      <c r="O252" s="119"/>
      <c r="P252" s="119"/>
      <c r="Q252" s="119"/>
      <c r="R252" s="119" t="s">
        <v>126</v>
      </c>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row>
    <row r="253" spans="1:47" outlineLevel="1">
      <c r="A253" s="120"/>
      <c r="B253" s="122"/>
      <c r="C253" s="139" t="s">
        <v>374</v>
      </c>
      <c r="D253" s="157"/>
      <c r="E253" s="148">
        <v>25</v>
      </c>
      <c r="F253" s="176"/>
      <c r="G253" s="124"/>
      <c r="H253" s="173">
        <v>0</v>
      </c>
      <c r="I253" s="119"/>
      <c r="J253" s="119"/>
      <c r="K253" s="119"/>
      <c r="L253" s="119"/>
      <c r="M253" s="119"/>
      <c r="N253" s="119"/>
      <c r="O253" s="119"/>
      <c r="P253" s="119"/>
      <c r="Q253" s="119"/>
      <c r="R253" s="119" t="s">
        <v>128</v>
      </c>
      <c r="S253" s="119">
        <v>0</v>
      </c>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row>
    <row r="254" spans="1:47" outlineLevel="1">
      <c r="A254" s="120">
        <v>62</v>
      </c>
      <c r="B254" s="122" t="s">
        <v>375</v>
      </c>
      <c r="C254" s="138" t="s">
        <v>376</v>
      </c>
      <c r="D254" s="156" t="s">
        <v>125</v>
      </c>
      <c r="E254" s="124">
        <v>3</v>
      </c>
      <c r="F254" s="176"/>
      <c r="G254" s="124">
        <f>ROUND(E254*F254,2)</f>
        <v>0</v>
      </c>
      <c r="H254" s="173" t="s">
        <v>1523</v>
      </c>
      <c r="I254" s="119"/>
      <c r="J254" s="119"/>
      <c r="K254" s="119"/>
      <c r="L254" s="119"/>
      <c r="M254" s="119"/>
      <c r="N254" s="119"/>
      <c r="O254" s="119"/>
      <c r="P254" s="119"/>
      <c r="Q254" s="119"/>
      <c r="R254" s="119" t="s">
        <v>126</v>
      </c>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row>
    <row r="255" spans="1:47" outlineLevel="1">
      <c r="A255" s="120"/>
      <c r="B255" s="122"/>
      <c r="C255" s="139" t="s">
        <v>377</v>
      </c>
      <c r="D255" s="157"/>
      <c r="E255" s="148">
        <v>3</v>
      </c>
      <c r="F255" s="176"/>
      <c r="G255" s="124"/>
      <c r="H255" s="173">
        <v>0</v>
      </c>
      <c r="I255" s="119"/>
      <c r="J255" s="119"/>
      <c r="K255" s="119"/>
      <c r="L255" s="119"/>
      <c r="M255" s="119"/>
      <c r="N255" s="119"/>
      <c r="O255" s="119"/>
      <c r="P255" s="119"/>
      <c r="Q255" s="119"/>
      <c r="R255" s="119" t="s">
        <v>128</v>
      </c>
      <c r="S255" s="119">
        <v>0</v>
      </c>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row>
    <row r="256" spans="1:47" outlineLevel="1">
      <c r="A256" s="120">
        <v>63</v>
      </c>
      <c r="B256" s="122" t="s">
        <v>378</v>
      </c>
      <c r="C256" s="138" t="s">
        <v>379</v>
      </c>
      <c r="D256" s="156" t="s">
        <v>125</v>
      </c>
      <c r="E256" s="124">
        <v>7</v>
      </c>
      <c r="F256" s="176"/>
      <c r="G256" s="124">
        <f>ROUND(E256*F256,2)</f>
        <v>0</v>
      </c>
      <c r="H256" s="173" t="s">
        <v>1523</v>
      </c>
      <c r="I256" s="119"/>
      <c r="J256" s="119"/>
      <c r="K256" s="119"/>
      <c r="L256" s="119"/>
      <c r="M256" s="119"/>
      <c r="N256" s="119"/>
      <c r="O256" s="119"/>
      <c r="P256" s="119"/>
      <c r="Q256" s="119"/>
      <c r="R256" s="119" t="s">
        <v>126</v>
      </c>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row>
    <row r="257" spans="1:47" outlineLevel="1">
      <c r="A257" s="120"/>
      <c r="B257" s="122"/>
      <c r="C257" s="139" t="s">
        <v>380</v>
      </c>
      <c r="D257" s="157"/>
      <c r="E257" s="148">
        <v>7</v>
      </c>
      <c r="F257" s="176"/>
      <c r="G257" s="124"/>
      <c r="H257" s="173">
        <v>0</v>
      </c>
      <c r="I257" s="119"/>
      <c r="J257" s="119"/>
      <c r="K257" s="119"/>
      <c r="L257" s="119"/>
      <c r="M257" s="119"/>
      <c r="N257" s="119"/>
      <c r="O257" s="119"/>
      <c r="P257" s="119"/>
      <c r="Q257" s="119"/>
      <c r="R257" s="119" t="s">
        <v>128</v>
      </c>
      <c r="S257" s="119">
        <v>0</v>
      </c>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row>
    <row r="258" spans="1:47" outlineLevel="1">
      <c r="A258" s="120">
        <v>64</v>
      </c>
      <c r="B258" s="122" t="s">
        <v>381</v>
      </c>
      <c r="C258" s="138" t="s">
        <v>382</v>
      </c>
      <c r="D258" s="156" t="s">
        <v>125</v>
      </c>
      <c r="E258" s="124">
        <v>8</v>
      </c>
      <c r="F258" s="176"/>
      <c r="G258" s="124">
        <f>ROUND(E258*F258,2)</f>
        <v>0</v>
      </c>
      <c r="H258" s="173" t="s">
        <v>1523</v>
      </c>
      <c r="I258" s="119"/>
      <c r="J258" s="119"/>
      <c r="K258" s="119"/>
      <c r="L258" s="119"/>
      <c r="M258" s="119"/>
      <c r="N258" s="119"/>
      <c r="O258" s="119"/>
      <c r="P258" s="119"/>
      <c r="Q258" s="119"/>
      <c r="R258" s="119" t="s">
        <v>126</v>
      </c>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row>
    <row r="259" spans="1:47" outlineLevel="1">
      <c r="A259" s="120"/>
      <c r="B259" s="122"/>
      <c r="C259" s="139" t="s">
        <v>383</v>
      </c>
      <c r="D259" s="157"/>
      <c r="E259" s="148">
        <v>8</v>
      </c>
      <c r="F259" s="176"/>
      <c r="G259" s="124"/>
      <c r="H259" s="173">
        <v>0</v>
      </c>
      <c r="I259" s="119"/>
      <c r="J259" s="119"/>
      <c r="K259" s="119"/>
      <c r="L259" s="119"/>
      <c r="M259" s="119"/>
      <c r="N259" s="119"/>
      <c r="O259" s="119"/>
      <c r="P259" s="119"/>
      <c r="Q259" s="119"/>
      <c r="R259" s="119" t="s">
        <v>128</v>
      </c>
      <c r="S259" s="119">
        <v>0</v>
      </c>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row>
    <row r="260" spans="1:47" outlineLevel="1">
      <c r="A260" s="120">
        <v>65</v>
      </c>
      <c r="B260" s="122" t="s">
        <v>384</v>
      </c>
      <c r="C260" s="138" t="s">
        <v>385</v>
      </c>
      <c r="D260" s="156" t="s">
        <v>125</v>
      </c>
      <c r="E260" s="124">
        <v>6</v>
      </c>
      <c r="F260" s="176"/>
      <c r="G260" s="124">
        <f>ROUND(E260*F260,2)</f>
        <v>0</v>
      </c>
      <c r="H260" s="173" t="s">
        <v>1523</v>
      </c>
      <c r="I260" s="119"/>
      <c r="J260" s="119"/>
      <c r="K260" s="119"/>
      <c r="L260" s="119"/>
      <c r="M260" s="119"/>
      <c r="N260" s="119"/>
      <c r="O260" s="119"/>
      <c r="P260" s="119"/>
      <c r="Q260" s="119"/>
      <c r="R260" s="119" t="s">
        <v>126</v>
      </c>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row>
    <row r="261" spans="1:47" outlineLevel="1">
      <c r="A261" s="120"/>
      <c r="B261" s="122"/>
      <c r="C261" s="139" t="s">
        <v>386</v>
      </c>
      <c r="D261" s="157"/>
      <c r="E261" s="148">
        <v>6</v>
      </c>
      <c r="F261" s="176"/>
      <c r="G261" s="124"/>
      <c r="H261" s="173">
        <v>0</v>
      </c>
      <c r="I261" s="119"/>
      <c r="J261" s="119"/>
      <c r="K261" s="119"/>
      <c r="L261" s="119"/>
      <c r="M261" s="119"/>
      <c r="N261" s="119"/>
      <c r="O261" s="119"/>
      <c r="P261" s="119"/>
      <c r="Q261" s="119"/>
      <c r="R261" s="119" t="s">
        <v>128</v>
      </c>
      <c r="S261" s="119">
        <v>0</v>
      </c>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row>
    <row r="262" spans="1:47" outlineLevel="1">
      <c r="A262" s="120">
        <v>66</v>
      </c>
      <c r="B262" s="122" t="s">
        <v>387</v>
      </c>
      <c r="C262" s="138" t="s">
        <v>388</v>
      </c>
      <c r="D262" s="156" t="s">
        <v>263</v>
      </c>
      <c r="E262" s="124">
        <v>28.5</v>
      </c>
      <c r="F262" s="176"/>
      <c r="G262" s="124">
        <f>ROUND(E262*F262,2)</f>
        <v>0</v>
      </c>
      <c r="H262" s="173" t="s">
        <v>1523</v>
      </c>
      <c r="I262" s="119"/>
      <c r="J262" s="119"/>
      <c r="K262" s="119"/>
      <c r="L262" s="119"/>
      <c r="M262" s="119"/>
      <c r="N262" s="119"/>
      <c r="O262" s="119"/>
      <c r="P262" s="119"/>
      <c r="Q262" s="119"/>
      <c r="R262" s="119" t="s">
        <v>126</v>
      </c>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row>
    <row r="263" spans="1:47" outlineLevel="1">
      <c r="A263" s="120"/>
      <c r="B263" s="122"/>
      <c r="C263" s="139" t="s">
        <v>389</v>
      </c>
      <c r="D263" s="157"/>
      <c r="E263" s="148">
        <v>28.5</v>
      </c>
      <c r="F263" s="176"/>
      <c r="G263" s="124"/>
      <c r="H263" s="173">
        <v>0</v>
      </c>
      <c r="I263" s="119"/>
      <c r="J263" s="119"/>
      <c r="K263" s="119"/>
      <c r="L263" s="119"/>
      <c r="M263" s="119"/>
      <c r="N263" s="119"/>
      <c r="O263" s="119"/>
      <c r="P263" s="119"/>
      <c r="Q263" s="119"/>
      <c r="R263" s="119" t="s">
        <v>128</v>
      </c>
      <c r="S263" s="119">
        <v>0</v>
      </c>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row>
    <row r="264" spans="1:47">
      <c r="A264" s="121" t="s">
        <v>121</v>
      </c>
      <c r="B264" s="123" t="s">
        <v>49</v>
      </c>
      <c r="C264" s="140" t="s">
        <v>50</v>
      </c>
      <c r="D264" s="158"/>
      <c r="E264" s="125"/>
      <c r="F264" s="177"/>
      <c r="G264" s="125">
        <f>SUMIF(R265:R358,"&lt;&gt;NOR",G265:G358)</f>
        <v>0</v>
      </c>
      <c r="H264" s="174"/>
      <c r="I264" s="119"/>
      <c r="R264" t="s">
        <v>122</v>
      </c>
    </row>
    <row r="265" spans="1:47" ht="22.5" outlineLevel="1">
      <c r="A265" s="120">
        <v>67</v>
      </c>
      <c r="B265" s="122" t="s">
        <v>390</v>
      </c>
      <c r="C265" s="138" t="s">
        <v>391</v>
      </c>
      <c r="D265" s="156" t="s">
        <v>179</v>
      </c>
      <c r="E265" s="124">
        <v>482.69</v>
      </c>
      <c r="F265" s="176"/>
      <c r="G265" s="124">
        <f>ROUND(E265*F265,2)</f>
        <v>0</v>
      </c>
      <c r="H265" s="173" t="s">
        <v>1523</v>
      </c>
      <c r="I265" s="119"/>
      <c r="J265" s="119"/>
      <c r="K265" s="119"/>
      <c r="L265" s="119"/>
      <c r="M265" s="119"/>
      <c r="N265" s="119"/>
      <c r="O265" s="119"/>
      <c r="P265" s="119"/>
      <c r="Q265" s="119"/>
      <c r="R265" s="119" t="s">
        <v>126</v>
      </c>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row>
    <row r="266" spans="1:47" ht="22.5" outlineLevel="1">
      <c r="A266" s="120"/>
      <c r="B266" s="122"/>
      <c r="C266" s="139" t="s">
        <v>188</v>
      </c>
      <c r="D266" s="157"/>
      <c r="E266" s="148"/>
      <c r="F266" s="176"/>
      <c r="G266" s="124"/>
      <c r="H266" s="173">
        <v>0</v>
      </c>
      <c r="I266" s="119"/>
      <c r="J266" s="119"/>
      <c r="K266" s="119"/>
      <c r="L266" s="119"/>
      <c r="M266" s="119"/>
      <c r="N266" s="119"/>
      <c r="O266" s="119"/>
      <c r="P266" s="119"/>
      <c r="Q266" s="119"/>
      <c r="R266" s="119" t="s">
        <v>128</v>
      </c>
      <c r="S266" s="119">
        <v>0</v>
      </c>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row>
    <row r="267" spans="1:47" outlineLevel="1">
      <c r="A267" s="120"/>
      <c r="B267" s="122"/>
      <c r="C267" s="139" t="s">
        <v>392</v>
      </c>
      <c r="D267" s="157"/>
      <c r="E267" s="148"/>
      <c r="F267" s="176"/>
      <c r="G267" s="124"/>
      <c r="H267" s="173">
        <v>0</v>
      </c>
      <c r="I267" s="119"/>
      <c r="J267" s="119"/>
      <c r="K267" s="119"/>
      <c r="L267" s="119"/>
      <c r="M267" s="119"/>
      <c r="N267" s="119"/>
      <c r="O267" s="119"/>
      <c r="P267" s="119"/>
      <c r="Q267" s="119"/>
      <c r="R267" s="119" t="s">
        <v>128</v>
      </c>
      <c r="S267" s="119">
        <v>0</v>
      </c>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row>
    <row r="268" spans="1:47" outlineLevel="1">
      <c r="A268" s="120"/>
      <c r="B268" s="122"/>
      <c r="C268" s="139" t="s">
        <v>393</v>
      </c>
      <c r="D268" s="157"/>
      <c r="E268" s="148">
        <v>332.4</v>
      </c>
      <c r="F268" s="176"/>
      <c r="G268" s="124"/>
      <c r="H268" s="173">
        <v>0</v>
      </c>
      <c r="I268" s="119"/>
      <c r="J268" s="119"/>
      <c r="K268" s="119"/>
      <c r="L268" s="119"/>
      <c r="M268" s="119"/>
      <c r="N268" s="119"/>
      <c r="O268" s="119"/>
      <c r="P268" s="119"/>
      <c r="Q268" s="119"/>
      <c r="R268" s="119" t="s">
        <v>128</v>
      </c>
      <c r="S268" s="119">
        <v>0</v>
      </c>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row>
    <row r="269" spans="1:47" outlineLevel="1">
      <c r="A269" s="120"/>
      <c r="B269" s="122"/>
      <c r="C269" s="139" t="s">
        <v>394</v>
      </c>
      <c r="D269" s="157"/>
      <c r="E269" s="148">
        <v>1.95</v>
      </c>
      <c r="F269" s="176"/>
      <c r="G269" s="124"/>
      <c r="H269" s="173">
        <v>0</v>
      </c>
      <c r="I269" s="119"/>
      <c r="J269" s="119"/>
      <c r="K269" s="119"/>
      <c r="L269" s="119"/>
      <c r="M269" s="119"/>
      <c r="N269" s="119"/>
      <c r="O269" s="119"/>
      <c r="P269" s="119"/>
      <c r="Q269" s="119"/>
      <c r="R269" s="119" t="s">
        <v>128</v>
      </c>
      <c r="S269" s="119">
        <v>0</v>
      </c>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row>
    <row r="270" spans="1:47" outlineLevel="1">
      <c r="A270" s="120"/>
      <c r="B270" s="122"/>
      <c r="C270" s="139" t="s">
        <v>395</v>
      </c>
      <c r="D270" s="157"/>
      <c r="E270" s="148">
        <v>148.34</v>
      </c>
      <c r="F270" s="176"/>
      <c r="G270" s="124"/>
      <c r="H270" s="173">
        <v>0</v>
      </c>
      <c r="I270" s="119"/>
      <c r="J270" s="119"/>
      <c r="K270" s="119"/>
      <c r="L270" s="119"/>
      <c r="M270" s="119"/>
      <c r="N270" s="119"/>
      <c r="O270" s="119"/>
      <c r="P270" s="119"/>
      <c r="Q270" s="119"/>
      <c r="R270" s="119" t="s">
        <v>128</v>
      </c>
      <c r="S270" s="119">
        <v>0</v>
      </c>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row>
    <row r="271" spans="1:47" ht="22.5" outlineLevel="1">
      <c r="A271" s="120">
        <v>68</v>
      </c>
      <c r="B271" s="122" t="s">
        <v>396</v>
      </c>
      <c r="C271" s="138" t="s">
        <v>397</v>
      </c>
      <c r="D271" s="156" t="s">
        <v>179</v>
      </c>
      <c r="E271" s="124">
        <v>123.75</v>
      </c>
      <c r="F271" s="176"/>
      <c r="G271" s="124">
        <f>ROUND(E271*F271,2)</f>
        <v>0</v>
      </c>
      <c r="H271" s="173" t="s">
        <v>1523</v>
      </c>
      <c r="I271" s="119"/>
      <c r="J271" s="119"/>
      <c r="K271" s="119"/>
      <c r="L271" s="119"/>
      <c r="M271" s="119"/>
      <c r="N271" s="119"/>
      <c r="O271" s="119"/>
      <c r="P271" s="119"/>
      <c r="Q271" s="119"/>
      <c r="R271" s="119" t="s">
        <v>126</v>
      </c>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row>
    <row r="272" spans="1:47" ht="22.5" outlineLevel="1">
      <c r="A272" s="120"/>
      <c r="B272" s="122"/>
      <c r="C272" s="139" t="s">
        <v>188</v>
      </c>
      <c r="D272" s="157"/>
      <c r="E272" s="148"/>
      <c r="F272" s="176"/>
      <c r="G272" s="124"/>
      <c r="H272" s="173">
        <v>0</v>
      </c>
      <c r="I272" s="119"/>
      <c r="J272" s="119"/>
      <c r="K272" s="119"/>
      <c r="L272" s="119"/>
      <c r="M272" s="119"/>
      <c r="N272" s="119"/>
      <c r="O272" s="119"/>
      <c r="P272" s="119"/>
      <c r="Q272" s="119"/>
      <c r="R272" s="119" t="s">
        <v>128</v>
      </c>
      <c r="S272" s="119">
        <v>0</v>
      </c>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row>
    <row r="273" spans="1:47" outlineLevel="1">
      <c r="A273" s="120"/>
      <c r="B273" s="122"/>
      <c r="C273" s="139" t="s">
        <v>392</v>
      </c>
      <c r="D273" s="157"/>
      <c r="E273" s="148"/>
      <c r="F273" s="176"/>
      <c r="G273" s="124"/>
      <c r="H273" s="173">
        <v>0</v>
      </c>
      <c r="I273" s="119"/>
      <c r="J273" s="119"/>
      <c r="K273" s="119"/>
      <c r="L273" s="119"/>
      <c r="M273" s="119"/>
      <c r="N273" s="119"/>
      <c r="O273" s="119"/>
      <c r="P273" s="119"/>
      <c r="Q273" s="119"/>
      <c r="R273" s="119" t="s">
        <v>128</v>
      </c>
      <c r="S273" s="119">
        <v>0</v>
      </c>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row>
    <row r="274" spans="1:47" outlineLevel="1">
      <c r="A274" s="120"/>
      <c r="B274" s="122"/>
      <c r="C274" s="139" t="s">
        <v>398</v>
      </c>
      <c r="D274" s="157"/>
      <c r="E274" s="148">
        <v>104.66</v>
      </c>
      <c r="F274" s="176"/>
      <c r="G274" s="124"/>
      <c r="H274" s="173">
        <v>0</v>
      </c>
      <c r="I274" s="119"/>
      <c r="J274" s="119"/>
      <c r="K274" s="119"/>
      <c r="L274" s="119"/>
      <c r="M274" s="119"/>
      <c r="N274" s="119"/>
      <c r="O274" s="119"/>
      <c r="P274" s="119"/>
      <c r="Q274" s="119"/>
      <c r="R274" s="119" t="s">
        <v>128</v>
      </c>
      <c r="S274" s="119">
        <v>0</v>
      </c>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row>
    <row r="275" spans="1:47" outlineLevel="1">
      <c r="A275" s="120"/>
      <c r="B275" s="122"/>
      <c r="C275" s="139" t="s">
        <v>399</v>
      </c>
      <c r="D275" s="157"/>
      <c r="E275" s="148">
        <v>19.09</v>
      </c>
      <c r="F275" s="176"/>
      <c r="G275" s="124"/>
      <c r="H275" s="173">
        <v>0</v>
      </c>
      <c r="I275" s="119"/>
      <c r="J275" s="119"/>
      <c r="K275" s="119"/>
      <c r="L275" s="119"/>
      <c r="M275" s="119"/>
      <c r="N275" s="119"/>
      <c r="O275" s="119"/>
      <c r="P275" s="119"/>
      <c r="Q275" s="119"/>
      <c r="R275" s="119" t="s">
        <v>128</v>
      </c>
      <c r="S275" s="119">
        <v>0</v>
      </c>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row>
    <row r="276" spans="1:47" outlineLevel="1">
      <c r="A276" s="120">
        <v>69</v>
      </c>
      <c r="B276" s="122" t="s">
        <v>400</v>
      </c>
      <c r="C276" s="138" t="s">
        <v>401</v>
      </c>
      <c r="D276" s="156" t="s">
        <v>179</v>
      </c>
      <c r="E276" s="124">
        <v>289.13</v>
      </c>
      <c r="F276" s="176"/>
      <c r="G276" s="124">
        <f>ROUND(E276*F276,2)</f>
        <v>0</v>
      </c>
      <c r="H276" s="173" t="s">
        <v>1523</v>
      </c>
      <c r="I276" s="119"/>
      <c r="J276" s="119"/>
      <c r="K276" s="119"/>
      <c r="L276" s="119"/>
      <c r="M276" s="119"/>
      <c r="N276" s="119"/>
      <c r="O276" s="119"/>
      <c r="P276" s="119"/>
      <c r="Q276" s="119"/>
      <c r="R276" s="119" t="s">
        <v>126</v>
      </c>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row>
    <row r="277" spans="1:47" ht="22.5" outlineLevel="1">
      <c r="A277" s="120"/>
      <c r="B277" s="122"/>
      <c r="C277" s="139" t="s">
        <v>188</v>
      </c>
      <c r="D277" s="157"/>
      <c r="E277" s="148"/>
      <c r="F277" s="176"/>
      <c r="G277" s="124"/>
      <c r="H277" s="173">
        <v>0</v>
      </c>
      <c r="I277" s="119"/>
      <c r="J277" s="119"/>
      <c r="K277" s="119"/>
      <c r="L277" s="119"/>
      <c r="M277" s="119"/>
      <c r="N277" s="119"/>
      <c r="O277" s="119"/>
      <c r="P277" s="119"/>
      <c r="Q277" s="119"/>
      <c r="R277" s="119" t="s">
        <v>128</v>
      </c>
      <c r="S277" s="119">
        <v>0</v>
      </c>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row>
    <row r="278" spans="1:47" outlineLevel="1">
      <c r="A278" s="120"/>
      <c r="B278" s="122"/>
      <c r="C278" s="139" t="s">
        <v>392</v>
      </c>
      <c r="D278" s="157"/>
      <c r="E278" s="148"/>
      <c r="F278" s="176"/>
      <c r="G278" s="124"/>
      <c r="H278" s="173">
        <v>0</v>
      </c>
      <c r="I278" s="119"/>
      <c r="J278" s="119"/>
      <c r="K278" s="119"/>
      <c r="L278" s="119"/>
      <c r="M278" s="119"/>
      <c r="N278" s="119"/>
      <c r="O278" s="119"/>
      <c r="P278" s="119"/>
      <c r="Q278" s="119"/>
      <c r="R278" s="119" t="s">
        <v>128</v>
      </c>
      <c r="S278" s="119">
        <v>0</v>
      </c>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row>
    <row r="279" spans="1:47" outlineLevel="1">
      <c r="A279" s="120"/>
      <c r="B279" s="122"/>
      <c r="C279" s="139" t="s">
        <v>402</v>
      </c>
      <c r="D279" s="157"/>
      <c r="E279" s="148">
        <v>217.22</v>
      </c>
      <c r="F279" s="176"/>
      <c r="G279" s="124"/>
      <c r="H279" s="173">
        <v>0</v>
      </c>
      <c r="I279" s="119"/>
      <c r="J279" s="119"/>
      <c r="K279" s="119"/>
      <c r="L279" s="119"/>
      <c r="M279" s="119"/>
      <c r="N279" s="119"/>
      <c r="O279" s="119"/>
      <c r="P279" s="119"/>
      <c r="Q279" s="119"/>
      <c r="R279" s="119" t="s">
        <v>128</v>
      </c>
      <c r="S279" s="119">
        <v>0</v>
      </c>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row>
    <row r="280" spans="1:47" outlineLevel="1">
      <c r="A280" s="120"/>
      <c r="B280" s="122"/>
      <c r="C280" s="139" t="s">
        <v>403</v>
      </c>
      <c r="D280" s="157"/>
      <c r="E280" s="148">
        <v>71.91</v>
      </c>
      <c r="F280" s="176"/>
      <c r="G280" s="124"/>
      <c r="H280" s="173">
        <v>0</v>
      </c>
      <c r="I280" s="119"/>
      <c r="J280" s="119"/>
      <c r="K280" s="119"/>
      <c r="L280" s="119"/>
      <c r="M280" s="119"/>
      <c r="N280" s="119"/>
      <c r="O280" s="119"/>
      <c r="P280" s="119"/>
      <c r="Q280" s="119"/>
      <c r="R280" s="119" t="s">
        <v>128</v>
      </c>
      <c r="S280" s="119">
        <v>0</v>
      </c>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row>
    <row r="281" spans="1:47" ht="22.5" outlineLevel="1">
      <c r="A281" s="120">
        <v>70</v>
      </c>
      <c r="B281" s="122" t="s">
        <v>404</v>
      </c>
      <c r="C281" s="138" t="s">
        <v>405</v>
      </c>
      <c r="D281" s="156" t="s">
        <v>179</v>
      </c>
      <c r="E281" s="124">
        <v>240.1</v>
      </c>
      <c r="F281" s="176"/>
      <c r="G281" s="124">
        <f>ROUND(E281*F281,2)</f>
        <v>0</v>
      </c>
      <c r="H281" s="173" t="s">
        <v>1523</v>
      </c>
      <c r="I281" s="119"/>
      <c r="J281" s="119"/>
      <c r="K281" s="119"/>
      <c r="L281" s="119"/>
      <c r="M281" s="119"/>
      <c r="N281" s="119"/>
      <c r="O281" s="119"/>
      <c r="P281" s="119"/>
      <c r="Q281" s="119"/>
      <c r="R281" s="119" t="s">
        <v>126</v>
      </c>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row>
    <row r="282" spans="1:47" ht="22.5" outlineLevel="1">
      <c r="A282" s="120"/>
      <c r="B282" s="122"/>
      <c r="C282" s="139" t="s">
        <v>188</v>
      </c>
      <c r="D282" s="157"/>
      <c r="E282" s="148"/>
      <c r="F282" s="176"/>
      <c r="G282" s="124"/>
      <c r="H282" s="173">
        <v>0</v>
      </c>
      <c r="I282" s="119"/>
      <c r="J282" s="119"/>
      <c r="K282" s="119"/>
      <c r="L282" s="119"/>
      <c r="M282" s="119"/>
      <c r="N282" s="119"/>
      <c r="O282" s="119"/>
      <c r="P282" s="119"/>
      <c r="Q282" s="119"/>
      <c r="R282" s="119" t="s">
        <v>128</v>
      </c>
      <c r="S282" s="119">
        <v>0</v>
      </c>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row>
    <row r="283" spans="1:47" outlineLevel="1">
      <c r="A283" s="120"/>
      <c r="B283" s="122"/>
      <c r="C283" s="139" t="s">
        <v>392</v>
      </c>
      <c r="D283" s="157"/>
      <c r="E283" s="148"/>
      <c r="F283" s="176"/>
      <c r="G283" s="124"/>
      <c r="H283" s="173">
        <v>0</v>
      </c>
      <c r="I283" s="119"/>
      <c r="J283" s="119"/>
      <c r="K283" s="119"/>
      <c r="L283" s="119"/>
      <c r="M283" s="119"/>
      <c r="N283" s="119"/>
      <c r="O283" s="119"/>
      <c r="P283" s="119"/>
      <c r="Q283" s="119"/>
      <c r="R283" s="119" t="s">
        <v>128</v>
      </c>
      <c r="S283" s="119">
        <v>0</v>
      </c>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row>
    <row r="284" spans="1:47" outlineLevel="1">
      <c r="A284" s="120"/>
      <c r="B284" s="122"/>
      <c r="C284" s="139" t="s">
        <v>406</v>
      </c>
      <c r="D284" s="157"/>
      <c r="E284" s="148">
        <v>240.1</v>
      </c>
      <c r="F284" s="176"/>
      <c r="G284" s="124"/>
      <c r="H284" s="173">
        <v>0</v>
      </c>
      <c r="I284" s="119"/>
      <c r="J284" s="119"/>
      <c r="K284" s="119"/>
      <c r="L284" s="119"/>
      <c r="M284" s="119"/>
      <c r="N284" s="119"/>
      <c r="O284" s="119"/>
      <c r="P284" s="119"/>
      <c r="Q284" s="119"/>
      <c r="R284" s="119" t="s">
        <v>128</v>
      </c>
      <c r="S284" s="119">
        <v>0</v>
      </c>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row>
    <row r="285" spans="1:47" outlineLevel="1">
      <c r="A285" s="120"/>
      <c r="B285" s="122"/>
      <c r="C285" s="139" t="s">
        <v>307</v>
      </c>
      <c r="D285" s="157"/>
      <c r="E285" s="148"/>
      <c r="F285" s="176"/>
      <c r="G285" s="124"/>
      <c r="H285" s="173">
        <v>0</v>
      </c>
      <c r="I285" s="119"/>
      <c r="J285" s="119"/>
      <c r="K285" s="119"/>
      <c r="L285" s="119"/>
      <c r="M285" s="119"/>
      <c r="N285" s="119"/>
      <c r="O285" s="119"/>
      <c r="P285" s="119"/>
      <c r="Q285" s="119"/>
      <c r="R285" s="119" t="s">
        <v>128</v>
      </c>
      <c r="S285" s="119">
        <v>0</v>
      </c>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row>
    <row r="286" spans="1:47" ht="22.5" outlineLevel="1">
      <c r="A286" s="120">
        <v>71</v>
      </c>
      <c r="B286" s="122" t="s">
        <v>407</v>
      </c>
      <c r="C286" s="138" t="s">
        <v>408</v>
      </c>
      <c r="D286" s="156" t="s">
        <v>179</v>
      </c>
      <c r="E286" s="124">
        <v>24.5</v>
      </c>
      <c r="F286" s="176"/>
      <c r="G286" s="124">
        <f>ROUND(E286*F286,2)</f>
        <v>0</v>
      </c>
      <c r="H286" s="173" t="s">
        <v>1522</v>
      </c>
      <c r="I286" s="119"/>
      <c r="J286" s="119"/>
      <c r="K286" s="119"/>
      <c r="L286" s="119"/>
      <c r="M286" s="119"/>
      <c r="N286" s="119"/>
      <c r="O286" s="119"/>
      <c r="P286" s="119"/>
      <c r="Q286" s="119"/>
      <c r="R286" s="119" t="s">
        <v>126</v>
      </c>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row>
    <row r="287" spans="1:47" ht="22.5" outlineLevel="1">
      <c r="A287" s="120"/>
      <c r="B287" s="122"/>
      <c r="C287" s="139" t="s">
        <v>188</v>
      </c>
      <c r="D287" s="157"/>
      <c r="E287" s="148"/>
      <c r="F287" s="176"/>
      <c r="G287" s="124"/>
      <c r="H287" s="173">
        <v>0</v>
      </c>
      <c r="I287" s="119"/>
      <c r="J287" s="119"/>
      <c r="K287" s="119"/>
      <c r="L287" s="119"/>
      <c r="M287" s="119"/>
      <c r="N287" s="119"/>
      <c r="O287" s="119"/>
      <c r="P287" s="119"/>
      <c r="Q287" s="119"/>
      <c r="R287" s="119" t="s">
        <v>128</v>
      </c>
      <c r="S287" s="119">
        <v>0</v>
      </c>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row>
    <row r="288" spans="1:47" outlineLevel="1">
      <c r="A288" s="120"/>
      <c r="B288" s="122"/>
      <c r="C288" s="139" t="s">
        <v>392</v>
      </c>
      <c r="D288" s="157"/>
      <c r="E288" s="148"/>
      <c r="F288" s="176"/>
      <c r="G288" s="124"/>
      <c r="H288" s="173">
        <v>0</v>
      </c>
      <c r="I288" s="119"/>
      <c r="J288" s="119"/>
      <c r="K288" s="119"/>
      <c r="L288" s="119"/>
      <c r="M288" s="119"/>
      <c r="N288" s="119"/>
      <c r="O288" s="119"/>
      <c r="P288" s="119"/>
      <c r="Q288" s="119"/>
      <c r="R288" s="119" t="s">
        <v>128</v>
      </c>
      <c r="S288" s="119">
        <v>0</v>
      </c>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row>
    <row r="289" spans="1:47" outlineLevel="1">
      <c r="A289" s="120"/>
      <c r="B289" s="122"/>
      <c r="C289" s="139" t="s">
        <v>409</v>
      </c>
      <c r="D289" s="157"/>
      <c r="E289" s="148">
        <v>24.5</v>
      </c>
      <c r="F289" s="176"/>
      <c r="G289" s="124"/>
      <c r="H289" s="173">
        <v>0</v>
      </c>
      <c r="I289" s="119"/>
      <c r="J289" s="119"/>
      <c r="K289" s="119"/>
      <c r="L289" s="119"/>
      <c r="M289" s="119"/>
      <c r="N289" s="119"/>
      <c r="O289" s="119"/>
      <c r="P289" s="119"/>
      <c r="Q289" s="119"/>
      <c r="R289" s="119" t="s">
        <v>128</v>
      </c>
      <c r="S289" s="119">
        <v>0</v>
      </c>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row>
    <row r="290" spans="1:47" outlineLevel="1">
      <c r="A290" s="120"/>
      <c r="B290" s="122"/>
      <c r="C290" s="139" t="s">
        <v>307</v>
      </c>
      <c r="D290" s="157"/>
      <c r="E290" s="148"/>
      <c r="F290" s="176"/>
      <c r="G290" s="124"/>
      <c r="H290" s="173">
        <v>0</v>
      </c>
      <c r="I290" s="119"/>
      <c r="J290" s="119"/>
      <c r="K290" s="119"/>
      <c r="L290" s="119"/>
      <c r="M290" s="119"/>
      <c r="N290" s="119"/>
      <c r="O290" s="119"/>
      <c r="P290" s="119"/>
      <c r="Q290" s="119"/>
      <c r="R290" s="119" t="s">
        <v>128</v>
      </c>
      <c r="S290" s="119">
        <v>0</v>
      </c>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row>
    <row r="291" spans="1:47" ht="22.5" outlineLevel="1">
      <c r="A291" s="120">
        <v>72</v>
      </c>
      <c r="B291" s="122" t="s">
        <v>410</v>
      </c>
      <c r="C291" s="138" t="s">
        <v>411</v>
      </c>
      <c r="D291" s="156" t="s">
        <v>179</v>
      </c>
      <c r="E291" s="124">
        <v>43.2</v>
      </c>
      <c r="F291" s="176"/>
      <c r="G291" s="124">
        <f>ROUND(E291*F291,2)</f>
        <v>0</v>
      </c>
      <c r="H291" s="173" t="s">
        <v>1522</v>
      </c>
      <c r="I291" s="119"/>
      <c r="J291" s="119"/>
      <c r="K291" s="119"/>
      <c r="L291" s="119"/>
      <c r="M291" s="119"/>
      <c r="N291" s="119"/>
      <c r="O291" s="119"/>
      <c r="P291" s="119"/>
      <c r="Q291" s="119"/>
      <c r="R291" s="119" t="s">
        <v>126</v>
      </c>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row>
    <row r="292" spans="1:47" ht="22.5" outlineLevel="1">
      <c r="A292" s="120"/>
      <c r="B292" s="122"/>
      <c r="C292" s="139" t="s">
        <v>188</v>
      </c>
      <c r="D292" s="157"/>
      <c r="E292" s="148"/>
      <c r="F292" s="176"/>
      <c r="G292" s="124"/>
      <c r="H292" s="173">
        <v>0</v>
      </c>
      <c r="I292" s="119"/>
      <c r="J292" s="119"/>
      <c r="K292" s="119"/>
      <c r="L292" s="119"/>
      <c r="M292" s="119"/>
      <c r="N292" s="119"/>
      <c r="O292" s="119"/>
      <c r="P292" s="119"/>
      <c r="Q292" s="119"/>
      <c r="R292" s="119" t="s">
        <v>128</v>
      </c>
      <c r="S292" s="119">
        <v>0</v>
      </c>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row>
    <row r="293" spans="1:47" outlineLevel="1">
      <c r="A293" s="120"/>
      <c r="B293" s="122"/>
      <c r="C293" s="139" t="s">
        <v>392</v>
      </c>
      <c r="D293" s="157"/>
      <c r="E293" s="148"/>
      <c r="F293" s="176"/>
      <c r="G293" s="124"/>
      <c r="H293" s="173">
        <v>0</v>
      </c>
      <c r="I293" s="119"/>
      <c r="J293" s="119"/>
      <c r="K293" s="119"/>
      <c r="L293" s="119"/>
      <c r="M293" s="119"/>
      <c r="N293" s="119"/>
      <c r="O293" s="119"/>
      <c r="P293" s="119"/>
      <c r="Q293" s="119"/>
      <c r="R293" s="119" t="s">
        <v>128</v>
      </c>
      <c r="S293" s="119">
        <v>0</v>
      </c>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row>
    <row r="294" spans="1:47" outlineLevel="1">
      <c r="A294" s="120"/>
      <c r="B294" s="122"/>
      <c r="C294" s="139" t="s">
        <v>412</v>
      </c>
      <c r="D294" s="157"/>
      <c r="E294" s="148">
        <v>43.2</v>
      </c>
      <c r="F294" s="176"/>
      <c r="G294" s="124"/>
      <c r="H294" s="173">
        <v>0</v>
      </c>
      <c r="I294" s="119"/>
      <c r="J294" s="119"/>
      <c r="K294" s="119"/>
      <c r="L294" s="119"/>
      <c r="M294" s="119"/>
      <c r="N294" s="119"/>
      <c r="O294" s="119"/>
      <c r="P294" s="119"/>
      <c r="Q294" s="119"/>
      <c r="R294" s="119" t="s">
        <v>128</v>
      </c>
      <c r="S294" s="119">
        <v>0</v>
      </c>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row>
    <row r="295" spans="1:47" outlineLevel="1">
      <c r="A295" s="120"/>
      <c r="B295" s="122"/>
      <c r="C295" s="139" t="s">
        <v>307</v>
      </c>
      <c r="D295" s="157"/>
      <c r="E295" s="148"/>
      <c r="F295" s="176"/>
      <c r="G295" s="124"/>
      <c r="H295" s="173">
        <v>0</v>
      </c>
      <c r="I295" s="119"/>
      <c r="J295" s="119"/>
      <c r="K295" s="119"/>
      <c r="L295" s="119"/>
      <c r="M295" s="119"/>
      <c r="N295" s="119"/>
      <c r="O295" s="119"/>
      <c r="P295" s="119"/>
      <c r="Q295" s="119"/>
      <c r="R295" s="119" t="s">
        <v>128</v>
      </c>
      <c r="S295" s="119">
        <v>0</v>
      </c>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row>
    <row r="296" spans="1:47" ht="22.5" outlineLevel="1">
      <c r="A296" s="120">
        <v>73</v>
      </c>
      <c r="B296" s="122" t="s">
        <v>413</v>
      </c>
      <c r="C296" s="138" t="s">
        <v>414</v>
      </c>
      <c r="D296" s="156" t="s">
        <v>179</v>
      </c>
      <c r="E296" s="124">
        <v>67.5</v>
      </c>
      <c r="F296" s="176"/>
      <c r="G296" s="124">
        <f>ROUND(E296*F296,2)</f>
        <v>0</v>
      </c>
      <c r="H296" s="173" t="s">
        <v>1522</v>
      </c>
      <c r="I296" s="119"/>
      <c r="J296" s="119"/>
      <c r="K296" s="119"/>
      <c r="L296" s="119"/>
      <c r="M296" s="119"/>
      <c r="N296" s="119"/>
      <c r="O296" s="119"/>
      <c r="P296" s="119"/>
      <c r="Q296" s="119"/>
      <c r="R296" s="119" t="s">
        <v>126</v>
      </c>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row>
    <row r="297" spans="1:47" ht="22.5" outlineLevel="1">
      <c r="A297" s="120"/>
      <c r="B297" s="122"/>
      <c r="C297" s="139" t="s">
        <v>188</v>
      </c>
      <c r="D297" s="157"/>
      <c r="E297" s="148"/>
      <c r="F297" s="176"/>
      <c r="G297" s="124"/>
      <c r="H297" s="173">
        <v>0</v>
      </c>
      <c r="I297" s="119"/>
      <c r="J297" s="119"/>
      <c r="K297" s="119"/>
      <c r="L297" s="119"/>
      <c r="M297" s="119"/>
      <c r="N297" s="119"/>
      <c r="O297" s="119"/>
      <c r="P297" s="119"/>
      <c r="Q297" s="119"/>
      <c r="R297" s="119" t="s">
        <v>128</v>
      </c>
      <c r="S297" s="119">
        <v>0</v>
      </c>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row>
    <row r="298" spans="1:47" outlineLevel="1">
      <c r="A298" s="120"/>
      <c r="B298" s="122"/>
      <c r="C298" s="139" t="s">
        <v>392</v>
      </c>
      <c r="D298" s="157"/>
      <c r="E298" s="148"/>
      <c r="F298" s="176"/>
      <c r="G298" s="124"/>
      <c r="H298" s="173">
        <v>0</v>
      </c>
      <c r="I298" s="119"/>
      <c r="J298" s="119"/>
      <c r="K298" s="119"/>
      <c r="L298" s="119"/>
      <c r="M298" s="119"/>
      <c r="N298" s="119"/>
      <c r="O298" s="119"/>
      <c r="P298" s="119"/>
      <c r="Q298" s="119"/>
      <c r="R298" s="119" t="s">
        <v>128</v>
      </c>
      <c r="S298" s="119">
        <v>0</v>
      </c>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row>
    <row r="299" spans="1:47" outlineLevel="1">
      <c r="A299" s="120"/>
      <c r="B299" s="122"/>
      <c r="C299" s="139" t="s">
        <v>415</v>
      </c>
      <c r="D299" s="157"/>
      <c r="E299" s="148">
        <v>67.5</v>
      </c>
      <c r="F299" s="176"/>
      <c r="G299" s="124"/>
      <c r="H299" s="173">
        <v>0</v>
      </c>
      <c r="I299" s="119"/>
      <c r="J299" s="119"/>
      <c r="K299" s="119"/>
      <c r="L299" s="119"/>
      <c r="M299" s="119"/>
      <c r="N299" s="119"/>
      <c r="O299" s="119"/>
      <c r="P299" s="119"/>
      <c r="Q299" s="119"/>
      <c r="R299" s="119" t="s">
        <v>128</v>
      </c>
      <c r="S299" s="119">
        <v>0</v>
      </c>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row>
    <row r="300" spans="1:47" outlineLevel="1">
      <c r="A300" s="120"/>
      <c r="B300" s="122"/>
      <c r="C300" s="139" t="s">
        <v>307</v>
      </c>
      <c r="D300" s="157"/>
      <c r="E300" s="148"/>
      <c r="F300" s="176"/>
      <c r="G300" s="124"/>
      <c r="H300" s="173">
        <v>0</v>
      </c>
      <c r="I300" s="119"/>
      <c r="J300" s="119"/>
      <c r="K300" s="119"/>
      <c r="L300" s="119"/>
      <c r="M300" s="119"/>
      <c r="N300" s="119"/>
      <c r="O300" s="119"/>
      <c r="P300" s="119"/>
      <c r="Q300" s="119"/>
      <c r="R300" s="119" t="s">
        <v>128</v>
      </c>
      <c r="S300" s="119">
        <v>0</v>
      </c>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row>
    <row r="301" spans="1:47" ht="22.5" outlineLevel="1">
      <c r="A301" s="120">
        <v>74</v>
      </c>
      <c r="B301" s="122" t="s">
        <v>416</v>
      </c>
      <c r="C301" s="138" t="s">
        <v>417</v>
      </c>
      <c r="D301" s="156" t="s">
        <v>179</v>
      </c>
      <c r="E301" s="124">
        <v>80.599999999999994</v>
      </c>
      <c r="F301" s="176"/>
      <c r="G301" s="124">
        <f>ROUND(E301*F301,2)</f>
        <v>0</v>
      </c>
      <c r="H301" s="173" t="s">
        <v>1522</v>
      </c>
      <c r="I301" s="119"/>
      <c r="J301" s="119"/>
      <c r="K301" s="119"/>
      <c r="L301" s="119"/>
      <c r="M301" s="119"/>
      <c r="N301" s="119"/>
      <c r="O301" s="119"/>
      <c r="P301" s="119"/>
      <c r="Q301" s="119"/>
      <c r="R301" s="119" t="s">
        <v>126</v>
      </c>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row>
    <row r="302" spans="1:47" ht="22.5" outlineLevel="1">
      <c r="A302" s="120"/>
      <c r="B302" s="122"/>
      <c r="C302" s="139" t="s">
        <v>188</v>
      </c>
      <c r="D302" s="157"/>
      <c r="E302" s="148"/>
      <c r="F302" s="176"/>
      <c r="G302" s="124"/>
      <c r="H302" s="173">
        <v>0</v>
      </c>
      <c r="I302" s="119"/>
      <c r="J302" s="119"/>
      <c r="K302" s="119"/>
      <c r="L302" s="119"/>
      <c r="M302" s="119"/>
      <c r="N302" s="119"/>
      <c r="O302" s="119"/>
      <c r="P302" s="119"/>
      <c r="Q302" s="119"/>
      <c r="R302" s="119" t="s">
        <v>128</v>
      </c>
      <c r="S302" s="119">
        <v>0</v>
      </c>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row>
    <row r="303" spans="1:47" outlineLevel="1">
      <c r="A303" s="120"/>
      <c r="B303" s="122"/>
      <c r="C303" s="139" t="s">
        <v>418</v>
      </c>
      <c r="D303" s="157"/>
      <c r="E303" s="148"/>
      <c r="F303" s="176"/>
      <c r="G303" s="124"/>
      <c r="H303" s="173">
        <v>0</v>
      </c>
      <c r="I303" s="119"/>
      <c r="J303" s="119"/>
      <c r="K303" s="119"/>
      <c r="L303" s="119"/>
      <c r="M303" s="119"/>
      <c r="N303" s="119"/>
      <c r="O303" s="119"/>
      <c r="P303" s="119"/>
      <c r="Q303" s="119"/>
      <c r="R303" s="119" t="s">
        <v>128</v>
      </c>
      <c r="S303" s="119">
        <v>0</v>
      </c>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row>
    <row r="304" spans="1:47" outlineLevel="1">
      <c r="A304" s="120"/>
      <c r="B304" s="122"/>
      <c r="C304" s="139" t="s">
        <v>419</v>
      </c>
      <c r="D304" s="157"/>
      <c r="E304" s="148">
        <v>80.599999999999994</v>
      </c>
      <c r="F304" s="176"/>
      <c r="G304" s="124"/>
      <c r="H304" s="173">
        <v>0</v>
      </c>
      <c r="I304" s="119"/>
      <c r="J304" s="119"/>
      <c r="K304" s="119"/>
      <c r="L304" s="119"/>
      <c r="M304" s="119"/>
      <c r="N304" s="119"/>
      <c r="O304" s="119"/>
      <c r="P304" s="119"/>
      <c r="Q304" s="119"/>
      <c r="R304" s="119" t="s">
        <v>128</v>
      </c>
      <c r="S304" s="119">
        <v>0</v>
      </c>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row>
    <row r="305" spans="1:47" outlineLevel="1">
      <c r="A305" s="120">
        <v>75</v>
      </c>
      <c r="B305" s="122" t="s">
        <v>420</v>
      </c>
      <c r="C305" s="138" t="s">
        <v>421</v>
      </c>
      <c r="D305" s="156" t="s">
        <v>179</v>
      </c>
      <c r="E305" s="124">
        <v>16.015000000000001</v>
      </c>
      <c r="F305" s="176"/>
      <c r="G305" s="124">
        <f>ROUND(E305*F305,2)</f>
        <v>0</v>
      </c>
      <c r="H305" s="173" t="s">
        <v>1523</v>
      </c>
      <c r="I305" s="119"/>
      <c r="J305" s="119"/>
      <c r="K305" s="119"/>
      <c r="L305" s="119"/>
      <c r="M305" s="119"/>
      <c r="N305" s="119"/>
      <c r="O305" s="119"/>
      <c r="P305" s="119"/>
      <c r="Q305" s="119"/>
      <c r="R305" s="119" t="s">
        <v>126</v>
      </c>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row>
    <row r="306" spans="1:47" ht="22.5" outlineLevel="1">
      <c r="A306" s="120"/>
      <c r="B306" s="122"/>
      <c r="C306" s="139" t="s">
        <v>188</v>
      </c>
      <c r="D306" s="157"/>
      <c r="E306" s="148"/>
      <c r="F306" s="176"/>
      <c r="G306" s="124"/>
      <c r="H306" s="173">
        <v>0</v>
      </c>
      <c r="I306" s="119"/>
      <c r="J306" s="119"/>
      <c r="K306" s="119"/>
      <c r="L306" s="119"/>
      <c r="M306" s="119"/>
      <c r="N306" s="119"/>
      <c r="O306" s="119"/>
      <c r="P306" s="119"/>
      <c r="Q306" s="119"/>
      <c r="R306" s="119" t="s">
        <v>128</v>
      </c>
      <c r="S306" s="119">
        <v>0</v>
      </c>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row>
    <row r="307" spans="1:47" outlineLevel="1">
      <c r="A307" s="120"/>
      <c r="B307" s="122"/>
      <c r="C307" s="139" t="s">
        <v>392</v>
      </c>
      <c r="D307" s="157"/>
      <c r="E307" s="148"/>
      <c r="F307" s="176"/>
      <c r="G307" s="124"/>
      <c r="H307" s="173">
        <v>0</v>
      </c>
      <c r="I307" s="119"/>
      <c r="J307" s="119"/>
      <c r="K307" s="119"/>
      <c r="L307" s="119"/>
      <c r="M307" s="119"/>
      <c r="N307" s="119"/>
      <c r="O307" s="119"/>
      <c r="P307" s="119"/>
      <c r="Q307" s="119"/>
      <c r="R307" s="119" t="s">
        <v>128</v>
      </c>
      <c r="S307" s="119">
        <v>0</v>
      </c>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row>
    <row r="308" spans="1:47" outlineLevel="1">
      <c r="A308" s="120"/>
      <c r="B308" s="122"/>
      <c r="C308" s="139" t="s">
        <v>422</v>
      </c>
      <c r="D308" s="157"/>
      <c r="E308" s="148">
        <v>7.875</v>
      </c>
      <c r="F308" s="176"/>
      <c r="G308" s="124"/>
      <c r="H308" s="173">
        <v>0</v>
      </c>
      <c r="I308" s="119"/>
      <c r="J308" s="119"/>
      <c r="K308" s="119"/>
      <c r="L308" s="119"/>
      <c r="M308" s="119"/>
      <c r="N308" s="119"/>
      <c r="O308" s="119"/>
      <c r="P308" s="119"/>
      <c r="Q308" s="119"/>
      <c r="R308" s="119" t="s">
        <v>128</v>
      </c>
      <c r="S308" s="119">
        <v>0</v>
      </c>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row>
    <row r="309" spans="1:47" outlineLevel="1">
      <c r="A309" s="120"/>
      <c r="B309" s="122"/>
      <c r="C309" s="139" t="s">
        <v>423</v>
      </c>
      <c r="D309" s="157"/>
      <c r="E309" s="148">
        <v>8.14</v>
      </c>
      <c r="F309" s="176"/>
      <c r="G309" s="124"/>
      <c r="H309" s="173">
        <v>0</v>
      </c>
      <c r="I309" s="119"/>
      <c r="J309" s="119"/>
      <c r="K309" s="119"/>
      <c r="L309" s="119"/>
      <c r="M309" s="119"/>
      <c r="N309" s="119"/>
      <c r="O309" s="119"/>
      <c r="P309" s="119"/>
      <c r="Q309" s="119"/>
      <c r="R309" s="119" t="s">
        <v>128</v>
      </c>
      <c r="S309" s="119">
        <v>0</v>
      </c>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row>
    <row r="310" spans="1:47" outlineLevel="1">
      <c r="A310" s="120">
        <v>76</v>
      </c>
      <c r="B310" s="122" t="s">
        <v>424</v>
      </c>
      <c r="C310" s="138" t="s">
        <v>425</v>
      </c>
      <c r="D310" s="156" t="s">
        <v>179</v>
      </c>
      <c r="E310" s="124">
        <v>13.09</v>
      </c>
      <c r="F310" s="176"/>
      <c r="G310" s="124">
        <f>ROUND(E310*F310,2)</f>
        <v>0</v>
      </c>
      <c r="H310" s="173" t="s">
        <v>1522</v>
      </c>
      <c r="I310" s="119"/>
      <c r="J310" s="119"/>
      <c r="K310" s="119"/>
      <c r="L310" s="119"/>
      <c r="M310" s="119"/>
      <c r="N310" s="119"/>
      <c r="O310" s="119"/>
      <c r="P310" s="119"/>
      <c r="Q310" s="119"/>
      <c r="R310" s="119" t="s">
        <v>126</v>
      </c>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row>
    <row r="311" spans="1:47" ht="22.5" outlineLevel="1">
      <c r="A311" s="120"/>
      <c r="B311" s="122"/>
      <c r="C311" s="139" t="s">
        <v>188</v>
      </c>
      <c r="D311" s="157"/>
      <c r="E311" s="148"/>
      <c r="F311" s="176"/>
      <c r="G311" s="124"/>
      <c r="H311" s="173">
        <v>0</v>
      </c>
      <c r="I311" s="119"/>
      <c r="J311" s="119"/>
      <c r="K311" s="119"/>
      <c r="L311" s="119"/>
      <c r="M311" s="119"/>
      <c r="N311" s="119"/>
      <c r="O311" s="119"/>
      <c r="P311" s="119"/>
      <c r="Q311" s="119"/>
      <c r="R311" s="119" t="s">
        <v>128</v>
      </c>
      <c r="S311" s="119">
        <v>0</v>
      </c>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row>
    <row r="312" spans="1:47" outlineLevel="1">
      <c r="A312" s="120"/>
      <c r="B312" s="122"/>
      <c r="C312" s="139" t="s">
        <v>392</v>
      </c>
      <c r="D312" s="157"/>
      <c r="E312" s="148"/>
      <c r="F312" s="176"/>
      <c r="G312" s="124"/>
      <c r="H312" s="173">
        <v>0</v>
      </c>
      <c r="I312" s="119"/>
      <c r="J312" s="119"/>
      <c r="K312" s="119"/>
      <c r="L312" s="119"/>
      <c r="M312" s="119"/>
      <c r="N312" s="119"/>
      <c r="O312" s="119"/>
      <c r="P312" s="119"/>
      <c r="Q312" s="119"/>
      <c r="R312" s="119" t="s">
        <v>128</v>
      </c>
      <c r="S312" s="119">
        <v>0</v>
      </c>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row>
    <row r="313" spans="1:47" outlineLevel="1">
      <c r="A313" s="120"/>
      <c r="B313" s="122"/>
      <c r="C313" s="139" t="s">
        <v>426</v>
      </c>
      <c r="D313" s="157"/>
      <c r="E313" s="148">
        <v>13.09</v>
      </c>
      <c r="F313" s="176"/>
      <c r="G313" s="124"/>
      <c r="H313" s="173">
        <v>0</v>
      </c>
      <c r="I313" s="119"/>
      <c r="J313" s="119"/>
      <c r="K313" s="119"/>
      <c r="L313" s="119"/>
      <c r="M313" s="119"/>
      <c r="N313" s="119"/>
      <c r="O313" s="119"/>
      <c r="P313" s="119"/>
      <c r="Q313" s="119"/>
      <c r="R313" s="119" t="s">
        <v>128</v>
      </c>
      <c r="S313" s="119">
        <v>0</v>
      </c>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row>
    <row r="314" spans="1:47" outlineLevel="1">
      <c r="A314" s="120"/>
      <c r="B314" s="122"/>
      <c r="C314" s="139" t="s">
        <v>307</v>
      </c>
      <c r="D314" s="157"/>
      <c r="E314" s="148"/>
      <c r="F314" s="176"/>
      <c r="G314" s="124"/>
      <c r="H314" s="173">
        <v>0</v>
      </c>
      <c r="I314" s="119"/>
      <c r="J314" s="119"/>
      <c r="K314" s="119"/>
      <c r="L314" s="119"/>
      <c r="M314" s="119"/>
      <c r="N314" s="119"/>
      <c r="O314" s="119"/>
      <c r="P314" s="119"/>
      <c r="Q314" s="119"/>
      <c r="R314" s="119" t="s">
        <v>128</v>
      </c>
      <c r="S314" s="119">
        <v>0</v>
      </c>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row>
    <row r="315" spans="1:47" outlineLevel="1">
      <c r="A315" s="120">
        <v>77</v>
      </c>
      <c r="B315" s="122" t="s">
        <v>427</v>
      </c>
      <c r="C315" s="138" t="s">
        <v>428</v>
      </c>
      <c r="D315" s="156" t="s">
        <v>179</v>
      </c>
      <c r="E315" s="124">
        <v>8.8550000000000004</v>
      </c>
      <c r="F315" s="176"/>
      <c r="G315" s="124">
        <f>ROUND(E315*F315,2)</f>
        <v>0</v>
      </c>
      <c r="H315" s="173" t="s">
        <v>1522</v>
      </c>
      <c r="I315" s="119"/>
      <c r="J315" s="119"/>
      <c r="K315" s="119"/>
      <c r="L315" s="119"/>
      <c r="M315" s="119"/>
      <c r="N315" s="119"/>
      <c r="O315" s="119"/>
      <c r="P315" s="119"/>
      <c r="Q315" s="119"/>
      <c r="R315" s="119" t="s">
        <v>126</v>
      </c>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row>
    <row r="316" spans="1:47" ht="22.5" outlineLevel="1">
      <c r="A316" s="120"/>
      <c r="B316" s="122"/>
      <c r="C316" s="139" t="s">
        <v>188</v>
      </c>
      <c r="D316" s="157"/>
      <c r="E316" s="148"/>
      <c r="F316" s="176"/>
      <c r="G316" s="124"/>
      <c r="H316" s="173">
        <v>0</v>
      </c>
      <c r="I316" s="119"/>
      <c r="J316" s="119"/>
      <c r="K316" s="119"/>
      <c r="L316" s="119"/>
      <c r="M316" s="119"/>
      <c r="N316" s="119"/>
      <c r="O316" s="119"/>
      <c r="P316" s="119"/>
      <c r="Q316" s="119"/>
      <c r="R316" s="119" t="s">
        <v>128</v>
      </c>
      <c r="S316" s="119">
        <v>0</v>
      </c>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row>
    <row r="317" spans="1:47" outlineLevel="1">
      <c r="A317" s="120"/>
      <c r="B317" s="122"/>
      <c r="C317" s="139" t="s">
        <v>392</v>
      </c>
      <c r="D317" s="157"/>
      <c r="E317" s="148"/>
      <c r="F317" s="176"/>
      <c r="G317" s="124"/>
      <c r="H317" s="173">
        <v>0</v>
      </c>
      <c r="I317" s="119"/>
      <c r="J317" s="119"/>
      <c r="K317" s="119"/>
      <c r="L317" s="119"/>
      <c r="M317" s="119"/>
      <c r="N317" s="119"/>
      <c r="O317" s="119"/>
      <c r="P317" s="119"/>
      <c r="Q317" s="119"/>
      <c r="R317" s="119" t="s">
        <v>128</v>
      </c>
      <c r="S317" s="119">
        <v>0</v>
      </c>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row>
    <row r="318" spans="1:47" outlineLevel="1">
      <c r="A318" s="120"/>
      <c r="B318" s="122"/>
      <c r="C318" s="139" t="s">
        <v>429</v>
      </c>
      <c r="D318" s="157"/>
      <c r="E318" s="148">
        <v>8.8550000000000004</v>
      </c>
      <c r="F318" s="176"/>
      <c r="G318" s="124"/>
      <c r="H318" s="173">
        <v>0</v>
      </c>
      <c r="I318" s="119"/>
      <c r="J318" s="119"/>
      <c r="K318" s="119"/>
      <c r="L318" s="119"/>
      <c r="M318" s="119"/>
      <c r="N318" s="119"/>
      <c r="O318" s="119"/>
      <c r="P318" s="119"/>
      <c r="Q318" s="119"/>
      <c r="R318" s="119" t="s">
        <v>128</v>
      </c>
      <c r="S318" s="119">
        <v>0</v>
      </c>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row>
    <row r="319" spans="1:47" outlineLevel="1">
      <c r="A319" s="120"/>
      <c r="B319" s="122"/>
      <c r="C319" s="139" t="s">
        <v>307</v>
      </c>
      <c r="D319" s="157"/>
      <c r="E319" s="148"/>
      <c r="F319" s="176"/>
      <c r="G319" s="124"/>
      <c r="H319" s="173">
        <v>0</v>
      </c>
      <c r="I319" s="119"/>
      <c r="J319" s="119"/>
      <c r="K319" s="119"/>
      <c r="L319" s="119"/>
      <c r="M319" s="119"/>
      <c r="N319" s="119"/>
      <c r="O319" s="119"/>
      <c r="P319" s="119"/>
      <c r="Q319" s="119"/>
      <c r="R319" s="119" t="s">
        <v>128</v>
      </c>
      <c r="S319" s="119">
        <v>0</v>
      </c>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row>
    <row r="320" spans="1:47" outlineLevel="1">
      <c r="A320" s="120">
        <v>78</v>
      </c>
      <c r="B320" s="122" t="s">
        <v>430</v>
      </c>
      <c r="C320" s="138" t="s">
        <v>431</v>
      </c>
      <c r="D320" s="156" t="s">
        <v>179</v>
      </c>
      <c r="E320" s="124">
        <v>90.41</v>
      </c>
      <c r="F320" s="176"/>
      <c r="G320" s="124">
        <f>ROUND(E320*F320,2)</f>
        <v>0</v>
      </c>
      <c r="H320" s="173" t="s">
        <v>1522</v>
      </c>
      <c r="I320" s="119"/>
      <c r="J320" s="119"/>
      <c r="K320" s="119"/>
      <c r="L320" s="119"/>
      <c r="M320" s="119"/>
      <c r="N320" s="119"/>
      <c r="O320" s="119"/>
      <c r="P320" s="119"/>
      <c r="Q320" s="119"/>
      <c r="R320" s="119" t="s">
        <v>126</v>
      </c>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row>
    <row r="321" spans="1:47" ht="22.5" outlineLevel="1">
      <c r="A321" s="120"/>
      <c r="B321" s="122"/>
      <c r="C321" s="139" t="s">
        <v>188</v>
      </c>
      <c r="D321" s="157"/>
      <c r="E321" s="148"/>
      <c r="F321" s="176"/>
      <c r="G321" s="124"/>
      <c r="H321" s="173">
        <v>0</v>
      </c>
      <c r="I321" s="119"/>
      <c r="J321" s="119"/>
      <c r="K321" s="119"/>
      <c r="L321" s="119"/>
      <c r="M321" s="119"/>
      <c r="N321" s="119"/>
      <c r="O321" s="119"/>
      <c r="P321" s="119"/>
      <c r="Q321" s="119"/>
      <c r="R321" s="119" t="s">
        <v>128</v>
      </c>
      <c r="S321" s="119">
        <v>0</v>
      </c>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row>
    <row r="322" spans="1:47" outlineLevel="1">
      <c r="A322" s="120"/>
      <c r="B322" s="122"/>
      <c r="C322" s="139" t="s">
        <v>392</v>
      </c>
      <c r="D322" s="157"/>
      <c r="E322" s="148"/>
      <c r="F322" s="176"/>
      <c r="G322" s="124"/>
      <c r="H322" s="173">
        <v>0</v>
      </c>
      <c r="I322" s="119"/>
      <c r="J322" s="119"/>
      <c r="K322" s="119"/>
      <c r="L322" s="119"/>
      <c r="M322" s="119"/>
      <c r="N322" s="119"/>
      <c r="O322" s="119"/>
      <c r="P322" s="119"/>
      <c r="Q322" s="119"/>
      <c r="R322" s="119" t="s">
        <v>128</v>
      </c>
      <c r="S322" s="119">
        <v>0</v>
      </c>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row>
    <row r="323" spans="1:47" outlineLevel="1">
      <c r="A323" s="120"/>
      <c r="B323" s="122"/>
      <c r="C323" s="139" t="s">
        <v>432</v>
      </c>
      <c r="D323" s="157"/>
      <c r="E323" s="148">
        <v>84.034999999999997</v>
      </c>
      <c r="F323" s="176"/>
      <c r="G323" s="124"/>
      <c r="H323" s="173">
        <v>0</v>
      </c>
      <c r="I323" s="119"/>
      <c r="J323" s="119"/>
      <c r="K323" s="119"/>
      <c r="L323" s="119"/>
      <c r="M323" s="119"/>
      <c r="N323" s="119"/>
      <c r="O323" s="119"/>
      <c r="P323" s="119"/>
      <c r="Q323" s="119"/>
      <c r="R323" s="119" t="s">
        <v>128</v>
      </c>
      <c r="S323" s="119">
        <v>0</v>
      </c>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row>
    <row r="324" spans="1:47" outlineLevel="1">
      <c r="A324" s="120"/>
      <c r="B324" s="122"/>
      <c r="C324" s="139" t="s">
        <v>433</v>
      </c>
      <c r="D324" s="157"/>
      <c r="E324" s="148">
        <v>6.375</v>
      </c>
      <c r="F324" s="176"/>
      <c r="G324" s="124"/>
      <c r="H324" s="173">
        <v>0</v>
      </c>
      <c r="I324" s="119"/>
      <c r="J324" s="119"/>
      <c r="K324" s="119"/>
      <c r="L324" s="119"/>
      <c r="M324" s="119"/>
      <c r="N324" s="119"/>
      <c r="O324" s="119"/>
      <c r="P324" s="119"/>
      <c r="Q324" s="119"/>
      <c r="R324" s="119" t="s">
        <v>128</v>
      </c>
      <c r="S324" s="119">
        <v>0</v>
      </c>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row>
    <row r="325" spans="1:47" ht="22.5" outlineLevel="1">
      <c r="A325" s="120">
        <v>79</v>
      </c>
      <c r="B325" s="122" t="s">
        <v>434</v>
      </c>
      <c r="C325" s="138" t="s">
        <v>435</v>
      </c>
      <c r="D325" s="156" t="s">
        <v>179</v>
      </c>
      <c r="E325" s="124">
        <v>114.72</v>
      </c>
      <c r="F325" s="176"/>
      <c r="G325" s="124">
        <f>ROUND(E325*F325,2)</f>
        <v>0</v>
      </c>
      <c r="H325" s="173" t="s">
        <v>1523</v>
      </c>
      <c r="I325" s="119"/>
      <c r="J325" s="119"/>
      <c r="K325" s="119"/>
      <c r="L325" s="119"/>
      <c r="M325" s="119"/>
      <c r="N325" s="119"/>
      <c r="O325" s="119"/>
      <c r="P325" s="119"/>
      <c r="Q325" s="119"/>
      <c r="R325" s="119" t="s">
        <v>126</v>
      </c>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row>
    <row r="326" spans="1:47" ht="22.5" outlineLevel="1">
      <c r="A326" s="120"/>
      <c r="B326" s="122"/>
      <c r="C326" s="139" t="s">
        <v>188</v>
      </c>
      <c r="D326" s="157"/>
      <c r="E326" s="148"/>
      <c r="F326" s="176"/>
      <c r="G326" s="124"/>
      <c r="H326" s="173">
        <v>0</v>
      </c>
      <c r="I326" s="119"/>
      <c r="J326" s="119"/>
      <c r="K326" s="119"/>
      <c r="L326" s="119"/>
      <c r="M326" s="119"/>
      <c r="N326" s="119"/>
      <c r="O326" s="119"/>
      <c r="P326" s="119"/>
      <c r="Q326" s="119"/>
      <c r="R326" s="119" t="s">
        <v>128</v>
      </c>
      <c r="S326" s="119">
        <v>0</v>
      </c>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row>
    <row r="327" spans="1:47" outlineLevel="1">
      <c r="A327" s="120"/>
      <c r="B327" s="122"/>
      <c r="C327" s="139" t="s">
        <v>392</v>
      </c>
      <c r="D327" s="157"/>
      <c r="E327" s="148"/>
      <c r="F327" s="176"/>
      <c r="G327" s="124"/>
      <c r="H327" s="173">
        <v>0</v>
      </c>
      <c r="I327" s="119"/>
      <c r="J327" s="119"/>
      <c r="K327" s="119"/>
      <c r="L327" s="119"/>
      <c r="M327" s="119"/>
      <c r="N327" s="119"/>
      <c r="O327" s="119"/>
      <c r="P327" s="119"/>
      <c r="Q327" s="119"/>
      <c r="R327" s="119" t="s">
        <v>128</v>
      </c>
      <c r="S327" s="119">
        <v>0</v>
      </c>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row>
    <row r="328" spans="1:47" outlineLevel="1">
      <c r="A328" s="120"/>
      <c r="B328" s="122"/>
      <c r="C328" s="139" t="s">
        <v>418</v>
      </c>
      <c r="D328" s="157"/>
      <c r="E328" s="148"/>
      <c r="F328" s="176"/>
      <c r="G328" s="124"/>
      <c r="H328" s="173">
        <v>0</v>
      </c>
      <c r="I328" s="119"/>
      <c r="J328" s="119"/>
      <c r="K328" s="119"/>
      <c r="L328" s="119"/>
      <c r="M328" s="119"/>
      <c r="N328" s="119"/>
      <c r="O328" s="119"/>
      <c r="P328" s="119"/>
      <c r="Q328" s="119"/>
      <c r="R328" s="119" t="s">
        <v>128</v>
      </c>
      <c r="S328" s="119">
        <v>0</v>
      </c>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row>
    <row r="329" spans="1:47" outlineLevel="1">
      <c r="A329" s="120"/>
      <c r="B329" s="122"/>
      <c r="C329" s="139" t="s">
        <v>436</v>
      </c>
      <c r="D329" s="157"/>
      <c r="E329" s="148">
        <v>114.72</v>
      </c>
      <c r="F329" s="176"/>
      <c r="G329" s="124"/>
      <c r="H329" s="173">
        <v>0</v>
      </c>
      <c r="I329" s="119"/>
      <c r="J329" s="119"/>
      <c r="K329" s="119"/>
      <c r="L329" s="119"/>
      <c r="M329" s="119"/>
      <c r="N329" s="119"/>
      <c r="O329" s="119"/>
      <c r="P329" s="119"/>
      <c r="Q329" s="119"/>
      <c r="R329" s="119" t="s">
        <v>128</v>
      </c>
      <c r="S329" s="119">
        <v>0</v>
      </c>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row>
    <row r="330" spans="1:47" ht="22.5" outlineLevel="1">
      <c r="A330" s="120">
        <v>80</v>
      </c>
      <c r="B330" s="122" t="s">
        <v>437</v>
      </c>
      <c r="C330" s="138" t="s">
        <v>438</v>
      </c>
      <c r="D330" s="156" t="s">
        <v>179</v>
      </c>
      <c r="E330" s="124">
        <v>24.39</v>
      </c>
      <c r="F330" s="176"/>
      <c r="G330" s="124">
        <f>ROUND(E330*F330,2)</f>
        <v>0</v>
      </c>
      <c r="H330" s="173" t="s">
        <v>1523</v>
      </c>
      <c r="I330" s="119"/>
      <c r="J330" s="119"/>
      <c r="K330" s="119"/>
      <c r="L330" s="119"/>
      <c r="M330" s="119"/>
      <c r="N330" s="119"/>
      <c r="O330" s="119"/>
      <c r="P330" s="119"/>
      <c r="Q330" s="119"/>
      <c r="R330" s="119" t="s">
        <v>126</v>
      </c>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row>
    <row r="331" spans="1:47" ht="22.5" outlineLevel="1">
      <c r="A331" s="120"/>
      <c r="B331" s="122"/>
      <c r="C331" s="139" t="s">
        <v>188</v>
      </c>
      <c r="D331" s="157"/>
      <c r="E331" s="148"/>
      <c r="F331" s="176"/>
      <c r="G331" s="124"/>
      <c r="H331" s="173">
        <v>0</v>
      </c>
      <c r="I331" s="119"/>
      <c r="J331" s="119"/>
      <c r="K331" s="119"/>
      <c r="L331" s="119"/>
      <c r="M331" s="119"/>
      <c r="N331" s="119"/>
      <c r="O331" s="119"/>
      <c r="P331" s="119"/>
      <c r="Q331" s="119"/>
      <c r="R331" s="119" t="s">
        <v>128</v>
      </c>
      <c r="S331" s="119">
        <v>0</v>
      </c>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row>
    <row r="332" spans="1:47" outlineLevel="1">
      <c r="A332" s="120"/>
      <c r="B332" s="122"/>
      <c r="C332" s="139" t="s">
        <v>392</v>
      </c>
      <c r="D332" s="157"/>
      <c r="E332" s="148"/>
      <c r="F332" s="176"/>
      <c r="G332" s="124"/>
      <c r="H332" s="173">
        <v>0</v>
      </c>
      <c r="I332" s="119"/>
      <c r="J332" s="119"/>
      <c r="K332" s="119"/>
      <c r="L332" s="119"/>
      <c r="M332" s="119"/>
      <c r="N332" s="119"/>
      <c r="O332" s="119"/>
      <c r="P332" s="119"/>
      <c r="Q332" s="119"/>
      <c r="R332" s="119" t="s">
        <v>128</v>
      </c>
      <c r="S332" s="119">
        <v>0</v>
      </c>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row>
    <row r="333" spans="1:47" outlineLevel="1">
      <c r="A333" s="120"/>
      <c r="B333" s="122"/>
      <c r="C333" s="139" t="s">
        <v>418</v>
      </c>
      <c r="D333" s="157"/>
      <c r="E333" s="148"/>
      <c r="F333" s="176"/>
      <c r="G333" s="124"/>
      <c r="H333" s="173">
        <v>0</v>
      </c>
      <c r="I333" s="119"/>
      <c r="J333" s="119"/>
      <c r="K333" s="119"/>
      <c r="L333" s="119"/>
      <c r="M333" s="119"/>
      <c r="N333" s="119"/>
      <c r="O333" s="119"/>
      <c r="P333" s="119"/>
      <c r="Q333" s="119"/>
      <c r="R333" s="119" t="s">
        <v>128</v>
      </c>
      <c r="S333" s="119">
        <v>0</v>
      </c>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row>
    <row r="334" spans="1:47" outlineLevel="1">
      <c r="A334" s="120"/>
      <c r="B334" s="122"/>
      <c r="C334" s="139" t="s">
        <v>439</v>
      </c>
      <c r="D334" s="157"/>
      <c r="E334" s="148">
        <v>24.39</v>
      </c>
      <c r="F334" s="176"/>
      <c r="G334" s="124"/>
      <c r="H334" s="173">
        <v>0</v>
      </c>
      <c r="I334" s="119"/>
      <c r="J334" s="119"/>
      <c r="K334" s="119"/>
      <c r="L334" s="119"/>
      <c r="M334" s="119"/>
      <c r="N334" s="119"/>
      <c r="O334" s="119"/>
      <c r="P334" s="119"/>
      <c r="Q334" s="119"/>
      <c r="R334" s="119" t="s">
        <v>128</v>
      </c>
      <c r="S334" s="119">
        <v>0</v>
      </c>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row>
    <row r="335" spans="1:47" ht="22.5" outlineLevel="1">
      <c r="A335" s="120">
        <v>81</v>
      </c>
      <c r="B335" s="122" t="s">
        <v>440</v>
      </c>
      <c r="C335" s="138" t="s">
        <v>441</v>
      </c>
      <c r="D335" s="156" t="s">
        <v>179</v>
      </c>
      <c r="E335" s="124">
        <v>27.58</v>
      </c>
      <c r="F335" s="176"/>
      <c r="G335" s="124">
        <f>ROUND(E335*F335,2)</f>
        <v>0</v>
      </c>
      <c r="H335" s="173" t="s">
        <v>1523</v>
      </c>
      <c r="I335" s="119"/>
      <c r="J335" s="119"/>
      <c r="K335" s="119"/>
      <c r="L335" s="119"/>
      <c r="M335" s="119"/>
      <c r="N335" s="119"/>
      <c r="O335" s="119"/>
      <c r="P335" s="119"/>
      <c r="Q335" s="119"/>
      <c r="R335" s="119" t="s">
        <v>126</v>
      </c>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row>
    <row r="336" spans="1:47" ht="22.5" outlineLevel="1">
      <c r="A336" s="120"/>
      <c r="B336" s="122"/>
      <c r="C336" s="139" t="s">
        <v>188</v>
      </c>
      <c r="D336" s="157"/>
      <c r="E336" s="148"/>
      <c r="F336" s="176"/>
      <c r="G336" s="124"/>
      <c r="H336" s="173">
        <v>0</v>
      </c>
      <c r="I336" s="119"/>
      <c r="J336" s="119"/>
      <c r="K336" s="119"/>
      <c r="L336" s="119"/>
      <c r="M336" s="119"/>
      <c r="N336" s="119"/>
      <c r="O336" s="119"/>
      <c r="P336" s="119"/>
      <c r="Q336" s="119"/>
      <c r="R336" s="119" t="s">
        <v>128</v>
      </c>
      <c r="S336" s="119">
        <v>0</v>
      </c>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row>
    <row r="337" spans="1:47" outlineLevel="1">
      <c r="A337" s="120"/>
      <c r="B337" s="122"/>
      <c r="C337" s="139" t="s">
        <v>392</v>
      </c>
      <c r="D337" s="157"/>
      <c r="E337" s="148"/>
      <c r="F337" s="176"/>
      <c r="G337" s="124"/>
      <c r="H337" s="173">
        <v>0</v>
      </c>
      <c r="I337" s="119"/>
      <c r="J337" s="119"/>
      <c r="K337" s="119"/>
      <c r="L337" s="119"/>
      <c r="M337" s="119"/>
      <c r="N337" s="119"/>
      <c r="O337" s="119"/>
      <c r="P337" s="119"/>
      <c r="Q337" s="119"/>
      <c r="R337" s="119" t="s">
        <v>128</v>
      </c>
      <c r="S337" s="119">
        <v>0</v>
      </c>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row>
    <row r="338" spans="1:47" outlineLevel="1">
      <c r="A338" s="120"/>
      <c r="B338" s="122"/>
      <c r="C338" s="139" t="s">
        <v>442</v>
      </c>
      <c r="D338" s="157"/>
      <c r="E338" s="148">
        <v>27.58</v>
      </c>
      <c r="F338" s="176"/>
      <c r="G338" s="124"/>
      <c r="H338" s="173">
        <v>0</v>
      </c>
      <c r="I338" s="119"/>
      <c r="J338" s="119"/>
      <c r="K338" s="119"/>
      <c r="L338" s="119"/>
      <c r="M338" s="119"/>
      <c r="N338" s="119"/>
      <c r="O338" s="119"/>
      <c r="P338" s="119"/>
      <c r="Q338" s="119"/>
      <c r="R338" s="119" t="s">
        <v>128</v>
      </c>
      <c r="S338" s="119">
        <v>0</v>
      </c>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row>
    <row r="339" spans="1:47" outlineLevel="1">
      <c r="A339" s="120"/>
      <c r="B339" s="122"/>
      <c r="C339" s="139" t="s">
        <v>307</v>
      </c>
      <c r="D339" s="157"/>
      <c r="E339" s="148"/>
      <c r="F339" s="176"/>
      <c r="G339" s="124"/>
      <c r="H339" s="173">
        <v>0</v>
      </c>
      <c r="I339" s="119"/>
      <c r="J339" s="119"/>
      <c r="K339" s="119"/>
      <c r="L339" s="119"/>
      <c r="M339" s="119"/>
      <c r="N339" s="119"/>
      <c r="O339" s="119"/>
      <c r="P339" s="119"/>
      <c r="Q339" s="119"/>
      <c r="R339" s="119" t="s">
        <v>128</v>
      </c>
      <c r="S339" s="119">
        <v>0</v>
      </c>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row>
    <row r="340" spans="1:47" ht="22.5" outlineLevel="1">
      <c r="A340" s="120">
        <v>82</v>
      </c>
      <c r="B340" s="122" t="s">
        <v>443</v>
      </c>
      <c r="C340" s="138" t="s">
        <v>444</v>
      </c>
      <c r="D340" s="156" t="s">
        <v>179</v>
      </c>
      <c r="E340" s="124">
        <v>45.215000000000003</v>
      </c>
      <c r="F340" s="176"/>
      <c r="G340" s="124">
        <f>ROUND(E340*F340,2)</f>
        <v>0</v>
      </c>
      <c r="H340" s="173" t="s">
        <v>1523</v>
      </c>
      <c r="I340" s="119"/>
      <c r="J340" s="119"/>
      <c r="K340" s="119"/>
      <c r="L340" s="119"/>
      <c r="M340" s="119"/>
      <c r="N340" s="119"/>
      <c r="O340" s="119"/>
      <c r="P340" s="119"/>
      <c r="Q340" s="119"/>
      <c r="R340" s="119" t="s">
        <v>126</v>
      </c>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row>
    <row r="341" spans="1:47" ht="22.5" outlineLevel="1">
      <c r="A341" s="120"/>
      <c r="B341" s="122"/>
      <c r="C341" s="139" t="s">
        <v>188</v>
      </c>
      <c r="D341" s="157"/>
      <c r="E341" s="148"/>
      <c r="F341" s="176"/>
      <c r="G341" s="124"/>
      <c r="H341" s="173">
        <v>0</v>
      </c>
      <c r="I341" s="119"/>
      <c r="J341" s="119"/>
      <c r="K341" s="119"/>
      <c r="L341" s="119"/>
      <c r="M341" s="119"/>
      <c r="N341" s="119"/>
      <c r="O341" s="119"/>
      <c r="P341" s="119"/>
      <c r="Q341" s="119"/>
      <c r="R341" s="119" t="s">
        <v>128</v>
      </c>
      <c r="S341" s="119">
        <v>0</v>
      </c>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row>
    <row r="342" spans="1:47" outlineLevel="1">
      <c r="A342" s="120"/>
      <c r="B342" s="122"/>
      <c r="C342" s="139" t="s">
        <v>392</v>
      </c>
      <c r="D342" s="157"/>
      <c r="E342" s="148"/>
      <c r="F342" s="176"/>
      <c r="G342" s="124"/>
      <c r="H342" s="173">
        <v>0</v>
      </c>
      <c r="I342" s="119"/>
      <c r="J342" s="119"/>
      <c r="K342" s="119"/>
      <c r="L342" s="119"/>
      <c r="M342" s="119"/>
      <c r="N342" s="119"/>
      <c r="O342" s="119"/>
      <c r="P342" s="119"/>
      <c r="Q342" s="119"/>
      <c r="R342" s="119" t="s">
        <v>128</v>
      </c>
      <c r="S342" s="119">
        <v>0</v>
      </c>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row>
    <row r="343" spans="1:47" outlineLevel="1">
      <c r="A343" s="120"/>
      <c r="B343" s="122"/>
      <c r="C343" s="139" t="s">
        <v>445</v>
      </c>
      <c r="D343" s="157"/>
      <c r="E343" s="148">
        <v>36.704999999999998</v>
      </c>
      <c r="F343" s="176"/>
      <c r="G343" s="124"/>
      <c r="H343" s="173">
        <v>0</v>
      </c>
      <c r="I343" s="119"/>
      <c r="J343" s="119"/>
      <c r="K343" s="119"/>
      <c r="L343" s="119"/>
      <c r="M343" s="119"/>
      <c r="N343" s="119"/>
      <c r="O343" s="119"/>
      <c r="P343" s="119"/>
      <c r="Q343" s="119"/>
      <c r="R343" s="119" t="s">
        <v>128</v>
      </c>
      <c r="S343" s="119">
        <v>0</v>
      </c>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row>
    <row r="344" spans="1:47" outlineLevel="1">
      <c r="A344" s="120"/>
      <c r="B344" s="122"/>
      <c r="C344" s="139" t="s">
        <v>446</v>
      </c>
      <c r="D344" s="157"/>
      <c r="E344" s="148">
        <v>8.51</v>
      </c>
      <c r="F344" s="176"/>
      <c r="G344" s="124"/>
      <c r="H344" s="173">
        <v>0</v>
      </c>
      <c r="I344" s="119"/>
      <c r="J344" s="119"/>
      <c r="K344" s="119"/>
      <c r="L344" s="119"/>
      <c r="M344" s="119"/>
      <c r="N344" s="119"/>
      <c r="O344" s="119"/>
      <c r="P344" s="119"/>
      <c r="Q344" s="119"/>
      <c r="R344" s="119" t="s">
        <v>128</v>
      </c>
      <c r="S344" s="119">
        <v>0</v>
      </c>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row>
    <row r="345" spans="1:47" ht="22.5" outlineLevel="1">
      <c r="A345" s="120">
        <v>83</v>
      </c>
      <c r="B345" s="122" t="s">
        <v>447</v>
      </c>
      <c r="C345" s="138" t="s">
        <v>448</v>
      </c>
      <c r="D345" s="156" t="s">
        <v>179</v>
      </c>
      <c r="E345" s="124">
        <v>71.349999999999994</v>
      </c>
      <c r="F345" s="176"/>
      <c r="G345" s="124">
        <f>ROUND(E345*F345,2)</f>
        <v>0</v>
      </c>
      <c r="H345" s="173" t="s">
        <v>1523</v>
      </c>
      <c r="I345" s="119"/>
      <c r="J345" s="119"/>
      <c r="K345" s="119"/>
      <c r="L345" s="119"/>
      <c r="M345" s="119"/>
      <c r="N345" s="119"/>
      <c r="O345" s="119"/>
      <c r="P345" s="119"/>
      <c r="Q345" s="119"/>
      <c r="R345" s="119" t="s">
        <v>126</v>
      </c>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row>
    <row r="346" spans="1:47" ht="22.5" outlineLevel="1">
      <c r="A346" s="120"/>
      <c r="B346" s="122"/>
      <c r="C346" s="139" t="s">
        <v>188</v>
      </c>
      <c r="D346" s="157"/>
      <c r="E346" s="148"/>
      <c r="F346" s="176"/>
      <c r="G346" s="124"/>
      <c r="H346" s="173">
        <v>0</v>
      </c>
      <c r="I346" s="119"/>
      <c r="J346" s="119"/>
      <c r="K346" s="119"/>
      <c r="L346" s="119"/>
      <c r="M346" s="119"/>
      <c r="N346" s="119"/>
      <c r="O346" s="119"/>
      <c r="P346" s="119"/>
      <c r="Q346" s="119"/>
      <c r="R346" s="119" t="s">
        <v>128</v>
      </c>
      <c r="S346" s="119">
        <v>0</v>
      </c>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row>
    <row r="347" spans="1:47" outlineLevel="1">
      <c r="A347" s="120"/>
      <c r="B347" s="122"/>
      <c r="C347" s="139" t="s">
        <v>392</v>
      </c>
      <c r="D347" s="157"/>
      <c r="E347" s="148"/>
      <c r="F347" s="176"/>
      <c r="G347" s="124"/>
      <c r="H347" s="173">
        <v>0</v>
      </c>
      <c r="I347" s="119"/>
      <c r="J347" s="119"/>
      <c r="K347" s="119"/>
      <c r="L347" s="119"/>
      <c r="M347" s="119"/>
      <c r="N347" s="119"/>
      <c r="O347" s="119"/>
      <c r="P347" s="119"/>
      <c r="Q347" s="119"/>
      <c r="R347" s="119" t="s">
        <v>128</v>
      </c>
      <c r="S347" s="119">
        <v>0</v>
      </c>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row>
    <row r="348" spans="1:47" outlineLevel="1">
      <c r="A348" s="120"/>
      <c r="B348" s="122"/>
      <c r="C348" s="139" t="s">
        <v>418</v>
      </c>
      <c r="D348" s="157"/>
      <c r="E348" s="148"/>
      <c r="F348" s="176"/>
      <c r="G348" s="124"/>
      <c r="H348" s="173">
        <v>0</v>
      </c>
      <c r="I348" s="119"/>
      <c r="J348" s="119"/>
      <c r="K348" s="119"/>
      <c r="L348" s="119"/>
      <c r="M348" s="119"/>
      <c r="N348" s="119"/>
      <c r="O348" s="119"/>
      <c r="P348" s="119"/>
      <c r="Q348" s="119"/>
      <c r="R348" s="119" t="s">
        <v>128</v>
      </c>
      <c r="S348" s="119">
        <v>0</v>
      </c>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row>
    <row r="349" spans="1:47" outlineLevel="1">
      <c r="A349" s="120"/>
      <c r="B349" s="122"/>
      <c r="C349" s="139" t="s">
        <v>449</v>
      </c>
      <c r="D349" s="157"/>
      <c r="E349" s="148">
        <v>71.349999999999994</v>
      </c>
      <c r="F349" s="176"/>
      <c r="G349" s="124"/>
      <c r="H349" s="173">
        <v>0</v>
      </c>
      <c r="I349" s="119"/>
      <c r="J349" s="119"/>
      <c r="K349" s="119"/>
      <c r="L349" s="119"/>
      <c r="M349" s="119"/>
      <c r="N349" s="119"/>
      <c r="O349" s="119"/>
      <c r="P349" s="119"/>
      <c r="Q349" s="119"/>
      <c r="R349" s="119" t="s">
        <v>128</v>
      </c>
      <c r="S349" s="119">
        <v>0</v>
      </c>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row>
    <row r="350" spans="1:47" outlineLevel="1">
      <c r="A350" s="120">
        <v>84</v>
      </c>
      <c r="B350" s="122" t="s">
        <v>450</v>
      </c>
      <c r="C350" s="138" t="s">
        <v>451</v>
      </c>
      <c r="D350" s="156" t="s">
        <v>125</v>
      </c>
      <c r="E350" s="124">
        <v>18</v>
      </c>
      <c r="F350" s="176"/>
      <c r="G350" s="124">
        <f>ROUND(E350*F350,2)</f>
        <v>0</v>
      </c>
      <c r="H350" s="173" t="s">
        <v>1523</v>
      </c>
      <c r="I350" s="119"/>
      <c r="J350" s="119"/>
      <c r="K350" s="119"/>
      <c r="L350" s="119"/>
      <c r="M350" s="119"/>
      <c r="N350" s="119"/>
      <c r="O350" s="119"/>
      <c r="P350" s="119"/>
      <c r="Q350" s="119"/>
      <c r="R350" s="119" t="s">
        <v>126</v>
      </c>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row>
    <row r="351" spans="1:47" outlineLevel="1">
      <c r="A351" s="120"/>
      <c r="B351" s="122"/>
      <c r="C351" s="139" t="s">
        <v>452</v>
      </c>
      <c r="D351" s="157"/>
      <c r="E351" s="148">
        <v>15</v>
      </c>
      <c r="F351" s="176"/>
      <c r="G351" s="124"/>
      <c r="H351" s="173">
        <v>0</v>
      </c>
      <c r="I351" s="119"/>
      <c r="J351" s="119"/>
      <c r="K351" s="119"/>
      <c r="L351" s="119"/>
      <c r="M351" s="119"/>
      <c r="N351" s="119"/>
      <c r="O351" s="119"/>
      <c r="P351" s="119"/>
      <c r="Q351" s="119"/>
      <c r="R351" s="119" t="s">
        <v>128</v>
      </c>
      <c r="S351" s="119">
        <v>0</v>
      </c>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row>
    <row r="352" spans="1:47" outlineLevel="1">
      <c r="A352" s="120"/>
      <c r="B352" s="122"/>
      <c r="C352" s="139" t="s">
        <v>453</v>
      </c>
      <c r="D352" s="157"/>
      <c r="E352" s="148">
        <v>3</v>
      </c>
      <c r="F352" s="176"/>
      <c r="G352" s="124"/>
      <c r="H352" s="173">
        <v>0</v>
      </c>
      <c r="I352" s="119"/>
      <c r="J352" s="119"/>
      <c r="K352" s="119"/>
      <c r="L352" s="119"/>
      <c r="M352" s="119"/>
      <c r="N352" s="119"/>
      <c r="O352" s="119"/>
      <c r="P352" s="119"/>
      <c r="Q352" s="119"/>
      <c r="R352" s="119" t="s">
        <v>128</v>
      </c>
      <c r="S352" s="119">
        <v>0</v>
      </c>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row>
    <row r="353" spans="1:47" outlineLevel="1">
      <c r="A353" s="120">
        <v>85</v>
      </c>
      <c r="B353" s="122" t="s">
        <v>454</v>
      </c>
      <c r="C353" s="138" t="s">
        <v>455</v>
      </c>
      <c r="D353" s="156" t="s">
        <v>125</v>
      </c>
      <c r="E353" s="124">
        <v>25</v>
      </c>
      <c r="F353" s="176"/>
      <c r="G353" s="124">
        <f>ROUND(E353*F353,2)</f>
        <v>0</v>
      </c>
      <c r="H353" s="173" t="s">
        <v>1522</v>
      </c>
      <c r="I353" s="119"/>
      <c r="J353" s="119"/>
      <c r="K353" s="119"/>
      <c r="L353" s="119"/>
      <c r="M353" s="119"/>
      <c r="N353" s="119"/>
      <c r="O353" s="119"/>
      <c r="P353" s="119"/>
      <c r="Q353" s="119"/>
      <c r="R353" s="119" t="s">
        <v>126</v>
      </c>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row>
    <row r="354" spans="1:47" outlineLevel="1">
      <c r="A354" s="120"/>
      <c r="B354" s="122"/>
      <c r="C354" s="139" t="s">
        <v>456</v>
      </c>
      <c r="D354" s="157"/>
      <c r="E354" s="148">
        <v>22</v>
      </c>
      <c r="F354" s="176"/>
      <c r="G354" s="124"/>
      <c r="H354" s="173">
        <v>0</v>
      </c>
      <c r="I354" s="119"/>
      <c r="J354" s="119"/>
      <c r="K354" s="119"/>
      <c r="L354" s="119"/>
      <c r="M354" s="119"/>
      <c r="N354" s="119"/>
      <c r="O354" s="119"/>
      <c r="P354" s="119"/>
      <c r="Q354" s="119"/>
      <c r="R354" s="119" t="s">
        <v>128</v>
      </c>
      <c r="S354" s="119">
        <v>0</v>
      </c>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row>
    <row r="355" spans="1:47" outlineLevel="1">
      <c r="A355" s="120"/>
      <c r="B355" s="122"/>
      <c r="C355" s="139" t="s">
        <v>453</v>
      </c>
      <c r="D355" s="157"/>
      <c r="E355" s="148">
        <v>3</v>
      </c>
      <c r="F355" s="176"/>
      <c r="G355" s="124"/>
      <c r="H355" s="173">
        <v>0</v>
      </c>
      <c r="I355" s="119"/>
      <c r="J355" s="119"/>
      <c r="K355" s="119"/>
      <c r="L355" s="119"/>
      <c r="M355" s="119"/>
      <c r="N355" s="119"/>
      <c r="O355" s="119"/>
      <c r="P355" s="119"/>
      <c r="Q355" s="119"/>
      <c r="R355" s="119" t="s">
        <v>128</v>
      </c>
      <c r="S355" s="119">
        <v>0</v>
      </c>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row>
    <row r="356" spans="1:47" outlineLevel="1">
      <c r="A356" s="120">
        <v>86</v>
      </c>
      <c r="B356" s="122" t="s">
        <v>457</v>
      </c>
      <c r="C356" s="138" t="s">
        <v>458</v>
      </c>
      <c r="D356" s="156" t="s">
        <v>125</v>
      </c>
      <c r="E356" s="124">
        <v>6</v>
      </c>
      <c r="F356" s="176"/>
      <c r="G356" s="124">
        <f>ROUND(E356*F356,2)</f>
        <v>0</v>
      </c>
      <c r="H356" s="173" t="s">
        <v>1522</v>
      </c>
      <c r="I356" s="119"/>
      <c r="J356" s="119"/>
      <c r="K356" s="119"/>
      <c r="L356" s="119"/>
      <c r="M356" s="119"/>
      <c r="N356" s="119"/>
      <c r="O356" s="119"/>
      <c r="P356" s="119"/>
      <c r="Q356" s="119"/>
      <c r="R356" s="119" t="s">
        <v>126</v>
      </c>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row>
    <row r="357" spans="1:47" outlineLevel="1">
      <c r="A357" s="120"/>
      <c r="B357" s="122"/>
      <c r="C357" s="139" t="s">
        <v>459</v>
      </c>
      <c r="D357" s="157"/>
      <c r="E357" s="148">
        <v>6</v>
      </c>
      <c r="F357" s="176"/>
      <c r="G357" s="124"/>
      <c r="H357" s="173">
        <v>0</v>
      </c>
      <c r="I357" s="119"/>
      <c r="J357" s="119"/>
      <c r="K357" s="119"/>
      <c r="L357" s="119"/>
      <c r="M357" s="119"/>
      <c r="N357" s="119"/>
      <c r="O357" s="119"/>
      <c r="P357" s="119"/>
      <c r="Q357" s="119"/>
      <c r="R357" s="119" t="s">
        <v>128</v>
      </c>
      <c r="S357" s="119">
        <v>0</v>
      </c>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row>
    <row r="358" spans="1:47" outlineLevel="1">
      <c r="A358" s="120"/>
      <c r="B358" s="122"/>
      <c r="C358" s="139" t="s">
        <v>307</v>
      </c>
      <c r="D358" s="157"/>
      <c r="E358" s="148"/>
      <c r="F358" s="176"/>
      <c r="G358" s="124"/>
      <c r="H358" s="173">
        <v>0</v>
      </c>
      <c r="I358" s="119"/>
      <c r="J358" s="119"/>
      <c r="K358" s="119"/>
      <c r="L358" s="119"/>
      <c r="M358" s="119"/>
      <c r="N358" s="119"/>
      <c r="O358" s="119"/>
      <c r="P358" s="119"/>
      <c r="Q358" s="119"/>
      <c r="R358" s="119" t="s">
        <v>128</v>
      </c>
      <c r="S358" s="119">
        <v>0</v>
      </c>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row>
    <row r="359" spans="1:47">
      <c r="A359" s="121" t="s">
        <v>121</v>
      </c>
      <c r="B359" s="123" t="s">
        <v>51</v>
      </c>
      <c r="C359" s="140" t="s">
        <v>52</v>
      </c>
      <c r="D359" s="158"/>
      <c r="E359" s="125"/>
      <c r="F359" s="177"/>
      <c r="G359" s="125">
        <f>SUMIF(R360:R508,"&lt;&gt;NOR",G360:G508)</f>
        <v>0</v>
      </c>
      <c r="H359" s="174"/>
      <c r="I359" s="119"/>
      <c r="R359" t="s">
        <v>122</v>
      </c>
    </row>
    <row r="360" spans="1:47" ht="22.5" outlineLevel="1">
      <c r="A360" s="120">
        <v>87</v>
      </c>
      <c r="B360" s="122" t="s">
        <v>460</v>
      </c>
      <c r="C360" s="138" t="s">
        <v>4120</v>
      </c>
      <c r="D360" s="156" t="s">
        <v>179</v>
      </c>
      <c r="E360" s="124">
        <v>146.4</v>
      </c>
      <c r="F360" s="176"/>
      <c r="G360" s="124">
        <f>ROUND(E360*F360,2)</f>
        <v>0</v>
      </c>
      <c r="H360" s="173" t="s">
        <v>1523</v>
      </c>
      <c r="I360" s="119"/>
      <c r="J360" s="119"/>
      <c r="K360" s="119"/>
      <c r="L360" s="119"/>
      <c r="M360" s="119"/>
      <c r="N360" s="119"/>
      <c r="O360" s="119"/>
      <c r="P360" s="119"/>
      <c r="Q360" s="119"/>
      <c r="R360" s="119" t="s">
        <v>175</v>
      </c>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row>
    <row r="361" spans="1:47" outlineLevel="1">
      <c r="A361" s="120"/>
      <c r="B361" s="122"/>
      <c r="C361" s="139" t="s">
        <v>241</v>
      </c>
      <c r="D361" s="157"/>
      <c r="E361" s="148"/>
      <c r="F361" s="176"/>
      <c r="G361" s="124"/>
      <c r="H361" s="173">
        <v>0</v>
      </c>
      <c r="I361" s="119"/>
      <c r="J361" s="119"/>
      <c r="K361" s="119"/>
      <c r="L361" s="119"/>
      <c r="M361" s="119"/>
      <c r="N361" s="119"/>
      <c r="O361" s="119"/>
      <c r="P361" s="119"/>
      <c r="Q361" s="119"/>
      <c r="R361" s="119" t="s">
        <v>128</v>
      </c>
      <c r="S361" s="119">
        <v>0</v>
      </c>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row>
    <row r="362" spans="1:47" outlineLevel="1">
      <c r="A362" s="120"/>
      <c r="B362" s="122"/>
      <c r="C362" s="139" t="s">
        <v>461</v>
      </c>
      <c r="D362" s="157"/>
      <c r="E362" s="148">
        <v>146.4</v>
      </c>
      <c r="F362" s="176"/>
      <c r="G362" s="124"/>
      <c r="H362" s="173">
        <v>0</v>
      </c>
      <c r="I362" s="119"/>
      <c r="J362" s="119"/>
      <c r="K362" s="119"/>
      <c r="L362" s="119"/>
      <c r="M362" s="119"/>
      <c r="N362" s="119"/>
      <c r="O362" s="119"/>
      <c r="P362" s="119"/>
      <c r="Q362" s="119"/>
      <c r="R362" s="119" t="s">
        <v>128</v>
      </c>
      <c r="S362" s="119">
        <v>0</v>
      </c>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row>
    <row r="363" spans="1:47" ht="22.5" outlineLevel="1">
      <c r="A363" s="120">
        <v>88</v>
      </c>
      <c r="B363" s="122" t="s">
        <v>462</v>
      </c>
      <c r="C363" s="138" t="s">
        <v>4121</v>
      </c>
      <c r="D363" s="156" t="s">
        <v>179</v>
      </c>
      <c r="E363" s="124">
        <v>191.16</v>
      </c>
      <c r="F363" s="176"/>
      <c r="G363" s="124">
        <f>ROUND(E363*F363,2)</f>
        <v>0</v>
      </c>
      <c r="H363" s="173" t="s">
        <v>1523</v>
      </c>
      <c r="I363" s="119"/>
      <c r="J363" s="119"/>
      <c r="K363" s="119"/>
      <c r="L363" s="119"/>
      <c r="M363" s="119"/>
      <c r="N363" s="119"/>
      <c r="O363" s="119"/>
      <c r="P363" s="119"/>
      <c r="Q363" s="119"/>
      <c r="R363" s="119" t="s">
        <v>175</v>
      </c>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row>
    <row r="364" spans="1:47" outlineLevel="1">
      <c r="A364" s="120"/>
      <c r="B364" s="122"/>
      <c r="C364" s="139" t="s">
        <v>241</v>
      </c>
      <c r="D364" s="157"/>
      <c r="E364" s="148"/>
      <c r="F364" s="176"/>
      <c r="G364" s="124"/>
      <c r="H364" s="173">
        <v>0</v>
      </c>
      <c r="I364" s="119"/>
      <c r="J364" s="119"/>
      <c r="K364" s="119"/>
      <c r="L364" s="119"/>
      <c r="M364" s="119"/>
      <c r="N364" s="119"/>
      <c r="O364" s="119"/>
      <c r="P364" s="119"/>
      <c r="Q364" s="119"/>
      <c r="R364" s="119" t="s">
        <v>128</v>
      </c>
      <c r="S364" s="119">
        <v>0</v>
      </c>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row>
    <row r="365" spans="1:47" outlineLevel="1">
      <c r="A365" s="120"/>
      <c r="B365" s="122"/>
      <c r="C365" s="139" t="s">
        <v>463</v>
      </c>
      <c r="D365" s="157"/>
      <c r="E365" s="148">
        <v>191.16</v>
      </c>
      <c r="F365" s="176"/>
      <c r="G365" s="124"/>
      <c r="H365" s="173">
        <v>0</v>
      </c>
      <c r="I365" s="119"/>
      <c r="J365" s="119"/>
      <c r="K365" s="119"/>
      <c r="L365" s="119"/>
      <c r="M365" s="119"/>
      <c r="N365" s="119"/>
      <c r="O365" s="119"/>
      <c r="P365" s="119"/>
      <c r="Q365" s="119"/>
      <c r="R365" s="119" t="s">
        <v>128</v>
      </c>
      <c r="S365" s="119">
        <v>0</v>
      </c>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row>
    <row r="366" spans="1:47" ht="22.5" outlineLevel="1">
      <c r="A366" s="120">
        <v>89</v>
      </c>
      <c r="B366" s="122" t="s">
        <v>464</v>
      </c>
      <c r="C366" s="138" t="s">
        <v>4122</v>
      </c>
      <c r="D366" s="156" t="s">
        <v>179</v>
      </c>
      <c r="E366" s="124">
        <v>705.06</v>
      </c>
      <c r="F366" s="176"/>
      <c r="G366" s="124">
        <f>ROUND(E366*F366,2)</f>
        <v>0</v>
      </c>
      <c r="H366" s="173" t="s">
        <v>1523</v>
      </c>
      <c r="I366" s="119"/>
      <c r="J366" s="119"/>
      <c r="K366" s="119"/>
      <c r="L366" s="119"/>
      <c r="M366" s="119"/>
      <c r="N366" s="119"/>
      <c r="O366" s="119"/>
      <c r="P366" s="119"/>
      <c r="Q366" s="119"/>
      <c r="R366" s="119" t="s">
        <v>175</v>
      </c>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row>
    <row r="367" spans="1:47" outlineLevel="1">
      <c r="A367" s="120"/>
      <c r="B367" s="122"/>
      <c r="C367" s="139" t="s">
        <v>241</v>
      </c>
      <c r="D367" s="157"/>
      <c r="E367" s="148"/>
      <c r="F367" s="176"/>
      <c r="G367" s="124"/>
      <c r="H367" s="173">
        <v>0</v>
      </c>
      <c r="I367" s="119"/>
      <c r="J367" s="119"/>
      <c r="K367" s="119"/>
      <c r="L367" s="119"/>
      <c r="M367" s="119"/>
      <c r="N367" s="119"/>
      <c r="O367" s="119"/>
      <c r="P367" s="119"/>
      <c r="Q367" s="119"/>
      <c r="R367" s="119" t="s">
        <v>128</v>
      </c>
      <c r="S367" s="119">
        <v>0</v>
      </c>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row>
    <row r="368" spans="1:47" outlineLevel="1">
      <c r="A368" s="120"/>
      <c r="B368" s="122"/>
      <c r="C368" s="139" t="s">
        <v>465</v>
      </c>
      <c r="D368" s="157"/>
      <c r="E368" s="148">
        <v>445.86</v>
      </c>
      <c r="F368" s="176"/>
      <c r="G368" s="124"/>
      <c r="H368" s="173">
        <v>0</v>
      </c>
      <c r="I368" s="119"/>
      <c r="J368" s="119"/>
      <c r="K368" s="119"/>
      <c r="L368" s="119"/>
      <c r="M368" s="119"/>
      <c r="N368" s="119"/>
      <c r="O368" s="119"/>
      <c r="P368" s="119"/>
      <c r="Q368" s="119"/>
      <c r="R368" s="119" t="s">
        <v>128</v>
      </c>
      <c r="S368" s="119">
        <v>0</v>
      </c>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row>
    <row r="369" spans="1:47" outlineLevel="1">
      <c r="A369" s="120"/>
      <c r="B369" s="122"/>
      <c r="C369" s="139" t="s">
        <v>466</v>
      </c>
      <c r="D369" s="157"/>
      <c r="E369" s="148">
        <v>259.2</v>
      </c>
      <c r="F369" s="176"/>
      <c r="G369" s="124"/>
      <c r="H369" s="173">
        <v>0</v>
      </c>
      <c r="I369" s="119"/>
      <c r="J369" s="119"/>
      <c r="K369" s="119"/>
      <c r="L369" s="119"/>
      <c r="M369" s="119"/>
      <c r="N369" s="119"/>
      <c r="O369" s="119"/>
      <c r="P369" s="119"/>
      <c r="Q369" s="119"/>
      <c r="R369" s="119" t="s">
        <v>128</v>
      </c>
      <c r="S369" s="119">
        <v>0</v>
      </c>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row>
    <row r="370" spans="1:47" outlineLevel="1">
      <c r="A370" s="120">
        <v>90</v>
      </c>
      <c r="B370" s="122" t="s">
        <v>467</v>
      </c>
      <c r="C370" s="138" t="s">
        <v>468</v>
      </c>
      <c r="D370" s="156" t="s">
        <v>131</v>
      </c>
      <c r="E370" s="124">
        <v>29.550237500000001</v>
      </c>
      <c r="F370" s="176"/>
      <c r="G370" s="124">
        <f>ROUND(E370*F370,2)</f>
        <v>0</v>
      </c>
      <c r="H370" s="173" t="s">
        <v>1523</v>
      </c>
      <c r="I370" s="119"/>
      <c r="J370" s="119"/>
      <c r="K370" s="119"/>
      <c r="L370" s="119"/>
      <c r="M370" s="119"/>
      <c r="N370" s="119"/>
      <c r="O370" s="119"/>
      <c r="P370" s="119"/>
      <c r="Q370" s="119"/>
      <c r="R370" s="119" t="s">
        <v>126</v>
      </c>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row>
    <row r="371" spans="1:47" outlineLevel="1">
      <c r="A371" s="120"/>
      <c r="B371" s="122"/>
      <c r="C371" s="139" t="s">
        <v>241</v>
      </c>
      <c r="D371" s="157"/>
      <c r="E371" s="148"/>
      <c r="F371" s="176"/>
      <c r="G371" s="124"/>
      <c r="H371" s="173">
        <v>0</v>
      </c>
      <c r="I371" s="119"/>
      <c r="J371" s="119"/>
      <c r="K371" s="119"/>
      <c r="L371" s="119"/>
      <c r="M371" s="119"/>
      <c r="N371" s="119"/>
      <c r="O371" s="119"/>
      <c r="P371" s="119"/>
      <c r="Q371" s="119"/>
      <c r="R371" s="119" t="s">
        <v>128</v>
      </c>
      <c r="S371" s="119">
        <v>0</v>
      </c>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row>
    <row r="372" spans="1:47" outlineLevel="1">
      <c r="A372" s="120"/>
      <c r="B372" s="122"/>
      <c r="C372" s="139" t="s">
        <v>469</v>
      </c>
      <c r="D372" s="157"/>
      <c r="E372" s="148">
        <v>8.5</v>
      </c>
      <c r="F372" s="176"/>
      <c r="G372" s="124"/>
      <c r="H372" s="173">
        <v>0</v>
      </c>
      <c r="I372" s="119"/>
      <c r="J372" s="119"/>
      <c r="K372" s="119"/>
      <c r="L372" s="119"/>
      <c r="M372" s="119"/>
      <c r="N372" s="119"/>
      <c r="O372" s="119"/>
      <c r="P372" s="119"/>
      <c r="Q372" s="119"/>
      <c r="R372" s="119" t="s">
        <v>128</v>
      </c>
      <c r="S372" s="119">
        <v>0</v>
      </c>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row>
    <row r="373" spans="1:47" ht="22.5" outlineLevel="1">
      <c r="A373" s="120"/>
      <c r="B373" s="122"/>
      <c r="C373" s="139" t="s">
        <v>470</v>
      </c>
      <c r="D373" s="157"/>
      <c r="E373" s="148">
        <v>15.0014875</v>
      </c>
      <c r="F373" s="176"/>
      <c r="G373" s="124"/>
      <c r="H373" s="173">
        <v>0</v>
      </c>
      <c r="I373" s="119"/>
      <c r="J373" s="119"/>
      <c r="K373" s="119"/>
      <c r="L373" s="119"/>
      <c r="M373" s="119"/>
      <c r="N373" s="119"/>
      <c r="O373" s="119"/>
      <c r="P373" s="119"/>
      <c r="Q373" s="119"/>
      <c r="R373" s="119" t="s">
        <v>128</v>
      </c>
      <c r="S373" s="119">
        <v>0</v>
      </c>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row>
    <row r="374" spans="1:47" outlineLevel="1">
      <c r="A374" s="120"/>
      <c r="B374" s="122"/>
      <c r="C374" s="139" t="s">
        <v>471</v>
      </c>
      <c r="D374" s="157"/>
      <c r="E374" s="148">
        <v>6.0487500000000001</v>
      </c>
      <c r="F374" s="176"/>
      <c r="G374" s="124"/>
      <c r="H374" s="173">
        <v>0</v>
      </c>
      <c r="I374" s="119"/>
      <c r="J374" s="119"/>
      <c r="K374" s="119"/>
      <c r="L374" s="119"/>
      <c r="M374" s="119"/>
      <c r="N374" s="119"/>
      <c r="O374" s="119"/>
      <c r="P374" s="119"/>
      <c r="Q374" s="119"/>
      <c r="R374" s="119" t="s">
        <v>128</v>
      </c>
      <c r="S374" s="119">
        <v>0</v>
      </c>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row>
    <row r="375" spans="1:47" outlineLevel="1">
      <c r="A375" s="120">
        <v>91</v>
      </c>
      <c r="B375" s="122" t="s">
        <v>472</v>
      </c>
      <c r="C375" s="138" t="s">
        <v>473</v>
      </c>
      <c r="D375" s="156" t="s">
        <v>179</v>
      </c>
      <c r="E375" s="124">
        <v>136.12450000000001</v>
      </c>
      <c r="F375" s="176"/>
      <c r="G375" s="124">
        <f>ROUND(E375*F375,2)</f>
        <v>0</v>
      </c>
      <c r="H375" s="173" t="s">
        <v>1523</v>
      </c>
      <c r="I375" s="119"/>
      <c r="J375" s="119"/>
      <c r="K375" s="119"/>
      <c r="L375" s="119"/>
      <c r="M375" s="119"/>
      <c r="N375" s="119"/>
      <c r="O375" s="119"/>
      <c r="P375" s="119"/>
      <c r="Q375" s="119"/>
      <c r="R375" s="119" t="s">
        <v>126</v>
      </c>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row>
    <row r="376" spans="1:47" outlineLevel="1">
      <c r="A376" s="120"/>
      <c r="B376" s="122"/>
      <c r="C376" s="139" t="s">
        <v>241</v>
      </c>
      <c r="D376" s="157"/>
      <c r="E376" s="148"/>
      <c r="F376" s="176"/>
      <c r="G376" s="124"/>
      <c r="H376" s="173">
        <v>0</v>
      </c>
      <c r="I376" s="119"/>
      <c r="J376" s="119"/>
      <c r="K376" s="119"/>
      <c r="L376" s="119"/>
      <c r="M376" s="119"/>
      <c r="N376" s="119"/>
      <c r="O376" s="119"/>
      <c r="P376" s="119"/>
      <c r="Q376" s="119"/>
      <c r="R376" s="119" t="s">
        <v>128</v>
      </c>
      <c r="S376" s="119">
        <v>0</v>
      </c>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row>
    <row r="377" spans="1:47" ht="33.75" outlineLevel="1">
      <c r="A377" s="120"/>
      <c r="B377" s="122"/>
      <c r="C377" s="139" t="s">
        <v>474</v>
      </c>
      <c r="D377" s="157"/>
      <c r="E377" s="148">
        <v>92.999499999999998</v>
      </c>
      <c r="F377" s="176"/>
      <c r="G377" s="124"/>
      <c r="H377" s="173">
        <v>0</v>
      </c>
      <c r="I377" s="119"/>
      <c r="J377" s="119"/>
      <c r="K377" s="119"/>
      <c r="L377" s="119"/>
      <c r="M377" s="119"/>
      <c r="N377" s="119"/>
      <c r="O377" s="119"/>
      <c r="P377" s="119"/>
      <c r="Q377" s="119"/>
      <c r="R377" s="119" t="s">
        <v>128</v>
      </c>
      <c r="S377" s="119">
        <v>0</v>
      </c>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row>
    <row r="378" spans="1:47" outlineLevel="1">
      <c r="A378" s="120"/>
      <c r="B378" s="122"/>
      <c r="C378" s="139" t="s">
        <v>475</v>
      </c>
      <c r="D378" s="157"/>
      <c r="E378" s="148">
        <v>43.125</v>
      </c>
      <c r="F378" s="176"/>
      <c r="G378" s="124"/>
      <c r="H378" s="173">
        <v>0</v>
      </c>
      <c r="I378" s="119"/>
      <c r="J378" s="119"/>
      <c r="K378" s="119"/>
      <c r="L378" s="119"/>
      <c r="M378" s="119"/>
      <c r="N378" s="119"/>
      <c r="O378" s="119"/>
      <c r="P378" s="119"/>
      <c r="Q378" s="119"/>
      <c r="R378" s="119" t="s">
        <v>128</v>
      </c>
      <c r="S378" s="119">
        <v>0</v>
      </c>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row>
    <row r="379" spans="1:47" outlineLevel="1">
      <c r="A379" s="120">
        <v>92</v>
      </c>
      <c r="B379" s="122" t="s">
        <v>476</v>
      </c>
      <c r="C379" s="138" t="s">
        <v>477</v>
      </c>
      <c r="D379" s="156" t="s">
        <v>179</v>
      </c>
      <c r="E379" s="124">
        <v>136.12450000000001</v>
      </c>
      <c r="F379" s="176"/>
      <c r="G379" s="124">
        <f>ROUND(E379*F379,2)</f>
        <v>0</v>
      </c>
      <c r="H379" s="173" t="s">
        <v>1523</v>
      </c>
      <c r="I379" s="119"/>
      <c r="J379" s="119"/>
      <c r="K379" s="119"/>
      <c r="L379" s="119"/>
      <c r="M379" s="119"/>
      <c r="N379" s="119"/>
      <c r="O379" s="119"/>
      <c r="P379" s="119"/>
      <c r="Q379" s="119"/>
      <c r="R379" s="119" t="s">
        <v>126</v>
      </c>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row>
    <row r="380" spans="1:47" outlineLevel="1">
      <c r="A380" s="120"/>
      <c r="B380" s="122"/>
      <c r="C380" s="139" t="s">
        <v>241</v>
      </c>
      <c r="D380" s="157"/>
      <c r="E380" s="148"/>
      <c r="F380" s="176"/>
      <c r="G380" s="124"/>
      <c r="H380" s="173">
        <v>0</v>
      </c>
      <c r="I380" s="119"/>
      <c r="J380" s="119"/>
      <c r="K380" s="119"/>
      <c r="L380" s="119"/>
      <c r="M380" s="119"/>
      <c r="N380" s="119"/>
      <c r="O380" s="119"/>
      <c r="P380" s="119"/>
      <c r="Q380" s="119"/>
      <c r="R380" s="119" t="s">
        <v>128</v>
      </c>
      <c r="S380" s="119">
        <v>0</v>
      </c>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row>
    <row r="381" spans="1:47" ht="33.75" outlineLevel="1">
      <c r="A381" s="120"/>
      <c r="B381" s="122"/>
      <c r="C381" s="139" t="s">
        <v>474</v>
      </c>
      <c r="D381" s="157"/>
      <c r="E381" s="148">
        <v>92.999499999999998</v>
      </c>
      <c r="F381" s="176"/>
      <c r="G381" s="124"/>
      <c r="H381" s="173">
        <v>0</v>
      </c>
      <c r="I381" s="119"/>
      <c r="J381" s="119"/>
      <c r="K381" s="119"/>
      <c r="L381" s="119"/>
      <c r="M381" s="119"/>
      <c r="N381" s="119"/>
      <c r="O381" s="119"/>
      <c r="P381" s="119"/>
      <c r="Q381" s="119"/>
      <c r="R381" s="119" t="s">
        <v>128</v>
      </c>
      <c r="S381" s="119">
        <v>0</v>
      </c>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row>
    <row r="382" spans="1:47" outlineLevel="1">
      <c r="A382" s="120"/>
      <c r="B382" s="122"/>
      <c r="C382" s="139" t="s">
        <v>475</v>
      </c>
      <c r="D382" s="157"/>
      <c r="E382" s="148">
        <v>43.125</v>
      </c>
      <c r="F382" s="176"/>
      <c r="G382" s="124"/>
      <c r="H382" s="173">
        <v>0</v>
      </c>
      <c r="I382" s="119"/>
      <c r="J382" s="119"/>
      <c r="K382" s="119"/>
      <c r="L382" s="119"/>
      <c r="M382" s="119"/>
      <c r="N382" s="119"/>
      <c r="O382" s="119"/>
      <c r="P382" s="119"/>
      <c r="Q382" s="119"/>
      <c r="R382" s="119" t="s">
        <v>128</v>
      </c>
      <c r="S382" s="119">
        <v>0</v>
      </c>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row>
    <row r="383" spans="1:47" outlineLevel="1">
      <c r="A383" s="120">
        <v>93</v>
      </c>
      <c r="B383" s="122" t="s">
        <v>478</v>
      </c>
      <c r="C383" s="138" t="s">
        <v>479</v>
      </c>
      <c r="D383" s="156" t="s">
        <v>179</v>
      </c>
      <c r="E383" s="124">
        <v>160.17250000000001</v>
      </c>
      <c r="F383" s="176"/>
      <c r="G383" s="124">
        <f>ROUND(E383*F383,2)</f>
        <v>0</v>
      </c>
      <c r="H383" s="173" t="s">
        <v>1523</v>
      </c>
      <c r="I383" s="119"/>
      <c r="J383" s="119"/>
      <c r="K383" s="119"/>
      <c r="L383" s="119"/>
      <c r="M383" s="119"/>
      <c r="N383" s="119"/>
      <c r="O383" s="119"/>
      <c r="P383" s="119"/>
      <c r="Q383" s="119"/>
      <c r="R383" s="119" t="s">
        <v>126</v>
      </c>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row>
    <row r="384" spans="1:47" outlineLevel="1">
      <c r="A384" s="120"/>
      <c r="B384" s="122"/>
      <c r="C384" s="139" t="s">
        <v>241</v>
      </c>
      <c r="D384" s="157"/>
      <c r="E384" s="148"/>
      <c r="F384" s="176"/>
      <c r="G384" s="124"/>
      <c r="H384" s="173">
        <v>0</v>
      </c>
      <c r="I384" s="119"/>
      <c r="J384" s="119"/>
      <c r="K384" s="119"/>
      <c r="L384" s="119"/>
      <c r="M384" s="119"/>
      <c r="N384" s="119"/>
      <c r="O384" s="119"/>
      <c r="P384" s="119"/>
      <c r="Q384" s="119"/>
      <c r="R384" s="119" t="s">
        <v>128</v>
      </c>
      <c r="S384" s="119">
        <v>0</v>
      </c>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row>
    <row r="385" spans="1:47" outlineLevel="1">
      <c r="A385" s="120"/>
      <c r="B385" s="122"/>
      <c r="C385" s="139" t="s">
        <v>480</v>
      </c>
      <c r="D385" s="157"/>
      <c r="E385" s="148">
        <v>85</v>
      </c>
      <c r="F385" s="176"/>
      <c r="G385" s="124"/>
      <c r="H385" s="173">
        <v>0</v>
      </c>
      <c r="I385" s="119"/>
      <c r="J385" s="119"/>
      <c r="K385" s="119"/>
      <c r="L385" s="119"/>
      <c r="M385" s="119"/>
      <c r="N385" s="119"/>
      <c r="O385" s="119"/>
      <c r="P385" s="119"/>
      <c r="Q385" s="119"/>
      <c r="R385" s="119" t="s">
        <v>128</v>
      </c>
      <c r="S385" s="119">
        <v>0</v>
      </c>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row>
    <row r="386" spans="1:47" outlineLevel="1">
      <c r="A386" s="120"/>
      <c r="B386" s="122"/>
      <c r="C386" s="139" t="s">
        <v>481</v>
      </c>
      <c r="D386" s="157"/>
      <c r="E386" s="148">
        <v>67.107500000000002</v>
      </c>
      <c r="F386" s="176"/>
      <c r="G386" s="124"/>
      <c r="H386" s="173">
        <v>0</v>
      </c>
      <c r="I386" s="119"/>
      <c r="J386" s="119"/>
      <c r="K386" s="119"/>
      <c r="L386" s="119"/>
      <c r="M386" s="119"/>
      <c r="N386" s="119"/>
      <c r="O386" s="119"/>
      <c r="P386" s="119"/>
      <c r="Q386" s="119"/>
      <c r="R386" s="119" t="s">
        <v>128</v>
      </c>
      <c r="S386" s="119">
        <v>0</v>
      </c>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row>
    <row r="387" spans="1:47" outlineLevel="1">
      <c r="A387" s="120"/>
      <c r="B387" s="122"/>
      <c r="C387" s="139" t="s">
        <v>482</v>
      </c>
      <c r="D387" s="157"/>
      <c r="E387" s="148">
        <v>8.0649999999999995</v>
      </c>
      <c r="F387" s="176"/>
      <c r="G387" s="124"/>
      <c r="H387" s="173">
        <v>0</v>
      </c>
      <c r="I387" s="119"/>
      <c r="J387" s="119"/>
      <c r="K387" s="119"/>
      <c r="L387" s="119"/>
      <c r="M387" s="119"/>
      <c r="N387" s="119"/>
      <c r="O387" s="119"/>
      <c r="P387" s="119"/>
      <c r="Q387" s="119"/>
      <c r="R387" s="119" t="s">
        <v>128</v>
      </c>
      <c r="S387" s="119">
        <v>0</v>
      </c>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row>
    <row r="388" spans="1:47" outlineLevel="1">
      <c r="A388" s="120">
        <v>94</v>
      </c>
      <c r="B388" s="122" t="s">
        <v>483</v>
      </c>
      <c r="C388" s="138" t="s">
        <v>484</v>
      </c>
      <c r="D388" s="156" t="s">
        <v>179</v>
      </c>
      <c r="E388" s="124">
        <v>160.17250000000001</v>
      </c>
      <c r="F388" s="176"/>
      <c r="G388" s="124">
        <f>ROUND(E388*F388,2)</f>
        <v>0</v>
      </c>
      <c r="H388" s="173" t="s">
        <v>1523</v>
      </c>
      <c r="I388" s="119"/>
      <c r="J388" s="119"/>
      <c r="K388" s="119"/>
      <c r="L388" s="119"/>
      <c r="M388" s="119"/>
      <c r="N388" s="119"/>
      <c r="O388" s="119"/>
      <c r="P388" s="119"/>
      <c r="Q388" s="119"/>
      <c r="R388" s="119" t="s">
        <v>126</v>
      </c>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row>
    <row r="389" spans="1:47" outlineLevel="1">
      <c r="A389" s="120"/>
      <c r="B389" s="122"/>
      <c r="C389" s="139" t="s">
        <v>241</v>
      </c>
      <c r="D389" s="157"/>
      <c r="E389" s="148"/>
      <c r="F389" s="176"/>
      <c r="G389" s="124"/>
      <c r="H389" s="173">
        <v>0</v>
      </c>
      <c r="I389" s="119"/>
      <c r="J389" s="119"/>
      <c r="K389" s="119"/>
      <c r="L389" s="119"/>
      <c r="M389" s="119"/>
      <c r="N389" s="119"/>
      <c r="O389" s="119"/>
      <c r="P389" s="119"/>
      <c r="Q389" s="119"/>
      <c r="R389" s="119" t="s">
        <v>128</v>
      </c>
      <c r="S389" s="119">
        <v>0</v>
      </c>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row>
    <row r="390" spans="1:47" outlineLevel="1">
      <c r="A390" s="120"/>
      <c r="B390" s="122"/>
      <c r="C390" s="139" t="s">
        <v>480</v>
      </c>
      <c r="D390" s="157"/>
      <c r="E390" s="148">
        <v>85</v>
      </c>
      <c r="F390" s="176"/>
      <c r="G390" s="124"/>
      <c r="H390" s="173">
        <v>0</v>
      </c>
      <c r="I390" s="119"/>
      <c r="J390" s="119"/>
      <c r="K390" s="119"/>
      <c r="L390" s="119"/>
      <c r="M390" s="119"/>
      <c r="N390" s="119"/>
      <c r="O390" s="119"/>
      <c r="P390" s="119"/>
      <c r="Q390" s="119"/>
      <c r="R390" s="119" t="s">
        <v>128</v>
      </c>
      <c r="S390" s="119">
        <v>0</v>
      </c>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row>
    <row r="391" spans="1:47" outlineLevel="1">
      <c r="A391" s="120"/>
      <c r="B391" s="122"/>
      <c r="C391" s="139" t="s">
        <v>481</v>
      </c>
      <c r="D391" s="157"/>
      <c r="E391" s="148">
        <v>67.107500000000002</v>
      </c>
      <c r="F391" s="176"/>
      <c r="G391" s="124"/>
      <c r="H391" s="173">
        <v>0</v>
      </c>
      <c r="I391" s="119"/>
      <c r="J391" s="119"/>
      <c r="K391" s="119"/>
      <c r="L391" s="119"/>
      <c r="M391" s="119"/>
      <c r="N391" s="119"/>
      <c r="O391" s="119"/>
      <c r="P391" s="119"/>
      <c r="Q391" s="119"/>
      <c r="R391" s="119" t="s">
        <v>128</v>
      </c>
      <c r="S391" s="119">
        <v>0</v>
      </c>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row>
    <row r="392" spans="1:47" outlineLevel="1">
      <c r="A392" s="120"/>
      <c r="B392" s="122"/>
      <c r="C392" s="139" t="s">
        <v>482</v>
      </c>
      <c r="D392" s="157"/>
      <c r="E392" s="148">
        <v>8.0649999999999995</v>
      </c>
      <c r="F392" s="176"/>
      <c r="G392" s="124"/>
      <c r="H392" s="173">
        <v>0</v>
      </c>
      <c r="I392" s="119"/>
      <c r="J392" s="119"/>
      <c r="K392" s="119"/>
      <c r="L392" s="119"/>
      <c r="M392" s="119"/>
      <c r="N392" s="119"/>
      <c r="O392" s="119"/>
      <c r="P392" s="119"/>
      <c r="Q392" s="119"/>
      <c r="R392" s="119" t="s">
        <v>128</v>
      </c>
      <c r="S392" s="119">
        <v>0</v>
      </c>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row>
    <row r="393" spans="1:47" outlineLevel="1">
      <c r="A393" s="120">
        <v>95</v>
      </c>
      <c r="B393" s="122" t="s">
        <v>485</v>
      </c>
      <c r="C393" s="138" t="s">
        <v>486</v>
      </c>
      <c r="D393" s="156" t="s">
        <v>207</v>
      </c>
      <c r="E393" s="124">
        <v>3.6715308750000002</v>
      </c>
      <c r="F393" s="176"/>
      <c r="G393" s="124">
        <f>ROUND(E393*F393,2)</f>
        <v>0</v>
      </c>
      <c r="H393" s="173" t="s">
        <v>1523</v>
      </c>
      <c r="I393" s="119"/>
      <c r="J393" s="119"/>
      <c r="K393" s="119"/>
      <c r="L393" s="119"/>
      <c r="M393" s="119"/>
      <c r="N393" s="119"/>
      <c r="O393" s="119"/>
      <c r="P393" s="119"/>
      <c r="Q393" s="119"/>
      <c r="R393" s="119" t="s">
        <v>126</v>
      </c>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row>
    <row r="394" spans="1:47" outlineLevel="1">
      <c r="A394" s="120"/>
      <c r="B394" s="122"/>
      <c r="C394" s="139" t="s">
        <v>241</v>
      </c>
      <c r="D394" s="157"/>
      <c r="E394" s="148"/>
      <c r="F394" s="176"/>
      <c r="G394" s="124"/>
      <c r="H394" s="173">
        <v>0</v>
      </c>
      <c r="I394" s="119"/>
      <c r="J394" s="119"/>
      <c r="K394" s="119"/>
      <c r="L394" s="119"/>
      <c r="M394" s="119"/>
      <c r="N394" s="119"/>
      <c r="O394" s="119"/>
      <c r="P394" s="119"/>
      <c r="Q394" s="119"/>
      <c r="R394" s="119" t="s">
        <v>128</v>
      </c>
      <c r="S394" s="119">
        <v>0</v>
      </c>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row>
    <row r="395" spans="1:47" outlineLevel="1">
      <c r="A395" s="120"/>
      <c r="B395" s="122"/>
      <c r="C395" s="139" t="s">
        <v>487</v>
      </c>
      <c r="D395" s="157"/>
      <c r="E395" s="148">
        <v>0.93500000000000005</v>
      </c>
      <c r="F395" s="176"/>
      <c r="G395" s="124"/>
      <c r="H395" s="173">
        <v>0</v>
      </c>
      <c r="I395" s="119"/>
      <c r="J395" s="119"/>
      <c r="K395" s="119"/>
      <c r="L395" s="119"/>
      <c r="M395" s="119"/>
      <c r="N395" s="119"/>
      <c r="O395" s="119"/>
      <c r="P395" s="119"/>
      <c r="Q395" s="119"/>
      <c r="R395" s="119" t="s">
        <v>128</v>
      </c>
      <c r="S395" s="119">
        <v>0</v>
      </c>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row>
    <row r="396" spans="1:47" ht="22.5" outlineLevel="1">
      <c r="A396" s="120"/>
      <c r="B396" s="122"/>
      <c r="C396" s="139" t="s">
        <v>488</v>
      </c>
      <c r="D396" s="157"/>
      <c r="E396" s="148">
        <v>1.950193375</v>
      </c>
      <c r="F396" s="176"/>
      <c r="G396" s="124"/>
      <c r="H396" s="173">
        <v>0</v>
      </c>
      <c r="I396" s="119"/>
      <c r="J396" s="119"/>
      <c r="K396" s="119"/>
      <c r="L396" s="119"/>
      <c r="M396" s="119"/>
      <c r="N396" s="119"/>
      <c r="O396" s="119"/>
      <c r="P396" s="119"/>
      <c r="Q396" s="119"/>
      <c r="R396" s="119" t="s">
        <v>128</v>
      </c>
      <c r="S396" s="119">
        <v>0</v>
      </c>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row>
    <row r="397" spans="1:47" ht="22.5" outlineLevel="1">
      <c r="A397" s="120"/>
      <c r="B397" s="122"/>
      <c r="C397" s="139" t="s">
        <v>489</v>
      </c>
      <c r="D397" s="157"/>
      <c r="E397" s="148">
        <v>0.78633750000000002</v>
      </c>
      <c r="F397" s="176"/>
      <c r="G397" s="124"/>
      <c r="H397" s="173">
        <v>0</v>
      </c>
      <c r="I397" s="119"/>
      <c r="J397" s="119"/>
      <c r="K397" s="119"/>
      <c r="L397" s="119"/>
      <c r="M397" s="119"/>
      <c r="N397" s="119"/>
      <c r="O397" s="119"/>
      <c r="P397" s="119"/>
      <c r="Q397" s="119"/>
      <c r="R397" s="119" t="s">
        <v>128</v>
      </c>
      <c r="S397" s="119">
        <v>0</v>
      </c>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row>
    <row r="398" spans="1:47" outlineLevel="1">
      <c r="A398" s="120">
        <v>96</v>
      </c>
      <c r="B398" s="122" t="s">
        <v>490</v>
      </c>
      <c r="C398" s="138" t="s">
        <v>491</v>
      </c>
      <c r="D398" s="156" t="s">
        <v>131</v>
      </c>
      <c r="E398" s="124">
        <v>2.6669999999999998</v>
      </c>
      <c r="F398" s="176"/>
      <c r="G398" s="124">
        <f>ROUND(E398*F398,2)</f>
        <v>0</v>
      </c>
      <c r="H398" s="173" t="s">
        <v>1523</v>
      </c>
      <c r="I398" s="119"/>
      <c r="J398" s="119"/>
      <c r="K398" s="119"/>
      <c r="L398" s="119"/>
      <c r="M398" s="119"/>
      <c r="N398" s="119"/>
      <c r="O398" s="119"/>
      <c r="P398" s="119"/>
      <c r="Q398" s="119"/>
      <c r="R398" s="119" t="s">
        <v>126</v>
      </c>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row>
    <row r="399" spans="1:47" outlineLevel="1">
      <c r="A399" s="120"/>
      <c r="B399" s="122"/>
      <c r="C399" s="139" t="s">
        <v>241</v>
      </c>
      <c r="D399" s="157"/>
      <c r="E399" s="148"/>
      <c r="F399" s="176"/>
      <c r="G399" s="124"/>
      <c r="H399" s="173">
        <v>0</v>
      </c>
      <c r="I399" s="119"/>
      <c r="J399" s="119"/>
      <c r="K399" s="119"/>
      <c r="L399" s="119"/>
      <c r="M399" s="119"/>
      <c r="N399" s="119"/>
      <c r="O399" s="119"/>
      <c r="P399" s="119"/>
      <c r="Q399" s="119"/>
      <c r="R399" s="119" t="s">
        <v>128</v>
      </c>
      <c r="S399" s="119">
        <v>0</v>
      </c>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row>
    <row r="400" spans="1:47" outlineLevel="1">
      <c r="A400" s="120"/>
      <c r="B400" s="122"/>
      <c r="C400" s="139" t="s">
        <v>492</v>
      </c>
      <c r="D400" s="157"/>
      <c r="E400" s="148">
        <v>2.6669999999999998</v>
      </c>
      <c r="F400" s="176"/>
      <c r="G400" s="124"/>
      <c r="H400" s="173">
        <v>0</v>
      </c>
      <c r="I400" s="119"/>
      <c r="J400" s="119"/>
      <c r="K400" s="119"/>
      <c r="L400" s="119"/>
      <c r="M400" s="119"/>
      <c r="N400" s="119"/>
      <c r="O400" s="119"/>
      <c r="P400" s="119"/>
      <c r="Q400" s="119"/>
      <c r="R400" s="119" t="s">
        <v>128</v>
      </c>
      <c r="S400" s="119">
        <v>0</v>
      </c>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row>
    <row r="401" spans="1:47" outlineLevel="1">
      <c r="A401" s="120">
        <v>97</v>
      </c>
      <c r="B401" s="122" t="s">
        <v>493</v>
      </c>
      <c r="C401" s="138" t="s">
        <v>494</v>
      </c>
      <c r="D401" s="156" t="s">
        <v>179</v>
      </c>
      <c r="E401" s="124">
        <v>25.4</v>
      </c>
      <c r="F401" s="176"/>
      <c r="G401" s="124">
        <f>ROUND(E401*F401,2)</f>
        <v>0</v>
      </c>
      <c r="H401" s="173" t="s">
        <v>1523</v>
      </c>
      <c r="I401" s="119"/>
      <c r="J401" s="119"/>
      <c r="K401" s="119"/>
      <c r="L401" s="119"/>
      <c r="M401" s="119"/>
      <c r="N401" s="119"/>
      <c r="O401" s="119"/>
      <c r="P401" s="119"/>
      <c r="Q401" s="119"/>
      <c r="R401" s="119" t="s">
        <v>126</v>
      </c>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row>
    <row r="402" spans="1:47" outlineLevel="1">
      <c r="A402" s="120"/>
      <c r="B402" s="122"/>
      <c r="C402" s="139" t="s">
        <v>241</v>
      </c>
      <c r="D402" s="157"/>
      <c r="E402" s="148"/>
      <c r="F402" s="176"/>
      <c r="G402" s="124"/>
      <c r="H402" s="173">
        <v>0</v>
      </c>
      <c r="I402" s="119"/>
      <c r="J402" s="119"/>
      <c r="K402" s="119"/>
      <c r="L402" s="119"/>
      <c r="M402" s="119"/>
      <c r="N402" s="119"/>
      <c r="O402" s="119"/>
      <c r="P402" s="119"/>
      <c r="Q402" s="119"/>
      <c r="R402" s="119" t="s">
        <v>128</v>
      </c>
      <c r="S402" s="119">
        <v>0</v>
      </c>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row>
    <row r="403" spans="1:47" outlineLevel="1">
      <c r="A403" s="120"/>
      <c r="B403" s="122"/>
      <c r="C403" s="139" t="s">
        <v>495</v>
      </c>
      <c r="D403" s="157"/>
      <c r="E403" s="148">
        <v>25.4</v>
      </c>
      <c r="F403" s="176"/>
      <c r="G403" s="124"/>
      <c r="H403" s="173">
        <v>0</v>
      </c>
      <c r="I403" s="119"/>
      <c r="J403" s="119"/>
      <c r="K403" s="119"/>
      <c r="L403" s="119"/>
      <c r="M403" s="119"/>
      <c r="N403" s="119"/>
      <c r="O403" s="119"/>
      <c r="P403" s="119"/>
      <c r="Q403" s="119"/>
      <c r="R403" s="119" t="s">
        <v>128</v>
      </c>
      <c r="S403" s="119">
        <v>0</v>
      </c>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row>
    <row r="404" spans="1:47" outlineLevel="1">
      <c r="A404" s="120">
        <v>98</v>
      </c>
      <c r="B404" s="122" t="s">
        <v>496</v>
      </c>
      <c r="C404" s="138" t="s">
        <v>497</v>
      </c>
      <c r="D404" s="156" t="s">
        <v>179</v>
      </c>
      <c r="E404" s="124">
        <v>25.4</v>
      </c>
      <c r="F404" s="176"/>
      <c r="G404" s="124">
        <f>ROUND(E404*F404,2)</f>
        <v>0</v>
      </c>
      <c r="H404" s="173" t="s">
        <v>1523</v>
      </c>
      <c r="I404" s="119"/>
      <c r="J404" s="119"/>
      <c r="K404" s="119"/>
      <c r="L404" s="119"/>
      <c r="M404" s="119"/>
      <c r="N404" s="119"/>
      <c r="O404" s="119"/>
      <c r="P404" s="119"/>
      <c r="Q404" s="119"/>
      <c r="R404" s="119" t="s">
        <v>126</v>
      </c>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row>
    <row r="405" spans="1:47" outlineLevel="1">
      <c r="A405" s="120"/>
      <c r="B405" s="122"/>
      <c r="C405" s="139" t="s">
        <v>241</v>
      </c>
      <c r="D405" s="157"/>
      <c r="E405" s="148"/>
      <c r="F405" s="176"/>
      <c r="G405" s="124"/>
      <c r="H405" s="173">
        <v>0</v>
      </c>
      <c r="I405" s="119"/>
      <c r="J405" s="119"/>
      <c r="K405" s="119"/>
      <c r="L405" s="119"/>
      <c r="M405" s="119"/>
      <c r="N405" s="119"/>
      <c r="O405" s="119"/>
      <c r="P405" s="119"/>
      <c r="Q405" s="119"/>
      <c r="R405" s="119" t="s">
        <v>128</v>
      </c>
      <c r="S405" s="119">
        <v>0</v>
      </c>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row>
    <row r="406" spans="1:47" outlineLevel="1">
      <c r="A406" s="120"/>
      <c r="B406" s="122"/>
      <c r="C406" s="139" t="s">
        <v>495</v>
      </c>
      <c r="D406" s="157"/>
      <c r="E406" s="148">
        <v>25.4</v>
      </c>
      <c r="F406" s="176"/>
      <c r="G406" s="124"/>
      <c r="H406" s="173">
        <v>0</v>
      </c>
      <c r="I406" s="119"/>
      <c r="J406" s="119"/>
      <c r="K406" s="119"/>
      <c r="L406" s="119"/>
      <c r="M406" s="119"/>
      <c r="N406" s="119"/>
      <c r="O406" s="119"/>
      <c r="P406" s="119"/>
      <c r="Q406" s="119"/>
      <c r="R406" s="119" t="s">
        <v>128</v>
      </c>
      <c r="S406" s="119">
        <v>0</v>
      </c>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row>
    <row r="407" spans="1:47" outlineLevel="1">
      <c r="A407" s="120">
        <v>99</v>
      </c>
      <c r="B407" s="122" t="s">
        <v>498</v>
      </c>
      <c r="C407" s="138" t="s">
        <v>499</v>
      </c>
      <c r="D407" s="156" t="s">
        <v>207</v>
      </c>
      <c r="E407" s="124">
        <v>0.34671000000000002</v>
      </c>
      <c r="F407" s="176"/>
      <c r="G407" s="124">
        <f>ROUND(E407*F407,2)</f>
        <v>0</v>
      </c>
      <c r="H407" s="173" t="s">
        <v>1523</v>
      </c>
      <c r="I407" s="119"/>
      <c r="J407" s="119"/>
      <c r="K407" s="119"/>
      <c r="L407" s="119"/>
      <c r="M407" s="119"/>
      <c r="N407" s="119"/>
      <c r="O407" s="119"/>
      <c r="P407" s="119"/>
      <c r="Q407" s="119"/>
      <c r="R407" s="119" t="s">
        <v>126</v>
      </c>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row>
    <row r="408" spans="1:47" outlineLevel="1">
      <c r="A408" s="120"/>
      <c r="B408" s="122"/>
      <c r="C408" s="139" t="s">
        <v>241</v>
      </c>
      <c r="D408" s="157"/>
      <c r="E408" s="148"/>
      <c r="F408" s="176"/>
      <c r="G408" s="124"/>
      <c r="H408" s="173">
        <v>0</v>
      </c>
      <c r="I408" s="119"/>
      <c r="J408" s="119"/>
      <c r="K408" s="119"/>
      <c r="L408" s="119"/>
      <c r="M408" s="119"/>
      <c r="N408" s="119"/>
      <c r="O408" s="119"/>
      <c r="P408" s="119"/>
      <c r="Q408" s="119"/>
      <c r="R408" s="119" t="s">
        <v>128</v>
      </c>
      <c r="S408" s="119">
        <v>0</v>
      </c>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row>
    <row r="409" spans="1:47" outlineLevel="1">
      <c r="A409" s="120"/>
      <c r="B409" s="122"/>
      <c r="C409" s="139" t="s">
        <v>500</v>
      </c>
      <c r="D409" s="157"/>
      <c r="E409" s="148">
        <v>0.34671000000000002</v>
      </c>
      <c r="F409" s="176"/>
      <c r="G409" s="124"/>
      <c r="H409" s="173">
        <v>0</v>
      </c>
      <c r="I409" s="119"/>
      <c r="J409" s="119"/>
      <c r="K409" s="119"/>
      <c r="L409" s="119"/>
      <c r="M409" s="119"/>
      <c r="N409" s="119"/>
      <c r="O409" s="119"/>
      <c r="P409" s="119"/>
      <c r="Q409" s="119"/>
      <c r="R409" s="119" t="s">
        <v>128</v>
      </c>
      <c r="S409" s="119">
        <v>0</v>
      </c>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row>
    <row r="410" spans="1:47" outlineLevel="1">
      <c r="A410" s="120">
        <v>100</v>
      </c>
      <c r="B410" s="122" t="s">
        <v>501</v>
      </c>
      <c r="C410" s="138" t="s">
        <v>502</v>
      </c>
      <c r="D410" s="156" t="s">
        <v>131</v>
      </c>
      <c r="E410" s="124">
        <v>53.247500000000002</v>
      </c>
      <c r="F410" s="176"/>
      <c r="G410" s="124">
        <f>ROUND(E410*F410,2)</f>
        <v>0</v>
      </c>
      <c r="H410" s="173" t="s">
        <v>1523</v>
      </c>
      <c r="I410" s="119"/>
      <c r="J410" s="119"/>
      <c r="K410" s="119"/>
      <c r="L410" s="119"/>
      <c r="M410" s="119"/>
      <c r="N410" s="119"/>
      <c r="O410" s="119"/>
      <c r="P410" s="119"/>
      <c r="Q410" s="119"/>
      <c r="R410" s="119" t="s">
        <v>126</v>
      </c>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row>
    <row r="411" spans="1:47" outlineLevel="1">
      <c r="A411" s="120"/>
      <c r="B411" s="122"/>
      <c r="C411" s="139" t="s">
        <v>241</v>
      </c>
      <c r="D411" s="157"/>
      <c r="E411" s="148"/>
      <c r="F411" s="176"/>
      <c r="G411" s="124"/>
      <c r="H411" s="173">
        <v>0</v>
      </c>
      <c r="I411" s="119"/>
      <c r="J411" s="119"/>
      <c r="K411" s="119"/>
      <c r="L411" s="119"/>
      <c r="M411" s="119"/>
      <c r="N411" s="119"/>
      <c r="O411" s="119"/>
      <c r="P411" s="119"/>
      <c r="Q411" s="119"/>
      <c r="R411" s="119" t="s">
        <v>128</v>
      </c>
      <c r="S411" s="119">
        <v>0</v>
      </c>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row>
    <row r="412" spans="1:47" outlineLevel="1">
      <c r="A412" s="120"/>
      <c r="B412" s="122"/>
      <c r="C412" s="139" t="s">
        <v>418</v>
      </c>
      <c r="D412" s="157"/>
      <c r="E412" s="148"/>
      <c r="F412" s="176"/>
      <c r="G412" s="124"/>
      <c r="H412" s="173">
        <v>0</v>
      </c>
      <c r="I412" s="119"/>
      <c r="J412" s="119"/>
      <c r="K412" s="119"/>
      <c r="L412" s="119"/>
      <c r="M412" s="119"/>
      <c r="N412" s="119"/>
      <c r="O412" s="119"/>
      <c r="P412" s="119"/>
      <c r="Q412" s="119"/>
      <c r="R412" s="119" t="s">
        <v>128</v>
      </c>
      <c r="S412" s="119">
        <v>0</v>
      </c>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row>
    <row r="413" spans="1:47" outlineLevel="1">
      <c r="A413" s="120"/>
      <c r="B413" s="122"/>
      <c r="C413" s="139" t="s">
        <v>503</v>
      </c>
      <c r="D413" s="157"/>
      <c r="E413" s="148">
        <v>4.1760000000000002</v>
      </c>
      <c r="F413" s="176"/>
      <c r="G413" s="124"/>
      <c r="H413" s="173">
        <v>0</v>
      </c>
      <c r="I413" s="119"/>
      <c r="J413" s="119"/>
      <c r="K413" s="119"/>
      <c r="L413" s="119"/>
      <c r="M413" s="119"/>
      <c r="N413" s="119"/>
      <c r="O413" s="119"/>
      <c r="P413" s="119"/>
      <c r="Q413" s="119"/>
      <c r="R413" s="119" t="s">
        <v>128</v>
      </c>
      <c r="S413" s="119">
        <v>0</v>
      </c>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row>
    <row r="414" spans="1:47" outlineLevel="1">
      <c r="A414" s="120"/>
      <c r="B414" s="122"/>
      <c r="C414" s="139" t="s">
        <v>504</v>
      </c>
      <c r="D414" s="157"/>
      <c r="E414" s="148">
        <v>5.0819999999999999</v>
      </c>
      <c r="F414" s="176"/>
      <c r="G414" s="124"/>
      <c r="H414" s="173">
        <v>0</v>
      </c>
      <c r="I414" s="119"/>
      <c r="J414" s="119"/>
      <c r="K414" s="119"/>
      <c r="L414" s="119"/>
      <c r="M414" s="119"/>
      <c r="N414" s="119"/>
      <c r="O414" s="119"/>
      <c r="P414" s="119"/>
      <c r="Q414" s="119"/>
      <c r="R414" s="119" t="s">
        <v>128</v>
      </c>
      <c r="S414" s="119">
        <v>0</v>
      </c>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row>
    <row r="415" spans="1:47" outlineLevel="1">
      <c r="A415" s="120"/>
      <c r="B415" s="122"/>
      <c r="C415" s="139" t="s">
        <v>505</v>
      </c>
      <c r="D415" s="157"/>
      <c r="E415" s="148">
        <v>3.1320000000000001</v>
      </c>
      <c r="F415" s="176"/>
      <c r="G415" s="124"/>
      <c r="H415" s="173">
        <v>0</v>
      </c>
      <c r="I415" s="119"/>
      <c r="J415" s="119"/>
      <c r="K415" s="119"/>
      <c r="L415" s="119"/>
      <c r="M415" s="119"/>
      <c r="N415" s="119"/>
      <c r="O415" s="119"/>
      <c r="P415" s="119"/>
      <c r="Q415" s="119"/>
      <c r="R415" s="119" t="s">
        <v>128</v>
      </c>
      <c r="S415" s="119">
        <v>0</v>
      </c>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row>
    <row r="416" spans="1:47" outlineLevel="1">
      <c r="A416" s="120"/>
      <c r="B416" s="122"/>
      <c r="C416" s="139" t="s">
        <v>506</v>
      </c>
      <c r="D416" s="157"/>
      <c r="E416" s="148">
        <v>5.7469999999999999</v>
      </c>
      <c r="F416" s="176"/>
      <c r="G416" s="124"/>
      <c r="H416" s="173">
        <v>0</v>
      </c>
      <c r="I416" s="119"/>
      <c r="J416" s="119"/>
      <c r="K416" s="119"/>
      <c r="L416" s="119"/>
      <c r="M416" s="119"/>
      <c r="N416" s="119"/>
      <c r="O416" s="119"/>
      <c r="P416" s="119"/>
      <c r="Q416" s="119"/>
      <c r="R416" s="119" t="s">
        <v>128</v>
      </c>
      <c r="S416" s="119">
        <v>0</v>
      </c>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row>
    <row r="417" spans="1:47" outlineLevel="1">
      <c r="A417" s="120"/>
      <c r="B417" s="122"/>
      <c r="C417" s="139" t="s">
        <v>507</v>
      </c>
      <c r="D417" s="157"/>
      <c r="E417" s="148">
        <v>0.45</v>
      </c>
      <c r="F417" s="176"/>
      <c r="G417" s="124"/>
      <c r="H417" s="173">
        <v>0</v>
      </c>
      <c r="I417" s="119"/>
      <c r="J417" s="119"/>
      <c r="K417" s="119"/>
      <c r="L417" s="119"/>
      <c r="M417" s="119"/>
      <c r="N417" s="119"/>
      <c r="O417" s="119"/>
      <c r="P417" s="119"/>
      <c r="Q417" s="119"/>
      <c r="R417" s="119" t="s">
        <v>128</v>
      </c>
      <c r="S417" s="119">
        <v>0</v>
      </c>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row>
    <row r="418" spans="1:47" outlineLevel="1">
      <c r="A418" s="120"/>
      <c r="B418" s="122"/>
      <c r="C418" s="139" t="s">
        <v>508</v>
      </c>
      <c r="D418" s="157"/>
      <c r="E418" s="148">
        <v>0.23100000000000001</v>
      </c>
      <c r="F418" s="176"/>
      <c r="G418" s="124"/>
      <c r="H418" s="173">
        <v>0</v>
      </c>
      <c r="I418" s="119"/>
      <c r="J418" s="119"/>
      <c r="K418" s="119"/>
      <c r="L418" s="119"/>
      <c r="M418" s="119"/>
      <c r="N418" s="119"/>
      <c r="O418" s="119"/>
      <c r="P418" s="119"/>
      <c r="Q418" s="119"/>
      <c r="R418" s="119" t="s">
        <v>128</v>
      </c>
      <c r="S418" s="119">
        <v>0</v>
      </c>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row>
    <row r="419" spans="1:47" outlineLevel="1">
      <c r="A419" s="120"/>
      <c r="B419" s="122"/>
      <c r="C419" s="139" t="s">
        <v>509</v>
      </c>
      <c r="D419" s="157"/>
      <c r="E419" s="148">
        <v>1.0149999999999999</v>
      </c>
      <c r="F419" s="176"/>
      <c r="G419" s="124"/>
      <c r="H419" s="173">
        <v>0</v>
      </c>
      <c r="I419" s="119"/>
      <c r="J419" s="119"/>
      <c r="K419" s="119"/>
      <c r="L419" s="119"/>
      <c r="M419" s="119"/>
      <c r="N419" s="119"/>
      <c r="O419" s="119"/>
      <c r="P419" s="119"/>
      <c r="Q419" s="119"/>
      <c r="R419" s="119" t="s">
        <v>128</v>
      </c>
      <c r="S419" s="119">
        <v>0</v>
      </c>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row>
    <row r="420" spans="1:47" outlineLevel="1">
      <c r="A420" s="120"/>
      <c r="B420" s="122"/>
      <c r="C420" s="139" t="s">
        <v>510</v>
      </c>
      <c r="D420" s="157"/>
      <c r="E420" s="148">
        <v>3.4784999999999999</v>
      </c>
      <c r="F420" s="176"/>
      <c r="G420" s="124"/>
      <c r="H420" s="173">
        <v>0</v>
      </c>
      <c r="I420" s="119"/>
      <c r="J420" s="119"/>
      <c r="K420" s="119"/>
      <c r="L420" s="119"/>
      <c r="M420" s="119"/>
      <c r="N420" s="119"/>
      <c r="O420" s="119"/>
      <c r="P420" s="119"/>
      <c r="Q420" s="119"/>
      <c r="R420" s="119" t="s">
        <v>128</v>
      </c>
      <c r="S420" s="119">
        <v>0</v>
      </c>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row>
    <row r="421" spans="1:47" outlineLevel="1">
      <c r="A421" s="120"/>
      <c r="B421" s="122"/>
      <c r="C421" s="139" t="s">
        <v>511</v>
      </c>
      <c r="D421" s="157"/>
      <c r="E421" s="148">
        <v>0.49</v>
      </c>
      <c r="F421" s="176"/>
      <c r="G421" s="124"/>
      <c r="H421" s="173">
        <v>0</v>
      </c>
      <c r="I421" s="119"/>
      <c r="J421" s="119"/>
      <c r="K421" s="119"/>
      <c r="L421" s="119"/>
      <c r="M421" s="119"/>
      <c r="N421" s="119"/>
      <c r="O421" s="119"/>
      <c r="P421" s="119"/>
      <c r="Q421" s="119"/>
      <c r="R421" s="119" t="s">
        <v>128</v>
      </c>
      <c r="S421" s="119">
        <v>0</v>
      </c>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row>
    <row r="422" spans="1:47" outlineLevel="1">
      <c r="A422" s="120"/>
      <c r="B422" s="122"/>
      <c r="C422" s="139" t="s">
        <v>512</v>
      </c>
      <c r="D422" s="157"/>
      <c r="E422" s="148">
        <v>0.41</v>
      </c>
      <c r="F422" s="176"/>
      <c r="G422" s="124"/>
      <c r="H422" s="173">
        <v>0</v>
      </c>
      <c r="I422" s="119"/>
      <c r="J422" s="119"/>
      <c r="K422" s="119"/>
      <c r="L422" s="119"/>
      <c r="M422" s="119"/>
      <c r="N422" s="119"/>
      <c r="O422" s="119"/>
      <c r="P422" s="119"/>
      <c r="Q422" s="119"/>
      <c r="R422" s="119" t="s">
        <v>128</v>
      </c>
      <c r="S422" s="119">
        <v>0</v>
      </c>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row>
    <row r="423" spans="1:47" outlineLevel="1">
      <c r="A423" s="120"/>
      <c r="B423" s="122"/>
      <c r="C423" s="139" t="s">
        <v>513</v>
      </c>
      <c r="D423" s="157"/>
      <c r="E423" s="148">
        <v>1.5840000000000001</v>
      </c>
      <c r="F423" s="176"/>
      <c r="G423" s="124"/>
      <c r="H423" s="173">
        <v>0</v>
      </c>
      <c r="I423" s="119"/>
      <c r="J423" s="119"/>
      <c r="K423" s="119"/>
      <c r="L423" s="119"/>
      <c r="M423" s="119"/>
      <c r="N423" s="119"/>
      <c r="O423" s="119"/>
      <c r="P423" s="119"/>
      <c r="Q423" s="119"/>
      <c r="R423" s="119" t="s">
        <v>128</v>
      </c>
      <c r="S423" s="119">
        <v>0</v>
      </c>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row>
    <row r="424" spans="1:47" outlineLevel="1">
      <c r="A424" s="120"/>
      <c r="B424" s="122"/>
      <c r="C424" s="139" t="s">
        <v>514</v>
      </c>
      <c r="D424" s="157"/>
      <c r="E424" s="148">
        <v>1.504</v>
      </c>
      <c r="F424" s="176"/>
      <c r="G424" s="124"/>
      <c r="H424" s="173">
        <v>0</v>
      </c>
      <c r="I424" s="119"/>
      <c r="J424" s="119"/>
      <c r="K424" s="119"/>
      <c r="L424" s="119"/>
      <c r="M424" s="119"/>
      <c r="N424" s="119"/>
      <c r="O424" s="119"/>
      <c r="P424" s="119"/>
      <c r="Q424" s="119"/>
      <c r="R424" s="119" t="s">
        <v>128</v>
      </c>
      <c r="S424" s="119">
        <v>0</v>
      </c>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row>
    <row r="425" spans="1:47" outlineLevel="1">
      <c r="A425" s="120"/>
      <c r="B425" s="122"/>
      <c r="C425" s="139" t="s">
        <v>515</v>
      </c>
      <c r="D425" s="157"/>
      <c r="E425" s="148">
        <v>0.95399999999999996</v>
      </c>
      <c r="F425" s="176"/>
      <c r="G425" s="124"/>
      <c r="H425" s="173">
        <v>0</v>
      </c>
      <c r="I425" s="119"/>
      <c r="J425" s="119"/>
      <c r="K425" s="119"/>
      <c r="L425" s="119"/>
      <c r="M425" s="119"/>
      <c r="N425" s="119"/>
      <c r="O425" s="119"/>
      <c r="P425" s="119"/>
      <c r="Q425" s="119"/>
      <c r="R425" s="119" t="s">
        <v>128</v>
      </c>
      <c r="S425" s="119">
        <v>0</v>
      </c>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row>
    <row r="426" spans="1:47" outlineLevel="1">
      <c r="A426" s="120"/>
      <c r="B426" s="122"/>
      <c r="C426" s="139" t="s">
        <v>516</v>
      </c>
      <c r="D426" s="157"/>
      <c r="E426" s="148">
        <v>0.76</v>
      </c>
      <c r="F426" s="176"/>
      <c r="G426" s="124"/>
      <c r="H426" s="173">
        <v>0</v>
      </c>
      <c r="I426" s="119"/>
      <c r="J426" s="119"/>
      <c r="K426" s="119"/>
      <c r="L426" s="119"/>
      <c r="M426" s="119"/>
      <c r="N426" s="119"/>
      <c r="O426" s="119"/>
      <c r="P426" s="119"/>
      <c r="Q426" s="119"/>
      <c r="R426" s="119" t="s">
        <v>128</v>
      </c>
      <c r="S426" s="119">
        <v>0</v>
      </c>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row>
    <row r="427" spans="1:47" outlineLevel="1">
      <c r="A427" s="120"/>
      <c r="B427" s="122"/>
      <c r="C427" s="139" t="s">
        <v>517</v>
      </c>
      <c r="D427" s="157"/>
      <c r="E427" s="148">
        <v>2.23</v>
      </c>
      <c r="F427" s="176"/>
      <c r="G427" s="124"/>
      <c r="H427" s="173">
        <v>0</v>
      </c>
      <c r="I427" s="119"/>
      <c r="J427" s="119"/>
      <c r="K427" s="119"/>
      <c r="L427" s="119"/>
      <c r="M427" s="119"/>
      <c r="N427" s="119"/>
      <c r="O427" s="119"/>
      <c r="P427" s="119"/>
      <c r="Q427" s="119"/>
      <c r="R427" s="119" t="s">
        <v>128</v>
      </c>
      <c r="S427" s="119">
        <v>0</v>
      </c>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row>
    <row r="428" spans="1:47" outlineLevel="1">
      <c r="A428" s="120"/>
      <c r="B428" s="122"/>
      <c r="C428" s="139" t="s">
        <v>518</v>
      </c>
      <c r="D428" s="157"/>
      <c r="E428" s="148">
        <v>0.20749999999999999</v>
      </c>
      <c r="F428" s="176"/>
      <c r="G428" s="124"/>
      <c r="H428" s="173">
        <v>0</v>
      </c>
      <c r="I428" s="119"/>
      <c r="J428" s="119"/>
      <c r="K428" s="119"/>
      <c r="L428" s="119"/>
      <c r="M428" s="119"/>
      <c r="N428" s="119"/>
      <c r="O428" s="119"/>
      <c r="P428" s="119"/>
      <c r="Q428" s="119"/>
      <c r="R428" s="119" t="s">
        <v>128</v>
      </c>
      <c r="S428" s="119">
        <v>0</v>
      </c>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row>
    <row r="429" spans="1:47" outlineLevel="1">
      <c r="A429" s="120"/>
      <c r="B429" s="122"/>
      <c r="C429" s="139" t="s">
        <v>307</v>
      </c>
      <c r="D429" s="157"/>
      <c r="E429" s="148"/>
      <c r="F429" s="176"/>
      <c r="G429" s="124"/>
      <c r="H429" s="173">
        <v>0</v>
      </c>
      <c r="I429" s="119"/>
      <c r="J429" s="119"/>
      <c r="K429" s="119"/>
      <c r="L429" s="119"/>
      <c r="M429" s="119"/>
      <c r="N429" s="119"/>
      <c r="O429" s="119"/>
      <c r="P429" s="119"/>
      <c r="Q429" s="119"/>
      <c r="R429" s="119" t="s">
        <v>128</v>
      </c>
      <c r="S429" s="119">
        <v>0</v>
      </c>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row>
    <row r="430" spans="1:47" outlineLevel="1">
      <c r="A430" s="120"/>
      <c r="B430" s="122"/>
      <c r="C430" s="139" t="s">
        <v>519</v>
      </c>
      <c r="D430" s="157"/>
      <c r="E430" s="148">
        <v>4.08</v>
      </c>
      <c r="F430" s="176"/>
      <c r="G430" s="124"/>
      <c r="H430" s="173">
        <v>0</v>
      </c>
      <c r="I430" s="119"/>
      <c r="J430" s="119"/>
      <c r="K430" s="119"/>
      <c r="L430" s="119"/>
      <c r="M430" s="119"/>
      <c r="N430" s="119"/>
      <c r="O430" s="119"/>
      <c r="P430" s="119"/>
      <c r="Q430" s="119"/>
      <c r="R430" s="119" t="s">
        <v>128</v>
      </c>
      <c r="S430" s="119">
        <v>0</v>
      </c>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row>
    <row r="431" spans="1:47" outlineLevel="1">
      <c r="A431" s="120"/>
      <c r="B431" s="122"/>
      <c r="C431" s="139" t="s">
        <v>520</v>
      </c>
      <c r="D431" s="157"/>
      <c r="E431" s="148">
        <v>2.6640000000000001</v>
      </c>
      <c r="F431" s="176"/>
      <c r="G431" s="124"/>
      <c r="H431" s="173">
        <v>0</v>
      </c>
      <c r="I431" s="119"/>
      <c r="J431" s="119"/>
      <c r="K431" s="119"/>
      <c r="L431" s="119"/>
      <c r="M431" s="119"/>
      <c r="N431" s="119"/>
      <c r="O431" s="119"/>
      <c r="P431" s="119"/>
      <c r="Q431" s="119"/>
      <c r="R431" s="119" t="s">
        <v>128</v>
      </c>
      <c r="S431" s="119">
        <v>0</v>
      </c>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row>
    <row r="432" spans="1:47" outlineLevel="1">
      <c r="A432" s="120"/>
      <c r="B432" s="122"/>
      <c r="C432" s="139" t="s">
        <v>521</v>
      </c>
      <c r="D432" s="157"/>
      <c r="E432" s="148">
        <v>1.794</v>
      </c>
      <c r="F432" s="176"/>
      <c r="G432" s="124"/>
      <c r="H432" s="173">
        <v>0</v>
      </c>
      <c r="I432" s="119"/>
      <c r="J432" s="119"/>
      <c r="K432" s="119"/>
      <c r="L432" s="119"/>
      <c r="M432" s="119"/>
      <c r="N432" s="119"/>
      <c r="O432" s="119"/>
      <c r="P432" s="119"/>
      <c r="Q432" s="119"/>
      <c r="R432" s="119" t="s">
        <v>128</v>
      </c>
      <c r="S432" s="119">
        <v>0</v>
      </c>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row>
    <row r="433" spans="1:47" outlineLevel="1">
      <c r="A433" s="120"/>
      <c r="B433" s="122"/>
      <c r="C433" s="139" t="s">
        <v>522</v>
      </c>
      <c r="D433" s="157"/>
      <c r="E433" s="148">
        <v>13.2585</v>
      </c>
      <c r="F433" s="176"/>
      <c r="G433" s="124"/>
      <c r="H433" s="173">
        <v>0</v>
      </c>
      <c r="I433" s="119"/>
      <c r="J433" s="119"/>
      <c r="K433" s="119"/>
      <c r="L433" s="119"/>
      <c r="M433" s="119"/>
      <c r="N433" s="119"/>
      <c r="O433" s="119"/>
      <c r="P433" s="119"/>
      <c r="Q433" s="119"/>
      <c r="R433" s="119" t="s">
        <v>128</v>
      </c>
      <c r="S433" s="119">
        <v>0</v>
      </c>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row>
    <row r="434" spans="1:47" outlineLevel="1">
      <c r="A434" s="120">
        <v>101</v>
      </c>
      <c r="B434" s="122" t="s">
        <v>523</v>
      </c>
      <c r="C434" s="138" t="s">
        <v>524</v>
      </c>
      <c r="D434" s="156" t="s">
        <v>179</v>
      </c>
      <c r="E434" s="124">
        <v>404.73700000000002</v>
      </c>
      <c r="F434" s="176"/>
      <c r="G434" s="124">
        <f>ROUND(E434*F434,2)</f>
        <v>0</v>
      </c>
      <c r="H434" s="173" t="s">
        <v>1523</v>
      </c>
      <c r="I434" s="119"/>
      <c r="J434" s="119"/>
      <c r="K434" s="119"/>
      <c r="L434" s="119"/>
      <c r="M434" s="119"/>
      <c r="N434" s="119"/>
      <c r="O434" s="119"/>
      <c r="P434" s="119"/>
      <c r="Q434" s="119"/>
      <c r="R434" s="119" t="s">
        <v>126</v>
      </c>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row>
    <row r="435" spans="1:47" outlineLevel="1">
      <c r="A435" s="120"/>
      <c r="B435" s="122"/>
      <c r="C435" s="139" t="s">
        <v>241</v>
      </c>
      <c r="D435" s="157"/>
      <c r="E435" s="148"/>
      <c r="F435" s="176"/>
      <c r="G435" s="124"/>
      <c r="H435" s="173">
        <v>0</v>
      </c>
      <c r="I435" s="119"/>
      <c r="J435" s="119"/>
      <c r="K435" s="119"/>
      <c r="L435" s="119"/>
      <c r="M435" s="119"/>
      <c r="N435" s="119"/>
      <c r="O435" s="119"/>
      <c r="P435" s="119"/>
      <c r="Q435" s="119"/>
      <c r="R435" s="119" t="s">
        <v>128</v>
      </c>
      <c r="S435" s="119">
        <v>0</v>
      </c>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row>
    <row r="436" spans="1:47" outlineLevel="1">
      <c r="A436" s="120"/>
      <c r="B436" s="122"/>
      <c r="C436" s="139" t="s">
        <v>418</v>
      </c>
      <c r="D436" s="157"/>
      <c r="E436" s="148"/>
      <c r="F436" s="176"/>
      <c r="G436" s="124"/>
      <c r="H436" s="173">
        <v>0</v>
      </c>
      <c r="I436" s="119"/>
      <c r="J436" s="119"/>
      <c r="K436" s="119"/>
      <c r="L436" s="119"/>
      <c r="M436" s="119"/>
      <c r="N436" s="119"/>
      <c r="O436" s="119"/>
      <c r="P436" s="119"/>
      <c r="Q436" s="119"/>
      <c r="R436" s="119" t="s">
        <v>128</v>
      </c>
      <c r="S436" s="119">
        <v>0</v>
      </c>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row>
    <row r="437" spans="1:47" outlineLevel="1">
      <c r="A437" s="120"/>
      <c r="B437" s="122"/>
      <c r="C437" s="139" t="s">
        <v>525</v>
      </c>
      <c r="D437" s="157"/>
      <c r="E437" s="148">
        <v>38.28</v>
      </c>
      <c r="F437" s="176"/>
      <c r="G437" s="124"/>
      <c r="H437" s="173">
        <v>0</v>
      </c>
      <c r="I437" s="119"/>
      <c r="J437" s="119"/>
      <c r="K437" s="119"/>
      <c r="L437" s="119"/>
      <c r="M437" s="119"/>
      <c r="N437" s="119"/>
      <c r="O437" s="119"/>
      <c r="P437" s="119"/>
      <c r="Q437" s="119"/>
      <c r="R437" s="119" t="s">
        <v>128</v>
      </c>
      <c r="S437" s="119">
        <v>0</v>
      </c>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row>
    <row r="438" spans="1:47" outlineLevel="1">
      <c r="A438" s="120"/>
      <c r="B438" s="122"/>
      <c r="C438" s="139" t="s">
        <v>526</v>
      </c>
      <c r="D438" s="157"/>
      <c r="E438" s="148">
        <v>39.93</v>
      </c>
      <c r="F438" s="176"/>
      <c r="G438" s="124"/>
      <c r="H438" s="173">
        <v>0</v>
      </c>
      <c r="I438" s="119"/>
      <c r="J438" s="119"/>
      <c r="K438" s="119"/>
      <c r="L438" s="119"/>
      <c r="M438" s="119"/>
      <c r="N438" s="119"/>
      <c r="O438" s="119"/>
      <c r="P438" s="119"/>
      <c r="Q438" s="119"/>
      <c r="R438" s="119" t="s">
        <v>128</v>
      </c>
      <c r="S438" s="119">
        <v>0</v>
      </c>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row>
    <row r="439" spans="1:47" outlineLevel="1">
      <c r="A439" s="120"/>
      <c r="B439" s="122"/>
      <c r="C439" s="139" t="s">
        <v>527</v>
      </c>
      <c r="D439" s="157"/>
      <c r="E439" s="148">
        <v>20.88</v>
      </c>
      <c r="F439" s="176"/>
      <c r="G439" s="124"/>
      <c r="H439" s="173">
        <v>0</v>
      </c>
      <c r="I439" s="119"/>
      <c r="J439" s="119"/>
      <c r="K439" s="119"/>
      <c r="L439" s="119"/>
      <c r="M439" s="119"/>
      <c r="N439" s="119"/>
      <c r="O439" s="119"/>
      <c r="P439" s="119"/>
      <c r="Q439" s="119"/>
      <c r="R439" s="119" t="s">
        <v>128</v>
      </c>
      <c r="S439" s="119">
        <v>0</v>
      </c>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row>
    <row r="440" spans="1:47" outlineLevel="1">
      <c r="A440" s="120"/>
      <c r="B440" s="122"/>
      <c r="C440" s="139" t="s">
        <v>528</v>
      </c>
      <c r="D440" s="157"/>
      <c r="E440" s="148">
        <v>45.155000000000001</v>
      </c>
      <c r="F440" s="176"/>
      <c r="G440" s="124"/>
      <c r="H440" s="173">
        <v>0</v>
      </c>
      <c r="I440" s="119"/>
      <c r="J440" s="119"/>
      <c r="K440" s="119"/>
      <c r="L440" s="119"/>
      <c r="M440" s="119"/>
      <c r="N440" s="119"/>
      <c r="O440" s="119"/>
      <c r="P440" s="119"/>
      <c r="Q440" s="119"/>
      <c r="R440" s="119" t="s">
        <v>128</v>
      </c>
      <c r="S440" s="119">
        <v>0</v>
      </c>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row>
    <row r="441" spans="1:47" outlineLevel="1">
      <c r="A441" s="120"/>
      <c r="B441" s="122"/>
      <c r="C441" s="139" t="s">
        <v>529</v>
      </c>
      <c r="D441" s="157"/>
      <c r="E441" s="148">
        <v>2.4750000000000001</v>
      </c>
      <c r="F441" s="176"/>
      <c r="G441" s="124"/>
      <c r="H441" s="173">
        <v>0</v>
      </c>
      <c r="I441" s="119"/>
      <c r="J441" s="119"/>
      <c r="K441" s="119"/>
      <c r="L441" s="119"/>
      <c r="M441" s="119"/>
      <c r="N441" s="119"/>
      <c r="O441" s="119"/>
      <c r="P441" s="119"/>
      <c r="Q441" s="119"/>
      <c r="R441" s="119" t="s">
        <v>128</v>
      </c>
      <c r="S441" s="119">
        <v>0</v>
      </c>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row>
    <row r="442" spans="1:47" outlineLevel="1">
      <c r="A442" s="120"/>
      <c r="B442" s="122"/>
      <c r="C442" s="139" t="s">
        <v>530</v>
      </c>
      <c r="D442" s="157"/>
      <c r="E442" s="148">
        <v>1.155</v>
      </c>
      <c r="F442" s="176"/>
      <c r="G442" s="124"/>
      <c r="H442" s="173">
        <v>0</v>
      </c>
      <c r="I442" s="119"/>
      <c r="J442" s="119"/>
      <c r="K442" s="119"/>
      <c r="L442" s="119"/>
      <c r="M442" s="119"/>
      <c r="N442" s="119"/>
      <c r="O442" s="119"/>
      <c r="P442" s="119"/>
      <c r="Q442" s="119"/>
      <c r="R442" s="119" t="s">
        <v>128</v>
      </c>
      <c r="S442" s="119">
        <v>0</v>
      </c>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row>
    <row r="443" spans="1:47" outlineLevel="1">
      <c r="A443" s="120"/>
      <c r="B443" s="122"/>
      <c r="C443" s="139" t="s">
        <v>531</v>
      </c>
      <c r="D443" s="157"/>
      <c r="E443" s="148">
        <v>7.54</v>
      </c>
      <c r="F443" s="176"/>
      <c r="G443" s="124"/>
      <c r="H443" s="173">
        <v>0</v>
      </c>
      <c r="I443" s="119"/>
      <c r="J443" s="119"/>
      <c r="K443" s="119"/>
      <c r="L443" s="119"/>
      <c r="M443" s="119"/>
      <c r="N443" s="119"/>
      <c r="O443" s="119"/>
      <c r="P443" s="119"/>
      <c r="Q443" s="119"/>
      <c r="R443" s="119" t="s">
        <v>128</v>
      </c>
      <c r="S443" s="119">
        <v>0</v>
      </c>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row>
    <row r="444" spans="1:47" outlineLevel="1">
      <c r="A444" s="120"/>
      <c r="B444" s="122"/>
      <c r="C444" s="139" t="s">
        <v>532</v>
      </c>
      <c r="D444" s="157"/>
      <c r="E444" s="148">
        <v>30.92</v>
      </c>
      <c r="F444" s="176"/>
      <c r="G444" s="124"/>
      <c r="H444" s="173">
        <v>0</v>
      </c>
      <c r="I444" s="119"/>
      <c r="J444" s="119"/>
      <c r="K444" s="119"/>
      <c r="L444" s="119"/>
      <c r="M444" s="119"/>
      <c r="N444" s="119"/>
      <c r="O444" s="119"/>
      <c r="P444" s="119"/>
      <c r="Q444" s="119"/>
      <c r="R444" s="119" t="s">
        <v>128</v>
      </c>
      <c r="S444" s="119">
        <v>0</v>
      </c>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row>
    <row r="445" spans="1:47" outlineLevel="1">
      <c r="A445" s="120"/>
      <c r="B445" s="122"/>
      <c r="C445" s="139" t="s">
        <v>533</v>
      </c>
      <c r="D445" s="157"/>
      <c r="E445" s="148">
        <v>3.85</v>
      </c>
      <c r="F445" s="176"/>
      <c r="G445" s="124"/>
      <c r="H445" s="173">
        <v>0</v>
      </c>
      <c r="I445" s="119"/>
      <c r="J445" s="119"/>
      <c r="K445" s="119"/>
      <c r="L445" s="119"/>
      <c r="M445" s="119"/>
      <c r="N445" s="119"/>
      <c r="O445" s="119"/>
      <c r="P445" s="119"/>
      <c r="Q445" s="119"/>
      <c r="R445" s="119" t="s">
        <v>128</v>
      </c>
      <c r="S445" s="119">
        <v>0</v>
      </c>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row>
    <row r="446" spans="1:47" outlineLevel="1">
      <c r="A446" s="120"/>
      <c r="B446" s="122"/>
      <c r="C446" s="139" t="s">
        <v>534</v>
      </c>
      <c r="D446" s="157"/>
      <c r="E446" s="148">
        <v>2.2549999999999999</v>
      </c>
      <c r="F446" s="176"/>
      <c r="G446" s="124"/>
      <c r="H446" s="173">
        <v>0</v>
      </c>
      <c r="I446" s="119"/>
      <c r="J446" s="119"/>
      <c r="K446" s="119"/>
      <c r="L446" s="119"/>
      <c r="M446" s="119"/>
      <c r="N446" s="119"/>
      <c r="O446" s="119"/>
      <c r="P446" s="119"/>
      <c r="Q446" s="119"/>
      <c r="R446" s="119" t="s">
        <v>128</v>
      </c>
      <c r="S446" s="119">
        <v>0</v>
      </c>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row>
    <row r="447" spans="1:47" outlineLevel="1">
      <c r="A447" s="120"/>
      <c r="B447" s="122"/>
      <c r="C447" s="139" t="s">
        <v>535</v>
      </c>
      <c r="D447" s="157"/>
      <c r="E447" s="148">
        <v>10.08</v>
      </c>
      <c r="F447" s="176"/>
      <c r="G447" s="124"/>
      <c r="H447" s="173">
        <v>0</v>
      </c>
      <c r="I447" s="119"/>
      <c r="J447" s="119"/>
      <c r="K447" s="119"/>
      <c r="L447" s="119"/>
      <c r="M447" s="119"/>
      <c r="N447" s="119"/>
      <c r="O447" s="119"/>
      <c r="P447" s="119"/>
      <c r="Q447" s="119"/>
      <c r="R447" s="119" t="s">
        <v>128</v>
      </c>
      <c r="S447" s="119">
        <v>0</v>
      </c>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row>
    <row r="448" spans="1:47" outlineLevel="1">
      <c r="A448" s="120"/>
      <c r="B448" s="122"/>
      <c r="C448" s="139" t="s">
        <v>536</v>
      </c>
      <c r="D448" s="157"/>
      <c r="E448" s="148">
        <v>8.4600000000000009</v>
      </c>
      <c r="F448" s="176"/>
      <c r="G448" s="124"/>
      <c r="H448" s="173">
        <v>0</v>
      </c>
      <c r="I448" s="119"/>
      <c r="J448" s="119"/>
      <c r="K448" s="119"/>
      <c r="L448" s="119"/>
      <c r="M448" s="119"/>
      <c r="N448" s="119"/>
      <c r="O448" s="119"/>
      <c r="P448" s="119"/>
      <c r="Q448" s="119"/>
      <c r="R448" s="119" t="s">
        <v>128</v>
      </c>
      <c r="S448" s="119">
        <v>0</v>
      </c>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row>
    <row r="449" spans="1:47" outlineLevel="1">
      <c r="A449" s="120"/>
      <c r="B449" s="122"/>
      <c r="C449" s="139" t="s">
        <v>537</v>
      </c>
      <c r="D449" s="157"/>
      <c r="E449" s="148">
        <v>4.7699999999999996</v>
      </c>
      <c r="F449" s="176"/>
      <c r="G449" s="124"/>
      <c r="H449" s="173">
        <v>0</v>
      </c>
      <c r="I449" s="119"/>
      <c r="J449" s="119"/>
      <c r="K449" s="119"/>
      <c r="L449" s="119"/>
      <c r="M449" s="119"/>
      <c r="N449" s="119"/>
      <c r="O449" s="119"/>
      <c r="P449" s="119"/>
      <c r="Q449" s="119"/>
      <c r="R449" s="119" t="s">
        <v>128</v>
      </c>
      <c r="S449" s="119">
        <v>0</v>
      </c>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row>
    <row r="450" spans="1:47" outlineLevel="1">
      <c r="A450" s="120"/>
      <c r="B450" s="122"/>
      <c r="C450" s="139" t="s">
        <v>538</v>
      </c>
      <c r="D450" s="157"/>
      <c r="E450" s="148">
        <v>3.42</v>
      </c>
      <c r="F450" s="176"/>
      <c r="G450" s="124"/>
      <c r="H450" s="173">
        <v>0</v>
      </c>
      <c r="I450" s="119"/>
      <c r="J450" s="119"/>
      <c r="K450" s="119"/>
      <c r="L450" s="119"/>
      <c r="M450" s="119"/>
      <c r="N450" s="119"/>
      <c r="O450" s="119"/>
      <c r="P450" s="119"/>
      <c r="Q450" s="119"/>
      <c r="R450" s="119" t="s">
        <v>128</v>
      </c>
      <c r="S450" s="119">
        <v>0</v>
      </c>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row>
    <row r="451" spans="1:47" outlineLevel="1">
      <c r="A451" s="120"/>
      <c r="B451" s="122"/>
      <c r="C451" s="139" t="s">
        <v>539</v>
      </c>
      <c r="D451" s="157"/>
      <c r="E451" s="148">
        <v>12.265000000000001</v>
      </c>
      <c r="F451" s="176"/>
      <c r="G451" s="124"/>
      <c r="H451" s="173">
        <v>0</v>
      </c>
      <c r="I451" s="119"/>
      <c r="J451" s="119"/>
      <c r="K451" s="119"/>
      <c r="L451" s="119"/>
      <c r="M451" s="119"/>
      <c r="N451" s="119"/>
      <c r="O451" s="119"/>
      <c r="P451" s="119"/>
      <c r="Q451" s="119"/>
      <c r="R451" s="119" t="s">
        <v>128</v>
      </c>
      <c r="S451" s="119">
        <v>0</v>
      </c>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row>
    <row r="452" spans="1:47" outlineLevel="1">
      <c r="A452" s="120"/>
      <c r="B452" s="122"/>
      <c r="C452" s="139" t="s">
        <v>540</v>
      </c>
      <c r="D452" s="157"/>
      <c r="E452" s="148">
        <v>1.66</v>
      </c>
      <c r="F452" s="176"/>
      <c r="G452" s="124"/>
      <c r="H452" s="173">
        <v>0</v>
      </c>
      <c r="I452" s="119"/>
      <c r="J452" s="119"/>
      <c r="K452" s="119"/>
      <c r="L452" s="119"/>
      <c r="M452" s="119"/>
      <c r="N452" s="119"/>
      <c r="O452" s="119"/>
      <c r="P452" s="119"/>
      <c r="Q452" s="119"/>
      <c r="R452" s="119" t="s">
        <v>128</v>
      </c>
      <c r="S452" s="119">
        <v>0</v>
      </c>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row>
    <row r="453" spans="1:47" outlineLevel="1">
      <c r="A453" s="120"/>
      <c r="B453" s="122"/>
      <c r="C453" s="139" t="s">
        <v>307</v>
      </c>
      <c r="D453" s="157"/>
      <c r="E453" s="148"/>
      <c r="F453" s="176"/>
      <c r="G453" s="124"/>
      <c r="H453" s="173">
        <v>0</v>
      </c>
      <c r="I453" s="119"/>
      <c r="J453" s="119"/>
      <c r="K453" s="119"/>
      <c r="L453" s="119"/>
      <c r="M453" s="119"/>
      <c r="N453" s="119"/>
      <c r="O453" s="119"/>
      <c r="P453" s="119"/>
      <c r="Q453" s="119"/>
      <c r="R453" s="119" t="s">
        <v>128</v>
      </c>
      <c r="S453" s="119">
        <v>0</v>
      </c>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row>
    <row r="454" spans="1:47" outlineLevel="1">
      <c r="A454" s="120"/>
      <c r="B454" s="122"/>
      <c r="C454" s="139" t="s">
        <v>541</v>
      </c>
      <c r="D454" s="157"/>
      <c r="E454" s="148">
        <v>41.31</v>
      </c>
      <c r="F454" s="176"/>
      <c r="G454" s="124"/>
      <c r="H454" s="173">
        <v>0</v>
      </c>
      <c r="I454" s="119"/>
      <c r="J454" s="119"/>
      <c r="K454" s="119"/>
      <c r="L454" s="119"/>
      <c r="M454" s="119"/>
      <c r="N454" s="119"/>
      <c r="O454" s="119"/>
      <c r="P454" s="119"/>
      <c r="Q454" s="119"/>
      <c r="R454" s="119" t="s">
        <v>128</v>
      </c>
      <c r="S454" s="119">
        <v>0</v>
      </c>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row>
    <row r="455" spans="1:47" outlineLevel="1">
      <c r="A455" s="120"/>
      <c r="B455" s="122"/>
      <c r="C455" s="139" t="s">
        <v>542</v>
      </c>
      <c r="D455" s="157"/>
      <c r="E455" s="148">
        <v>17.981999999999999</v>
      </c>
      <c r="F455" s="176"/>
      <c r="G455" s="124"/>
      <c r="H455" s="173">
        <v>0</v>
      </c>
      <c r="I455" s="119"/>
      <c r="J455" s="119"/>
      <c r="K455" s="119"/>
      <c r="L455" s="119"/>
      <c r="M455" s="119"/>
      <c r="N455" s="119"/>
      <c r="O455" s="119"/>
      <c r="P455" s="119"/>
      <c r="Q455" s="119"/>
      <c r="R455" s="119" t="s">
        <v>128</v>
      </c>
      <c r="S455" s="119">
        <v>0</v>
      </c>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row>
    <row r="456" spans="1:47" outlineLevel="1">
      <c r="A456" s="120"/>
      <c r="B456" s="122"/>
      <c r="C456" s="139" t="s">
        <v>543</v>
      </c>
      <c r="D456" s="157"/>
      <c r="E456" s="148">
        <v>17.940000000000001</v>
      </c>
      <c r="F456" s="176"/>
      <c r="G456" s="124"/>
      <c r="H456" s="173">
        <v>0</v>
      </c>
      <c r="I456" s="119"/>
      <c r="J456" s="119"/>
      <c r="K456" s="119"/>
      <c r="L456" s="119"/>
      <c r="M456" s="119"/>
      <c r="N456" s="119"/>
      <c r="O456" s="119"/>
      <c r="P456" s="119"/>
      <c r="Q456" s="119"/>
      <c r="R456" s="119" t="s">
        <v>128</v>
      </c>
      <c r="S456" s="119">
        <v>0</v>
      </c>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row>
    <row r="457" spans="1:47" outlineLevel="1">
      <c r="A457" s="120"/>
      <c r="B457" s="122"/>
      <c r="C457" s="139" t="s">
        <v>544</v>
      </c>
      <c r="D457" s="157"/>
      <c r="E457" s="148">
        <v>94.41</v>
      </c>
      <c r="F457" s="176"/>
      <c r="G457" s="124"/>
      <c r="H457" s="173">
        <v>0</v>
      </c>
      <c r="I457" s="119"/>
      <c r="J457" s="119"/>
      <c r="K457" s="119"/>
      <c r="L457" s="119"/>
      <c r="M457" s="119"/>
      <c r="N457" s="119"/>
      <c r="O457" s="119"/>
      <c r="P457" s="119"/>
      <c r="Q457" s="119"/>
      <c r="R457" s="119" t="s">
        <v>128</v>
      </c>
      <c r="S457" s="119">
        <v>0</v>
      </c>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row>
    <row r="458" spans="1:47" outlineLevel="1">
      <c r="A458" s="120">
        <v>102</v>
      </c>
      <c r="B458" s="122" t="s">
        <v>545</v>
      </c>
      <c r="C458" s="138" t="s">
        <v>546</v>
      </c>
      <c r="D458" s="156" t="s">
        <v>179</v>
      </c>
      <c r="E458" s="124">
        <v>404.73700000000002</v>
      </c>
      <c r="F458" s="176"/>
      <c r="G458" s="124">
        <f>ROUND(E458*F458,2)</f>
        <v>0</v>
      </c>
      <c r="H458" s="173" t="s">
        <v>1523</v>
      </c>
      <c r="I458" s="119"/>
      <c r="J458" s="119"/>
      <c r="K458" s="119"/>
      <c r="L458" s="119"/>
      <c r="M458" s="119"/>
      <c r="N458" s="119"/>
      <c r="O458" s="119"/>
      <c r="P458" s="119"/>
      <c r="Q458" s="119"/>
      <c r="R458" s="119" t="s">
        <v>126</v>
      </c>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row>
    <row r="459" spans="1:47" outlineLevel="1">
      <c r="A459" s="120"/>
      <c r="B459" s="122"/>
      <c r="C459" s="139" t="s">
        <v>241</v>
      </c>
      <c r="D459" s="157"/>
      <c r="E459" s="148"/>
      <c r="F459" s="176"/>
      <c r="G459" s="124"/>
      <c r="H459" s="173">
        <v>0</v>
      </c>
      <c r="I459" s="119"/>
      <c r="J459" s="119"/>
      <c r="K459" s="119"/>
      <c r="L459" s="119"/>
      <c r="M459" s="119"/>
      <c r="N459" s="119"/>
      <c r="O459" s="119"/>
      <c r="P459" s="119"/>
      <c r="Q459" s="119"/>
      <c r="R459" s="119" t="s">
        <v>128</v>
      </c>
      <c r="S459" s="119">
        <v>0</v>
      </c>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row>
    <row r="460" spans="1:47" outlineLevel="1">
      <c r="A460" s="120"/>
      <c r="B460" s="122"/>
      <c r="C460" s="139" t="s">
        <v>418</v>
      </c>
      <c r="D460" s="157"/>
      <c r="E460" s="148"/>
      <c r="F460" s="176"/>
      <c r="G460" s="124"/>
      <c r="H460" s="173">
        <v>0</v>
      </c>
      <c r="I460" s="119"/>
      <c r="J460" s="119"/>
      <c r="K460" s="119"/>
      <c r="L460" s="119"/>
      <c r="M460" s="119"/>
      <c r="N460" s="119"/>
      <c r="O460" s="119"/>
      <c r="P460" s="119"/>
      <c r="Q460" s="119"/>
      <c r="R460" s="119" t="s">
        <v>128</v>
      </c>
      <c r="S460" s="119">
        <v>0</v>
      </c>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row>
    <row r="461" spans="1:47" outlineLevel="1">
      <c r="A461" s="120"/>
      <c r="B461" s="122"/>
      <c r="C461" s="139" t="s">
        <v>525</v>
      </c>
      <c r="D461" s="157"/>
      <c r="E461" s="148">
        <v>38.28</v>
      </c>
      <c r="F461" s="176"/>
      <c r="G461" s="124"/>
      <c r="H461" s="173">
        <v>0</v>
      </c>
      <c r="I461" s="119"/>
      <c r="J461" s="119"/>
      <c r="K461" s="119"/>
      <c r="L461" s="119"/>
      <c r="M461" s="119"/>
      <c r="N461" s="119"/>
      <c r="O461" s="119"/>
      <c r="P461" s="119"/>
      <c r="Q461" s="119"/>
      <c r="R461" s="119" t="s">
        <v>128</v>
      </c>
      <c r="S461" s="119">
        <v>0</v>
      </c>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row>
    <row r="462" spans="1:47" outlineLevel="1">
      <c r="A462" s="120"/>
      <c r="B462" s="122"/>
      <c r="C462" s="139" t="s">
        <v>526</v>
      </c>
      <c r="D462" s="157"/>
      <c r="E462" s="148">
        <v>39.93</v>
      </c>
      <c r="F462" s="176"/>
      <c r="G462" s="124"/>
      <c r="H462" s="173">
        <v>0</v>
      </c>
      <c r="I462" s="119"/>
      <c r="J462" s="119"/>
      <c r="K462" s="119"/>
      <c r="L462" s="119"/>
      <c r="M462" s="119"/>
      <c r="N462" s="119"/>
      <c r="O462" s="119"/>
      <c r="P462" s="119"/>
      <c r="Q462" s="119"/>
      <c r="R462" s="119" t="s">
        <v>128</v>
      </c>
      <c r="S462" s="119">
        <v>0</v>
      </c>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row>
    <row r="463" spans="1:47" outlineLevel="1">
      <c r="A463" s="120"/>
      <c r="B463" s="122"/>
      <c r="C463" s="139" t="s">
        <v>527</v>
      </c>
      <c r="D463" s="157"/>
      <c r="E463" s="148">
        <v>20.88</v>
      </c>
      <c r="F463" s="176"/>
      <c r="G463" s="124"/>
      <c r="H463" s="173">
        <v>0</v>
      </c>
      <c r="I463" s="119"/>
      <c r="J463" s="119"/>
      <c r="K463" s="119"/>
      <c r="L463" s="119"/>
      <c r="M463" s="119"/>
      <c r="N463" s="119"/>
      <c r="O463" s="119"/>
      <c r="P463" s="119"/>
      <c r="Q463" s="119"/>
      <c r="R463" s="119" t="s">
        <v>128</v>
      </c>
      <c r="S463" s="119">
        <v>0</v>
      </c>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row>
    <row r="464" spans="1:47" outlineLevel="1">
      <c r="A464" s="120"/>
      <c r="B464" s="122"/>
      <c r="C464" s="139" t="s">
        <v>528</v>
      </c>
      <c r="D464" s="157"/>
      <c r="E464" s="148">
        <v>45.155000000000001</v>
      </c>
      <c r="F464" s="176"/>
      <c r="G464" s="124"/>
      <c r="H464" s="173">
        <v>0</v>
      </c>
      <c r="I464" s="119"/>
      <c r="J464" s="119"/>
      <c r="K464" s="119"/>
      <c r="L464" s="119"/>
      <c r="M464" s="119"/>
      <c r="N464" s="119"/>
      <c r="O464" s="119"/>
      <c r="P464" s="119"/>
      <c r="Q464" s="119"/>
      <c r="R464" s="119" t="s">
        <v>128</v>
      </c>
      <c r="S464" s="119">
        <v>0</v>
      </c>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row>
    <row r="465" spans="1:47" outlineLevel="1">
      <c r="A465" s="120"/>
      <c r="B465" s="122"/>
      <c r="C465" s="139" t="s">
        <v>529</v>
      </c>
      <c r="D465" s="157"/>
      <c r="E465" s="148">
        <v>2.4750000000000001</v>
      </c>
      <c r="F465" s="176"/>
      <c r="G465" s="124"/>
      <c r="H465" s="173">
        <v>0</v>
      </c>
      <c r="I465" s="119"/>
      <c r="J465" s="119"/>
      <c r="K465" s="119"/>
      <c r="L465" s="119"/>
      <c r="M465" s="119"/>
      <c r="N465" s="119"/>
      <c r="O465" s="119"/>
      <c r="P465" s="119"/>
      <c r="Q465" s="119"/>
      <c r="R465" s="119" t="s">
        <v>128</v>
      </c>
      <c r="S465" s="119">
        <v>0</v>
      </c>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row>
    <row r="466" spans="1:47" outlineLevel="1">
      <c r="A466" s="120"/>
      <c r="B466" s="122"/>
      <c r="C466" s="139" t="s">
        <v>530</v>
      </c>
      <c r="D466" s="157"/>
      <c r="E466" s="148">
        <v>1.155</v>
      </c>
      <c r="F466" s="176"/>
      <c r="G466" s="124"/>
      <c r="H466" s="173">
        <v>0</v>
      </c>
      <c r="I466" s="119"/>
      <c r="J466" s="119"/>
      <c r="K466" s="119"/>
      <c r="L466" s="119"/>
      <c r="M466" s="119"/>
      <c r="N466" s="119"/>
      <c r="O466" s="119"/>
      <c r="P466" s="119"/>
      <c r="Q466" s="119"/>
      <c r="R466" s="119" t="s">
        <v>128</v>
      </c>
      <c r="S466" s="119">
        <v>0</v>
      </c>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row>
    <row r="467" spans="1:47" outlineLevel="1">
      <c r="A467" s="120"/>
      <c r="B467" s="122"/>
      <c r="C467" s="139" t="s">
        <v>531</v>
      </c>
      <c r="D467" s="157"/>
      <c r="E467" s="148">
        <v>7.54</v>
      </c>
      <c r="F467" s="176"/>
      <c r="G467" s="124"/>
      <c r="H467" s="173">
        <v>0</v>
      </c>
      <c r="I467" s="119"/>
      <c r="J467" s="119"/>
      <c r="K467" s="119"/>
      <c r="L467" s="119"/>
      <c r="M467" s="119"/>
      <c r="N467" s="119"/>
      <c r="O467" s="119"/>
      <c r="P467" s="119"/>
      <c r="Q467" s="119"/>
      <c r="R467" s="119" t="s">
        <v>128</v>
      </c>
      <c r="S467" s="119">
        <v>0</v>
      </c>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row>
    <row r="468" spans="1:47" outlineLevel="1">
      <c r="A468" s="120"/>
      <c r="B468" s="122"/>
      <c r="C468" s="139" t="s">
        <v>532</v>
      </c>
      <c r="D468" s="157"/>
      <c r="E468" s="148">
        <v>30.92</v>
      </c>
      <c r="F468" s="176"/>
      <c r="G468" s="124"/>
      <c r="H468" s="173">
        <v>0</v>
      </c>
      <c r="I468" s="119"/>
      <c r="J468" s="119"/>
      <c r="K468" s="119"/>
      <c r="L468" s="119"/>
      <c r="M468" s="119"/>
      <c r="N468" s="119"/>
      <c r="O468" s="119"/>
      <c r="P468" s="119"/>
      <c r="Q468" s="119"/>
      <c r="R468" s="119" t="s">
        <v>128</v>
      </c>
      <c r="S468" s="119">
        <v>0</v>
      </c>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row>
    <row r="469" spans="1:47" outlineLevel="1">
      <c r="A469" s="120"/>
      <c r="B469" s="122"/>
      <c r="C469" s="139" t="s">
        <v>533</v>
      </c>
      <c r="D469" s="157"/>
      <c r="E469" s="148">
        <v>3.85</v>
      </c>
      <c r="F469" s="176"/>
      <c r="G469" s="124"/>
      <c r="H469" s="173">
        <v>0</v>
      </c>
      <c r="I469" s="119"/>
      <c r="J469" s="119"/>
      <c r="K469" s="119"/>
      <c r="L469" s="119"/>
      <c r="M469" s="119"/>
      <c r="N469" s="119"/>
      <c r="O469" s="119"/>
      <c r="P469" s="119"/>
      <c r="Q469" s="119"/>
      <c r="R469" s="119" t="s">
        <v>128</v>
      </c>
      <c r="S469" s="119">
        <v>0</v>
      </c>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row>
    <row r="470" spans="1:47" outlineLevel="1">
      <c r="A470" s="120"/>
      <c r="B470" s="122"/>
      <c r="C470" s="139" t="s">
        <v>534</v>
      </c>
      <c r="D470" s="157"/>
      <c r="E470" s="148">
        <v>2.2549999999999999</v>
      </c>
      <c r="F470" s="176"/>
      <c r="G470" s="124"/>
      <c r="H470" s="173">
        <v>0</v>
      </c>
      <c r="I470" s="119"/>
      <c r="J470" s="119"/>
      <c r="K470" s="119"/>
      <c r="L470" s="119"/>
      <c r="M470" s="119"/>
      <c r="N470" s="119"/>
      <c r="O470" s="119"/>
      <c r="P470" s="119"/>
      <c r="Q470" s="119"/>
      <c r="R470" s="119" t="s">
        <v>128</v>
      </c>
      <c r="S470" s="119">
        <v>0</v>
      </c>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row>
    <row r="471" spans="1:47" outlineLevel="1">
      <c r="A471" s="120"/>
      <c r="B471" s="122"/>
      <c r="C471" s="139" t="s">
        <v>535</v>
      </c>
      <c r="D471" s="157"/>
      <c r="E471" s="148">
        <v>10.08</v>
      </c>
      <c r="F471" s="176"/>
      <c r="G471" s="124"/>
      <c r="H471" s="173">
        <v>0</v>
      </c>
      <c r="I471" s="119"/>
      <c r="J471" s="119"/>
      <c r="K471" s="119"/>
      <c r="L471" s="119"/>
      <c r="M471" s="119"/>
      <c r="N471" s="119"/>
      <c r="O471" s="119"/>
      <c r="P471" s="119"/>
      <c r="Q471" s="119"/>
      <c r="R471" s="119" t="s">
        <v>128</v>
      </c>
      <c r="S471" s="119">
        <v>0</v>
      </c>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row>
    <row r="472" spans="1:47" outlineLevel="1">
      <c r="A472" s="120"/>
      <c r="B472" s="122"/>
      <c r="C472" s="139" t="s">
        <v>536</v>
      </c>
      <c r="D472" s="157"/>
      <c r="E472" s="148">
        <v>8.4600000000000009</v>
      </c>
      <c r="F472" s="176"/>
      <c r="G472" s="124"/>
      <c r="H472" s="173">
        <v>0</v>
      </c>
      <c r="I472" s="119"/>
      <c r="J472" s="119"/>
      <c r="K472" s="119"/>
      <c r="L472" s="119"/>
      <c r="M472" s="119"/>
      <c r="N472" s="119"/>
      <c r="O472" s="119"/>
      <c r="P472" s="119"/>
      <c r="Q472" s="119"/>
      <c r="R472" s="119" t="s">
        <v>128</v>
      </c>
      <c r="S472" s="119">
        <v>0</v>
      </c>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row>
    <row r="473" spans="1:47" outlineLevel="1">
      <c r="A473" s="120"/>
      <c r="B473" s="122"/>
      <c r="C473" s="139" t="s">
        <v>537</v>
      </c>
      <c r="D473" s="157"/>
      <c r="E473" s="148">
        <v>4.7699999999999996</v>
      </c>
      <c r="F473" s="176"/>
      <c r="G473" s="124"/>
      <c r="H473" s="173">
        <v>0</v>
      </c>
      <c r="I473" s="119"/>
      <c r="J473" s="119"/>
      <c r="K473" s="119"/>
      <c r="L473" s="119"/>
      <c r="M473" s="119"/>
      <c r="N473" s="119"/>
      <c r="O473" s="119"/>
      <c r="P473" s="119"/>
      <c r="Q473" s="119"/>
      <c r="R473" s="119" t="s">
        <v>128</v>
      </c>
      <c r="S473" s="119">
        <v>0</v>
      </c>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row>
    <row r="474" spans="1:47" outlineLevel="1">
      <c r="A474" s="120"/>
      <c r="B474" s="122"/>
      <c r="C474" s="139" t="s">
        <v>538</v>
      </c>
      <c r="D474" s="157"/>
      <c r="E474" s="148">
        <v>3.42</v>
      </c>
      <c r="F474" s="176"/>
      <c r="G474" s="124"/>
      <c r="H474" s="173">
        <v>0</v>
      </c>
      <c r="I474" s="119"/>
      <c r="J474" s="119"/>
      <c r="K474" s="119"/>
      <c r="L474" s="119"/>
      <c r="M474" s="119"/>
      <c r="N474" s="119"/>
      <c r="O474" s="119"/>
      <c r="P474" s="119"/>
      <c r="Q474" s="119"/>
      <c r="R474" s="119" t="s">
        <v>128</v>
      </c>
      <c r="S474" s="119">
        <v>0</v>
      </c>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row>
    <row r="475" spans="1:47" outlineLevel="1">
      <c r="A475" s="120"/>
      <c r="B475" s="122"/>
      <c r="C475" s="139" t="s">
        <v>539</v>
      </c>
      <c r="D475" s="157"/>
      <c r="E475" s="148">
        <v>12.265000000000001</v>
      </c>
      <c r="F475" s="176"/>
      <c r="G475" s="124"/>
      <c r="H475" s="173">
        <v>0</v>
      </c>
      <c r="I475" s="119"/>
      <c r="J475" s="119"/>
      <c r="K475" s="119"/>
      <c r="L475" s="119"/>
      <c r="M475" s="119"/>
      <c r="N475" s="119"/>
      <c r="O475" s="119"/>
      <c r="P475" s="119"/>
      <c r="Q475" s="119"/>
      <c r="R475" s="119" t="s">
        <v>128</v>
      </c>
      <c r="S475" s="119">
        <v>0</v>
      </c>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row>
    <row r="476" spans="1:47" outlineLevel="1">
      <c r="A476" s="120"/>
      <c r="B476" s="122"/>
      <c r="C476" s="139" t="s">
        <v>540</v>
      </c>
      <c r="D476" s="157"/>
      <c r="E476" s="148">
        <v>1.66</v>
      </c>
      <c r="F476" s="176"/>
      <c r="G476" s="124"/>
      <c r="H476" s="173">
        <v>0</v>
      </c>
      <c r="I476" s="119"/>
      <c r="J476" s="119"/>
      <c r="K476" s="119"/>
      <c r="L476" s="119"/>
      <c r="M476" s="119"/>
      <c r="N476" s="119"/>
      <c r="O476" s="119"/>
      <c r="P476" s="119"/>
      <c r="Q476" s="119"/>
      <c r="R476" s="119" t="s">
        <v>128</v>
      </c>
      <c r="S476" s="119">
        <v>0</v>
      </c>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row>
    <row r="477" spans="1:47" outlineLevel="1">
      <c r="A477" s="120"/>
      <c r="B477" s="122"/>
      <c r="C477" s="139" t="s">
        <v>307</v>
      </c>
      <c r="D477" s="157"/>
      <c r="E477" s="148"/>
      <c r="F477" s="176"/>
      <c r="G477" s="124"/>
      <c r="H477" s="173">
        <v>0</v>
      </c>
      <c r="I477" s="119"/>
      <c r="J477" s="119"/>
      <c r="K477" s="119"/>
      <c r="L477" s="119"/>
      <c r="M477" s="119"/>
      <c r="N477" s="119"/>
      <c r="O477" s="119"/>
      <c r="P477" s="119"/>
      <c r="Q477" s="119"/>
      <c r="R477" s="119" t="s">
        <v>128</v>
      </c>
      <c r="S477" s="119">
        <v>0</v>
      </c>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row>
    <row r="478" spans="1:47" outlineLevel="1">
      <c r="A478" s="120"/>
      <c r="B478" s="122"/>
      <c r="C478" s="139" t="s">
        <v>541</v>
      </c>
      <c r="D478" s="157"/>
      <c r="E478" s="148">
        <v>41.31</v>
      </c>
      <c r="F478" s="176"/>
      <c r="G478" s="124"/>
      <c r="H478" s="173">
        <v>0</v>
      </c>
      <c r="I478" s="119"/>
      <c r="J478" s="119"/>
      <c r="K478" s="119"/>
      <c r="L478" s="119"/>
      <c r="M478" s="119"/>
      <c r="N478" s="119"/>
      <c r="O478" s="119"/>
      <c r="P478" s="119"/>
      <c r="Q478" s="119"/>
      <c r="R478" s="119" t="s">
        <v>128</v>
      </c>
      <c r="S478" s="119">
        <v>0</v>
      </c>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row>
    <row r="479" spans="1:47" outlineLevel="1">
      <c r="A479" s="120"/>
      <c r="B479" s="122"/>
      <c r="C479" s="139" t="s">
        <v>542</v>
      </c>
      <c r="D479" s="157"/>
      <c r="E479" s="148">
        <v>17.981999999999999</v>
      </c>
      <c r="F479" s="176"/>
      <c r="G479" s="124"/>
      <c r="H479" s="173">
        <v>0</v>
      </c>
      <c r="I479" s="119"/>
      <c r="J479" s="119"/>
      <c r="K479" s="119"/>
      <c r="L479" s="119"/>
      <c r="M479" s="119"/>
      <c r="N479" s="119"/>
      <c r="O479" s="119"/>
      <c r="P479" s="119"/>
      <c r="Q479" s="119"/>
      <c r="R479" s="119" t="s">
        <v>128</v>
      </c>
      <c r="S479" s="119">
        <v>0</v>
      </c>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row>
    <row r="480" spans="1:47" outlineLevel="1">
      <c r="A480" s="120"/>
      <c r="B480" s="122"/>
      <c r="C480" s="139" t="s">
        <v>543</v>
      </c>
      <c r="D480" s="157"/>
      <c r="E480" s="148">
        <v>17.940000000000001</v>
      </c>
      <c r="F480" s="176"/>
      <c r="G480" s="124"/>
      <c r="H480" s="173">
        <v>0</v>
      </c>
      <c r="I480" s="119"/>
      <c r="J480" s="119"/>
      <c r="K480" s="119"/>
      <c r="L480" s="119"/>
      <c r="M480" s="119"/>
      <c r="N480" s="119"/>
      <c r="O480" s="119"/>
      <c r="P480" s="119"/>
      <c r="Q480" s="119"/>
      <c r="R480" s="119" t="s">
        <v>128</v>
      </c>
      <c r="S480" s="119">
        <v>0</v>
      </c>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row>
    <row r="481" spans="1:47" outlineLevel="1">
      <c r="A481" s="120"/>
      <c r="B481" s="122"/>
      <c r="C481" s="139" t="s">
        <v>544</v>
      </c>
      <c r="D481" s="157"/>
      <c r="E481" s="148">
        <v>94.41</v>
      </c>
      <c r="F481" s="176"/>
      <c r="G481" s="124"/>
      <c r="H481" s="173">
        <v>0</v>
      </c>
      <c r="I481" s="119"/>
      <c r="J481" s="119"/>
      <c r="K481" s="119"/>
      <c r="L481" s="119"/>
      <c r="M481" s="119"/>
      <c r="N481" s="119"/>
      <c r="O481" s="119"/>
      <c r="P481" s="119"/>
      <c r="Q481" s="119"/>
      <c r="R481" s="119" t="s">
        <v>128</v>
      </c>
      <c r="S481" s="119">
        <v>0</v>
      </c>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row>
    <row r="482" spans="1:47" outlineLevel="1">
      <c r="A482" s="120">
        <v>103</v>
      </c>
      <c r="B482" s="122" t="s">
        <v>547</v>
      </c>
      <c r="C482" s="138" t="s">
        <v>548</v>
      </c>
      <c r="D482" s="156" t="s">
        <v>207</v>
      </c>
      <c r="E482" s="124">
        <v>5.8572249999999997</v>
      </c>
      <c r="F482" s="176"/>
      <c r="G482" s="124">
        <f>ROUND(E482*F482,2)</f>
        <v>0</v>
      </c>
      <c r="H482" s="173" t="s">
        <v>1523</v>
      </c>
      <c r="I482" s="119"/>
      <c r="J482" s="119"/>
      <c r="K482" s="119"/>
      <c r="L482" s="119"/>
      <c r="M482" s="119"/>
      <c r="N482" s="119"/>
      <c r="O482" s="119"/>
      <c r="P482" s="119"/>
      <c r="Q482" s="119"/>
      <c r="R482" s="119" t="s">
        <v>126</v>
      </c>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row>
    <row r="483" spans="1:47" outlineLevel="1">
      <c r="A483" s="120"/>
      <c r="B483" s="122"/>
      <c r="C483" s="139" t="s">
        <v>241</v>
      </c>
      <c r="D483" s="157"/>
      <c r="E483" s="148"/>
      <c r="F483" s="176"/>
      <c r="G483" s="124"/>
      <c r="H483" s="173">
        <v>0</v>
      </c>
      <c r="I483" s="119"/>
      <c r="J483" s="119"/>
      <c r="K483" s="119"/>
      <c r="L483" s="119"/>
      <c r="M483" s="119"/>
      <c r="N483" s="119"/>
      <c r="O483" s="119"/>
      <c r="P483" s="119"/>
      <c r="Q483" s="119"/>
      <c r="R483" s="119" t="s">
        <v>128</v>
      </c>
      <c r="S483" s="119">
        <v>0</v>
      </c>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row>
    <row r="484" spans="1:47" outlineLevel="1">
      <c r="A484" s="120"/>
      <c r="B484" s="122"/>
      <c r="C484" s="141" t="s">
        <v>209</v>
      </c>
      <c r="D484" s="159"/>
      <c r="E484" s="149"/>
      <c r="F484" s="176"/>
      <c r="G484" s="124"/>
      <c r="H484" s="173">
        <v>0</v>
      </c>
      <c r="I484" s="119"/>
      <c r="J484" s="119"/>
      <c r="K484" s="119"/>
      <c r="L484" s="119"/>
      <c r="M484" s="119"/>
      <c r="N484" s="119"/>
      <c r="O484" s="119"/>
      <c r="P484" s="119"/>
      <c r="Q484" s="119"/>
      <c r="R484" s="119" t="s">
        <v>128</v>
      </c>
      <c r="S484" s="119">
        <v>2</v>
      </c>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row>
    <row r="485" spans="1:47" outlineLevel="1">
      <c r="A485" s="120"/>
      <c r="B485" s="122"/>
      <c r="C485" s="142" t="s">
        <v>549</v>
      </c>
      <c r="D485" s="159"/>
      <c r="E485" s="149"/>
      <c r="F485" s="176"/>
      <c r="G485" s="124"/>
      <c r="H485" s="173">
        <v>0</v>
      </c>
      <c r="I485" s="119"/>
      <c r="J485" s="119"/>
      <c r="K485" s="119"/>
      <c r="L485" s="119"/>
      <c r="M485" s="119"/>
      <c r="N485" s="119"/>
      <c r="O485" s="119"/>
      <c r="P485" s="119"/>
      <c r="Q485" s="119"/>
      <c r="R485" s="119" t="s">
        <v>128</v>
      </c>
      <c r="S485" s="119">
        <v>2</v>
      </c>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row>
    <row r="486" spans="1:47" outlineLevel="1">
      <c r="A486" s="120"/>
      <c r="B486" s="122"/>
      <c r="C486" s="142" t="s">
        <v>550</v>
      </c>
      <c r="D486" s="159"/>
      <c r="E486" s="149">
        <v>4.1760000000000002</v>
      </c>
      <c r="F486" s="176"/>
      <c r="G486" s="124"/>
      <c r="H486" s="173">
        <v>0</v>
      </c>
      <c r="I486" s="119"/>
      <c r="J486" s="119"/>
      <c r="K486" s="119"/>
      <c r="L486" s="119"/>
      <c r="M486" s="119"/>
      <c r="N486" s="119"/>
      <c r="O486" s="119"/>
      <c r="P486" s="119"/>
      <c r="Q486" s="119"/>
      <c r="R486" s="119" t="s">
        <v>128</v>
      </c>
      <c r="S486" s="119">
        <v>2</v>
      </c>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row>
    <row r="487" spans="1:47" outlineLevel="1">
      <c r="A487" s="120"/>
      <c r="B487" s="122"/>
      <c r="C487" s="142" t="s">
        <v>551</v>
      </c>
      <c r="D487" s="159"/>
      <c r="E487" s="149">
        <v>5.0819999999999999</v>
      </c>
      <c r="F487" s="176"/>
      <c r="G487" s="124"/>
      <c r="H487" s="173">
        <v>0</v>
      </c>
      <c r="I487" s="119"/>
      <c r="J487" s="119"/>
      <c r="K487" s="119"/>
      <c r="L487" s="119"/>
      <c r="M487" s="119"/>
      <c r="N487" s="119"/>
      <c r="O487" s="119"/>
      <c r="P487" s="119"/>
      <c r="Q487" s="119"/>
      <c r="R487" s="119" t="s">
        <v>128</v>
      </c>
      <c r="S487" s="119">
        <v>2</v>
      </c>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row>
    <row r="488" spans="1:47" outlineLevel="1">
      <c r="A488" s="120"/>
      <c r="B488" s="122"/>
      <c r="C488" s="142" t="s">
        <v>552</v>
      </c>
      <c r="D488" s="159"/>
      <c r="E488" s="149">
        <v>3.1320000000000001</v>
      </c>
      <c r="F488" s="176"/>
      <c r="G488" s="124"/>
      <c r="H488" s="173">
        <v>0</v>
      </c>
      <c r="I488" s="119"/>
      <c r="J488" s="119"/>
      <c r="K488" s="119"/>
      <c r="L488" s="119"/>
      <c r="M488" s="119"/>
      <c r="N488" s="119"/>
      <c r="O488" s="119"/>
      <c r="P488" s="119"/>
      <c r="Q488" s="119"/>
      <c r="R488" s="119" t="s">
        <v>128</v>
      </c>
      <c r="S488" s="119">
        <v>2</v>
      </c>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row>
    <row r="489" spans="1:47" outlineLevel="1">
      <c r="A489" s="120"/>
      <c r="B489" s="122"/>
      <c r="C489" s="142" t="s">
        <v>553</v>
      </c>
      <c r="D489" s="159"/>
      <c r="E489" s="149">
        <v>5.7469999999999999</v>
      </c>
      <c r="F489" s="176"/>
      <c r="G489" s="124"/>
      <c r="H489" s="173">
        <v>0</v>
      </c>
      <c r="I489" s="119"/>
      <c r="J489" s="119"/>
      <c r="K489" s="119"/>
      <c r="L489" s="119"/>
      <c r="M489" s="119"/>
      <c r="N489" s="119"/>
      <c r="O489" s="119"/>
      <c r="P489" s="119"/>
      <c r="Q489" s="119"/>
      <c r="R489" s="119" t="s">
        <v>128</v>
      </c>
      <c r="S489" s="119">
        <v>2</v>
      </c>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row>
    <row r="490" spans="1:47" outlineLevel="1">
      <c r="A490" s="120"/>
      <c r="B490" s="122"/>
      <c r="C490" s="142" t="s">
        <v>554</v>
      </c>
      <c r="D490" s="159"/>
      <c r="E490" s="149">
        <v>0.45</v>
      </c>
      <c r="F490" s="176"/>
      <c r="G490" s="124"/>
      <c r="H490" s="173">
        <v>0</v>
      </c>
      <c r="I490" s="119"/>
      <c r="J490" s="119"/>
      <c r="K490" s="119"/>
      <c r="L490" s="119"/>
      <c r="M490" s="119"/>
      <c r="N490" s="119"/>
      <c r="O490" s="119"/>
      <c r="P490" s="119"/>
      <c r="Q490" s="119"/>
      <c r="R490" s="119" t="s">
        <v>128</v>
      </c>
      <c r="S490" s="119">
        <v>2</v>
      </c>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row>
    <row r="491" spans="1:47" outlineLevel="1">
      <c r="A491" s="120"/>
      <c r="B491" s="122"/>
      <c r="C491" s="142" t="s">
        <v>555</v>
      </c>
      <c r="D491" s="159"/>
      <c r="E491" s="149">
        <v>0.23100000000000001</v>
      </c>
      <c r="F491" s="176"/>
      <c r="G491" s="124"/>
      <c r="H491" s="173">
        <v>0</v>
      </c>
      <c r="I491" s="119"/>
      <c r="J491" s="119"/>
      <c r="K491" s="119"/>
      <c r="L491" s="119"/>
      <c r="M491" s="119"/>
      <c r="N491" s="119"/>
      <c r="O491" s="119"/>
      <c r="P491" s="119"/>
      <c r="Q491" s="119"/>
      <c r="R491" s="119" t="s">
        <v>128</v>
      </c>
      <c r="S491" s="119">
        <v>2</v>
      </c>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row>
    <row r="492" spans="1:47" outlineLevel="1">
      <c r="A492" s="120"/>
      <c r="B492" s="122"/>
      <c r="C492" s="142" t="s">
        <v>556</v>
      </c>
      <c r="D492" s="159"/>
      <c r="E492" s="149">
        <v>1.0149999999999999</v>
      </c>
      <c r="F492" s="176"/>
      <c r="G492" s="124"/>
      <c r="H492" s="173">
        <v>0</v>
      </c>
      <c r="I492" s="119"/>
      <c r="J492" s="119"/>
      <c r="K492" s="119"/>
      <c r="L492" s="119"/>
      <c r="M492" s="119"/>
      <c r="N492" s="119"/>
      <c r="O492" s="119"/>
      <c r="P492" s="119"/>
      <c r="Q492" s="119"/>
      <c r="R492" s="119" t="s">
        <v>128</v>
      </c>
      <c r="S492" s="119">
        <v>2</v>
      </c>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row>
    <row r="493" spans="1:47" outlineLevel="1">
      <c r="A493" s="120"/>
      <c r="B493" s="122"/>
      <c r="C493" s="142" t="s">
        <v>557</v>
      </c>
      <c r="D493" s="159"/>
      <c r="E493" s="149">
        <v>3.4784999999999999</v>
      </c>
      <c r="F493" s="176"/>
      <c r="G493" s="124"/>
      <c r="H493" s="173">
        <v>0</v>
      </c>
      <c r="I493" s="119"/>
      <c r="J493" s="119"/>
      <c r="K493" s="119"/>
      <c r="L493" s="119"/>
      <c r="M493" s="119"/>
      <c r="N493" s="119"/>
      <c r="O493" s="119"/>
      <c r="P493" s="119"/>
      <c r="Q493" s="119"/>
      <c r="R493" s="119" t="s">
        <v>128</v>
      </c>
      <c r="S493" s="119">
        <v>2</v>
      </c>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row>
    <row r="494" spans="1:47" outlineLevel="1">
      <c r="A494" s="120"/>
      <c r="B494" s="122"/>
      <c r="C494" s="142" t="s">
        <v>558</v>
      </c>
      <c r="D494" s="159"/>
      <c r="E494" s="149">
        <v>0.49</v>
      </c>
      <c r="F494" s="176"/>
      <c r="G494" s="124"/>
      <c r="H494" s="173">
        <v>0</v>
      </c>
      <c r="I494" s="119"/>
      <c r="J494" s="119"/>
      <c r="K494" s="119"/>
      <c r="L494" s="119"/>
      <c r="M494" s="119"/>
      <c r="N494" s="119"/>
      <c r="O494" s="119"/>
      <c r="P494" s="119"/>
      <c r="Q494" s="119"/>
      <c r="R494" s="119" t="s">
        <v>128</v>
      </c>
      <c r="S494" s="119">
        <v>2</v>
      </c>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row>
    <row r="495" spans="1:47" outlineLevel="1">
      <c r="A495" s="120"/>
      <c r="B495" s="122"/>
      <c r="C495" s="142" t="s">
        <v>559</v>
      </c>
      <c r="D495" s="159"/>
      <c r="E495" s="149">
        <v>0.41</v>
      </c>
      <c r="F495" s="176"/>
      <c r="G495" s="124"/>
      <c r="H495" s="173">
        <v>0</v>
      </c>
      <c r="I495" s="119"/>
      <c r="J495" s="119"/>
      <c r="K495" s="119"/>
      <c r="L495" s="119"/>
      <c r="M495" s="119"/>
      <c r="N495" s="119"/>
      <c r="O495" s="119"/>
      <c r="P495" s="119"/>
      <c r="Q495" s="119"/>
      <c r="R495" s="119" t="s">
        <v>128</v>
      </c>
      <c r="S495" s="119">
        <v>2</v>
      </c>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row>
    <row r="496" spans="1:47" outlineLevel="1">
      <c r="A496" s="120"/>
      <c r="B496" s="122"/>
      <c r="C496" s="142" t="s">
        <v>560</v>
      </c>
      <c r="D496" s="159"/>
      <c r="E496" s="149">
        <v>1.5840000000000001</v>
      </c>
      <c r="F496" s="176"/>
      <c r="G496" s="124"/>
      <c r="H496" s="173">
        <v>0</v>
      </c>
      <c r="I496" s="119"/>
      <c r="J496" s="119"/>
      <c r="K496" s="119"/>
      <c r="L496" s="119"/>
      <c r="M496" s="119"/>
      <c r="N496" s="119"/>
      <c r="O496" s="119"/>
      <c r="P496" s="119"/>
      <c r="Q496" s="119"/>
      <c r="R496" s="119" t="s">
        <v>128</v>
      </c>
      <c r="S496" s="119">
        <v>2</v>
      </c>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row>
    <row r="497" spans="1:47" outlineLevel="1">
      <c r="A497" s="120"/>
      <c r="B497" s="122"/>
      <c r="C497" s="142" t="s">
        <v>561</v>
      </c>
      <c r="D497" s="159"/>
      <c r="E497" s="149">
        <v>1.504</v>
      </c>
      <c r="F497" s="176"/>
      <c r="G497" s="124"/>
      <c r="H497" s="173">
        <v>0</v>
      </c>
      <c r="I497" s="119"/>
      <c r="J497" s="119"/>
      <c r="K497" s="119"/>
      <c r="L497" s="119"/>
      <c r="M497" s="119"/>
      <c r="N497" s="119"/>
      <c r="O497" s="119"/>
      <c r="P497" s="119"/>
      <c r="Q497" s="119"/>
      <c r="R497" s="119" t="s">
        <v>128</v>
      </c>
      <c r="S497" s="119">
        <v>2</v>
      </c>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row>
    <row r="498" spans="1:47" outlineLevel="1">
      <c r="A498" s="120"/>
      <c r="B498" s="122"/>
      <c r="C498" s="142" t="s">
        <v>562</v>
      </c>
      <c r="D498" s="159"/>
      <c r="E498" s="149">
        <v>0.95399999999999996</v>
      </c>
      <c r="F498" s="176"/>
      <c r="G498" s="124"/>
      <c r="H498" s="173">
        <v>0</v>
      </c>
      <c r="I498" s="119"/>
      <c r="J498" s="119"/>
      <c r="K498" s="119"/>
      <c r="L498" s="119"/>
      <c r="M498" s="119"/>
      <c r="N498" s="119"/>
      <c r="O498" s="119"/>
      <c r="P498" s="119"/>
      <c r="Q498" s="119"/>
      <c r="R498" s="119" t="s">
        <v>128</v>
      </c>
      <c r="S498" s="119">
        <v>2</v>
      </c>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row>
    <row r="499" spans="1:47" outlineLevel="1">
      <c r="A499" s="120"/>
      <c r="B499" s="122"/>
      <c r="C499" s="142" t="s">
        <v>563</v>
      </c>
      <c r="D499" s="159"/>
      <c r="E499" s="149">
        <v>0.76</v>
      </c>
      <c r="F499" s="176"/>
      <c r="G499" s="124"/>
      <c r="H499" s="173">
        <v>0</v>
      </c>
      <c r="I499" s="119"/>
      <c r="J499" s="119"/>
      <c r="K499" s="119"/>
      <c r="L499" s="119"/>
      <c r="M499" s="119"/>
      <c r="N499" s="119"/>
      <c r="O499" s="119"/>
      <c r="P499" s="119"/>
      <c r="Q499" s="119"/>
      <c r="R499" s="119" t="s">
        <v>128</v>
      </c>
      <c r="S499" s="119">
        <v>2</v>
      </c>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row>
    <row r="500" spans="1:47" outlineLevel="1">
      <c r="A500" s="120"/>
      <c r="B500" s="122"/>
      <c r="C500" s="142" t="s">
        <v>564</v>
      </c>
      <c r="D500" s="159"/>
      <c r="E500" s="149">
        <v>2.23</v>
      </c>
      <c r="F500" s="176"/>
      <c r="G500" s="124"/>
      <c r="H500" s="173">
        <v>0</v>
      </c>
      <c r="I500" s="119"/>
      <c r="J500" s="119"/>
      <c r="K500" s="119"/>
      <c r="L500" s="119"/>
      <c r="M500" s="119"/>
      <c r="N500" s="119"/>
      <c r="O500" s="119"/>
      <c r="P500" s="119"/>
      <c r="Q500" s="119"/>
      <c r="R500" s="119" t="s">
        <v>128</v>
      </c>
      <c r="S500" s="119">
        <v>2</v>
      </c>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row>
    <row r="501" spans="1:47" outlineLevel="1">
      <c r="A501" s="120"/>
      <c r="B501" s="122"/>
      <c r="C501" s="142" t="s">
        <v>565</v>
      </c>
      <c r="D501" s="159"/>
      <c r="E501" s="149">
        <v>0.20749999999999999</v>
      </c>
      <c r="F501" s="176"/>
      <c r="G501" s="124"/>
      <c r="H501" s="173">
        <v>0</v>
      </c>
      <c r="I501" s="119"/>
      <c r="J501" s="119"/>
      <c r="K501" s="119"/>
      <c r="L501" s="119"/>
      <c r="M501" s="119"/>
      <c r="N501" s="119"/>
      <c r="O501" s="119"/>
      <c r="P501" s="119"/>
      <c r="Q501" s="119"/>
      <c r="R501" s="119" t="s">
        <v>128</v>
      </c>
      <c r="S501" s="119">
        <v>2</v>
      </c>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row>
    <row r="502" spans="1:47" outlineLevel="1">
      <c r="A502" s="120"/>
      <c r="B502" s="122"/>
      <c r="C502" s="142" t="s">
        <v>566</v>
      </c>
      <c r="D502" s="159"/>
      <c r="E502" s="149"/>
      <c r="F502" s="176"/>
      <c r="G502" s="124"/>
      <c r="H502" s="173">
        <v>0</v>
      </c>
      <c r="I502" s="119"/>
      <c r="J502" s="119"/>
      <c r="K502" s="119"/>
      <c r="L502" s="119"/>
      <c r="M502" s="119"/>
      <c r="N502" s="119"/>
      <c r="O502" s="119"/>
      <c r="P502" s="119"/>
      <c r="Q502" s="119"/>
      <c r="R502" s="119" t="s">
        <v>128</v>
      </c>
      <c r="S502" s="119">
        <v>2</v>
      </c>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row>
    <row r="503" spans="1:47" outlineLevel="1">
      <c r="A503" s="120"/>
      <c r="B503" s="122"/>
      <c r="C503" s="142" t="s">
        <v>567</v>
      </c>
      <c r="D503" s="159"/>
      <c r="E503" s="149">
        <v>4.08</v>
      </c>
      <c r="F503" s="176"/>
      <c r="G503" s="124"/>
      <c r="H503" s="173">
        <v>0</v>
      </c>
      <c r="I503" s="119"/>
      <c r="J503" s="119"/>
      <c r="K503" s="119"/>
      <c r="L503" s="119"/>
      <c r="M503" s="119"/>
      <c r="N503" s="119"/>
      <c r="O503" s="119"/>
      <c r="P503" s="119"/>
      <c r="Q503" s="119"/>
      <c r="R503" s="119" t="s">
        <v>128</v>
      </c>
      <c r="S503" s="119">
        <v>2</v>
      </c>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row>
    <row r="504" spans="1:47" outlineLevel="1">
      <c r="A504" s="120"/>
      <c r="B504" s="122"/>
      <c r="C504" s="142" t="s">
        <v>568</v>
      </c>
      <c r="D504" s="159"/>
      <c r="E504" s="149">
        <v>2.6640000000000001</v>
      </c>
      <c r="F504" s="176"/>
      <c r="G504" s="124"/>
      <c r="H504" s="173">
        <v>0</v>
      </c>
      <c r="I504" s="119"/>
      <c r="J504" s="119"/>
      <c r="K504" s="119"/>
      <c r="L504" s="119"/>
      <c r="M504" s="119"/>
      <c r="N504" s="119"/>
      <c r="O504" s="119"/>
      <c r="P504" s="119"/>
      <c r="Q504" s="119"/>
      <c r="R504" s="119" t="s">
        <v>128</v>
      </c>
      <c r="S504" s="119">
        <v>2</v>
      </c>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row>
    <row r="505" spans="1:47" outlineLevel="1">
      <c r="A505" s="120"/>
      <c r="B505" s="122"/>
      <c r="C505" s="142" t="s">
        <v>569</v>
      </c>
      <c r="D505" s="159"/>
      <c r="E505" s="149">
        <v>1.794</v>
      </c>
      <c r="F505" s="176"/>
      <c r="G505" s="124"/>
      <c r="H505" s="173">
        <v>0</v>
      </c>
      <c r="I505" s="119"/>
      <c r="J505" s="119"/>
      <c r="K505" s="119"/>
      <c r="L505" s="119"/>
      <c r="M505" s="119"/>
      <c r="N505" s="119"/>
      <c r="O505" s="119"/>
      <c r="P505" s="119"/>
      <c r="Q505" s="119"/>
      <c r="R505" s="119" t="s">
        <v>128</v>
      </c>
      <c r="S505" s="119">
        <v>2</v>
      </c>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row>
    <row r="506" spans="1:47" outlineLevel="1">
      <c r="A506" s="120"/>
      <c r="B506" s="122"/>
      <c r="C506" s="142" t="s">
        <v>570</v>
      </c>
      <c r="D506" s="159"/>
      <c r="E506" s="149">
        <v>13.2585</v>
      </c>
      <c r="F506" s="176"/>
      <c r="G506" s="124"/>
      <c r="H506" s="173">
        <v>0</v>
      </c>
      <c r="I506" s="119"/>
      <c r="J506" s="119"/>
      <c r="K506" s="119"/>
      <c r="L506" s="119"/>
      <c r="M506" s="119"/>
      <c r="N506" s="119"/>
      <c r="O506" s="119"/>
      <c r="P506" s="119"/>
      <c r="Q506" s="119"/>
      <c r="R506" s="119" t="s">
        <v>128</v>
      </c>
      <c r="S506" s="119">
        <v>2</v>
      </c>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row>
    <row r="507" spans="1:47" outlineLevel="1">
      <c r="A507" s="120"/>
      <c r="B507" s="122"/>
      <c r="C507" s="141" t="s">
        <v>214</v>
      </c>
      <c r="D507" s="159"/>
      <c r="E507" s="149"/>
      <c r="F507" s="176"/>
      <c r="G507" s="124"/>
      <c r="H507" s="173">
        <v>0</v>
      </c>
      <c r="I507" s="119"/>
      <c r="J507" s="119"/>
      <c r="K507" s="119"/>
      <c r="L507" s="119"/>
      <c r="M507" s="119"/>
      <c r="N507" s="119"/>
      <c r="O507" s="119"/>
      <c r="P507" s="119"/>
      <c r="Q507" s="119"/>
      <c r="R507" s="119" t="s">
        <v>128</v>
      </c>
      <c r="S507" s="119">
        <v>0</v>
      </c>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row>
    <row r="508" spans="1:47" outlineLevel="1">
      <c r="A508" s="120"/>
      <c r="B508" s="122"/>
      <c r="C508" s="139" t="s">
        <v>571</v>
      </c>
      <c r="D508" s="157"/>
      <c r="E508" s="148">
        <v>5.8572249999999997</v>
      </c>
      <c r="F508" s="176"/>
      <c r="G508" s="124"/>
      <c r="H508" s="173">
        <v>0</v>
      </c>
      <c r="I508" s="119"/>
      <c r="J508" s="119"/>
      <c r="K508" s="119"/>
      <c r="L508" s="119"/>
      <c r="M508" s="119"/>
      <c r="N508" s="119"/>
      <c r="O508" s="119"/>
      <c r="P508" s="119"/>
      <c r="Q508" s="119"/>
      <c r="R508" s="119" t="s">
        <v>128</v>
      </c>
      <c r="S508" s="119">
        <v>0</v>
      </c>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row>
    <row r="509" spans="1:47">
      <c r="A509" s="121" t="s">
        <v>121</v>
      </c>
      <c r="B509" s="123" t="s">
        <v>53</v>
      </c>
      <c r="C509" s="140" t="s">
        <v>54</v>
      </c>
      <c r="D509" s="158"/>
      <c r="E509" s="125"/>
      <c r="F509" s="177"/>
      <c r="G509" s="125">
        <f>SUMIF(R510:R538,"&lt;&gt;NOR",G510:G538)</f>
        <v>0</v>
      </c>
      <c r="H509" s="174"/>
      <c r="I509" s="119"/>
      <c r="R509" t="s">
        <v>122</v>
      </c>
    </row>
    <row r="510" spans="1:47" outlineLevel="1">
      <c r="A510" s="120">
        <v>104</v>
      </c>
      <c r="B510" s="122" t="s">
        <v>572</v>
      </c>
      <c r="C510" s="138" t="s">
        <v>573</v>
      </c>
      <c r="D510" s="156" t="s">
        <v>131</v>
      </c>
      <c r="E510" s="124">
        <v>5.31</v>
      </c>
      <c r="F510" s="176"/>
      <c r="G510" s="124">
        <f>ROUND(E510*F510,2)</f>
        <v>0</v>
      </c>
      <c r="H510" s="173" t="s">
        <v>1523</v>
      </c>
      <c r="I510" s="119"/>
      <c r="J510" s="119"/>
      <c r="K510" s="119"/>
      <c r="L510" s="119"/>
      <c r="M510" s="119"/>
      <c r="N510" s="119"/>
      <c r="O510" s="119"/>
      <c r="P510" s="119"/>
      <c r="Q510" s="119"/>
      <c r="R510" s="119" t="s">
        <v>126</v>
      </c>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row>
    <row r="511" spans="1:47" outlineLevel="1">
      <c r="A511" s="120"/>
      <c r="B511" s="122"/>
      <c r="C511" s="139" t="s">
        <v>241</v>
      </c>
      <c r="D511" s="157"/>
      <c r="E511" s="148"/>
      <c r="F511" s="176"/>
      <c r="G511" s="124"/>
      <c r="H511" s="173">
        <v>0</v>
      </c>
      <c r="I511" s="119"/>
      <c r="J511" s="119"/>
      <c r="K511" s="119"/>
      <c r="L511" s="119"/>
      <c r="M511" s="119"/>
      <c r="N511" s="119"/>
      <c r="O511" s="119"/>
      <c r="P511" s="119"/>
      <c r="Q511" s="119"/>
      <c r="R511" s="119" t="s">
        <v>128</v>
      </c>
      <c r="S511" s="119">
        <v>0</v>
      </c>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row>
    <row r="512" spans="1:47" outlineLevel="1">
      <c r="A512" s="120"/>
      <c r="B512" s="122"/>
      <c r="C512" s="139" t="s">
        <v>574</v>
      </c>
      <c r="D512" s="157"/>
      <c r="E512" s="148">
        <v>5.31</v>
      </c>
      <c r="F512" s="176"/>
      <c r="G512" s="124"/>
      <c r="H512" s="173">
        <v>0</v>
      </c>
      <c r="I512" s="119"/>
      <c r="J512" s="119"/>
      <c r="K512" s="119"/>
      <c r="L512" s="119"/>
      <c r="M512" s="119"/>
      <c r="N512" s="119"/>
      <c r="O512" s="119"/>
      <c r="P512" s="119"/>
      <c r="Q512" s="119"/>
      <c r="R512" s="119" t="s">
        <v>128</v>
      </c>
      <c r="S512" s="119">
        <v>0</v>
      </c>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row>
    <row r="513" spans="1:47" outlineLevel="1">
      <c r="A513" s="120">
        <v>105</v>
      </c>
      <c r="B513" s="122" t="s">
        <v>575</v>
      </c>
      <c r="C513" s="138" t="s">
        <v>576</v>
      </c>
      <c r="D513" s="156" t="s">
        <v>179</v>
      </c>
      <c r="E513" s="124">
        <v>27.3</v>
      </c>
      <c r="F513" s="176"/>
      <c r="G513" s="124">
        <f>ROUND(E513*F513,2)</f>
        <v>0</v>
      </c>
      <c r="H513" s="173" t="s">
        <v>1523</v>
      </c>
      <c r="I513" s="119"/>
      <c r="J513" s="119"/>
      <c r="K513" s="119"/>
      <c r="L513" s="119"/>
      <c r="M513" s="119"/>
      <c r="N513" s="119"/>
      <c r="O513" s="119"/>
      <c r="P513" s="119"/>
      <c r="Q513" s="119"/>
      <c r="R513" s="119" t="s">
        <v>126</v>
      </c>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row>
    <row r="514" spans="1:47" outlineLevel="1">
      <c r="A514" s="120"/>
      <c r="B514" s="122"/>
      <c r="C514" s="139" t="s">
        <v>241</v>
      </c>
      <c r="D514" s="157"/>
      <c r="E514" s="148"/>
      <c r="F514" s="176"/>
      <c r="G514" s="124"/>
      <c r="H514" s="173">
        <v>0</v>
      </c>
      <c r="I514" s="119"/>
      <c r="J514" s="119"/>
      <c r="K514" s="119"/>
      <c r="L514" s="119"/>
      <c r="M514" s="119"/>
      <c r="N514" s="119"/>
      <c r="O514" s="119"/>
      <c r="P514" s="119"/>
      <c r="Q514" s="119"/>
      <c r="R514" s="119" t="s">
        <v>128</v>
      </c>
      <c r="S514" s="119">
        <v>0</v>
      </c>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row>
    <row r="515" spans="1:47" outlineLevel="1">
      <c r="A515" s="120"/>
      <c r="B515" s="122"/>
      <c r="C515" s="139" t="s">
        <v>577</v>
      </c>
      <c r="D515" s="157"/>
      <c r="E515" s="148">
        <v>21.3</v>
      </c>
      <c r="F515" s="176"/>
      <c r="G515" s="124"/>
      <c r="H515" s="173">
        <v>0</v>
      </c>
      <c r="I515" s="119"/>
      <c r="J515" s="119"/>
      <c r="K515" s="119"/>
      <c r="L515" s="119"/>
      <c r="M515" s="119"/>
      <c r="N515" s="119"/>
      <c r="O515" s="119"/>
      <c r="P515" s="119"/>
      <c r="Q515" s="119"/>
      <c r="R515" s="119" t="s">
        <v>128</v>
      </c>
      <c r="S515" s="119">
        <v>0</v>
      </c>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row>
    <row r="516" spans="1:47" outlineLevel="1">
      <c r="A516" s="120"/>
      <c r="B516" s="122"/>
      <c r="C516" s="139" t="s">
        <v>578</v>
      </c>
      <c r="D516" s="157"/>
      <c r="E516" s="148">
        <v>6</v>
      </c>
      <c r="F516" s="176"/>
      <c r="G516" s="124"/>
      <c r="H516" s="173">
        <v>0</v>
      </c>
      <c r="I516" s="119"/>
      <c r="J516" s="119"/>
      <c r="K516" s="119"/>
      <c r="L516" s="119"/>
      <c r="M516" s="119"/>
      <c r="N516" s="119"/>
      <c r="O516" s="119"/>
      <c r="P516" s="119"/>
      <c r="Q516" s="119"/>
      <c r="R516" s="119" t="s">
        <v>128</v>
      </c>
      <c r="S516" s="119">
        <v>0</v>
      </c>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row>
    <row r="517" spans="1:47" outlineLevel="1">
      <c r="A517" s="120">
        <v>106</v>
      </c>
      <c r="B517" s="122" t="s">
        <v>579</v>
      </c>
      <c r="C517" s="138" t="s">
        <v>580</v>
      </c>
      <c r="D517" s="156" t="s">
        <v>179</v>
      </c>
      <c r="E517" s="124">
        <v>27.3</v>
      </c>
      <c r="F517" s="176"/>
      <c r="G517" s="124">
        <f>ROUND(E517*F517,2)</f>
        <v>0</v>
      </c>
      <c r="H517" s="173" t="s">
        <v>1523</v>
      </c>
      <c r="I517" s="119"/>
      <c r="J517" s="119"/>
      <c r="K517" s="119"/>
      <c r="L517" s="119"/>
      <c r="M517" s="119"/>
      <c r="N517" s="119"/>
      <c r="O517" s="119"/>
      <c r="P517" s="119"/>
      <c r="Q517" s="119"/>
      <c r="R517" s="119" t="s">
        <v>126</v>
      </c>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row>
    <row r="518" spans="1:47" outlineLevel="1">
      <c r="A518" s="120"/>
      <c r="B518" s="122"/>
      <c r="C518" s="139" t="s">
        <v>241</v>
      </c>
      <c r="D518" s="157"/>
      <c r="E518" s="148"/>
      <c r="F518" s="176"/>
      <c r="G518" s="124"/>
      <c r="H518" s="173">
        <v>0</v>
      </c>
      <c r="I518" s="119"/>
      <c r="J518" s="119"/>
      <c r="K518" s="119"/>
      <c r="L518" s="119"/>
      <c r="M518" s="119"/>
      <c r="N518" s="119"/>
      <c r="O518" s="119"/>
      <c r="P518" s="119"/>
      <c r="Q518" s="119"/>
      <c r="R518" s="119" t="s">
        <v>128</v>
      </c>
      <c r="S518" s="119">
        <v>0</v>
      </c>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row>
    <row r="519" spans="1:47" outlineLevel="1">
      <c r="A519" s="120"/>
      <c r="B519" s="122"/>
      <c r="C519" s="139" t="s">
        <v>577</v>
      </c>
      <c r="D519" s="157"/>
      <c r="E519" s="148">
        <v>21.3</v>
      </c>
      <c r="F519" s="176"/>
      <c r="G519" s="124"/>
      <c r="H519" s="173">
        <v>0</v>
      </c>
      <c r="I519" s="119"/>
      <c r="J519" s="119"/>
      <c r="K519" s="119"/>
      <c r="L519" s="119"/>
      <c r="M519" s="119"/>
      <c r="N519" s="119"/>
      <c r="O519" s="119"/>
      <c r="P519" s="119"/>
      <c r="Q519" s="119"/>
      <c r="R519" s="119" t="s">
        <v>128</v>
      </c>
      <c r="S519" s="119">
        <v>0</v>
      </c>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row>
    <row r="520" spans="1:47" outlineLevel="1">
      <c r="A520" s="120"/>
      <c r="B520" s="122"/>
      <c r="C520" s="139" t="s">
        <v>578</v>
      </c>
      <c r="D520" s="157"/>
      <c r="E520" s="148">
        <v>6</v>
      </c>
      <c r="F520" s="176"/>
      <c r="G520" s="124"/>
      <c r="H520" s="173">
        <v>0</v>
      </c>
      <c r="I520" s="119"/>
      <c r="J520" s="119"/>
      <c r="K520" s="119"/>
      <c r="L520" s="119"/>
      <c r="M520" s="119"/>
      <c r="N520" s="119"/>
      <c r="O520" s="119"/>
      <c r="P520" s="119"/>
      <c r="Q520" s="119"/>
      <c r="R520" s="119" t="s">
        <v>128</v>
      </c>
      <c r="S520" s="119">
        <v>0</v>
      </c>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row>
    <row r="521" spans="1:47" outlineLevel="1">
      <c r="A521" s="120">
        <v>107</v>
      </c>
      <c r="B521" s="122" t="s">
        <v>581</v>
      </c>
      <c r="C521" s="138" t="s">
        <v>582</v>
      </c>
      <c r="D521" s="156" t="s">
        <v>179</v>
      </c>
      <c r="E521" s="124">
        <v>10.5</v>
      </c>
      <c r="F521" s="176"/>
      <c r="G521" s="124">
        <f>ROUND(E521*F521,2)</f>
        <v>0</v>
      </c>
      <c r="H521" s="173" t="s">
        <v>1523</v>
      </c>
      <c r="I521" s="119"/>
      <c r="J521" s="119"/>
      <c r="K521" s="119"/>
      <c r="L521" s="119"/>
      <c r="M521" s="119"/>
      <c r="N521" s="119"/>
      <c r="O521" s="119"/>
      <c r="P521" s="119"/>
      <c r="Q521" s="119"/>
      <c r="R521" s="119" t="s">
        <v>126</v>
      </c>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row>
    <row r="522" spans="1:47" outlineLevel="1">
      <c r="A522" s="120"/>
      <c r="B522" s="122"/>
      <c r="C522" s="139" t="s">
        <v>241</v>
      </c>
      <c r="D522" s="157"/>
      <c r="E522" s="148"/>
      <c r="F522" s="176"/>
      <c r="G522" s="124"/>
      <c r="H522" s="173">
        <v>0</v>
      </c>
      <c r="I522" s="119"/>
      <c r="J522" s="119"/>
      <c r="K522" s="119"/>
      <c r="L522" s="119"/>
      <c r="M522" s="119"/>
      <c r="N522" s="119"/>
      <c r="O522" s="119"/>
      <c r="P522" s="119"/>
      <c r="Q522" s="119"/>
      <c r="R522" s="119" t="s">
        <v>128</v>
      </c>
      <c r="S522" s="119">
        <v>0</v>
      </c>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row>
    <row r="523" spans="1:47" outlineLevel="1">
      <c r="A523" s="120"/>
      <c r="B523" s="122"/>
      <c r="C523" s="139" t="s">
        <v>583</v>
      </c>
      <c r="D523" s="157"/>
      <c r="E523" s="148">
        <v>10.5</v>
      </c>
      <c r="F523" s="176"/>
      <c r="G523" s="124"/>
      <c r="H523" s="173">
        <v>0</v>
      </c>
      <c r="I523" s="119"/>
      <c r="J523" s="119"/>
      <c r="K523" s="119"/>
      <c r="L523" s="119"/>
      <c r="M523" s="119"/>
      <c r="N523" s="119"/>
      <c r="O523" s="119"/>
      <c r="P523" s="119"/>
      <c r="Q523" s="119"/>
      <c r="R523" s="119" t="s">
        <v>128</v>
      </c>
      <c r="S523" s="119">
        <v>0</v>
      </c>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row>
    <row r="524" spans="1:47" outlineLevel="1">
      <c r="A524" s="120">
        <v>108</v>
      </c>
      <c r="B524" s="122" t="s">
        <v>584</v>
      </c>
      <c r="C524" s="138" t="s">
        <v>585</v>
      </c>
      <c r="D524" s="156" t="s">
        <v>179</v>
      </c>
      <c r="E524" s="124">
        <v>10.5</v>
      </c>
      <c r="F524" s="176"/>
      <c r="G524" s="124">
        <f>ROUND(E524*F524,2)</f>
        <v>0</v>
      </c>
      <c r="H524" s="173" t="s">
        <v>1523</v>
      </c>
      <c r="I524" s="119"/>
      <c r="J524" s="119"/>
      <c r="K524" s="119"/>
      <c r="L524" s="119"/>
      <c r="M524" s="119"/>
      <c r="N524" s="119"/>
      <c r="O524" s="119"/>
      <c r="P524" s="119"/>
      <c r="Q524" s="119"/>
      <c r="R524" s="119" t="s">
        <v>126</v>
      </c>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row>
    <row r="525" spans="1:47" outlineLevel="1">
      <c r="A525" s="120"/>
      <c r="B525" s="122"/>
      <c r="C525" s="139" t="s">
        <v>241</v>
      </c>
      <c r="D525" s="157"/>
      <c r="E525" s="148"/>
      <c r="F525" s="176"/>
      <c r="G525" s="124"/>
      <c r="H525" s="173">
        <v>0</v>
      </c>
      <c r="I525" s="119"/>
      <c r="J525" s="119"/>
      <c r="K525" s="119"/>
      <c r="L525" s="119"/>
      <c r="M525" s="119"/>
      <c r="N525" s="119"/>
      <c r="O525" s="119"/>
      <c r="P525" s="119"/>
      <c r="Q525" s="119"/>
      <c r="R525" s="119" t="s">
        <v>128</v>
      </c>
      <c r="S525" s="119">
        <v>0</v>
      </c>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row>
    <row r="526" spans="1:47" outlineLevel="1">
      <c r="A526" s="120"/>
      <c r="B526" s="122"/>
      <c r="C526" s="139" t="s">
        <v>583</v>
      </c>
      <c r="D526" s="157"/>
      <c r="E526" s="148">
        <v>10.5</v>
      </c>
      <c r="F526" s="176"/>
      <c r="G526" s="124"/>
      <c r="H526" s="173">
        <v>0</v>
      </c>
      <c r="I526" s="119"/>
      <c r="J526" s="119"/>
      <c r="K526" s="119"/>
      <c r="L526" s="119"/>
      <c r="M526" s="119"/>
      <c r="N526" s="119"/>
      <c r="O526" s="119"/>
      <c r="P526" s="119"/>
      <c r="Q526" s="119"/>
      <c r="R526" s="119" t="s">
        <v>128</v>
      </c>
      <c r="S526" s="119">
        <v>0</v>
      </c>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row>
    <row r="527" spans="1:47" outlineLevel="1">
      <c r="A527" s="120">
        <v>109</v>
      </c>
      <c r="B527" s="122" t="s">
        <v>586</v>
      </c>
      <c r="C527" s="138" t="s">
        <v>587</v>
      </c>
      <c r="D527" s="156" t="s">
        <v>207</v>
      </c>
      <c r="E527" s="124">
        <v>0.63719999999999999</v>
      </c>
      <c r="F527" s="176"/>
      <c r="G527" s="124">
        <f>ROUND(E527*F527,2)</f>
        <v>0</v>
      </c>
      <c r="H527" s="173" t="s">
        <v>1523</v>
      </c>
      <c r="I527" s="119"/>
      <c r="J527" s="119"/>
      <c r="K527" s="119"/>
      <c r="L527" s="119"/>
      <c r="M527" s="119"/>
      <c r="N527" s="119"/>
      <c r="O527" s="119"/>
      <c r="P527" s="119"/>
      <c r="Q527" s="119"/>
      <c r="R527" s="119" t="s">
        <v>126</v>
      </c>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row>
    <row r="528" spans="1:47" outlineLevel="1">
      <c r="A528" s="120"/>
      <c r="B528" s="122"/>
      <c r="C528" s="139" t="s">
        <v>241</v>
      </c>
      <c r="D528" s="157"/>
      <c r="E528" s="148"/>
      <c r="F528" s="176"/>
      <c r="G528" s="124"/>
      <c r="H528" s="173">
        <v>0</v>
      </c>
      <c r="I528" s="119"/>
      <c r="J528" s="119"/>
      <c r="K528" s="119"/>
      <c r="L528" s="119"/>
      <c r="M528" s="119"/>
      <c r="N528" s="119"/>
      <c r="O528" s="119"/>
      <c r="P528" s="119"/>
      <c r="Q528" s="119"/>
      <c r="R528" s="119" t="s">
        <v>128</v>
      </c>
      <c r="S528" s="119">
        <v>0</v>
      </c>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row>
    <row r="529" spans="1:47" outlineLevel="1">
      <c r="A529" s="120"/>
      <c r="B529" s="122"/>
      <c r="C529" s="139" t="s">
        <v>588</v>
      </c>
      <c r="D529" s="157"/>
      <c r="E529" s="148">
        <v>0.63719999999999999</v>
      </c>
      <c r="F529" s="176"/>
      <c r="G529" s="124"/>
      <c r="H529" s="173">
        <v>0</v>
      </c>
      <c r="I529" s="119"/>
      <c r="J529" s="119"/>
      <c r="K529" s="119"/>
      <c r="L529" s="119"/>
      <c r="M529" s="119"/>
      <c r="N529" s="119"/>
      <c r="O529" s="119"/>
      <c r="P529" s="119"/>
      <c r="Q529" s="119"/>
      <c r="R529" s="119" t="s">
        <v>128</v>
      </c>
      <c r="S529" s="119">
        <v>0</v>
      </c>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row>
    <row r="530" spans="1:47" ht="22.5" outlineLevel="1">
      <c r="A530" s="120">
        <v>110</v>
      </c>
      <c r="B530" s="122" t="s">
        <v>589</v>
      </c>
      <c r="C530" s="138" t="s">
        <v>590</v>
      </c>
      <c r="D530" s="156" t="s">
        <v>125</v>
      </c>
      <c r="E530" s="124">
        <v>4</v>
      </c>
      <c r="F530" s="176"/>
      <c r="G530" s="124">
        <f>ROUND(E530*F530,2)</f>
        <v>0</v>
      </c>
      <c r="H530" s="173" t="s">
        <v>1522</v>
      </c>
      <c r="I530" s="119"/>
      <c r="J530" s="119"/>
      <c r="K530" s="119"/>
      <c r="L530" s="119"/>
      <c r="M530" s="119"/>
      <c r="N530" s="119"/>
      <c r="O530" s="119"/>
      <c r="P530" s="119"/>
      <c r="Q530" s="119"/>
      <c r="R530" s="119" t="s">
        <v>126</v>
      </c>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row>
    <row r="531" spans="1:47" outlineLevel="1">
      <c r="A531" s="120"/>
      <c r="B531" s="122"/>
      <c r="C531" s="139" t="s">
        <v>241</v>
      </c>
      <c r="D531" s="157"/>
      <c r="E531" s="148"/>
      <c r="F531" s="176"/>
      <c r="G531" s="124"/>
      <c r="H531" s="173">
        <v>0</v>
      </c>
      <c r="I531" s="119"/>
      <c r="J531" s="119"/>
      <c r="K531" s="119"/>
      <c r="L531" s="119"/>
      <c r="M531" s="119"/>
      <c r="N531" s="119"/>
      <c r="O531" s="119"/>
      <c r="P531" s="119"/>
      <c r="Q531" s="119"/>
      <c r="R531" s="119" t="s">
        <v>128</v>
      </c>
      <c r="S531" s="119">
        <v>0</v>
      </c>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row>
    <row r="532" spans="1:47" outlineLevel="1">
      <c r="A532" s="120"/>
      <c r="B532" s="122"/>
      <c r="C532" s="139" t="s">
        <v>591</v>
      </c>
      <c r="D532" s="157"/>
      <c r="E532" s="148">
        <v>4</v>
      </c>
      <c r="F532" s="176"/>
      <c r="G532" s="124"/>
      <c r="H532" s="173">
        <v>0</v>
      </c>
      <c r="I532" s="119"/>
      <c r="J532" s="119"/>
      <c r="K532" s="119"/>
      <c r="L532" s="119"/>
      <c r="M532" s="119"/>
      <c r="N532" s="119"/>
      <c r="O532" s="119"/>
      <c r="P532" s="119"/>
      <c r="Q532" s="119"/>
      <c r="R532" s="119" t="s">
        <v>128</v>
      </c>
      <c r="S532" s="119">
        <v>0</v>
      </c>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row>
    <row r="533" spans="1:47" ht="22.5" outlineLevel="1">
      <c r="A533" s="120">
        <v>111</v>
      </c>
      <c r="B533" s="122" t="s">
        <v>592</v>
      </c>
      <c r="C533" s="138" t="s">
        <v>593</v>
      </c>
      <c r="D533" s="156" t="s">
        <v>263</v>
      </c>
      <c r="E533" s="124">
        <v>13.5</v>
      </c>
      <c r="F533" s="176"/>
      <c r="G533" s="124">
        <f>ROUND(E533*F533,2)</f>
        <v>0</v>
      </c>
      <c r="H533" s="173" t="s">
        <v>1522</v>
      </c>
      <c r="I533" s="119"/>
      <c r="J533" s="119"/>
      <c r="K533" s="119"/>
      <c r="L533" s="119"/>
      <c r="M533" s="119"/>
      <c r="N533" s="119"/>
      <c r="O533" s="119"/>
      <c r="P533" s="119"/>
      <c r="Q533" s="119"/>
      <c r="R533" s="119" t="s">
        <v>126</v>
      </c>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row>
    <row r="534" spans="1:47" outlineLevel="1">
      <c r="A534" s="120"/>
      <c r="B534" s="122"/>
      <c r="C534" s="139" t="s">
        <v>241</v>
      </c>
      <c r="D534" s="157"/>
      <c r="E534" s="148"/>
      <c r="F534" s="176"/>
      <c r="G534" s="124"/>
      <c r="H534" s="173">
        <v>0</v>
      </c>
      <c r="I534" s="119"/>
      <c r="J534" s="119"/>
      <c r="K534" s="119"/>
      <c r="L534" s="119"/>
      <c r="M534" s="119"/>
      <c r="N534" s="119"/>
      <c r="O534" s="119"/>
      <c r="P534" s="119"/>
      <c r="Q534" s="119"/>
      <c r="R534" s="119" t="s">
        <v>128</v>
      </c>
      <c r="S534" s="119">
        <v>0</v>
      </c>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row>
    <row r="535" spans="1:47" outlineLevel="1">
      <c r="A535" s="120"/>
      <c r="B535" s="122"/>
      <c r="C535" s="139" t="s">
        <v>594</v>
      </c>
      <c r="D535" s="157"/>
      <c r="E535" s="148">
        <v>13.5</v>
      </c>
      <c r="F535" s="176"/>
      <c r="G535" s="124"/>
      <c r="H535" s="173">
        <v>0</v>
      </c>
      <c r="I535" s="119"/>
      <c r="J535" s="119"/>
      <c r="K535" s="119"/>
      <c r="L535" s="119"/>
      <c r="M535" s="119"/>
      <c r="N535" s="119"/>
      <c r="O535" s="119"/>
      <c r="P535" s="119"/>
      <c r="Q535" s="119"/>
      <c r="R535" s="119" t="s">
        <v>128</v>
      </c>
      <c r="S535" s="119">
        <v>0</v>
      </c>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row>
    <row r="536" spans="1:47" ht="22.5" outlineLevel="1">
      <c r="A536" s="120">
        <v>112</v>
      </c>
      <c r="B536" s="122" t="s">
        <v>595</v>
      </c>
      <c r="C536" s="138" t="s">
        <v>596</v>
      </c>
      <c r="D536" s="156" t="s">
        <v>179</v>
      </c>
      <c r="E536" s="124">
        <v>1.125</v>
      </c>
      <c r="F536" s="176"/>
      <c r="G536" s="124">
        <f>ROUND(E536*F536,2)</f>
        <v>0</v>
      </c>
      <c r="H536" s="173" t="s">
        <v>1522</v>
      </c>
      <c r="I536" s="119"/>
      <c r="J536" s="119"/>
      <c r="K536" s="119"/>
      <c r="L536" s="119"/>
      <c r="M536" s="119"/>
      <c r="N536" s="119"/>
      <c r="O536" s="119"/>
      <c r="P536" s="119"/>
      <c r="Q536" s="119"/>
      <c r="R536" s="119" t="s">
        <v>126</v>
      </c>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row>
    <row r="537" spans="1:47" outlineLevel="1">
      <c r="A537" s="120"/>
      <c r="B537" s="122"/>
      <c r="C537" s="139" t="s">
        <v>241</v>
      </c>
      <c r="D537" s="157"/>
      <c r="E537" s="148"/>
      <c r="F537" s="176"/>
      <c r="G537" s="124"/>
      <c r="H537" s="173">
        <v>0</v>
      </c>
      <c r="I537" s="119"/>
      <c r="J537" s="119"/>
      <c r="K537" s="119"/>
      <c r="L537" s="119"/>
      <c r="M537" s="119"/>
      <c r="N537" s="119"/>
      <c r="O537" s="119"/>
      <c r="P537" s="119"/>
      <c r="Q537" s="119"/>
      <c r="R537" s="119" t="s">
        <v>128</v>
      </c>
      <c r="S537" s="119">
        <v>0</v>
      </c>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row>
    <row r="538" spans="1:47" outlineLevel="1">
      <c r="A538" s="120"/>
      <c r="B538" s="122"/>
      <c r="C538" s="139" t="s">
        <v>597</v>
      </c>
      <c r="D538" s="157"/>
      <c r="E538" s="148">
        <v>1.125</v>
      </c>
      <c r="F538" s="176"/>
      <c r="G538" s="124"/>
      <c r="H538" s="173">
        <v>0</v>
      </c>
      <c r="I538" s="119"/>
      <c r="J538" s="119"/>
      <c r="K538" s="119"/>
      <c r="L538" s="119"/>
      <c r="M538" s="119"/>
      <c r="N538" s="119"/>
      <c r="O538" s="119"/>
      <c r="P538" s="119"/>
      <c r="Q538" s="119"/>
      <c r="R538" s="119" t="s">
        <v>128</v>
      </c>
      <c r="S538" s="119">
        <v>0</v>
      </c>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row>
    <row r="539" spans="1:47">
      <c r="A539" s="121" t="s">
        <v>121</v>
      </c>
      <c r="B539" s="123" t="s">
        <v>55</v>
      </c>
      <c r="C539" s="140" t="s">
        <v>56</v>
      </c>
      <c r="D539" s="158"/>
      <c r="E539" s="125"/>
      <c r="F539" s="177"/>
      <c r="G539" s="125">
        <f>SUMIF(R540:R555,"&lt;&gt;NOR",G540:G555)</f>
        <v>0</v>
      </c>
      <c r="H539" s="174"/>
      <c r="I539" s="119"/>
      <c r="R539" t="s">
        <v>122</v>
      </c>
    </row>
    <row r="540" spans="1:47" outlineLevel="1">
      <c r="A540" s="120">
        <v>113</v>
      </c>
      <c r="B540" s="122" t="s">
        <v>598</v>
      </c>
      <c r="C540" s="138" t="s">
        <v>599</v>
      </c>
      <c r="D540" s="156" t="s">
        <v>179</v>
      </c>
      <c r="E540" s="124">
        <v>30.6</v>
      </c>
      <c r="F540" s="176"/>
      <c r="G540" s="124">
        <f>ROUND(E540*F540,2)</f>
        <v>0</v>
      </c>
      <c r="H540" s="173" t="s">
        <v>1523</v>
      </c>
      <c r="I540" s="119"/>
      <c r="J540" s="119"/>
      <c r="K540" s="119"/>
      <c r="L540" s="119"/>
      <c r="M540" s="119"/>
      <c r="N540" s="119"/>
      <c r="O540" s="119"/>
      <c r="P540" s="119"/>
      <c r="Q540" s="119"/>
      <c r="R540" s="119" t="s">
        <v>126</v>
      </c>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row>
    <row r="541" spans="1:47" outlineLevel="1">
      <c r="A541" s="120"/>
      <c r="B541" s="122"/>
      <c r="C541" s="139" t="s">
        <v>187</v>
      </c>
      <c r="D541" s="157"/>
      <c r="E541" s="148"/>
      <c r="F541" s="176"/>
      <c r="G541" s="124"/>
      <c r="H541" s="173">
        <v>0</v>
      </c>
      <c r="I541" s="119"/>
      <c r="J541" s="119"/>
      <c r="K541" s="119"/>
      <c r="L541" s="119"/>
      <c r="M541" s="119"/>
      <c r="N541" s="119"/>
      <c r="O541" s="119"/>
      <c r="P541" s="119"/>
      <c r="Q541" s="119"/>
      <c r="R541" s="119" t="s">
        <v>128</v>
      </c>
      <c r="S541" s="119">
        <v>0</v>
      </c>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row>
    <row r="542" spans="1:47" ht="22.5" outlineLevel="1">
      <c r="A542" s="120"/>
      <c r="B542" s="122"/>
      <c r="C542" s="139" t="s">
        <v>188</v>
      </c>
      <c r="D542" s="157"/>
      <c r="E542" s="148"/>
      <c r="F542" s="176"/>
      <c r="G542" s="124"/>
      <c r="H542" s="173">
        <v>0</v>
      </c>
      <c r="I542" s="119"/>
      <c r="J542" s="119"/>
      <c r="K542" s="119"/>
      <c r="L542" s="119"/>
      <c r="M542" s="119"/>
      <c r="N542" s="119"/>
      <c r="O542" s="119"/>
      <c r="P542" s="119"/>
      <c r="Q542" s="119"/>
      <c r="R542" s="119" t="s">
        <v>128</v>
      </c>
      <c r="S542" s="119">
        <v>0</v>
      </c>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row>
    <row r="543" spans="1:47" outlineLevel="1">
      <c r="A543" s="120"/>
      <c r="B543" s="122"/>
      <c r="C543" s="139" t="s">
        <v>600</v>
      </c>
      <c r="D543" s="157"/>
      <c r="E543" s="148">
        <v>30.6</v>
      </c>
      <c r="F543" s="176"/>
      <c r="G543" s="124"/>
      <c r="H543" s="173">
        <v>0</v>
      </c>
      <c r="I543" s="119"/>
      <c r="J543" s="119"/>
      <c r="K543" s="119"/>
      <c r="L543" s="119"/>
      <c r="M543" s="119"/>
      <c r="N543" s="119"/>
      <c r="O543" s="119"/>
      <c r="P543" s="119"/>
      <c r="Q543" s="119"/>
      <c r="R543" s="119" t="s">
        <v>128</v>
      </c>
      <c r="S543" s="119">
        <v>0</v>
      </c>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row>
    <row r="544" spans="1:47" outlineLevel="1">
      <c r="A544" s="120">
        <v>114</v>
      </c>
      <c r="B544" s="122" t="s">
        <v>601</v>
      </c>
      <c r="C544" s="138" t="s">
        <v>602</v>
      </c>
      <c r="D544" s="156" t="s">
        <v>179</v>
      </c>
      <c r="E544" s="124">
        <v>15.3</v>
      </c>
      <c r="F544" s="176"/>
      <c r="G544" s="124">
        <f>ROUND(E544*F544,2)</f>
        <v>0</v>
      </c>
      <c r="H544" s="173" t="s">
        <v>1523</v>
      </c>
      <c r="I544" s="119"/>
      <c r="J544" s="119"/>
      <c r="K544" s="119"/>
      <c r="L544" s="119"/>
      <c r="M544" s="119"/>
      <c r="N544" s="119"/>
      <c r="O544" s="119"/>
      <c r="P544" s="119"/>
      <c r="Q544" s="119"/>
      <c r="R544" s="119" t="s">
        <v>126</v>
      </c>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row>
    <row r="545" spans="1:47" outlineLevel="1">
      <c r="A545" s="120"/>
      <c r="B545" s="122"/>
      <c r="C545" s="139" t="s">
        <v>187</v>
      </c>
      <c r="D545" s="157"/>
      <c r="E545" s="148"/>
      <c r="F545" s="176"/>
      <c r="G545" s="124"/>
      <c r="H545" s="173">
        <v>0</v>
      </c>
      <c r="I545" s="119"/>
      <c r="J545" s="119"/>
      <c r="K545" s="119"/>
      <c r="L545" s="119"/>
      <c r="M545" s="119"/>
      <c r="N545" s="119"/>
      <c r="O545" s="119"/>
      <c r="P545" s="119"/>
      <c r="Q545" s="119"/>
      <c r="R545" s="119" t="s">
        <v>128</v>
      </c>
      <c r="S545" s="119">
        <v>0</v>
      </c>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row>
    <row r="546" spans="1:47" ht="22.5" outlineLevel="1">
      <c r="A546" s="120"/>
      <c r="B546" s="122"/>
      <c r="C546" s="139" t="s">
        <v>188</v>
      </c>
      <c r="D546" s="157"/>
      <c r="E546" s="148"/>
      <c r="F546" s="176"/>
      <c r="G546" s="124"/>
      <c r="H546" s="173">
        <v>0</v>
      </c>
      <c r="I546" s="119"/>
      <c r="J546" s="119"/>
      <c r="K546" s="119"/>
      <c r="L546" s="119"/>
      <c r="M546" s="119"/>
      <c r="N546" s="119"/>
      <c r="O546" s="119"/>
      <c r="P546" s="119"/>
      <c r="Q546" s="119"/>
      <c r="R546" s="119" t="s">
        <v>128</v>
      </c>
      <c r="S546" s="119">
        <v>0</v>
      </c>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row>
    <row r="547" spans="1:47" outlineLevel="1">
      <c r="A547" s="120"/>
      <c r="B547" s="122"/>
      <c r="C547" s="139" t="s">
        <v>189</v>
      </c>
      <c r="D547" s="157"/>
      <c r="E547" s="148">
        <v>15.3</v>
      </c>
      <c r="F547" s="176"/>
      <c r="G547" s="124"/>
      <c r="H547" s="173">
        <v>0</v>
      </c>
      <c r="I547" s="119"/>
      <c r="J547" s="119"/>
      <c r="K547" s="119"/>
      <c r="L547" s="119"/>
      <c r="M547" s="119"/>
      <c r="N547" s="119"/>
      <c r="O547" s="119"/>
      <c r="P547" s="119"/>
      <c r="Q547" s="119"/>
      <c r="R547" s="119" t="s">
        <v>128</v>
      </c>
      <c r="S547" s="119">
        <v>0</v>
      </c>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row>
    <row r="548" spans="1:47" outlineLevel="1">
      <c r="A548" s="120">
        <v>115</v>
      </c>
      <c r="B548" s="122" t="s">
        <v>223</v>
      </c>
      <c r="C548" s="138" t="s">
        <v>224</v>
      </c>
      <c r="D548" s="156" t="s">
        <v>179</v>
      </c>
      <c r="E548" s="124">
        <v>17.594999999999999</v>
      </c>
      <c r="F548" s="176"/>
      <c r="G548" s="124">
        <f>ROUND(E548*F548,2)</f>
        <v>0</v>
      </c>
      <c r="H548" s="173" t="s">
        <v>1523</v>
      </c>
      <c r="I548" s="119"/>
      <c r="J548" s="119"/>
      <c r="K548" s="119"/>
      <c r="L548" s="119"/>
      <c r="M548" s="119"/>
      <c r="N548" s="119"/>
      <c r="O548" s="119"/>
      <c r="P548" s="119"/>
      <c r="Q548" s="119"/>
      <c r="R548" s="119" t="s">
        <v>225</v>
      </c>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row>
    <row r="549" spans="1:47" outlineLevel="1">
      <c r="A549" s="120"/>
      <c r="B549" s="122"/>
      <c r="C549" s="139" t="s">
        <v>187</v>
      </c>
      <c r="D549" s="157"/>
      <c r="E549" s="148"/>
      <c r="F549" s="176"/>
      <c r="G549" s="124"/>
      <c r="H549" s="173">
        <v>0</v>
      </c>
      <c r="I549" s="119"/>
      <c r="J549" s="119"/>
      <c r="K549" s="119"/>
      <c r="L549" s="119"/>
      <c r="M549" s="119"/>
      <c r="N549" s="119"/>
      <c r="O549" s="119"/>
      <c r="P549" s="119"/>
      <c r="Q549" s="119"/>
      <c r="R549" s="119" t="s">
        <v>128</v>
      </c>
      <c r="S549" s="119">
        <v>0</v>
      </c>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row>
    <row r="550" spans="1:47" ht="22.5" outlineLevel="1">
      <c r="A550" s="120"/>
      <c r="B550" s="122"/>
      <c r="C550" s="139" t="s">
        <v>188</v>
      </c>
      <c r="D550" s="157"/>
      <c r="E550" s="148"/>
      <c r="F550" s="176"/>
      <c r="G550" s="124"/>
      <c r="H550" s="173">
        <v>0</v>
      </c>
      <c r="I550" s="119"/>
      <c r="J550" s="119"/>
      <c r="K550" s="119"/>
      <c r="L550" s="119"/>
      <c r="M550" s="119"/>
      <c r="N550" s="119"/>
      <c r="O550" s="119"/>
      <c r="P550" s="119"/>
      <c r="Q550" s="119"/>
      <c r="R550" s="119" t="s">
        <v>128</v>
      </c>
      <c r="S550" s="119">
        <v>0</v>
      </c>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row>
    <row r="551" spans="1:47" outlineLevel="1">
      <c r="A551" s="120"/>
      <c r="B551" s="122"/>
      <c r="C551" s="139" t="s">
        <v>603</v>
      </c>
      <c r="D551" s="157"/>
      <c r="E551" s="148">
        <v>17.594999999999999</v>
      </c>
      <c r="F551" s="176"/>
      <c r="G551" s="124"/>
      <c r="H551" s="173">
        <v>0</v>
      </c>
      <c r="I551" s="119"/>
      <c r="J551" s="119"/>
      <c r="K551" s="119"/>
      <c r="L551" s="119"/>
      <c r="M551" s="119"/>
      <c r="N551" s="119"/>
      <c r="O551" s="119"/>
      <c r="P551" s="119"/>
      <c r="Q551" s="119"/>
      <c r="R551" s="119" t="s">
        <v>128</v>
      </c>
      <c r="S551" s="119">
        <v>0</v>
      </c>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row>
    <row r="552" spans="1:47" ht="22.5" outlineLevel="1">
      <c r="A552" s="120">
        <v>116</v>
      </c>
      <c r="B552" s="122" t="s">
        <v>604</v>
      </c>
      <c r="C552" s="138" t="s">
        <v>605</v>
      </c>
      <c r="D552" s="156" t="s">
        <v>263</v>
      </c>
      <c r="E552" s="124">
        <v>30.5</v>
      </c>
      <c r="F552" s="176"/>
      <c r="G552" s="124">
        <f>ROUND(E552*F552,2)</f>
        <v>0</v>
      </c>
      <c r="H552" s="173" t="s">
        <v>1523</v>
      </c>
      <c r="I552" s="119"/>
      <c r="J552" s="119"/>
      <c r="K552" s="119"/>
      <c r="L552" s="119"/>
      <c r="M552" s="119"/>
      <c r="N552" s="119"/>
      <c r="O552" s="119"/>
      <c r="P552" s="119"/>
      <c r="Q552" s="119"/>
      <c r="R552" s="119" t="s">
        <v>126</v>
      </c>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row>
    <row r="553" spans="1:47" outlineLevel="1">
      <c r="A553" s="120"/>
      <c r="B553" s="122"/>
      <c r="C553" s="139" t="s">
        <v>187</v>
      </c>
      <c r="D553" s="157"/>
      <c r="E553" s="148"/>
      <c r="F553" s="176"/>
      <c r="G553" s="124"/>
      <c r="H553" s="173">
        <v>0</v>
      </c>
      <c r="I553" s="119"/>
      <c r="J553" s="119"/>
      <c r="K553" s="119"/>
      <c r="L553" s="119"/>
      <c r="M553" s="119"/>
      <c r="N553" s="119"/>
      <c r="O553" s="119"/>
      <c r="P553" s="119"/>
      <c r="Q553" s="119"/>
      <c r="R553" s="119" t="s">
        <v>128</v>
      </c>
      <c r="S553" s="119">
        <v>0</v>
      </c>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row>
    <row r="554" spans="1:47" ht="22.5" outlineLevel="1">
      <c r="A554" s="120"/>
      <c r="B554" s="122"/>
      <c r="C554" s="139" t="s">
        <v>188</v>
      </c>
      <c r="D554" s="157"/>
      <c r="E554" s="148"/>
      <c r="F554" s="176"/>
      <c r="G554" s="124"/>
      <c r="H554" s="173">
        <v>0</v>
      </c>
      <c r="I554" s="119"/>
      <c r="J554" s="119"/>
      <c r="K554" s="119"/>
      <c r="L554" s="119"/>
      <c r="M554" s="119"/>
      <c r="N554" s="119"/>
      <c r="O554" s="119"/>
      <c r="P554" s="119"/>
      <c r="Q554" s="119"/>
      <c r="R554" s="119" t="s">
        <v>128</v>
      </c>
      <c r="S554" s="119">
        <v>0</v>
      </c>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row>
    <row r="555" spans="1:47" outlineLevel="1">
      <c r="A555" s="120"/>
      <c r="B555" s="122"/>
      <c r="C555" s="139" t="s">
        <v>606</v>
      </c>
      <c r="D555" s="157"/>
      <c r="E555" s="148">
        <v>30.5</v>
      </c>
      <c r="F555" s="176"/>
      <c r="G555" s="124"/>
      <c r="H555" s="173">
        <v>0</v>
      </c>
      <c r="I555" s="119"/>
      <c r="J555" s="119"/>
      <c r="K555" s="119"/>
      <c r="L555" s="119"/>
      <c r="M555" s="119"/>
      <c r="N555" s="119"/>
      <c r="O555" s="119"/>
      <c r="P555" s="119"/>
      <c r="Q555" s="119"/>
      <c r="R555" s="119" t="s">
        <v>128</v>
      </c>
      <c r="S555" s="119">
        <v>0</v>
      </c>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row>
    <row r="556" spans="1:47">
      <c r="A556" s="121" t="s">
        <v>121</v>
      </c>
      <c r="B556" s="123" t="s">
        <v>57</v>
      </c>
      <c r="C556" s="140" t="s">
        <v>58</v>
      </c>
      <c r="D556" s="158"/>
      <c r="E556" s="125"/>
      <c r="F556" s="177"/>
      <c r="G556" s="125">
        <f>SUMIF(R557:R613,"&lt;&gt;NOR",G557:G613)</f>
        <v>0</v>
      </c>
      <c r="H556" s="174"/>
      <c r="I556" s="119"/>
      <c r="R556" t="s">
        <v>122</v>
      </c>
    </row>
    <row r="557" spans="1:47" outlineLevel="1">
      <c r="A557" s="120">
        <v>117</v>
      </c>
      <c r="B557" s="122" t="s">
        <v>607</v>
      </c>
      <c r="C557" s="138" t="s">
        <v>608</v>
      </c>
      <c r="D557" s="156" t="s">
        <v>179</v>
      </c>
      <c r="E557" s="124">
        <v>169.38749999999999</v>
      </c>
      <c r="F557" s="176"/>
      <c r="G557" s="124">
        <f>ROUND(E557*F557,2)</f>
        <v>0</v>
      </c>
      <c r="H557" s="173" t="s">
        <v>1523</v>
      </c>
      <c r="I557" s="119"/>
      <c r="J557" s="119"/>
      <c r="K557" s="119"/>
      <c r="L557" s="119"/>
      <c r="M557" s="119"/>
      <c r="N557" s="119"/>
      <c r="O557" s="119"/>
      <c r="P557" s="119"/>
      <c r="Q557" s="119"/>
      <c r="R557" s="119" t="s">
        <v>126</v>
      </c>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row>
    <row r="558" spans="1:47" outlineLevel="1">
      <c r="A558" s="120"/>
      <c r="B558" s="122"/>
      <c r="C558" s="139" t="s">
        <v>287</v>
      </c>
      <c r="D558" s="157"/>
      <c r="E558" s="148"/>
      <c r="F558" s="176"/>
      <c r="G558" s="124"/>
      <c r="H558" s="173">
        <v>0</v>
      </c>
      <c r="I558" s="119"/>
      <c r="J558" s="119"/>
      <c r="K558" s="119"/>
      <c r="L558" s="119"/>
      <c r="M558" s="119"/>
      <c r="N558" s="119"/>
      <c r="O558" s="119"/>
      <c r="P558" s="119"/>
      <c r="Q558" s="119"/>
      <c r="R558" s="119" t="s">
        <v>128</v>
      </c>
      <c r="S558" s="119">
        <v>0</v>
      </c>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row>
    <row r="559" spans="1:47" outlineLevel="1">
      <c r="A559" s="120"/>
      <c r="B559" s="122"/>
      <c r="C559" s="139" t="s">
        <v>418</v>
      </c>
      <c r="D559" s="157"/>
      <c r="E559" s="148"/>
      <c r="F559" s="176"/>
      <c r="G559" s="124"/>
      <c r="H559" s="173">
        <v>0</v>
      </c>
      <c r="I559" s="119"/>
      <c r="J559" s="119"/>
      <c r="K559" s="119"/>
      <c r="L559" s="119"/>
      <c r="M559" s="119"/>
      <c r="N559" s="119"/>
      <c r="O559" s="119"/>
      <c r="P559" s="119"/>
      <c r="Q559" s="119"/>
      <c r="R559" s="119" t="s">
        <v>128</v>
      </c>
      <c r="S559" s="119">
        <v>0</v>
      </c>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row>
    <row r="560" spans="1:47" outlineLevel="1">
      <c r="A560" s="120"/>
      <c r="B560" s="122"/>
      <c r="C560" s="139" t="s">
        <v>609</v>
      </c>
      <c r="D560" s="157"/>
      <c r="E560" s="148">
        <v>48.45</v>
      </c>
      <c r="F560" s="176"/>
      <c r="G560" s="124"/>
      <c r="H560" s="173">
        <v>0</v>
      </c>
      <c r="I560" s="119"/>
      <c r="J560" s="119"/>
      <c r="K560" s="119"/>
      <c r="L560" s="119"/>
      <c r="M560" s="119"/>
      <c r="N560" s="119"/>
      <c r="O560" s="119"/>
      <c r="P560" s="119"/>
      <c r="Q560" s="119"/>
      <c r="R560" s="119" t="s">
        <v>128</v>
      </c>
      <c r="S560" s="119">
        <v>0</v>
      </c>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row>
    <row r="561" spans="1:47" outlineLevel="1">
      <c r="A561" s="120"/>
      <c r="B561" s="122"/>
      <c r="C561" s="139" t="s">
        <v>610</v>
      </c>
      <c r="D561" s="157"/>
      <c r="E561" s="148">
        <v>55.625</v>
      </c>
      <c r="F561" s="176"/>
      <c r="G561" s="124"/>
      <c r="H561" s="173">
        <v>0</v>
      </c>
      <c r="I561" s="119"/>
      <c r="J561" s="119"/>
      <c r="K561" s="119"/>
      <c r="L561" s="119"/>
      <c r="M561" s="119"/>
      <c r="N561" s="119"/>
      <c r="O561" s="119"/>
      <c r="P561" s="119"/>
      <c r="Q561" s="119"/>
      <c r="R561" s="119" t="s">
        <v>128</v>
      </c>
      <c r="S561" s="119">
        <v>0</v>
      </c>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row>
    <row r="562" spans="1:47" outlineLevel="1">
      <c r="A562" s="120"/>
      <c r="B562" s="122"/>
      <c r="C562" s="139" t="s">
        <v>611</v>
      </c>
      <c r="D562" s="157"/>
      <c r="E562" s="148">
        <v>6.625</v>
      </c>
      <c r="F562" s="176"/>
      <c r="G562" s="124"/>
      <c r="H562" s="173">
        <v>0</v>
      </c>
      <c r="I562" s="119"/>
      <c r="J562" s="119"/>
      <c r="K562" s="119"/>
      <c r="L562" s="119"/>
      <c r="M562" s="119"/>
      <c r="N562" s="119"/>
      <c r="O562" s="119"/>
      <c r="P562" s="119"/>
      <c r="Q562" s="119"/>
      <c r="R562" s="119" t="s">
        <v>128</v>
      </c>
      <c r="S562" s="119">
        <v>0</v>
      </c>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row>
    <row r="563" spans="1:47" outlineLevel="1">
      <c r="A563" s="120"/>
      <c r="B563" s="122"/>
      <c r="C563" s="139" t="s">
        <v>307</v>
      </c>
      <c r="D563" s="157"/>
      <c r="E563" s="148"/>
      <c r="F563" s="176"/>
      <c r="G563" s="124"/>
      <c r="H563" s="173">
        <v>0</v>
      </c>
      <c r="I563" s="119"/>
      <c r="J563" s="119"/>
      <c r="K563" s="119"/>
      <c r="L563" s="119"/>
      <c r="M563" s="119"/>
      <c r="N563" s="119"/>
      <c r="O563" s="119"/>
      <c r="P563" s="119"/>
      <c r="Q563" s="119"/>
      <c r="R563" s="119" t="s">
        <v>128</v>
      </c>
      <c r="S563" s="119">
        <v>0</v>
      </c>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row>
    <row r="564" spans="1:47" outlineLevel="1">
      <c r="A564" s="120"/>
      <c r="B564" s="122"/>
      <c r="C564" s="139" t="s">
        <v>612</v>
      </c>
      <c r="D564" s="157"/>
      <c r="E564" s="148">
        <v>43.0625</v>
      </c>
      <c r="F564" s="176"/>
      <c r="G564" s="124"/>
      <c r="H564" s="173">
        <v>0</v>
      </c>
      <c r="I564" s="119"/>
      <c r="J564" s="119"/>
      <c r="K564" s="119"/>
      <c r="L564" s="119"/>
      <c r="M564" s="119"/>
      <c r="N564" s="119"/>
      <c r="O564" s="119"/>
      <c r="P564" s="119"/>
      <c r="Q564" s="119"/>
      <c r="R564" s="119" t="s">
        <v>128</v>
      </c>
      <c r="S564" s="119">
        <v>0</v>
      </c>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row>
    <row r="565" spans="1:47" outlineLevel="1">
      <c r="A565" s="120"/>
      <c r="B565" s="122"/>
      <c r="C565" s="139" t="s">
        <v>613</v>
      </c>
      <c r="D565" s="157"/>
      <c r="E565" s="148">
        <v>12.75</v>
      </c>
      <c r="F565" s="176"/>
      <c r="G565" s="124"/>
      <c r="H565" s="173">
        <v>0</v>
      </c>
      <c r="I565" s="119"/>
      <c r="J565" s="119"/>
      <c r="K565" s="119"/>
      <c r="L565" s="119"/>
      <c r="M565" s="119"/>
      <c r="N565" s="119"/>
      <c r="O565" s="119"/>
      <c r="P565" s="119"/>
      <c r="Q565" s="119"/>
      <c r="R565" s="119" t="s">
        <v>128</v>
      </c>
      <c r="S565" s="119">
        <v>0</v>
      </c>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row>
    <row r="566" spans="1:47" outlineLevel="1">
      <c r="A566" s="120"/>
      <c r="B566" s="122"/>
      <c r="C566" s="139" t="s">
        <v>614</v>
      </c>
      <c r="D566" s="157"/>
      <c r="E566" s="148">
        <v>2.875</v>
      </c>
      <c r="F566" s="176"/>
      <c r="G566" s="124"/>
      <c r="H566" s="173">
        <v>0</v>
      </c>
      <c r="I566" s="119"/>
      <c r="J566" s="119"/>
      <c r="K566" s="119"/>
      <c r="L566" s="119"/>
      <c r="M566" s="119"/>
      <c r="N566" s="119"/>
      <c r="O566" s="119"/>
      <c r="P566" s="119"/>
      <c r="Q566" s="119"/>
      <c r="R566" s="119" t="s">
        <v>128</v>
      </c>
      <c r="S566" s="119">
        <v>0</v>
      </c>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row>
    <row r="567" spans="1:47" outlineLevel="1">
      <c r="A567" s="120">
        <v>118</v>
      </c>
      <c r="B567" s="122" t="s">
        <v>615</v>
      </c>
      <c r="C567" s="138" t="s">
        <v>616</v>
      </c>
      <c r="D567" s="156" t="s">
        <v>263</v>
      </c>
      <c r="E567" s="124">
        <v>262.7</v>
      </c>
      <c r="F567" s="176"/>
      <c r="G567" s="124">
        <f>ROUND(E567*F567,2)</f>
        <v>0</v>
      </c>
      <c r="H567" s="173" t="s">
        <v>1523</v>
      </c>
      <c r="I567" s="119"/>
      <c r="J567" s="119"/>
      <c r="K567" s="119"/>
      <c r="L567" s="119"/>
      <c r="M567" s="119"/>
      <c r="N567" s="119"/>
      <c r="O567" s="119"/>
      <c r="P567" s="119"/>
      <c r="Q567" s="119"/>
      <c r="R567" s="119" t="s">
        <v>126</v>
      </c>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row>
    <row r="568" spans="1:47" outlineLevel="1">
      <c r="A568" s="120"/>
      <c r="B568" s="122"/>
      <c r="C568" s="139" t="s">
        <v>287</v>
      </c>
      <c r="D568" s="157"/>
      <c r="E568" s="148"/>
      <c r="F568" s="176"/>
      <c r="G568" s="124"/>
      <c r="H568" s="173">
        <v>0</v>
      </c>
      <c r="I568" s="119"/>
      <c r="J568" s="119"/>
      <c r="K568" s="119"/>
      <c r="L568" s="119"/>
      <c r="M568" s="119"/>
      <c r="N568" s="119"/>
      <c r="O568" s="119"/>
      <c r="P568" s="119"/>
      <c r="Q568" s="119"/>
      <c r="R568" s="119" t="s">
        <v>128</v>
      </c>
      <c r="S568" s="119">
        <v>0</v>
      </c>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row>
    <row r="569" spans="1:47" outlineLevel="1">
      <c r="A569" s="120"/>
      <c r="B569" s="122"/>
      <c r="C569" s="139" t="s">
        <v>418</v>
      </c>
      <c r="D569" s="157"/>
      <c r="E569" s="148"/>
      <c r="F569" s="176"/>
      <c r="G569" s="124"/>
      <c r="H569" s="173">
        <v>0</v>
      </c>
      <c r="I569" s="119"/>
      <c r="J569" s="119"/>
      <c r="K569" s="119"/>
      <c r="L569" s="119"/>
      <c r="M569" s="119"/>
      <c r="N569" s="119"/>
      <c r="O569" s="119"/>
      <c r="P569" s="119"/>
      <c r="Q569" s="119"/>
      <c r="R569" s="119" t="s">
        <v>128</v>
      </c>
      <c r="S569" s="119">
        <v>0</v>
      </c>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row>
    <row r="570" spans="1:47" outlineLevel="1">
      <c r="A570" s="120"/>
      <c r="B570" s="122"/>
      <c r="C570" s="139" t="s">
        <v>617</v>
      </c>
      <c r="D570" s="157"/>
      <c r="E570" s="148">
        <v>109.8</v>
      </c>
      <c r="F570" s="176"/>
      <c r="G570" s="124"/>
      <c r="H570" s="173">
        <v>0</v>
      </c>
      <c r="I570" s="119"/>
      <c r="J570" s="119"/>
      <c r="K570" s="119"/>
      <c r="L570" s="119"/>
      <c r="M570" s="119"/>
      <c r="N570" s="119"/>
      <c r="O570" s="119"/>
      <c r="P570" s="119"/>
      <c r="Q570" s="119"/>
      <c r="R570" s="119" t="s">
        <v>128</v>
      </c>
      <c r="S570" s="119">
        <v>0</v>
      </c>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row>
    <row r="571" spans="1:47" outlineLevel="1">
      <c r="A571" s="120"/>
      <c r="B571" s="122"/>
      <c r="C571" s="139" t="s">
        <v>618</v>
      </c>
      <c r="D571" s="157"/>
      <c r="E571" s="148">
        <v>42.25</v>
      </c>
      <c r="F571" s="176"/>
      <c r="G571" s="124"/>
      <c r="H571" s="173">
        <v>0</v>
      </c>
      <c r="I571" s="119"/>
      <c r="J571" s="119"/>
      <c r="K571" s="119"/>
      <c r="L571" s="119"/>
      <c r="M571" s="119"/>
      <c r="N571" s="119"/>
      <c r="O571" s="119"/>
      <c r="P571" s="119"/>
      <c r="Q571" s="119"/>
      <c r="R571" s="119" t="s">
        <v>128</v>
      </c>
      <c r="S571" s="119">
        <v>0</v>
      </c>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row>
    <row r="572" spans="1:47" outlineLevel="1">
      <c r="A572" s="120"/>
      <c r="B572" s="122"/>
      <c r="C572" s="139" t="s">
        <v>619</v>
      </c>
      <c r="D572" s="157"/>
      <c r="E572" s="148">
        <v>12.65</v>
      </c>
      <c r="F572" s="176"/>
      <c r="G572" s="124"/>
      <c r="H572" s="173">
        <v>0</v>
      </c>
      <c r="I572" s="119"/>
      <c r="J572" s="119"/>
      <c r="K572" s="119"/>
      <c r="L572" s="119"/>
      <c r="M572" s="119"/>
      <c r="N572" s="119"/>
      <c r="O572" s="119"/>
      <c r="P572" s="119"/>
      <c r="Q572" s="119"/>
      <c r="R572" s="119" t="s">
        <v>128</v>
      </c>
      <c r="S572" s="119">
        <v>0</v>
      </c>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row>
    <row r="573" spans="1:47" outlineLevel="1">
      <c r="A573" s="120"/>
      <c r="B573" s="122"/>
      <c r="C573" s="139" t="s">
        <v>307</v>
      </c>
      <c r="D573" s="157"/>
      <c r="E573" s="148"/>
      <c r="F573" s="176"/>
      <c r="G573" s="124"/>
      <c r="H573" s="173">
        <v>0</v>
      </c>
      <c r="I573" s="119"/>
      <c r="J573" s="119"/>
      <c r="K573" s="119"/>
      <c r="L573" s="119"/>
      <c r="M573" s="119"/>
      <c r="N573" s="119"/>
      <c r="O573" s="119"/>
      <c r="P573" s="119"/>
      <c r="Q573" s="119"/>
      <c r="R573" s="119" t="s">
        <v>128</v>
      </c>
      <c r="S573" s="119">
        <v>0</v>
      </c>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row>
    <row r="574" spans="1:47" outlineLevel="1">
      <c r="A574" s="120"/>
      <c r="B574" s="122"/>
      <c r="C574" s="139" t="s">
        <v>620</v>
      </c>
      <c r="D574" s="157"/>
      <c r="E574" s="148">
        <v>81.75</v>
      </c>
      <c r="F574" s="176"/>
      <c r="G574" s="124"/>
      <c r="H574" s="173">
        <v>0</v>
      </c>
      <c r="I574" s="119"/>
      <c r="J574" s="119"/>
      <c r="K574" s="119"/>
      <c r="L574" s="119"/>
      <c r="M574" s="119"/>
      <c r="N574" s="119"/>
      <c r="O574" s="119"/>
      <c r="P574" s="119"/>
      <c r="Q574" s="119"/>
      <c r="R574" s="119" t="s">
        <v>128</v>
      </c>
      <c r="S574" s="119">
        <v>0</v>
      </c>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row>
    <row r="575" spans="1:47" outlineLevel="1">
      <c r="A575" s="120"/>
      <c r="B575" s="122"/>
      <c r="C575" s="139" t="s">
        <v>621</v>
      </c>
      <c r="D575" s="157"/>
      <c r="E575" s="148">
        <v>10.1</v>
      </c>
      <c r="F575" s="176"/>
      <c r="G575" s="124"/>
      <c r="H575" s="173">
        <v>0</v>
      </c>
      <c r="I575" s="119"/>
      <c r="J575" s="119"/>
      <c r="K575" s="119"/>
      <c r="L575" s="119"/>
      <c r="M575" s="119"/>
      <c r="N575" s="119"/>
      <c r="O575" s="119"/>
      <c r="P575" s="119"/>
      <c r="Q575" s="119"/>
      <c r="R575" s="119" t="s">
        <v>128</v>
      </c>
      <c r="S575" s="119">
        <v>0</v>
      </c>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row>
    <row r="576" spans="1:47" outlineLevel="1">
      <c r="A576" s="120"/>
      <c r="B576" s="122"/>
      <c r="C576" s="139" t="s">
        <v>622</v>
      </c>
      <c r="D576" s="157"/>
      <c r="E576" s="148">
        <v>6.15</v>
      </c>
      <c r="F576" s="176"/>
      <c r="G576" s="124"/>
      <c r="H576" s="173">
        <v>0</v>
      </c>
      <c r="I576" s="119"/>
      <c r="J576" s="119"/>
      <c r="K576" s="119"/>
      <c r="L576" s="119"/>
      <c r="M576" s="119"/>
      <c r="N576" s="119"/>
      <c r="O576" s="119"/>
      <c r="P576" s="119"/>
      <c r="Q576" s="119"/>
      <c r="R576" s="119" t="s">
        <v>128</v>
      </c>
      <c r="S576" s="119">
        <v>0</v>
      </c>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row>
    <row r="577" spans="1:47" outlineLevel="1">
      <c r="A577" s="120">
        <v>119</v>
      </c>
      <c r="B577" s="122" t="s">
        <v>623</v>
      </c>
      <c r="C577" s="138" t="s">
        <v>624</v>
      </c>
      <c r="D577" s="156" t="s">
        <v>179</v>
      </c>
      <c r="E577" s="124">
        <v>33.85</v>
      </c>
      <c r="F577" s="176"/>
      <c r="G577" s="124">
        <f>ROUND(E577*F577,2)</f>
        <v>0</v>
      </c>
      <c r="H577" s="173" t="s">
        <v>1523</v>
      </c>
      <c r="I577" s="119"/>
      <c r="J577" s="119"/>
      <c r="K577" s="119"/>
      <c r="L577" s="119"/>
      <c r="M577" s="119"/>
      <c r="N577" s="119"/>
      <c r="O577" s="119"/>
      <c r="P577" s="119"/>
      <c r="Q577" s="119"/>
      <c r="R577" s="119" t="s">
        <v>126</v>
      </c>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row>
    <row r="578" spans="1:47" outlineLevel="1">
      <c r="A578" s="120"/>
      <c r="B578" s="122"/>
      <c r="C578" s="139" t="s">
        <v>625</v>
      </c>
      <c r="D578" s="157"/>
      <c r="E578" s="148">
        <v>18.350000000000001</v>
      </c>
      <c r="F578" s="176"/>
      <c r="G578" s="124"/>
      <c r="H578" s="173">
        <v>0</v>
      </c>
      <c r="I578" s="119"/>
      <c r="J578" s="119"/>
      <c r="K578" s="119"/>
      <c r="L578" s="119"/>
      <c r="M578" s="119"/>
      <c r="N578" s="119"/>
      <c r="O578" s="119"/>
      <c r="P578" s="119"/>
      <c r="Q578" s="119"/>
      <c r="R578" s="119" t="s">
        <v>128</v>
      </c>
      <c r="S578" s="119">
        <v>0</v>
      </c>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row>
    <row r="579" spans="1:47" outlineLevel="1">
      <c r="A579" s="120"/>
      <c r="B579" s="122"/>
      <c r="C579" s="139" t="s">
        <v>626</v>
      </c>
      <c r="D579" s="157"/>
      <c r="E579" s="148">
        <v>15.5</v>
      </c>
      <c r="F579" s="176"/>
      <c r="G579" s="124"/>
      <c r="H579" s="173">
        <v>0</v>
      </c>
      <c r="I579" s="119"/>
      <c r="J579" s="119"/>
      <c r="K579" s="119"/>
      <c r="L579" s="119"/>
      <c r="M579" s="119"/>
      <c r="N579" s="119"/>
      <c r="O579" s="119"/>
      <c r="P579" s="119"/>
      <c r="Q579" s="119"/>
      <c r="R579" s="119" t="s">
        <v>128</v>
      </c>
      <c r="S579" s="119">
        <v>0</v>
      </c>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row>
    <row r="580" spans="1:47" outlineLevel="1">
      <c r="A580" s="120">
        <v>120</v>
      </c>
      <c r="B580" s="122" t="s">
        <v>627</v>
      </c>
      <c r="C580" s="138" t="s">
        <v>628</v>
      </c>
      <c r="D580" s="156" t="s">
        <v>179</v>
      </c>
      <c r="E580" s="124">
        <v>3104.25</v>
      </c>
      <c r="F580" s="176"/>
      <c r="G580" s="124">
        <f>ROUND(E580*F580,2)</f>
        <v>0</v>
      </c>
      <c r="H580" s="173" t="s">
        <v>1523</v>
      </c>
      <c r="I580" s="119"/>
      <c r="J580" s="119"/>
      <c r="K580" s="119"/>
      <c r="L580" s="119"/>
      <c r="M580" s="119"/>
      <c r="N580" s="119"/>
      <c r="O580" s="119"/>
      <c r="P580" s="119"/>
      <c r="Q580" s="119"/>
      <c r="R580" s="119" t="s">
        <v>126</v>
      </c>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row>
    <row r="581" spans="1:47" outlineLevel="1">
      <c r="A581" s="120"/>
      <c r="B581" s="122"/>
      <c r="C581" s="139" t="s">
        <v>629</v>
      </c>
      <c r="D581" s="157"/>
      <c r="E581" s="148">
        <v>26.75</v>
      </c>
      <c r="F581" s="176"/>
      <c r="G581" s="124"/>
      <c r="H581" s="173">
        <v>0</v>
      </c>
      <c r="I581" s="119"/>
      <c r="J581" s="119"/>
      <c r="K581" s="119"/>
      <c r="L581" s="119"/>
      <c r="M581" s="119"/>
      <c r="N581" s="119"/>
      <c r="O581" s="119"/>
      <c r="P581" s="119"/>
      <c r="Q581" s="119"/>
      <c r="R581" s="119" t="s">
        <v>128</v>
      </c>
      <c r="S581" s="119">
        <v>0</v>
      </c>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row>
    <row r="582" spans="1:47" outlineLevel="1">
      <c r="A582" s="120"/>
      <c r="B582" s="122"/>
      <c r="C582" s="139" t="s">
        <v>630</v>
      </c>
      <c r="D582" s="157"/>
      <c r="E582" s="148">
        <v>3077.5</v>
      </c>
      <c r="F582" s="176"/>
      <c r="G582" s="124"/>
      <c r="H582" s="173">
        <v>0</v>
      </c>
      <c r="I582" s="119"/>
      <c r="J582" s="119"/>
      <c r="K582" s="119"/>
      <c r="L582" s="119"/>
      <c r="M582" s="119"/>
      <c r="N582" s="119"/>
      <c r="O582" s="119"/>
      <c r="P582" s="119"/>
      <c r="Q582" s="119"/>
      <c r="R582" s="119" t="s">
        <v>128</v>
      </c>
      <c r="S582" s="119">
        <v>0</v>
      </c>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row>
    <row r="583" spans="1:47" outlineLevel="1">
      <c r="A583" s="120">
        <v>121</v>
      </c>
      <c r="B583" s="122" t="s">
        <v>631</v>
      </c>
      <c r="C583" s="138" t="s">
        <v>632</v>
      </c>
      <c r="D583" s="156" t="s">
        <v>179</v>
      </c>
      <c r="E583" s="124">
        <v>33.85</v>
      </c>
      <c r="F583" s="176"/>
      <c r="G583" s="124">
        <f>ROUND(E583*F583,2)</f>
        <v>0</v>
      </c>
      <c r="H583" s="173" t="s">
        <v>1523</v>
      </c>
      <c r="I583" s="119"/>
      <c r="J583" s="119"/>
      <c r="K583" s="119"/>
      <c r="L583" s="119"/>
      <c r="M583" s="119"/>
      <c r="N583" s="119"/>
      <c r="O583" s="119"/>
      <c r="P583" s="119"/>
      <c r="Q583" s="119"/>
      <c r="R583" s="119" t="s">
        <v>126</v>
      </c>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row>
    <row r="584" spans="1:47" ht="22.5" outlineLevel="1">
      <c r="A584" s="120"/>
      <c r="B584" s="122"/>
      <c r="C584" s="139" t="s">
        <v>188</v>
      </c>
      <c r="D584" s="157"/>
      <c r="E584" s="148"/>
      <c r="F584" s="176"/>
      <c r="G584" s="124"/>
      <c r="H584" s="173">
        <v>0</v>
      </c>
      <c r="I584" s="119"/>
      <c r="J584" s="119"/>
      <c r="K584" s="119"/>
      <c r="L584" s="119"/>
      <c r="M584" s="119"/>
      <c r="N584" s="119"/>
      <c r="O584" s="119"/>
      <c r="P584" s="119"/>
      <c r="Q584" s="119"/>
      <c r="R584" s="119" t="s">
        <v>128</v>
      </c>
      <c r="S584" s="119">
        <v>0</v>
      </c>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row>
    <row r="585" spans="1:47" outlineLevel="1">
      <c r="A585" s="120"/>
      <c r="B585" s="122"/>
      <c r="C585" s="139" t="s">
        <v>625</v>
      </c>
      <c r="D585" s="157"/>
      <c r="E585" s="148">
        <v>18.350000000000001</v>
      </c>
      <c r="F585" s="176"/>
      <c r="G585" s="124"/>
      <c r="H585" s="173">
        <v>0</v>
      </c>
      <c r="I585" s="119"/>
      <c r="J585" s="119"/>
      <c r="K585" s="119"/>
      <c r="L585" s="119"/>
      <c r="M585" s="119"/>
      <c r="N585" s="119"/>
      <c r="O585" s="119"/>
      <c r="P585" s="119"/>
      <c r="Q585" s="119"/>
      <c r="R585" s="119" t="s">
        <v>128</v>
      </c>
      <c r="S585" s="119">
        <v>0</v>
      </c>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row>
    <row r="586" spans="1:47" outlineLevel="1">
      <c r="A586" s="120"/>
      <c r="B586" s="122"/>
      <c r="C586" s="139" t="s">
        <v>626</v>
      </c>
      <c r="D586" s="157"/>
      <c r="E586" s="148">
        <v>15.5</v>
      </c>
      <c r="F586" s="176"/>
      <c r="G586" s="124"/>
      <c r="H586" s="173">
        <v>0</v>
      </c>
      <c r="I586" s="119"/>
      <c r="J586" s="119"/>
      <c r="K586" s="119"/>
      <c r="L586" s="119"/>
      <c r="M586" s="119"/>
      <c r="N586" s="119"/>
      <c r="O586" s="119"/>
      <c r="P586" s="119"/>
      <c r="Q586" s="119"/>
      <c r="R586" s="119" t="s">
        <v>128</v>
      </c>
      <c r="S586" s="119">
        <v>0</v>
      </c>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row>
    <row r="587" spans="1:47" outlineLevel="1">
      <c r="A587" s="120">
        <v>122</v>
      </c>
      <c r="B587" s="122" t="s">
        <v>633</v>
      </c>
      <c r="C587" s="138" t="s">
        <v>634</v>
      </c>
      <c r="D587" s="156" t="s">
        <v>179</v>
      </c>
      <c r="E587" s="124">
        <v>18.350000000000001</v>
      </c>
      <c r="F587" s="176"/>
      <c r="G587" s="124">
        <f>ROUND(E587*F587,2)</f>
        <v>0</v>
      </c>
      <c r="H587" s="173" t="s">
        <v>1523</v>
      </c>
      <c r="I587" s="119"/>
      <c r="J587" s="119"/>
      <c r="K587" s="119"/>
      <c r="L587" s="119"/>
      <c r="M587" s="119"/>
      <c r="N587" s="119"/>
      <c r="O587" s="119"/>
      <c r="P587" s="119"/>
      <c r="Q587" s="119"/>
      <c r="R587" s="119" t="s">
        <v>126</v>
      </c>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row>
    <row r="588" spans="1:47" ht="22.5" outlineLevel="1">
      <c r="A588" s="120"/>
      <c r="B588" s="122"/>
      <c r="C588" s="139" t="s">
        <v>188</v>
      </c>
      <c r="D588" s="157"/>
      <c r="E588" s="148"/>
      <c r="F588" s="176"/>
      <c r="G588" s="124"/>
      <c r="H588" s="173">
        <v>0</v>
      </c>
      <c r="I588" s="119"/>
      <c r="J588" s="119"/>
      <c r="K588" s="119"/>
      <c r="L588" s="119"/>
      <c r="M588" s="119"/>
      <c r="N588" s="119"/>
      <c r="O588" s="119"/>
      <c r="P588" s="119"/>
      <c r="Q588" s="119"/>
      <c r="R588" s="119" t="s">
        <v>128</v>
      </c>
      <c r="S588" s="119">
        <v>0</v>
      </c>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row>
    <row r="589" spans="1:47" outlineLevel="1">
      <c r="A589" s="120"/>
      <c r="B589" s="122"/>
      <c r="C589" s="139" t="s">
        <v>625</v>
      </c>
      <c r="D589" s="157"/>
      <c r="E589" s="148">
        <v>18.350000000000001</v>
      </c>
      <c r="F589" s="176"/>
      <c r="G589" s="124"/>
      <c r="H589" s="173">
        <v>0</v>
      </c>
      <c r="I589" s="119"/>
      <c r="J589" s="119"/>
      <c r="K589" s="119"/>
      <c r="L589" s="119"/>
      <c r="M589" s="119"/>
      <c r="N589" s="119"/>
      <c r="O589" s="119"/>
      <c r="P589" s="119"/>
      <c r="Q589" s="119"/>
      <c r="R589" s="119" t="s">
        <v>128</v>
      </c>
      <c r="S589" s="119">
        <v>0</v>
      </c>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row>
    <row r="590" spans="1:47" outlineLevel="1">
      <c r="A590" s="120">
        <v>123</v>
      </c>
      <c r="B590" s="122" t="s">
        <v>635</v>
      </c>
      <c r="C590" s="138" t="s">
        <v>636</v>
      </c>
      <c r="D590" s="156" t="s">
        <v>179</v>
      </c>
      <c r="E590" s="124">
        <v>15.5</v>
      </c>
      <c r="F590" s="176"/>
      <c r="G590" s="124">
        <f>ROUND(E590*F590,2)</f>
        <v>0</v>
      </c>
      <c r="H590" s="173" t="s">
        <v>1523</v>
      </c>
      <c r="I590" s="119"/>
      <c r="J590" s="119"/>
      <c r="K590" s="119"/>
      <c r="L590" s="119"/>
      <c r="M590" s="119"/>
      <c r="N590" s="119"/>
      <c r="O590" s="119"/>
      <c r="P590" s="119"/>
      <c r="Q590" s="119"/>
      <c r="R590" s="119" t="s">
        <v>126</v>
      </c>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row>
    <row r="591" spans="1:47" ht="22.5" outlineLevel="1">
      <c r="A591" s="120"/>
      <c r="B591" s="122"/>
      <c r="C591" s="139" t="s">
        <v>188</v>
      </c>
      <c r="D591" s="157"/>
      <c r="E591" s="148"/>
      <c r="F591" s="176"/>
      <c r="G591" s="124"/>
      <c r="H591" s="173">
        <v>0</v>
      </c>
      <c r="I591" s="119"/>
      <c r="J591" s="119"/>
      <c r="K591" s="119"/>
      <c r="L591" s="119"/>
      <c r="M591" s="119"/>
      <c r="N591" s="119"/>
      <c r="O591" s="119"/>
      <c r="P591" s="119"/>
      <c r="Q591" s="119"/>
      <c r="R591" s="119" t="s">
        <v>128</v>
      </c>
      <c r="S591" s="119">
        <v>0</v>
      </c>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row>
    <row r="592" spans="1:47" outlineLevel="1">
      <c r="A592" s="120"/>
      <c r="B592" s="122"/>
      <c r="C592" s="139" t="s">
        <v>626</v>
      </c>
      <c r="D592" s="157"/>
      <c r="E592" s="148">
        <v>15.5</v>
      </c>
      <c r="F592" s="176"/>
      <c r="G592" s="124"/>
      <c r="H592" s="173">
        <v>0</v>
      </c>
      <c r="I592" s="119"/>
      <c r="J592" s="119"/>
      <c r="K592" s="119"/>
      <c r="L592" s="119"/>
      <c r="M592" s="119"/>
      <c r="N592" s="119"/>
      <c r="O592" s="119"/>
      <c r="P592" s="119"/>
      <c r="Q592" s="119"/>
      <c r="R592" s="119" t="s">
        <v>128</v>
      </c>
      <c r="S592" s="119">
        <v>0</v>
      </c>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row>
    <row r="593" spans="1:47" outlineLevel="1">
      <c r="A593" s="120">
        <v>124</v>
      </c>
      <c r="B593" s="122" t="s">
        <v>637</v>
      </c>
      <c r="C593" s="138" t="s">
        <v>638</v>
      </c>
      <c r="D593" s="156" t="s">
        <v>179</v>
      </c>
      <c r="E593" s="124">
        <v>3104.25</v>
      </c>
      <c r="F593" s="176"/>
      <c r="G593" s="124">
        <f>ROUND(E593*F593,2)</f>
        <v>0</v>
      </c>
      <c r="H593" s="173" t="s">
        <v>1523</v>
      </c>
      <c r="I593" s="119"/>
      <c r="J593" s="119"/>
      <c r="K593" s="119"/>
      <c r="L593" s="119"/>
      <c r="M593" s="119"/>
      <c r="N593" s="119"/>
      <c r="O593" s="119"/>
      <c r="P593" s="119"/>
      <c r="Q593" s="119"/>
      <c r="R593" s="119" t="s">
        <v>126</v>
      </c>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row>
    <row r="594" spans="1:47" ht="22.5" outlineLevel="1">
      <c r="A594" s="120"/>
      <c r="B594" s="122"/>
      <c r="C594" s="139" t="s">
        <v>188</v>
      </c>
      <c r="D594" s="157"/>
      <c r="E594" s="148"/>
      <c r="F594" s="176"/>
      <c r="G594" s="124"/>
      <c r="H594" s="173">
        <v>0</v>
      </c>
      <c r="I594" s="119"/>
      <c r="J594" s="119"/>
      <c r="K594" s="119"/>
      <c r="L594" s="119"/>
      <c r="M594" s="119"/>
      <c r="N594" s="119"/>
      <c r="O594" s="119"/>
      <c r="P594" s="119"/>
      <c r="Q594" s="119"/>
      <c r="R594" s="119" t="s">
        <v>128</v>
      </c>
      <c r="S594" s="119">
        <v>0</v>
      </c>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row>
    <row r="595" spans="1:47" outlineLevel="1">
      <c r="A595" s="120"/>
      <c r="B595" s="122"/>
      <c r="C595" s="139" t="s">
        <v>629</v>
      </c>
      <c r="D595" s="157"/>
      <c r="E595" s="148">
        <v>26.75</v>
      </c>
      <c r="F595" s="176"/>
      <c r="G595" s="124"/>
      <c r="H595" s="173">
        <v>0</v>
      </c>
      <c r="I595" s="119"/>
      <c r="J595" s="119"/>
      <c r="K595" s="119"/>
      <c r="L595" s="119"/>
      <c r="M595" s="119"/>
      <c r="N595" s="119"/>
      <c r="O595" s="119"/>
      <c r="P595" s="119"/>
      <c r="Q595" s="119"/>
      <c r="R595" s="119" t="s">
        <v>128</v>
      </c>
      <c r="S595" s="119">
        <v>0</v>
      </c>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row>
    <row r="596" spans="1:47" outlineLevel="1">
      <c r="A596" s="120"/>
      <c r="B596" s="122"/>
      <c r="C596" s="139" t="s">
        <v>630</v>
      </c>
      <c r="D596" s="157"/>
      <c r="E596" s="148">
        <v>3077.5</v>
      </c>
      <c r="F596" s="176"/>
      <c r="G596" s="124"/>
      <c r="H596" s="173">
        <v>0</v>
      </c>
      <c r="I596" s="119"/>
      <c r="J596" s="119"/>
      <c r="K596" s="119"/>
      <c r="L596" s="119"/>
      <c r="M596" s="119"/>
      <c r="N596" s="119"/>
      <c r="O596" s="119"/>
      <c r="P596" s="119"/>
      <c r="Q596" s="119"/>
      <c r="R596" s="119" t="s">
        <v>128</v>
      </c>
      <c r="S596" s="119">
        <v>0</v>
      </c>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row>
    <row r="597" spans="1:47" outlineLevel="1">
      <c r="A597" s="120">
        <v>125</v>
      </c>
      <c r="B597" s="122" t="s">
        <v>639</v>
      </c>
      <c r="C597" s="138" t="s">
        <v>640</v>
      </c>
      <c r="D597" s="156" t="s">
        <v>179</v>
      </c>
      <c r="E597" s="124">
        <v>2672.65</v>
      </c>
      <c r="F597" s="176"/>
      <c r="G597" s="124">
        <f>ROUND(E597*F597,2)</f>
        <v>0</v>
      </c>
      <c r="H597" s="173" t="s">
        <v>1523</v>
      </c>
      <c r="I597" s="119"/>
      <c r="J597" s="119"/>
      <c r="K597" s="119"/>
      <c r="L597" s="119"/>
      <c r="M597" s="119"/>
      <c r="N597" s="119"/>
      <c r="O597" s="119"/>
      <c r="P597" s="119"/>
      <c r="Q597" s="119"/>
      <c r="R597" s="119" t="s">
        <v>126</v>
      </c>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row>
    <row r="598" spans="1:47" ht="22.5" outlineLevel="1">
      <c r="A598" s="120"/>
      <c r="B598" s="122"/>
      <c r="C598" s="139" t="s">
        <v>188</v>
      </c>
      <c r="D598" s="157"/>
      <c r="E598" s="148"/>
      <c r="F598" s="176"/>
      <c r="G598" s="124"/>
      <c r="H598" s="173">
        <v>0</v>
      </c>
      <c r="I598" s="119"/>
      <c r="J598" s="119"/>
      <c r="K598" s="119"/>
      <c r="L598" s="119"/>
      <c r="M598" s="119"/>
      <c r="N598" s="119"/>
      <c r="O598" s="119"/>
      <c r="P598" s="119"/>
      <c r="Q598" s="119"/>
      <c r="R598" s="119" t="s">
        <v>128</v>
      </c>
      <c r="S598" s="119">
        <v>0</v>
      </c>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row>
    <row r="599" spans="1:47" outlineLevel="1">
      <c r="A599" s="120"/>
      <c r="B599" s="122"/>
      <c r="C599" s="139" t="s">
        <v>629</v>
      </c>
      <c r="D599" s="157"/>
      <c r="E599" s="148">
        <v>26.75</v>
      </c>
      <c r="F599" s="176"/>
      <c r="G599" s="124"/>
      <c r="H599" s="173">
        <v>0</v>
      </c>
      <c r="I599" s="119"/>
      <c r="J599" s="119"/>
      <c r="K599" s="119"/>
      <c r="L599" s="119"/>
      <c r="M599" s="119"/>
      <c r="N599" s="119"/>
      <c r="O599" s="119"/>
      <c r="P599" s="119"/>
      <c r="Q599" s="119"/>
      <c r="R599" s="119" t="s">
        <v>128</v>
      </c>
      <c r="S599" s="119">
        <v>0</v>
      </c>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row>
    <row r="600" spans="1:47" outlineLevel="1">
      <c r="A600" s="120"/>
      <c r="B600" s="122"/>
      <c r="C600" s="139" t="s">
        <v>630</v>
      </c>
      <c r="D600" s="157"/>
      <c r="E600" s="148">
        <v>3077.5</v>
      </c>
      <c r="F600" s="176"/>
      <c r="G600" s="124"/>
      <c r="H600" s="173">
        <v>0</v>
      </c>
      <c r="I600" s="119"/>
      <c r="J600" s="119"/>
      <c r="K600" s="119"/>
      <c r="L600" s="119"/>
      <c r="M600" s="119"/>
      <c r="N600" s="119"/>
      <c r="O600" s="119"/>
      <c r="P600" s="119"/>
      <c r="Q600" s="119"/>
      <c r="R600" s="119" t="s">
        <v>128</v>
      </c>
      <c r="S600" s="119">
        <v>0</v>
      </c>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row>
    <row r="601" spans="1:47" outlineLevel="1">
      <c r="A601" s="120"/>
      <c r="B601" s="122"/>
      <c r="C601" s="139" t="s">
        <v>186</v>
      </c>
      <c r="D601" s="157"/>
      <c r="E601" s="148"/>
      <c r="F601" s="176"/>
      <c r="G601" s="124"/>
      <c r="H601" s="173">
        <v>0</v>
      </c>
      <c r="I601" s="119"/>
      <c r="J601" s="119"/>
      <c r="K601" s="119"/>
      <c r="L601" s="119"/>
      <c r="M601" s="119"/>
      <c r="N601" s="119"/>
      <c r="O601" s="119"/>
      <c r="P601" s="119"/>
      <c r="Q601" s="119"/>
      <c r="R601" s="119" t="s">
        <v>128</v>
      </c>
      <c r="S601" s="119">
        <v>0</v>
      </c>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row>
    <row r="602" spans="1:47" outlineLevel="1">
      <c r="A602" s="120"/>
      <c r="B602" s="122"/>
      <c r="C602" s="139" t="s">
        <v>641</v>
      </c>
      <c r="D602" s="157"/>
      <c r="E602" s="148"/>
      <c r="F602" s="176"/>
      <c r="G602" s="124"/>
      <c r="H602" s="173">
        <v>0</v>
      </c>
      <c r="I602" s="119"/>
      <c r="J602" s="119"/>
      <c r="K602" s="119"/>
      <c r="L602" s="119"/>
      <c r="M602" s="119"/>
      <c r="N602" s="119"/>
      <c r="O602" s="119"/>
      <c r="P602" s="119"/>
      <c r="Q602" s="119"/>
      <c r="R602" s="119" t="s">
        <v>128</v>
      </c>
      <c r="S602" s="119">
        <v>0</v>
      </c>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row>
    <row r="603" spans="1:47" ht="56.25" outlineLevel="1">
      <c r="A603" s="120"/>
      <c r="B603" s="122"/>
      <c r="C603" s="139" t="s">
        <v>642</v>
      </c>
      <c r="D603" s="157"/>
      <c r="E603" s="148">
        <v>-413.72</v>
      </c>
      <c r="F603" s="176"/>
      <c r="G603" s="124"/>
      <c r="H603" s="173">
        <v>0</v>
      </c>
      <c r="I603" s="119"/>
      <c r="J603" s="119"/>
      <c r="K603" s="119"/>
      <c r="L603" s="119"/>
      <c r="M603" s="119"/>
      <c r="N603" s="119"/>
      <c r="O603" s="119"/>
      <c r="P603" s="119"/>
      <c r="Q603" s="119"/>
      <c r="R603" s="119" t="s">
        <v>128</v>
      </c>
      <c r="S603" s="119">
        <v>0</v>
      </c>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row>
    <row r="604" spans="1:47" outlineLevel="1">
      <c r="A604" s="120"/>
      <c r="B604" s="122"/>
      <c r="C604" s="139" t="s">
        <v>643</v>
      </c>
      <c r="D604" s="157"/>
      <c r="E604" s="148">
        <v>-17.88</v>
      </c>
      <c r="F604" s="176"/>
      <c r="G604" s="124"/>
      <c r="H604" s="173">
        <v>0</v>
      </c>
      <c r="I604" s="119"/>
      <c r="J604" s="119"/>
      <c r="K604" s="119"/>
      <c r="L604" s="119"/>
      <c r="M604" s="119"/>
      <c r="N604" s="119"/>
      <c r="O604" s="119"/>
      <c r="P604" s="119"/>
      <c r="Q604" s="119"/>
      <c r="R604" s="119" t="s">
        <v>128</v>
      </c>
      <c r="S604" s="119">
        <v>0</v>
      </c>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row>
    <row r="605" spans="1:47" ht="22.5" outlineLevel="1">
      <c r="A605" s="120">
        <v>126</v>
      </c>
      <c r="B605" s="122" t="s">
        <v>644</v>
      </c>
      <c r="C605" s="138" t="s">
        <v>645</v>
      </c>
      <c r="D605" s="156" t="s">
        <v>179</v>
      </c>
      <c r="E605" s="124">
        <v>65</v>
      </c>
      <c r="F605" s="176"/>
      <c r="G605" s="124">
        <f>ROUND(E605*F605,2)</f>
        <v>0</v>
      </c>
      <c r="H605" s="173" t="s">
        <v>1523</v>
      </c>
      <c r="I605" s="119"/>
      <c r="J605" s="119"/>
      <c r="K605" s="119"/>
      <c r="L605" s="119"/>
      <c r="M605" s="119"/>
      <c r="N605" s="119"/>
      <c r="O605" s="119"/>
      <c r="P605" s="119"/>
      <c r="Q605" s="119"/>
      <c r="R605" s="119" t="s">
        <v>126</v>
      </c>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row>
    <row r="606" spans="1:47" outlineLevel="1">
      <c r="A606" s="120"/>
      <c r="B606" s="122"/>
      <c r="C606" s="139" t="s">
        <v>646</v>
      </c>
      <c r="D606" s="157"/>
      <c r="E606" s="148">
        <v>65</v>
      </c>
      <c r="F606" s="176"/>
      <c r="G606" s="124"/>
      <c r="H606" s="173">
        <v>0</v>
      </c>
      <c r="I606" s="119"/>
      <c r="J606" s="119"/>
      <c r="K606" s="119"/>
      <c r="L606" s="119"/>
      <c r="M606" s="119"/>
      <c r="N606" s="119"/>
      <c r="O606" s="119"/>
      <c r="P606" s="119"/>
      <c r="Q606" s="119"/>
      <c r="R606" s="119" t="s">
        <v>128</v>
      </c>
      <c r="S606" s="119">
        <v>0</v>
      </c>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row>
    <row r="607" spans="1:47" outlineLevel="1">
      <c r="A607" s="120">
        <v>127</v>
      </c>
      <c r="B607" s="122" t="s">
        <v>647</v>
      </c>
      <c r="C607" s="138" t="s">
        <v>648</v>
      </c>
      <c r="D607" s="156" t="s">
        <v>179</v>
      </c>
      <c r="E607" s="124">
        <v>3104.25</v>
      </c>
      <c r="F607" s="176"/>
      <c r="G607" s="124">
        <f>ROUND(E607*F607,2)</f>
        <v>0</v>
      </c>
      <c r="H607" s="173" t="s">
        <v>1523</v>
      </c>
      <c r="I607" s="119"/>
      <c r="J607" s="119"/>
      <c r="K607" s="119"/>
      <c r="L607" s="119"/>
      <c r="M607" s="119"/>
      <c r="N607" s="119"/>
      <c r="O607" s="119"/>
      <c r="P607" s="119"/>
      <c r="Q607" s="119"/>
      <c r="R607" s="119" t="s">
        <v>126</v>
      </c>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row>
    <row r="608" spans="1:47" outlineLevel="1">
      <c r="A608" s="120">
        <v>128</v>
      </c>
      <c r="B608" s="122" t="s">
        <v>649</v>
      </c>
      <c r="C608" s="138" t="s">
        <v>650</v>
      </c>
      <c r="D608" s="156" t="s">
        <v>263</v>
      </c>
      <c r="E608" s="124">
        <v>948.8</v>
      </c>
      <c r="F608" s="176"/>
      <c r="G608" s="124">
        <f>ROUND(E608*F608,2)</f>
        <v>0</v>
      </c>
      <c r="H608" s="173" t="s">
        <v>1523</v>
      </c>
      <c r="I608" s="119"/>
      <c r="J608" s="119"/>
      <c r="K608" s="119"/>
      <c r="L608" s="119"/>
      <c r="M608" s="119"/>
      <c r="N608" s="119"/>
      <c r="O608" s="119"/>
      <c r="P608" s="119"/>
      <c r="Q608" s="119"/>
      <c r="R608" s="119" t="s">
        <v>126</v>
      </c>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row>
    <row r="609" spans="1:47" outlineLevel="1">
      <c r="A609" s="120"/>
      <c r="B609" s="122"/>
      <c r="C609" s="139" t="s">
        <v>651</v>
      </c>
      <c r="D609" s="157"/>
      <c r="E609" s="148">
        <v>948.8</v>
      </c>
      <c r="F609" s="176"/>
      <c r="G609" s="124"/>
      <c r="H609" s="173">
        <v>0</v>
      </c>
      <c r="I609" s="119"/>
      <c r="J609" s="119"/>
      <c r="K609" s="119"/>
      <c r="L609" s="119"/>
      <c r="M609" s="119"/>
      <c r="N609" s="119"/>
      <c r="O609" s="119"/>
      <c r="P609" s="119"/>
      <c r="Q609" s="119"/>
      <c r="R609" s="119" t="s">
        <v>128</v>
      </c>
      <c r="S609" s="119">
        <v>0</v>
      </c>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row>
    <row r="610" spans="1:47" outlineLevel="1">
      <c r="A610" s="120">
        <v>129</v>
      </c>
      <c r="B610" s="122" t="s">
        <v>652</v>
      </c>
      <c r="C610" s="138" t="s">
        <v>653</v>
      </c>
      <c r="D610" s="156" t="s">
        <v>263</v>
      </c>
      <c r="E610" s="124">
        <v>450</v>
      </c>
      <c r="F610" s="176"/>
      <c r="G610" s="124">
        <f>ROUND(E610*F610,2)</f>
        <v>0</v>
      </c>
      <c r="H610" s="173" t="s">
        <v>1523</v>
      </c>
      <c r="I610" s="119"/>
      <c r="J610" s="119"/>
      <c r="K610" s="119"/>
      <c r="L610" s="119"/>
      <c r="M610" s="119"/>
      <c r="N610" s="119"/>
      <c r="O610" s="119"/>
      <c r="P610" s="119"/>
      <c r="Q610" s="119"/>
      <c r="R610" s="119" t="s">
        <v>126</v>
      </c>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row>
    <row r="611" spans="1:47" outlineLevel="1">
      <c r="A611" s="120"/>
      <c r="B611" s="122"/>
      <c r="C611" s="139" t="s">
        <v>654</v>
      </c>
      <c r="D611" s="157"/>
      <c r="E611" s="148">
        <v>450</v>
      </c>
      <c r="F611" s="176"/>
      <c r="G611" s="124"/>
      <c r="H611" s="173">
        <v>0</v>
      </c>
      <c r="I611" s="119"/>
      <c r="J611" s="119"/>
      <c r="K611" s="119"/>
      <c r="L611" s="119"/>
      <c r="M611" s="119"/>
      <c r="N611" s="119"/>
      <c r="O611" s="119"/>
      <c r="P611" s="119"/>
      <c r="Q611" s="119"/>
      <c r="R611" s="119" t="s">
        <v>128</v>
      </c>
      <c r="S611" s="119">
        <v>0</v>
      </c>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row>
    <row r="612" spans="1:47" outlineLevel="1">
      <c r="A612" s="120">
        <v>130</v>
      </c>
      <c r="B612" s="122" t="s">
        <v>655</v>
      </c>
      <c r="C612" s="138" t="s">
        <v>656</v>
      </c>
      <c r="D612" s="156" t="s">
        <v>263</v>
      </c>
      <c r="E612" s="124">
        <v>250</v>
      </c>
      <c r="F612" s="176"/>
      <c r="G612" s="124">
        <f>ROUND(E612*F612,2)</f>
        <v>0</v>
      </c>
      <c r="H612" s="173" t="s">
        <v>1523</v>
      </c>
      <c r="I612" s="119"/>
      <c r="J612" s="119"/>
      <c r="K612" s="119"/>
      <c r="L612" s="119"/>
      <c r="M612" s="119"/>
      <c r="N612" s="119"/>
      <c r="O612" s="119"/>
      <c r="P612" s="119"/>
      <c r="Q612" s="119"/>
      <c r="R612" s="119" t="s">
        <v>126</v>
      </c>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row>
    <row r="613" spans="1:47" outlineLevel="1">
      <c r="A613" s="120"/>
      <c r="B613" s="122"/>
      <c r="C613" s="139" t="s">
        <v>657</v>
      </c>
      <c r="D613" s="157"/>
      <c r="E613" s="148">
        <v>250</v>
      </c>
      <c r="F613" s="176"/>
      <c r="G613" s="124"/>
      <c r="H613" s="173">
        <v>0</v>
      </c>
      <c r="I613" s="119"/>
      <c r="J613" s="119"/>
      <c r="K613" s="119"/>
      <c r="L613" s="119"/>
      <c r="M613" s="119"/>
      <c r="N613" s="119"/>
      <c r="O613" s="119"/>
      <c r="P613" s="119"/>
      <c r="Q613" s="119"/>
      <c r="R613" s="119" t="s">
        <v>128</v>
      </c>
      <c r="S613" s="119">
        <v>0</v>
      </c>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row>
    <row r="614" spans="1:47">
      <c r="A614" s="121" t="s">
        <v>121</v>
      </c>
      <c r="B614" s="123" t="s">
        <v>59</v>
      </c>
      <c r="C614" s="140" t="s">
        <v>60</v>
      </c>
      <c r="D614" s="158"/>
      <c r="E614" s="125"/>
      <c r="F614" s="177"/>
      <c r="G614" s="125">
        <f>SUMIF(R615:R767,"&lt;&gt;NOR",G615:G767)</f>
        <v>0</v>
      </c>
      <c r="H614" s="174"/>
      <c r="I614" s="119"/>
      <c r="R614" t="s">
        <v>122</v>
      </c>
    </row>
    <row r="615" spans="1:47" outlineLevel="1">
      <c r="A615" s="120">
        <v>131</v>
      </c>
      <c r="B615" s="122" t="s">
        <v>658</v>
      </c>
      <c r="C615" s="138" t="s">
        <v>659</v>
      </c>
      <c r="D615" s="156" t="s">
        <v>179</v>
      </c>
      <c r="E615" s="124">
        <v>169.38749999999999</v>
      </c>
      <c r="F615" s="176"/>
      <c r="G615" s="124">
        <f>ROUND(E615*F615,2)</f>
        <v>0</v>
      </c>
      <c r="H615" s="173" t="s">
        <v>1523</v>
      </c>
      <c r="I615" s="119"/>
      <c r="J615" s="119"/>
      <c r="K615" s="119"/>
      <c r="L615" s="119"/>
      <c r="M615" s="119"/>
      <c r="N615" s="119"/>
      <c r="O615" s="119"/>
      <c r="P615" s="119"/>
      <c r="Q615" s="119"/>
      <c r="R615" s="119" t="s">
        <v>126</v>
      </c>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row>
    <row r="616" spans="1:47" outlineLevel="1">
      <c r="A616" s="120"/>
      <c r="B616" s="122"/>
      <c r="C616" s="139" t="s">
        <v>287</v>
      </c>
      <c r="D616" s="157"/>
      <c r="E616" s="148"/>
      <c r="F616" s="176"/>
      <c r="G616" s="124"/>
      <c r="H616" s="173">
        <v>0</v>
      </c>
      <c r="I616" s="119"/>
      <c r="J616" s="119"/>
      <c r="K616" s="119"/>
      <c r="L616" s="119"/>
      <c r="M616" s="119"/>
      <c r="N616" s="119"/>
      <c r="O616" s="119"/>
      <c r="P616" s="119"/>
      <c r="Q616" s="119"/>
      <c r="R616" s="119" t="s">
        <v>128</v>
      </c>
      <c r="S616" s="119">
        <v>0</v>
      </c>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row>
    <row r="617" spans="1:47" outlineLevel="1">
      <c r="A617" s="120"/>
      <c r="B617" s="122"/>
      <c r="C617" s="139" t="s">
        <v>418</v>
      </c>
      <c r="D617" s="157"/>
      <c r="E617" s="148"/>
      <c r="F617" s="176"/>
      <c r="G617" s="124"/>
      <c r="H617" s="173">
        <v>0</v>
      </c>
      <c r="I617" s="119"/>
      <c r="J617" s="119"/>
      <c r="K617" s="119"/>
      <c r="L617" s="119"/>
      <c r="M617" s="119"/>
      <c r="N617" s="119"/>
      <c r="O617" s="119"/>
      <c r="P617" s="119"/>
      <c r="Q617" s="119"/>
      <c r="R617" s="119" t="s">
        <v>128</v>
      </c>
      <c r="S617" s="119">
        <v>0</v>
      </c>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row>
    <row r="618" spans="1:47" outlineLevel="1">
      <c r="A618" s="120"/>
      <c r="B618" s="122"/>
      <c r="C618" s="139" t="s">
        <v>609</v>
      </c>
      <c r="D618" s="157"/>
      <c r="E618" s="148">
        <v>48.45</v>
      </c>
      <c r="F618" s="176"/>
      <c r="G618" s="124"/>
      <c r="H618" s="173">
        <v>0</v>
      </c>
      <c r="I618" s="119"/>
      <c r="J618" s="119"/>
      <c r="K618" s="119"/>
      <c r="L618" s="119"/>
      <c r="M618" s="119"/>
      <c r="N618" s="119"/>
      <c r="O618" s="119"/>
      <c r="P618" s="119"/>
      <c r="Q618" s="119"/>
      <c r="R618" s="119" t="s">
        <v>128</v>
      </c>
      <c r="S618" s="119">
        <v>0</v>
      </c>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row>
    <row r="619" spans="1:47" outlineLevel="1">
      <c r="A619" s="120"/>
      <c r="B619" s="122"/>
      <c r="C619" s="139" t="s">
        <v>610</v>
      </c>
      <c r="D619" s="157"/>
      <c r="E619" s="148">
        <v>55.625</v>
      </c>
      <c r="F619" s="176"/>
      <c r="G619" s="124"/>
      <c r="H619" s="173">
        <v>0</v>
      </c>
      <c r="I619" s="119"/>
      <c r="J619" s="119"/>
      <c r="K619" s="119"/>
      <c r="L619" s="119"/>
      <c r="M619" s="119"/>
      <c r="N619" s="119"/>
      <c r="O619" s="119"/>
      <c r="P619" s="119"/>
      <c r="Q619" s="119"/>
      <c r="R619" s="119" t="s">
        <v>128</v>
      </c>
      <c r="S619" s="119">
        <v>0</v>
      </c>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row>
    <row r="620" spans="1:47" outlineLevel="1">
      <c r="A620" s="120"/>
      <c r="B620" s="122"/>
      <c r="C620" s="139" t="s">
        <v>611</v>
      </c>
      <c r="D620" s="157"/>
      <c r="E620" s="148">
        <v>6.625</v>
      </c>
      <c r="F620" s="176"/>
      <c r="G620" s="124"/>
      <c r="H620" s="173">
        <v>0</v>
      </c>
      <c r="I620" s="119"/>
      <c r="J620" s="119"/>
      <c r="K620" s="119"/>
      <c r="L620" s="119"/>
      <c r="M620" s="119"/>
      <c r="N620" s="119"/>
      <c r="O620" s="119"/>
      <c r="P620" s="119"/>
      <c r="Q620" s="119"/>
      <c r="R620" s="119" t="s">
        <v>128</v>
      </c>
      <c r="S620" s="119">
        <v>0</v>
      </c>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row>
    <row r="621" spans="1:47" outlineLevel="1">
      <c r="A621" s="120"/>
      <c r="B621" s="122"/>
      <c r="C621" s="139" t="s">
        <v>307</v>
      </c>
      <c r="D621" s="157"/>
      <c r="E621" s="148"/>
      <c r="F621" s="176"/>
      <c r="G621" s="124"/>
      <c r="H621" s="173">
        <v>0</v>
      </c>
      <c r="I621" s="119"/>
      <c r="J621" s="119"/>
      <c r="K621" s="119"/>
      <c r="L621" s="119"/>
      <c r="M621" s="119"/>
      <c r="N621" s="119"/>
      <c r="O621" s="119"/>
      <c r="P621" s="119"/>
      <c r="Q621" s="119"/>
      <c r="R621" s="119" t="s">
        <v>128</v>
      </c>
      <c r="S621" s="119">
        <v>0</v>
      </c>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row>
    <row r="622" spans="1:47" outlineLevel="1">
      <c r="A622" s="120"/>
      <c r="B622" s="122"/>
      <c r="C622" s="139" t="s">
        <v>612</v>
      </c>
      <c r="D622" s="157"/>
      <c r="E622" s="148">
        <v>43.0625</v>
      </c>
      <c r="F622" s="176"/>
      <c r="G622" s="124"/>
      <c r="H622" s="173">
        <v>0</v>
      </c>
      <c r="I622" s="119"/>
      <c r="J622" s="119"/>
      <c r="K622" s="119"/>
      <c r="L622" s="119"/>
      <c r="M622" s="119"/>
      <c r="N622" s="119"/>
      <c r="O622" s="119"/>
      <c r="P622" s="119"/>
      <c r="Q622" s="119"/>
      <c r="R622" s="119" t="s">
        <v>128</v>
      </c>
      <c r="S622" s="119">
        <v>0</v>
      </c>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row>
    <row r="623" spans="1:47" outlineLevel="1">
      <c r="A623" s="120"/>
      <c r="B623" s="122"/>
      <c r="C623" s="139" t="s">
        <v>613</v>
      </c>
      <c r="D623" s="157"/>
      <c r="E623" s="148">
        <v>12.75</v>
      </c>
      <c r="F623" s="176"/>
      <c r="G623" s="124"/>
      <c r="H623" s="173">
        <v>0</v>
      </c>
      <c r="I623" s="119"/>
      <c r="J623" s="119"/>
      <c r="K623" s="119"/>
      <c r="L623" s="119"/>
      <c r="M623" s="119"/>
      <c r="N623" s="119"/>
      <c r="O623" s="119"/>
      <c r="P623" s="119"/>
      <c r="Q623" s="119"/>
      <c r="R623" s="119" t="s">
        <v>128</v>
      </c>
      <c r="S623" s="119">
        <v>0</v>
      </c>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row>
    <row r="624" spans="1:47" outlineLevel="1">
      <c r="A624" s="120"/>
      <c r="B624" s="122"/>
      <c r="C624" s="139" t="s">
        <v>614</v>
      </c>
      <c r="D624" s="157"/>
      <c r="E624" s="148">
        <v>2.875</v>
      </c>
      <c r="F624" s="176"/>
      <c r="G624" s="124"/>
      <c r="H624" s="173">
        <v>0</v>
      </c>
      <c r="I624" s="119"/>
      <c r="J624" s="119"/>
      <c r="K624" s="119"/>
      <c r="L624" s="119"/>
      <c r="M624" s="119"/>
      <c r="N624" s="119"/>
      <c r="O624" s="119"/>
      <c r="P624" s="119"/>
      <c r="Q624" s="119"/>
      <c r="R624" s="119" t="s">
        <v>128</v>
      </c>
      <c r="S624" s="119">
        <v>0</v>
      </c>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row>
    <row r="625" spans="1:47" outlineLevel="1">
      <c r="A625" s="120">
        <v>132</v>
      </c>
      <c r="B625" s="122" t="s">
        <v>660</v>
      </c>
      <c r="C625" s="138" t="s">
        <v>661</v>
      </c>
      <c r="D625" s="156" t="s">
        <v>179</v>
      </c>
      <c r="E625" s="124">
        <v>1221.43625</v>
      </c>
      <c r="F625" s="176"/>
      <c r="G625" s="124">
        <f>ROUND(E625*F625,2)</f>
        <v>0</v>
      </c>
      <c r="H625" s="173" t="s">
        <v>1523</v>
      </c>
      <c r="I625" s="119"/>
      <c r="J625" s="119"/>
      <c r="K625" s="119"/>
      <c r="L625" s="119"/>
      <c r="M625" s="119"/>
      <c r="N625" s="119"/>
      <c r="O625" s="119"/>
      <c r="P625" s="119"/>
      <c r="Q625" s="119"/>
      <c r="R625" s="119" t="s">
        <v>126</v>
      </c>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row>
    <row r="626" spans="1:47" outlineLevel="1">
      <c r="A626" s="120"/>
      <c r="B626" s="122"/>
      <c r="C626" s="139" t="s">
        <v>662</v>
      </c>
      <c r="D626" s="157"/>
      <c r="E626" s="148"/>
      <c r="F626" s="176"/>
      <c r="G626" s="124"/>
      <c r="H626" s="173">
        <v>0</v>
      </c>
      <c r="I626" s="119"/>
      <c r="J626" s="119"/>
      <c r="K626" s="119"/>
      <c r="L626" s="119"/>
      <c r="M626" s="119"/>
      <c r="N626" s="119"/>
      <c r="O626" s="119"/>
      <c r="P626" s="119"/>
      <c r="Q626" s="119"/>
      <c r="R626" s="119" t="s">
        <v>128</v>
      </c>
      <c r="S626" s="119">
        <v>0</v>
      </c>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row>
    <row r="627" spans="1:47" ht="22.5" outlineLevel="1">
      <c r="A627" s="120"/>
      <c r="B627" s="122"/>
      <c r="C627" s="139" t="s">
        <v>188</v>
      </c>
      <c r="D627" s="157"/>
      <c r="E627" s="148"/>
      <c r="F627" s="176"/>
      <c r="G627" s="124"/>
      <c r="H627" s="173">
        <v>0</v>
      </c>
      <c r="I627" s="119"/>
      <c r="J627" s="119"/>
      <c r="K627" s="119"/>
      <c r="L627" s="119"/>
      <c r="M627" s="119"/>
      <c r="N627" s="119"/>
      <c r="O627" s="119"/>
      <c r="P627" s="119"/>
      <c r="Q627" s="119"/>
      <c r="R627" s="119" t="s">
        <v>128</v>
      </c>
      <c r="S627" s="119">
        <v>0</v>
      </c>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row>
    <row r="628" spans="1:47" outlineLevel="1">
      <c r="A628" s="120"/>
      <c r="B628" s="122"/>
      <c r="C628" s="139" t="s">
        <v>663</v>
      </c>
      <c r="D628" s="157"/>
      <c r="E628" s="148">
        <v>263.36</v>
      </c>
      <c r="F628" s="176"/>
      <c r="G628" s="124"/>
      <c r="H628" s="173">
        <v>0</v>
      </c>
      <c r="I628" s="119"/>
      <c r="J628" s="119"/>
      <c r="K628" s="119"/>
      <c r="L628" s="119"/>
      <c r="M628" s="119"/>
      <c r="N628" s="119"/>
      <c r="O628" s="119"/>
      <c r="P628" s="119"/>
      <c r="Q628" s="119"/>
      <c r="R628" s="119" t="s">
        <v>128</v>
      </c>
      <c r="S628" s="119">
        <v>0</v>
      </c>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row>
    <row r="629" spans="1:47" outlineLevel="1">
      <c r="A629" s="120"/>
      <c r="B629" s="122"/>
      <c r="C629" s="139" t="s">
        <v>664</v>
      </c>
      <c r="D629" s="157"/>
      <c r="E629" s="148">
        <v>52.7</v>
      </c>
      <c r="F629" s="176"/>
      <c r="G629" s="124"/>
      <c r="H629" s="173">
        <v>0</v>
      </c>
      <c r="I629" s="119"/>
      <c r="J629" s="119"/>
      <c r="K629" s="119"/>
      <c r="L629" s="119"/>
      <c r="M629" s="119"/>
      <c r="N629" s="119"/>
      <c r="O629" s="119"/>
      <c r="P629" s="119"/>
      <c r="Q629" s="119"/>
      <c r="R629" s="119" t="s">
        <v>128</v>
      </c>
      <c r="S629" s="119">
        <v>0</v>
      </c>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row>
    <row r="630" spans="1:47" outlineLevel="1">
      <c r="A630" s="120"/>
      <c r="B630" s="122"/>
      <c r="C630" s="139" t="s">
        <v>665</v>
      </c>
      <c r="D630" s="157"/>
      <c r="E630" s="148">
        <v>415.28</v>
      </c>
      <c r="F630" s="176"/>
      <c r="G630" s="124"/>
      <c r="H630" s="173">
        <v>0</v>
      </c>
      <c r="I630" s="119"/>
      <c r="J630" s="119"/>
      <c r="K630" s="119"/>
      <c r="L630" s="119"/>
      <c r="M630" s="119"/>
      <c r="N630" s="119"/>
      <c r="O630" s="119"/>
      <c r="P630" s="119"/>
      <c r="Q630" s="119"/>
      <c r="R630" s="119" t="s">
        <v>128</v>
      </c>
      <c r="S630" s="119">
        <v>0</v>
      </c>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row>
    <row r="631" spans="1:47" outlineLevel="1">
      <c r="A631" s="120"/>
      <c r="B631" s="122"/>
      <c r="C631" s="139" t="s">
        <v>666</v>
      </c>
      <c r="D631" s="157"/>
      <c r="E631" s="148">
        <v>37.020000000000003</v>
      </c>
      <c r="F631" s="176"/>
      <c r="G631" s="124"/>
      <c r="H631" s="173">
        <v>0</v>
      </c>
      <c r="I631" s="119"/>
      <c r="J631" s="119"/>
      <c r="K631" s="119"/>
      <c r="L631" s="119"/>
      <c r="M631" s="119"/>
      <c r="N631" s="119"/>
      <c r="O631" s="119"/>
      <c r="P631" s="119"/>
      <c r="Q631" s="119"/>
      <c r="R631" s="119" t="s">
        <v>128</v>
      </c>
      <c r="S631" s="119">
        <v>0</v>
      </c>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row>
    <row r="632" spans="1:47" outlineLevel="1">
      <c r="A632" s="120"/>
      <c r="B632" s="122"/>
      <c r="C632" s="139" t="s">
        <v>667</v>
      </c>
      <c r="D632" s="157"/>
      <c r="E632" s="148">
        <v>-76.875</v>
      </c>
      <c r="F632" s="176"/>
      <c r="G632" s="124"/>
      <c r="H632" s="173">
        <v>0</v>
      </c>
      <c r="I632" s="119"/>
      <c r="J632" s="119"/>
      <c r="K632" s="119"/>
      <c r="L632" s="119"/>
      <c r="M632" s="119"/>
      <c r="N632" s="119"/>
      <c r="O632" s="119"/>
      <c r="P632" s="119"/>
      <c r="Q632" s="119"/>
      <c r="R632" s="119" t="s">
        <v>128</v>
      </c>
      <c r="S632" s="119">
        <v>0</v>
      </c>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row>
    <row r="633" spans="1:47" outlineLevel="1">
      <c r="A633" s="120"/>
      <c r="B633" s="122"/>
      <c r="C633" s="139" t="s">
        <v>668</v>
      </c>
      <c r="D633" s="157"/>
      <c r="E633" s="148">
        <v>-2.375</v>
      </c>
      <c r="F633" s="176"/>
      <c r="G633" s="124"/>
      <c r="H633" s="173">
        <v>0</v>
      </c>
      <c r="I633" s="119"/>
      <c r="J633" s="119"/>
      <c r="K633" s="119"/>
      <c r="L633" s="119"/>
      <c r="M633" s="119"/>
      <c r="N633" s="119"/>
      <c r="O633" s="119"/>
      <c r="P633" s="119"/>
      <c r="Q633" s="119"/>
      <c r="R633" s="119" t="s">
        <v>128</v>
      </c>
      <c r="S633" s="119">
        <v>0</v>
      </c>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row>
    <row r="634" spans="1:47" outlineLevel="1">
      <c r="A634" s="120"/>
      <c r="B634" s="122"/>
      <c r="C634" s="139" t="s">
        <v>669</v>
      </c>
      <c r="D634" s="157"/>
      <c r="E634" s="148"/>
      <c r="F634" s="176"/>
      <c r="G634" s="124"/>
      <c r="H634" s="173">
        <v>0</v>
      </c>
      <c r="I634" s="119"/>
      <c r="J634" s="119"/>
      <c r="K634" s="119"/>
      <c r="L634" s="119"/>
      <c r="M634" s="119"/>
      <c r="N634" s="119"/>
      <c r="O634" s="119"/>
      <c r="P634" s="119"/>
      <c r="Q634" s="119"/>
      <c r="R634" s="119" t="s">
        <v>128</v>
      </c>
      <c r="S634" s="119">
        <v>0</v>
      </c>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row>
    <row r="635" spans="1:47" ht="22.5" outlineLevel="1">
      <c r="A635" s="120"/>
      <c r="B635" s="122"/>
      <c r="C635" s="139" t="s">
        <v>670</v>
      </c>
      <c r="D635" s="157"/>
      <c r="E635" s="148">
        <v>13.612500000000001</v>
      </c>
      <c r="F635" s="176"/>
      <c r="G635" s="124"/>
      <c r="H635" s="173">
        <v>0</v>
      </c>
      <c r="I635" s="119"/>
      <c r="J635" s="119"/>
      <c r="K635" s="119"/>
      <c r="L635" s="119"/>
      <c r="M635" s="119"/>
      <c r="N635" s="119"/>
      <c r="O635" s="119"/>
      <c r="P635" s="119"/>
      <c r="Q635" s="119"/>
      <c r="R635" s="119" t="s">
        <v>128</v>
      </c>
      <c r="S635" s="119">
        <v>0</v>
      </c>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row>
    <row r="636" spans="1:47" outlineLevel="1">
      <c r="A636" s="120"/>
      <c r="B636" s="122"/>
      <c r="C636" s="139" t="s">
        <v>671</v>
      </c>
      <c r="D636" s="157"/>
      <c r="E636" s="148">
        <v>0.89249999999999996</v>
      </c>
      <c r="F636" s="176"/>
      <c r="G636" s="124"/>
      <c r="H636" s="173">
        <v>0</v>
      </c>
      <c r="I636" s="119"/>
      <c r="J636" s="119"/>
      <c r="K636" s="119"/>
      <c r="L636" s="119"/>
      <c r="M636" s="119"/>
      <c r="N636" s="119"/>
      <c r="O636" s="119"/>
      <c r="P636" s="119"/>
      <c r="Q636" s="119"/>
      <c r="R636" s="119" t="s">
        <v>128</v>
      </c>
      <c r="S636" s="119">
        <v>0</v>
      </c>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row>
    <row r="637" spans="1:47" outlineLevel="1">
      <c r="A637" s="120"/>
      <c r="B637" s="122"/>
      <c r="C637" s="139" t="s">
        <v>672</v>
      </c>
      <c r="D637" s="157"/>
      <c r="E637" s="148">
        <v>546.12</v>
      </c>
      <c r="F637" s="176"/>
      <c r="G637" s="124"/>
      <c r="H637" s="173">
        <v>0</v>
      </c>
      <c r="I637" s="119"/>
      <c r="J637" s="119"/>
      <c r="K637" s="119"/>
      <c r="L637" s="119"/>
      <c r="M637" s="119"/>
      <c r="N637" s="119"/>
      <c r="O637" s="119"/>
      <c r="P637" s="119"/>
      <c r="Q637" s="119"/>
      <c r="R637" s="119" t="s">
        <v>128</v>
      </c>
      <c r="S637" s="119">
        <v>0</v>
      </c>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row>
    <row r="638" spans="1:47" outlineLevel="1">
      <c r="A638" s="120"/>
      <c r="B638" s="122"/>
      <c r="C638" s="139" t="s">
        <v>673</v>
      </c>
      <c r="D638" s="157"/>
      <c r="E638" s="148">
        <v>-43.7</v>
      </c>
      <c r="F638" s="176"/>
      <c r="G638" s="124"/>
      <c r="H638" s="173">
        <v>0</v>
      </c>
      <c r="I638" s="119"/>
      <c r="J638" s="119"/>
      <c r="K638" s="119"/>
      <c r="L638" s="119"/>
      <c r="M638" s="119"/>
      <c r="N638" s="119"/>
      <c r="O638" s="119"/>
      <c r="P638" s="119"/>
      <c r="Q638" s="119"/>
      <c r="R638" s="119" t="s">
        <v>128</v>
      </c>
      <c r="S638" s="119">
        <v>0</v>
      </c>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row>
    <row r="639" spans="1:47" outlineLevel="1">
      <c r="A639" s="120"/>
      <c r="B639" s="122"/>
      <c r="C639" s="139" t="s">
        <v>674</v>
      </c>
      <c r="D639" s="157"/>
      <c r="E639" s="148">
        <v>-7.125</v>
      </c>
      <c r="F639" s="176"/>
      <c r="G639" s="124"/>
      <c r="H639" s="173">
        <v>0</v>
      </c>
      <c r="I639" s="119"/>
      <c r="J639" s="119"/>
      <c r="K639" s="119"/>
      <c r="L639" s="119"/>
      <c r="M639" s="119"/>
      <c r="N639" s="119"/>
      <c r="O639" s="119"/>
      <c r="P639" s="119"/>
      <c r="Q639" s="119"/>
      <c r="R639" s="119" t="s">
        <v>128</v>
      </c>
      <c r="S639" s="119">
        <v>0</v>
      </c>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row>
    <row r="640" spans="1:47" outlineLevel="1">
      <c r="A640" s="120"/>
      <c r="B640" s="122"/>
      <c r="C640" s="139" t="s">
        <v>675</v>
      </c>
      <c r="D640" s="157"/>
      <c r="E640" s="148">
        <v>-39.3125</v>
      </c>
      <c r="F640" s="176"/>
      <c r="G640" s="124"/>
      <c r="H640" s="173">
        <v>0</v>
      </c>
      <c r="I640" s="119"/>
      <c r="J640" s="119"/>
      <c r="K640" s="119"/>
      <c r="L640" s="119"/>
      <c r="M640" s="119"/>
      <c r="N640" s="119"/>
      <c r="O640" s="119"/>
      <c r="P640" s="119"/>
      <c r="Q640" s="119"/>
      <c r="R640" s="119" t="s">
        <v>128</v>
      </c>
      <c r="S640" s="119">
        <v>0</v>
      </c>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row>
    <row r="641" spans="1:47" outlineLevel="1">
      <c r="A641" s="120"/>
      <c r="B641" s="122"/>
      <c r="C641" s="139" t="s">
        <v>669</v>
      </c>
      <c r="D641" s="157"/>
      <c r="E641" s="148"/>
      <c r="F641" s="176"/>
      <c r="G641" s="124"/>
      <c r="H641" s="173">
        <v>0</v>
      </c>
      <c r="I641" s="119"/>
      <c r="J641" s="119"/>
      <c r="K641" s="119"/>
      <c r="L641" s="119"/>
      <c r="M641" s="119"/>
      <c r="N641" s="119"/>
      <c r="O641" s="119"/>
      <c r="P641" s="119"/>
      <c r="Q641" s="119"/>
      <c r="R641" s="119" t="s">
        <v>128</v>
      </c>
      <c r="S641" s="119">
        <v>0</v>
      </c>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row>
    <row r="642" spans="1:47" outlineLevel="1">
      <c r="A642" s="120"/>
      <c r="B642" s="122"/>
      <c r="C642" s="139" t="s">
        <v>676</v>
      </c>
      <c r="D642" s="157"/>
      <c r="E642" s="148">
        <v>12.12</v>
      </c>
      <c r="F642" s="176"/>
      <c r="G642" s="124"/>
      <c r="H642" s="173">
        <v>0</v>
      </c>
      <c r="I642" s="119"/>
      <c r="J642" s="119"/>
      <c r="K642" s="119"/>
      <c r="L642" s="119"/>
      <c r="M642" s="119"/>
      <c r="N642" s="119"/>
      <c r="O642" s="119"/>
      <c r="P642" s="119"/>
      <c r="Q642" s="119"/>
      <c r="R642" s="119" t="s">
        <v>128</v>
      </c>
      <c r="S642" s="119">
        <v>0</v>
      </c>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row>
    <row r="643" spans="1:47" outlineLevel="1">
      <c r="A643" s="120"/>
      <c r="B643" s="122"/>
      <c r="C643" s="139" t="s">
        <v>677</v>
      </c>
      <c r="D643" s="157"/>
      <c r="E643" s="148">
        <v>1.9275</v>
      </c>
      <c r="F643" s="176"/>
      <c r="G643" s="124"/>
      <c r="H643" s="173">
        <v>0</v>
      </c>
      <c r="I643" s="119"/>
      <c r="J643" s="119"/>
      <c r="K643" s="119"/>
      <c r="L643" s="119"/>
      <c r="M643" s="119"/>
      <c r="N643" s="119"/>
      <c r="O643" s="119"/>
      <c r="P643" s="119"/>
      <c r="Q643" s="119"/>
      <c r="R643" s="119" t="s">
        <v>128</v>
      </c>
      <c r="S643" s="119">
        <v>0</v>
      </c>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row>
    <row r="644" spans="1:47" outlineLevel="1">
      <c r="A644" s="120"/>
      <c r="B644" s="122"/>
      <c r="C644" s="139" t="s">
        <v>678</v>
      </c>
      <c r="D644" s="157"/>
      <c r="E644" s="148">
        <v>7.7212500000000004</v>
      </c>
      <c r="F644" s="176"/>
      <c r="G644" s="124"/>
      <c r="H644" s="173">
        <v>0</v>
      </c>
      <c r="I644" s="119"/>
      <c r="J644" s="119"/>
      <c r="K644" s="119"/>
      <c r="L644" s="119"/>
      <c r="M644" s="119"/>
      <c r="N644" s="119"/>
      <c r="O644" s="119"/>
      <c r="P644" s="119"/>
      <c r="Q644" s="119"/>
      <c r="R644" s="119" t="s">
        <v>128</v>
      </c>
      <c r="S644" s="119">
        <v>0</v>
      </c>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row>
    <row r="645" spans="1:47" outlineLevel="1">
      <c r="A645" s="120"/>
      <c r="B645" s="122"/>
      <c r="C645" s="139" t="s">
        <v>679</v>
      </c>
      <c r="D645" s="157"/>
      <c r="E645" s="148">
        <v>6.8</v>
      </c>
      <c r="F645" s="176"/>
      <c r="G645" s="124"/>
      <c r="H645" s="173">
        <v>0</v>
      </c>
      <c r="I645" s="119"/>
      <c r="J645" s="119"/>
      <c r="K645" s="119"/>
      <c r="L645" s="119"/>
      <c r="M645" s="119"/>
      <c r="N645" s="119"/>
      <c r="O645" s="119"/>
      <c r="P645" s="119"/>
      <c r="Q645" s="119"/>
      <c r="R645" s="119" t="s">
        <v>128</v>
      </c>
      <c r="S645" s="119">
        <v>0</v>
      </c>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row>
    <row r="646" spans="1:47" ht="33.75" outlineLevel="1">
      <c r="A646" s="120"/>
      <c r="B646" s="122"/>
      <c r="C646" s="139" t="s">
        <v>680</v>
      </c>
      <c r="D646" s="157"/>
      <c r="E646" s="148">
        <v>32.520000000000003</v>
      </c>
      <c r="F646" s="176"/>
      <c r="G646" s="124"/>
      <c r="H646" s="173">
        <v>0</v>
      </c>
      <c r="I646" s="119"/>
      <c r="J646" s="119"/>
      <c r="K646" s="119"/>
      <c r="L646" s="119"/>
      <c r="M646" s="119"/>
      <c r="N646" s="119"/>
      <c r="O646" s="119"/>
      <c r="P646" s="119"/>
      <c r="Q646" s="119"/>
      <c r="R646" s="119" t="s">
        <v>128</v>
      </c>
      <c r="S646" s="119">
        <v>0</v>
      </c>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row>
    <row r="647" spans="1:47" outlineLevel="1">
      <c r="A647" s="120"/>
      <c r="B647" s="122"/>
      <c r="C647" s="139" t="s">
        <v>681</v>
      </c>
      <c r="D647" s="157"/>
      <c r="E647" s="148">
        <v>0.75</v>
      </c>
      <c r="F647" s="176"/>
      <c r="G647" s="124"/>
      <c r="H647" s="173">
        <v>0</v>
      </c>
      <c r="I647" s="119"/>
      <c r="J647" s="119"/>
      <c r="K647" s="119"/>
      <c r="L647" s="119"/>
      <c r="M647" s="119"/>
      <c r="N647" s="119"/>
      <c r="O647" s="119"/>
      <c r="P647" s="119"/>
      <c r="Q647" s="119"/>
      <c r="R647" s="119" t="s">
        <v>128</v>
      </c>
      <c r="S647" s="119">
        <v>0</v>
      </c>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row>
    <row r="648" spans="1:47" outlineLevel="1">
      <c r="A648" s="120">
        <v>133</v>
      </c>
      <c r="B648" s="122" t="s">
        <v>682</v>
      </c>
      <c r="C648" s="138" t="s">
        <v>683</v>
      </c>
      <c r="D648" s="156" t="s">
        <v>263</v>
      </c>
      <c r="E648" s="124">
        <v>69</v>
      </c>
      <c r="F648" s="176"/>
      <c r="G648" s="124">
        <f>ROUND(E648*F648,2)</f>
        <v>0</v>
      </c>
      <c r="H648" s="173" t="s">
        <v>1523</v>
      </c>
      <c r="I648" s="119"/>
      <c r="J648" s="119"/>
      <c r="K648" s="119"/>
      <c r="L648" s="119"/>
      <c r="M648" s="119"/>
      <c r="N648" s="119"/>
      <c r="O648" s="119"/>
      <c r="P648" s="119"/>
      <c r="Q648" s="119"/>
      <c r="R648" s="119" t="s">
        <v>126</v>
      </c>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row>
    <row r="649" spans="1:47" outlineLevel="1">
      <c r="A649" s="120"/>
      <c r="B649" s="122"/>
      <c r="C649" s="139" t="s">
        <v>662</v>
      </c>
      <c r="D649" s="157"/>
      <c r="E649" s="148"/>
      <c r="F649" s="176"/>
      <c r="G649" s="124"/>
      <c r="H649" s="173">
        <v>0</v>
      </c>
      <c r="I649" s="119"/>
      <c r="J649" s="119"/>
      <c r="K649" s="119"/>
      <c r="L649" s="119"/>
      <c r="M649" s="119"/>
      <c r="N649" s="119"/>
      <c r="O649" s="119"/>
      <c r="P649" s="119"/>
      <c r="Q649" s="119"/>
      <c r="R649" s="119" t="s">
        <v>128</v>
      </c>
      <c r="S649" s="119">
        <v>0</v>
      </c>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row>
    <row r="650" spans="1:47" ht="22.5" outlineLevel="1">
      <c r="A650" s="120"/>
      <c r="B650" s="122"/>
      <c r="C650" s="139" t="s">
        <v>188</v>
      </c>
      <c r="D650" s="157"/>
      <c r="E650" s="148"/>
      <c r="F650" s="176"/>
      <c r="G650" s="124"/>
      <c r="H650" s="173">
        <v>0</v>
      </c>
      <c r="I650" s="119"/>
      <c r="J650" s="119"/>
      <c r="K650" s="119"/>
      <c r="L650" s="119"/>
      <c r="M650" s="119"/>
      <c r="N650" s="119"/>
      <c r="O650" s="119"/>
      <c r="P650" s="119"/>
      <c r="Q650" s="119"/>
      <c r="R650" s="119" t="s">
        <v>128</v>
      </c>
      <c r="S650" s="119">
        <v>0</v>
      </c>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row>
    <row r="651" spans="1:47" outlineLevel="1">
      <c r="A651" s="120"/>
      <c r="B651" s="122"/>
      <c r="C651" s="139" t="s">
        <v>684</v>
      </c>
      <c r="D651" s="157"/>
      <c r="E651" s="148">
        <v>69</v>
      </c>
      <c r="F651" s="176"/>
      <c r="G651" s="124"/>
      <c r="H651" s="173">
        <v>0</v>
      </c>
      <c r="I651" s="119"/>
      <c r="J651" s="119"/>
      <c r="K651" s="119"/>
      <c r="L651" s="119"/>
      <c r="M651" s="119"/>
      <c r="N651" s="119"/>
      <c r="O651" s="119"/>
      <c r="P651" s="119"/>
      <c r="Q651" s="119"/>
      <c r="R651" s="119" t="s">
        <v>128</v>
      </c>
      <c r="S651" s="119">
        <v>0</v>
      </c>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row>
    <row r="652" spans="1:47" outlineLevel="1">
      <c r="A652" s="120">
        <v>134</v>
      </c>
      <c r="B652" s="122" t="s">
        <v>685</v>
      </c>
      <c r="C652" s="138" t="s">
        <v>686</v>
      </c>
      <c r="D652" s="156" t="s">
        <v>263</v>
      </c>
      <c r="E652" s="124">
        <v>65.05</v>
      </c>
      <c r="F652" s="176"/>
      <c r="G652" s="124">
        <f>ROUND(E652*F652,2)</f>
        <v>0</v>
      </c>
      <c r="H652" s="173" t="s">
        <v>1523</v>
      </c>
      <c r="I652" s="119"/>
      <c r="J652" s="119"/>
      <c r="K652" s="119"/>
      <c r="L652" s="119"/>
      <c r="M652" s="119"/>
      <c r="N652" s="119"/>
      <c r="O652" s="119"/>
      <c r="P652" s="119"/>
      <c r="Q652" s="119"/>
      <c r="R652" s="119" t="s">
        <v>126</v>
      </c>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row>
    <row r="653" spans="1:47" outlineLevel="1">
      <c r="A653" s="120"/>
      <c r="B653" s="122"/>
      <c r="C653" s="139" t="s">
        <v>662</v>
      </c>
      <c r="D653" s="157"/>
      <c r="E653" s="148"/>
      <c r="F653" s="176"/>
      <c r="G653" s="124"/>
      <c r="H653" s="173">
        <v>0</v>
      </c>
      <c r="I653" s="119"/>
      <c r="J653" s="119"/>
      <c r="K653" s="119"/>
      <c r="L653" s="119"/>
      <c r="M653" s="119"/>
      <c r="N653" s="119"/>
      <c r="O653" s="119"/>
      <c r="P653" s="119"/>
      <c r="Q653" s="119"/>
      <c r="R653" s="119" t="s">
        <v>128</v>
      </c>
      <c r="S653" s="119">
        <v>0</v>
      </c>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row>
    <row r="654" spans="1:47" ht="22.5" outlineLevel="1">
      <c r="A654" s="120"/>
      <c r="B654" s="122"/>
      <c r="C654" s="139" t="s">
        <v>188</v>
      </c>
      <c r="D654" s="157"/>
      <c r="E654" s="148"/>
      <c r="F654" s="176"/>
      <c r="G654" s="124"/>
      <c r="H654" s="173">
        <v>0</v>
      </c>
      <c r="I654" s="119"/>
      <c r="J654" s="119"/>
      <c r="K654" s="119"/>
      <c r="L654" s="119"/>
      <c r="M654" s="119"/>
      <c r="N654" s="119"/>
      <c r="O654" s="119"/>
      <c r="P654" s="119"/>
      <c r="Q654" s="119"/>
      <c r="R654" s="119" t="s">
        <v>128</v>
      </c>
      <c r="S654" s="119">
        <v>0</v>
      </c>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row>
    <row r="655" spans="1:47" outlineLevel="1">
      <c r="A655" s="120"/>
      <c r="B655" s="122"/>
      <c r="C655" s="139" t="s">
        <v>687</v>
      </c>
      <c r="D655" s="157"/>
      <c r="E655" s="148">
        <v>65.05</v>
      </c>
      <c r="F655" s="176"/>
      <c r="G655" s="124"/>
      <c r="H655" s="173">
        <v>0</v>
      </c>
      <c r="I655" s="119"/>
      <c r="J655" s="119"/>
      <c r="K655" s="119"/>
      <c r="L655" s="119"/>
      <c r="M655" s="119"/>
      <c r="N655" s="119"/>
      <c r="O655" s="119"/>
      <c r="P655" s="119"/>
      <c r="Q655" s="119"/>
      <c r="R655" s="119" t="s">
        <v>128</v>
      </c>
      <c r="S655" s="119">
        <v>0</v>
      </c>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row>
    <row r="656" spans="1:47" outlineLevel="1">
      <c r="A656" s="120">
        <v>135</v>
      </c>
      <c r="B656" s="122" t="s">
        <v>688</v>
      </c>
      <c r="C656" s="138" t="s">
        <v>689</v>
      </c>
      <c r="D656" s="156" t="s">
        <v>179</v>
      </c>
      <c r="E656" s="124">
        <v>276.77999999999997</v>
      </c>
      <c r="F656" s="176"/>
      <c r="G656" s="124">
        <f>ROUND(E656*F656,2)</f>
        <v>0</v>
      </c>
      <c r="H656" s="173" t="s">
        <v>1522</v>
      </c>
      <c r="I656" s="119"/>
      <c r="J656" s="119"/>
      <c r="K656" s="119"/>
      <c r="L656" s="119"/>
      <c r="M656" s="119"/>
      <c r="N656" s="119"/>
      <c r="O656" s="119"/>
      <c r="P656" s="119"/>
      <c r="Q656" s="119"/>
      <c r="R656" s="119" t="s">
        <v>126</v>
      </c>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row>
    <row r="657" spans="1:47" outlineLevel="1">
      <c r="A657" s="120"/>
      <c r="B657" s="122"/>
      <c r="C657" s="139" t="s">
        <v>662</v>
      </c>
      <c r="D657" s="157"/>
      <c r="E657" s="148"/>
      <c r="F657" s="176"/>
      <c r="G657" s="124"/>
      <c r="H657" s="173">
        <v>0</v>
      </c>
      <c r="I657" s="119"/>
      <c r="J657" s="119"/>
      <c r="K657" s="119"/>
      <c r="L657" s="119"/>
      <c r="M657" s="119"/>
      <c r="N657" s="119"/>
      <c r="O657" s="119"/>
      <c r="P657" s="119"/>
      <c r="Q657" s="119"/>
      <c r="R657" s="119" t="s">
        <v>128</v>
      </c>
      <c r="S657" s="119">
        <v>0</v>
      </c>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row>
    <row r="658" spans="1:47" ht="22.5" outlineLevel="1">
      <c r="A658" s="120"/>
      <c r="B658" s="122"/>
      <c r="C658" s="139" t="s">
        <v>188</v>
      </c>
      <c r="D658" s="157"/>
      <c r="E658" s="148"/>
      <c r="F658" s="176"/>
      <c r="G658" s="124"/>
      <c r="H658" s="173">
        <v>0</v>
      </c>
      <c r="I658" s="119"/>
      <c r="J658" s="119"/>
      <c r="K658" s="119"/>
      <c r="L658" s="119"/>
      <c r="M658" s="119"/>
      <c r="N658" s="119"/>
      <c r="O658" s="119"/>
      <c r="P658" s="119"/>
      <c r="Q658" s="119"/>
      <c r="R658" s="119" t="s">
        <v>128</v>
      </c>
      <c r="S658" s="119">
        <v>0</v>
      </c>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row>
    <row r="659" spans="1:47" outlineLevel="1">
      <c r="A659" s="120"/>
      <c r="B659" s="122"/>
      <c r="C659" s="139" t="s">
        <v>663</v>
      </c>
      <c r="D659" s="157"/>
      <c r="E659" s="148">
        <v>263.36</v>
      </c>
      <c r="F659" s="176"/>
      <c r="G659" s="124"/>
      <c r="H659" s="173">
        <v>0</v>
      </c>
      <c r="I659" s="119"/>
      <c r="J659" s="119"/>
      <c r="K659" s="119"/>
      <c r="L659" s="119"/>
      <c r="M659" s="119"/>
      <c r="N659" s="119"/>
      <c r="O659" s="119"/>
      <c r="P659" s="119"/>
      <c r="Q659" s="119"/>
      <c r="R659" s="119" t="s">
        <v>128</v>
      </c>
      <c r="S659" s="119">
        <v>0</v>
      </c>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row>
    <row r="660" spans="1:47" outlineLevel="1">
      <c r="A660" s="120"/>
      <c r="B660" s="122"/>
      <c r="C660" s="139" t="s">
        <v>690</v>
      </c>
      <c r="D660" s="157"/>
      <c r="E660" s="148">
        <v>13.42</v>
      </c>
      <c r="F660" s="176"/>
      <c r="G660" s="124"/>
      <c r="H660" s="173">
        <v>0</v>
      </c>
      <c r="I660" s="119"/>
      <c r="J660" s="119"/>
      <c r="K660" s="119"/>
      <c r="L660" s="119"/>
      <c r="M660" s="119"/>
      <c r="N660" s="119"/>
      <c r="O660" s="119"/>
      <c r="P660" s="119"/>
      <c r="Q660" s="119"/>
      <c r="R660" s="119" t="s">
        <v>128</v>
      </c>
      <c r="S660" s="119">
        <v>0</v>
      </c>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row>
    <row r="661" spans="1:47" ht="22.5" outlineLevel="1">
      <c r="A661" s="120">
        <v>136</v>
      </c>
      <c r="B661" s="122" t="s">
        <v>691</v>
      </c>
      <c r="C661" s="138" t="s">
        <v>692</v>
      </c>
      <c r="D661" s="156" t="s">
        <v>179</v>
      </c>
      <c r="E661" s="124">
        <v>52.7</v>
      </c>
      <c r="F661" s="176"/>
      <c r="G661" s="124">
        <f>ROUND(E661*F661,2)</f>
        <v>0</v>
      </c>
      <c r="H661" s="173" t="s">
        <v>1522</v>
      </c>
      <c r="I661" s="119"/>
      <c r="J661" s="119"/>
      <c r="K661" s="119"/>
      <c r="L661" s="119"/>
      <c r="M661" s="119"/>
      <c r="N661" s="119"/>
      <c r="O661" s="119"/>
      <c r="P661" s="119"/>
      <c r="Q661" s="119"/>
      <c r="R661" s="119" t="s">
        <v>126</v>
      </c>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row>
    <row r="662" spans="1:47" outlineLevel="1">
      <c r="A662" s="120"/>
      <c r="B662" s="122"/>
      <c r="C662" s="139" t="s">
        <v>662</v>
      </c>
      <c r="D662" s="157"/>
      <c r="E662" s="148"/>
      <c r="F662" s="176"/>
      <c r="G662" s="124"/>
      <c r="H662" s="173">
        <v>0</v>
      </c>
      <c r="I662" s="119"/>
      <c r="J662" s="119"/>
      <c r="K662" s="119"/>
      <c r="L662" s="119"/>
      <c r="M662" s="119"/>
      <c r="N662" s="119"/>
      <c r="O662" s="119"/>
      <c r="P662" s="119"/>
      <c r="Q662" s="119"/>
      <c r="R662" s="119" t="s">
        <v>128</v>
      </c>
      <c r="S662" s="119">
        <v>0</v>
      </c>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row>
    <row r="663" spans="1:47" ht="22.5" outlineLevel="1">
      <c r="A663" s="120"/>
      <c r="B663" s="122"/>
      <c r="C663" s="139" t="s">
        <v>188</v>
      </c>
      <c r="D663" s="157"/>
      <c r="E663" s="148"/>
      <c r="F663" s="176"/>
      <c r="G663" s="124"/>
      <c r="H663" s="173">
        <v>0</v>
      </c>
      <c r="I663" s="119"/>
      <c r="J663" s="119"/>
      <c r="K663" s="119"/>
      <c r="L663" s="119"/>
      <c r="M663" s="119"/>
      <c r="N663" s="119"/>
      <c r="O663" s="119"/>
      <c r="P663" s="119"/>
      <c r="Q663" s="119"/>
      <c r="R663" s="119" t="s">
        <v>128</v>
      </c>
      <c r="S663" s="119">
        <v>0</v>
      </c>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row>
    <row r="664" spans="1:47" outlineLevel="1">
      <c r="A664" s="120"/>
      <c r="B664" s="122"/>
      <c r="C664" s="139" t="s">
        <v>664</v>
      </c>
      <c r="D664" s="157"/>
      <c r="E664" s="148">
        <v>52.7</v>
      </c>
      <c r="F664" s="176"/>
      <c r="G664" s="124"/>
      <c r="H664" s="173">
        <v>0</v>
      </c>
      <c r="I664" s="119"/>
      <c r="J664" s="119"/>
      <c r="K664" s="119"/>
      <c r="L664" s="119"/>
      <c r="M664" s="119"/>
      <c r="N664" s="119"/>
      <c r="O664" s="119"/>
      <c r="P664" s="119"/>
      <c r="Q664" s="119"/>
      <c r="R664" s="119" t="s">
        <v>128</v>
      </c>
      <c r="S664" s="119">
        <v>0</v>
      </c>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row>
    <row r="665" spans="1:47" ht="22.5" outlineLevel="1">
      <c r="A665" s="120">
        <v>137</v>
      </c>
      <c r="B665" s="122" t="s">
        <v>693</v>
      </c>
      <c r="C665" s="138" t="s">
        <v>694</v>
      </c>
      <c r="D665" s="156" t="s">
        <v>179</v>
      </c>
      <c r="E665" s="124">
        <v>14.505000000000001</v>
      </c>
      <c r="F665" s="176"/>
      <c r="G665" s="124">
        <f>ROUND(E665*F665,2)</f>
        <v>0</v>
      </c>
      <c r="H665" s="173" t="s">
        <v>1523</v>
      </c>
      <c r="I665" s="119"/>
      <c r="J665" s="119"/>
      <c r="K665" s="119"/>
      <c r="L665" s="119"/>
      <c r="M665" s="119"/>
      <c r="N665" s="119"/>
      <c r="O665" s="119"/>
      <c r="P665" s="119"/>
      <c r="Q665" s="119"/>
      <c r="R665" s="119" t="s">
        <v>126</v>
      </c>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row>
    <row r="666" spans="1:47" outlineLevel="1">
      <c r="A666" s="120"/>
      <c r="B666" s="122"/>
      <c r="C666" s="139" t="s">
        <v>662</v>
      </c>
      <c r="D666" s="157"/>
      <c r="E666" s="148"/>
      <c r="F666" s="176"/>
      <c r="G666" s="124"/>
      <c r="H666" s="173">
        <v>0</v>
      </c>
      <c r="I666" s="119"/>
      <c r="J666" s="119"/>
      <c r="K666" s="119"/>
      <c r="L666" s="119"/>
      <c r="M666" s="119"/>
      <c r="N666" s="119"/>
      <c r="O666" s="119"/>
      <c r="P666" s="119"/>
      <c r="Q666" s="119"/>
      <c r="R666" s="119" t="s">
        <v>128</v>
      </c>
      <c r="S666" s="119">
        <v>0</v>
      </c>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row>
    <row r="667" spans="1:47" ht="22.5" outlineLevel="1">
      <c r="A667" s="120"/>
      <c r="B667" s="122"/>
      <c r="C667" s="139" t="s">
        <v>188</v>
      </c>
      <c r="D667" s="157"/>
      <c r="E667" s="148"/>
      <c r="F667" s="176"/>
      <c r="G667" s="124"/>
      <c r="H667" s="173">
        <v>0</v>
      </c>
      <c r="I667" s="119"/>
      <c r="J667" s="119"/>
      <c r="K667" s="119"/>
      <c r="L667" s="119"/>
      <c r="M667" s="119"/>
      <c r="N667" s="119"/>
      <c r="O667" s="119"/>
      <c r="P667" s="119"/>
      <c r="Q667" s="119"/>
      <c r="R667" s="119" t="s">
        <v>128</v>
      </c>
      <c r="S667" s="119">
        <v>0</v>
      </c>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row>
    <row r="668" spans="1:47" outlineLevel="1">
      <c r="A668" s="120"/>
      <c r="B668" s="122"/>
      <c r="C668" s="139" t="s">
        <v>695</v>
      </c>
      <c r="D668" s="157"/>
      <c r="E668" s="148"/>
      <c r="F668" s="176"/>
      <c r="G668" s="124"/>
      <c r="H668" s="173">
        <v>0</v>
      </c>
      <c r="I668" s="119"/>
      <c r="J668" s="119"/>
      <c r="K668" s="119"/>
      <c r="L668" s="119"/>
      <c r="M668" s="119"/>
      <c r="N668" s="119"/>
      <c r="O668" s="119"/>
      <c r="P668" s="119"/>
      <c r="Q668" s="119"/>
      <c r="R668" s="119" t="s">
        <v>128</v>
      </c>
      <c r="S668" s="119">
        <v>0</v>
      </c>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row>
    <row r="669" spans="1:47" outlineLevel="1">
      <c r="A669" s="120"/>
      <c r="B669" s="122"/>
      <c r="C669" s="139" t="s">
        <v>669</v>
      </c>
      <c r="D669" s="157"/>
      <c r="E669" s="148"/>
      <c r="F669" s="176"/>
      <c r="G669" s="124"/>
      <c r="H669" s="173">
        <v>0</v>
      </c>
      <c r="I669" s="119"/>
      <c r="J669" s="119"/>
      <c r="K669" s="119"/>
      <c r="L669" s="119"/>
      <c r="M669" s="119"/>
      <c r="N669" s="119"/>
      <c r="O669" s="119"/>
      <c r="P669" s="119"/>
      <c r="Q669" s="119"/>
      <c r="R669" s="119" t="s">
        <v>128</v>
      </c>
      <c r="S669" s="119">
        <v>0</v>
      </c>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row>
    <row r="670" spans="1:47" ht="22.5" outlineLevel="1">
      <c r="A670" s="120"/>
      <c r="B670" s="122"/>
      <c r="C670" s="139" t="s">
        <v>670</v>
      </c>
      <c r="D670" s="157"/>
      <c r="E670" s="148">
        <v>13.612500000000001</v>
      </c>
      <c r="F670" s="176"/>
      <c r="G670" s="124"/>
      <c r="H670" s="173">
        <v>0</v>
      </c>
      <c r="I670" s="119"/>
      <c r="J670" s="119"/>
      <c r="K670" s="119"/>
      <c r="L670" s="119"/>
      <c r="M670" s="119"/>
      <c r="N670" s="119"/>
      <c r="O670" s="119"/>
      <c r="P670" s="119"/>
      <c r="Q670" s="119"/>
      <c r="R670" s="119" t="s">
        <v>128</v>
      </c>
      <c r="S670" s="119">
        <v>0</v>
      </c>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row>
    <row r="671" spans="1:47" outlineLevel="1">
      <c r="A671" s="120"/>
      <c r="B671" s="122"/>
      <c r="C671" s="139" t="s">
        <v>671</v>
      </c>
      <c r="D671" s="157"/>
      <c r="E671" s="148">
        <v>0.89249999999999996</v>
      </c>
      <c r="F671" s="176"/>
      <c r="G671" s="124"/>
      <c r="H671" s="173">
        <v>0</v>
      </c>
      <c r="I671" s="119"/>
      <c r="J671" s="119"/>
      <c r="K671" s="119"/>
      <c r="L671" s="119"/>
      <c r="M671" s="119"/>
      <c r="N671" s="119"/>
      <c r="O671" s="119"/>
      <c r="P671" s="119"/>
      <c r="Q671" s="119"/>
      <c r="R671" s="119" t="s">
        <v>128</v>
      </c>
      <c r="S671" s="119">
        <v>0</v>
      </c>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row>
    <row r="672" spans="1:47" outlineLevel="1">
      <c r="A672" s="120">
        <v>138</v>
      </c>
      <c r="B672" s="122" t="s">
        <v>696</v>
      </c>
      <c r="C672" s="138" t="s">
        <v>697</v>
      </c>
      <c r="D672" s="156" t="s">
        <v>179</v>
      </c>
      <c r="E672" s="124">
        <v>21.768750000000001</v>
      </c>
      <c r="F672" s="176"/>
      <c r="G672" s="124">
        <f>ROUND(E672*F672,2)</f>
        <v>0</v>
      </c>
      <c r="H672" s="173" t="s">
        <v>1522</v>
      </c>
      <c r="I672" s="119"/>
      <c r="J672" s="119"/>
      <c r="K672" s="119"/>
      <c r="L672" s="119"/>
      <c r="M672" s="119"/>
      <c r="N672" s="119"/>
      <c r="O672" s="119"/>
      <c r="P672" s="119"/>
      <c r="Q672" s="119"/>
      <c r="R672" s="119" t="s">
        <v>126</v>
      </c>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row>
    <row r="673" spans="1:47" outlineLevel="1">
      <c r="A673" s="120"/>
      <c r="B673" s="122"/>
      <c r="C673" s="139" t="s">
        <v>662</v>
      </c>
      <c r="D673" s="157"/>
      <c r="E673" s="148"/>
      <c r="F673" s="176"/>
      <c r="G673" s="124"/>
      <c r="H673" s="173">
        <v>0</v>
      </c>
      <c r="I673" s="119"/>
      <c r="J673" s="119"/>
      <c r="K673" s="119"/>
      <c r="L673" s="119"/>
      <c r="M673" s="119"/>
      <c r="N673" s="119"/>
      <c r="O673" s="119"/>
      <c r="P673" s="119"/>
      <c r="Q673" s="119"/>
      <c r="R673" s="119" t="s">
        <v>128</v>
      </c>
      <c r="S673" s="119">
        <v>0</v>
      </c>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row>
    <row r="674" spans="1:47" ht="22.5" outlineLevel="1">
      <c r="A674" s="120"/>
      <c r="B674" s="122"/>
      <c r="C674" s="139" t="s">
        <v>188</v>
      </c>
      <c r="D674" s="157"/>
      <c r="E674" s="148"/>
      <c r="F674" s="176"/>
      <c r="G674" s="124"/>
      <c r="H674" s="173">
        <v>0</v>
      </c>
      <c r="I674" s="119"/>
      <c r="J674" s="119"/>
      <c r="K674" s="119"/>
      <c r="L674" s="119"/>
      <c r="M674" s="119"/>
      <c r="N674" s="119"/>
      <c r="O674" s="119"/>
      <c r="P674" s="119"/>
      <c r="Q674" s="119"/>
      <c r="R674" s="119" t="s">
        <v>128</v>
      </c>
      <c r="S674" s="119">
        <v>0</v>
      </c>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row>
    <row r="675" spans="1:47" outlineLevel="1">
      <c r="A675" s="120"/>
      <c r="B675" s="122"/>
      <c r="C675" s="139" t="s">
        <v>698</v>
      </c>
      <c r="D675" s="157"/>
      <c r="E675" s="148"/>
      <c r="F675" s="176"/>
      <c r="G675" s="124"/>
      <c r="H675" s="173">
        <v>0</v>
      </c>
      <c r="I675" s="119"/>
      <c r="J675" s="119"/>
      <c r="K675" s="119"/>
      <c r="L675" s="119"/>
      <c r="M675" s="119"/>
      <c r="N675" s="119"/>
      <c r="O675" s="119"/>
      <c r="P675" s="119"/>
      <c r="Q675" s="119"/>
      <c r="R675" s="119" t="s">
        <v>128</v>
      </c>
      <c r="S675" s="119">
        <v>0</v>
      </c>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row>
    <row r="676" spans="1:47" outlineLevel="1">
      <c r="A676" s="120"/>
      <c r="B676" s="122"/>
      <c r="C676" s="139" t="s">
        <v>669</v>
      </c>
      <c r="D676" s="157"/>
      <c r="E676" s="148"/>
      <c r="F676" s="176"/>
      <c r="G676" s="124"/>
      <c r="H676" s="173">
        <v>0</v>
      </c>
      <c r="I676" s="119"/>
      <c r="J676" s="119"/>
      <c r="K676" s="119"/>
      <c r="L676" s="119"/>
      <c r="M676" s="119"/>
      <c r="N676" s="119"/>
      <c r="O676" s="119"/>
      <c r="P676" s="119"/>
      <c r="Q676" s="119"/>
      <c r="R676" s="119" t="s">
        <v>128</v>
      </c>
      <c r="S676" s="119">
        <v>0</v>
      </c>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row>
    <row r="677" spans="1:47" outlineLevel="1">
      <c r="A677" s="120"/>
      <c r="B677" s="122"/>
      <c r="C677" s="139" t="s">
        <v>676</v>
      </c>
      <c r="D677" s="157"/>
      <c r="E677" s="148">
        <v>12.12</v>
      </c>
      <c r="F677" s="176"/>
      <c r="G677" s="124"/>
      <c r="H677" s="173">
        <v>0</v>
      </c>
      <c r="I677" s="119"/>
      <c r="J677" s="119"/>
      <c r="K677" s="119"/>
      <c r="L677" s="119"/>
      <c r="M677" s="119"/>
      <c r="N677" s="119"/>
      <c r="O677" s="119"/>
      <c r="P677" s="119"/>
      <c r="Q677" s="119"/>
      <c r="R677" s="119" t="s">
        <v>128</v>
      </c>
      <c r="S677" s="119">
        <v>0</v>
      </c>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row>
    <row r="678" spans="1:47" outlineLevel="1">
      <c r="A678" s="120"/>
      <c r="B678" s="122"/>
      <c r="C678" s="139" t="s">
        <v>677</v>
      </c>
      <c r="D678" s="157"/>
      <c r="E678" s="148">
        <v>1.9275</v>
      </c>
      <c r="F678" s="176"/>
      <c r="G678" s="124"/>
      <c r="H678" s="173">
        <v>0</v>
      </c>
      <c r="I678" s="119"/>
      <c r="J678" s="119"/>
      <c r="K678" s="119"/>
      <c r="L678" s="119"/>
      <c r="M678" s="119"/>
      <c r="N678" s="119"/>
      <c r="O678" s="119"/>
      <c r="P678" s="119"/>
      <c r="Q678" s="119"/>
      <c r="R678" s="119" t="s">
        <v>128</v>
      </c>
      <c r="S678" s="119">
        <v>0</v>
      </c>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row>
    <row r="679" spans="1:47" outlineLevel="1">
      <c r="A679" s="120"/>
      <c r="B679" s="122"/>
      <c r="C679" s="139" t="s">
        <v>678</v>
      </c>
      <c r="D679" s="157"/>
      <c r="E679" s="148">
        <v>7.7212500000000004</v>
      </c>
      <c r="F679" s="176"/>
      <c r="G679" s="124"/>
      <c r="H679" s="173">
        <v>0</v>
      </c>
      <c r="I679" s="119"/>
      <c r="J679" s="119"/>
      <c r="K679" s="119"/>
      <c r="L679" s="119"/>
      <c r="M679" s="119"/>
      <c r="N679" s="119"/>
      <c r="O679" s="119"/>
      <c r="P679" s="119"/>
      <c r="Q679" s="119"/>
      <c r="R679" s="119" t="s">
        <v>128</v>
      </c>
      <c r="S679" s="119">
        <v>0</v>
      </c>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row>
    <row r="680" spans="1:47" ht="22.5" outlineLevel="1">
      <c r="A680" s="120">
        <v>139</v>
      </c>
      <c r="B680" s="122" t="s">
        <v>699</v>
      </c>
      <c r="C680" s="138" t="s">
        <v>700</v>
      </c>
      <c r="D680" s="156" t="s">
        <v>179</v>
      </c>
      <c r="E680" s="124">
        <v>6.8</v>
      </c>
      <c r="F680" s="176"/>
      <c r="G680" s="124">
        <f>ROUND(E680*F680,2)</f>
        <v>0</v>
      </c>
      <c r="H680" s="173" t="s">
        <v>1523</v>
      </c>
      <c r="I680" s="119"/>
      <c r="J680" s="119"/>
      <c r="K680" s="119"/>
      <c r="L680" s="119"/>
      <c r="M680" s="119"/>
      <c r="N680" s="119"/>
      <c r="O680" s="119"/>
      <c r="P680" s="119"/>
      <c r="Q680" s="119"/>
      <c r="R680" s="119" t="s">
        <v>126</v>
      </c>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row>
    <row r="681" spans="1:47" outlineLevel="1">
      <c r="A681" s="120"/>
      <c r="B681" s="122"/>
      <c r="C681" s="139" t="s">
        <v>662</v>
      </c>
      <c r="D681" s="157"/>
      <c r="E681" s="148"/>
      <c r="F681" s="176"/>
      <c r="G681" s="124"/>
      <c r="H681" s="173">
        <v>0</v>
      </c>
      <c r="I681" s="119"/>
      <c r="J681" s="119"/>
      <c r="K681" s="119"/>
      <c r="L681" s="119"/>
      <c r="M681" s="119"/>
      <c r="N681" s="119"/>
      <c r="O681" s="119"/>
      <c r="P681" s="119"/>
      <c r="Q681" s="119"/>
      <c r="R681" s="119" t="s">
        <v>128</v>
      </c>
      <c r="S681" s="119">
        <v>0</v>
      </c>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row>
    <row r="682" spans="1:47" ht="22.5" outlineLevel="1">
      <c r="A682" s="120"/>
      <c r="B682" s="122"/>
      <c r="C682" s="139" t="s">
        <v>188</v>
      </c>
      <c r="D682" s="157"/>
      <c r="E682" s="148"/>
      <c r="F682" s="176"/>
      <c r="G682" s="124"/>
      <c r="H682" s="173">
        <v>0</v>
      </c>
      <c r="I682" s="119"/>
      <c r="J682" s="119"/>
      <c r="K682" s="119"/>
      <c r="L682" s="119"/>
      <c r="M682" s="119"/>
      <c r="N682" s="119"/>
      <c r="O682" s="119"/>
      <c r="P682" s="119"/>
      <c r="Q682" s="119"/>
      <c r="R682" s="119" t="s">
        <v>128</v>
      </c>
      <c r="S682" s="119">
        <v>0</v>
      </c>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row>
    <row r="683" spans="1:47" outlineLevel="1">
      <c r="A683" s="120"/>
      <c r="B683" s="122"/>
      <c r="C683" s="139" t="s">
        <v>679</v>
      </c>
      <c r="D683" s="157"/>
      <c r="E683" s="148">
        <v>6.8</v>
      </c>
      <c r="F683" s="176"/>
      <c r="G683" s="124"/>
      <c r="H683" s="173">
        <v>0</v>
      </c>
      <c r="I683" s="119"/>
      <c r="J683" s="119"/>
      <c r="K683" s="119"/>
      <c r="L683" s="119"/>
      <c r="M683" s="119"/>
      <c r="N683" s="119"/>
      <c r="O683" s="119"/>
      <c r="P683" s="119"/>
      <c r="Q683" s="119"/>
      <c r="R683" s="119" t="s">
        <v>128</v>
      </c>
      <c r="S683" s="119">
        <v>0</v>
      </c>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row>
    <row r="684" spans="1:47" ht="22.5" outlineLevel="1">
      <c r="A684" s="120">
        <v>140</v>
      </c>
      <c r="B684" s="122" t="s">
        <v>701</v>
      </c>
      <c r="C684" s="138" t="s">
        <v>702</v>
      </c>
      <c r="D684" s="156" t="s">
        <v>179</v>
      </c>
      <c r="E684" s="124">
        <v>373.05</v>
      </c>
      <c r="F684" s="176"/>
      <c r="G684" s="124">
        <f>ROUND(E684*F684,2)</f>
        <v>0</v>
      </c>
      <c r="H684" s="173" t="s">
        <v>1522</v>
      </c>
      <c r="I684" s="119"/>
      <c r="J684" s="119"/>
      <c r="K684" s="119"/>
      <c r="L684" s="119"/>
      <c r="M684" s="119"/>
      <c r="N684" s="119"/>
      <c r="O684" s="119"/>
      <c r="P684" s="119"/>
      <c r="Q684" s="119"/>
      <c r="R684" s="119" t="s">
        <v>126</v>
      </c>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row>
    <row r="685" spans="1:47" outlineLevel="1">
      <c r="A685" s="120"/>
      <c r="B685" s="122"/>
      <c r="C685" s="139" t="s">
        <v>662</v>
      </c>
      <c r="D685" s="157"/>
      <c r="E685" s="148"/>
      <c r="F685" s="176"/>
      <c r="G685" s="124"/>
      <c r="H685" s="173">
        <v>0</v>
      </c>
      <c r="I685" s="119"/>
      <c r="J685" s="119"/>
      <c r="K685" s="119"/>
      <c r="L685" s="119"/>
      <c r="M685" s="119"/>
      <c r="N685" s="119"/>
      <c r="O685" s="119"/>
      <c r="P685" s="119"/>
      <c r="Q685" s="119"/>
      <c r="R685" s="119" t="s">
        <v>128</v>
      </c>
      <c r="S685" s="119">
        <v>0</v>
      </c>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row>
    <row r="686" spans="1:47" ht="22.5" outlineLevel="1">
      <c r="A686" s="120"/>
      <c r="B686" s="122"/>
      <c r="C686" s="139" t="s">
        <v>188</v>
      </c>
      <c r="D686" s="157"/>
      <c r="E686" s="148"/>
      <c r="F686" s="176"/>
      <c r="G686" s="124"/>
      <c r="H686" s="173">
        <v>0</v>
      </c>
      <c r="I686" s="119"/>
      <c r="J686" s="119"/>
      <c r="K686" s="119"/>
      <c r="L686" s="119"/>
      <c r="M686" s="119"/>
      <c r="N686" s="119"/>
      <c r="O686" s="119"/>
      <c r="P686" s="119"/>
      <c r="Q686" s="119"/>
      <c r="R686" s="119" t="s">
        <v>128</v>
      </c>
      <c r="S686" s="119">
        <v>0</v>
      </c>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row>
    <row r="687" spans="1:47" outlineLevel="1">
      <c r="A687" s="120"/>
      <c r="B687" s="122"/>
      <c r="C687" s="139" t="s">
        <v>665</v>
      </c>
      <c r="D687" s="157"/>
      <c r="E687" s="148">
        <v>415.28</v>
      </c>
      <c r="F687" s="176"/>
      <c r="G687" s="124"/>
      <c r="H687" s="173">
        <v>0</v>
      </c>
      <c r="I687" s="119"/>
      <c r="J687" s="119"/>
      <c r="K687" s="119"/>
      <c r="L687" s="119"/>
      <c r="M687" s="119"/>
      <c r="N687" s="119"/>
      <c r="O687" s="119"/>
      <c r="P687" s="119"/>
      <c r="Q687" s="119"/>
      <c r="R687" s="119" t="s">
        <v>128</v>
      </c>
      <c r="S687" s="119">
        <v>0</v>
      </c>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row>
    <row r="688" spans="1:47" outlineLevel="1">
      <c r="A688" s="120"/>
      <c r="B688" s="122"/>
      <c r="C688" s="139" t="s">
        <v>666</v>
      </c>
      <c r="D688" s="157"/>
      <c r="E688" s="148">
        <v>37.020000000000003</v>
      </c>
      <c r="F688" s="176"/>
      <c r="G688" s="124"/>
      <c r="H688" s="173">
        <v>0</v>
      </c>
      <c r="I688" s="119"/>
      <c r="J688" s="119"/>
      <c r="K688" s="119"/>
      <c r="L688" s="119"/>
      <c r="M688" s="119"/>
      <c r="N688" s="119"/>
      <c r="O688" s="119"/>
      <c r="P688" s="119"/>
      <c r="Q688" s="119"/>
      <c r="R688" s="119" t="s">
        <v>128</v>
      </c>
      <c r="S688" s="119">
        <v>0</v>
      </c>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row>
    <row r="689" spans="1:47" outlineLevel="1">
      <c r="A689" s="120"/>
      <c r="B689" s="122"/>
      <c r="C689" s="139" t="s">
        <v>667</v>
      </c>
      <c r="D689" s="157"/>
      <c r="E689" s="148">
        <v>-76.875</v>
      </c>
      <c r="F689" s="176"/>
      <c r="G689" s="124"/>
      <c r="H689" s="173">
        <v>0</v>
      </c>
      <c r="I689" s="119"/>
      <c r="J689" s="119"/>
      <c r="K689" s="119"/>
      <c r="L689" s="119"/>
      <c r="M689" s="119"/>
      <c r="N689" s="119"/>
      <c r="O689" s="119"/>
      <c r="P689" s="119"/>
      <c r="Q689" s="119"/>
      <c r="R689" s="119" t="s">
        <v>128</v>
      </c>
      <c r="S689" s="119">
        <v>0</v>
      </c>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row>
    <row r="690" spans="1:47" outlineLevel="1">
      <c r="A690" s="120"/>
      <c r="B690" s="122"/>
      <c r="C690" s="139" t="s">
        <v>668</v>
      </c>
      <c r="D690" s="157"/>
      <c r="E690" s="148">
        <v>-2.375</v>
      </c>
      <c r="F690" s="176"/>
      <c r="G690" s="124"/>
      <c r="H690" s="173">
        <v>0</v>
      </c>
      <c r="I690" s="119"/>
      <c r="J690" s="119"/>
      <c r="K690" s="119"/>
      <c r="L690" s="119"/>
      <c r="M690" s="119"/>
      <c r="N690" s="119"/>
      <c r="O690" s="119"/>
      <c r="P690" s="119"/>
      <c r="Q690" s="119"/>
      <c r="R690" s="119" t="s">
        <v>128</v>
      </c>
      <c r="S690" s="119">
        <v>0</v>
      </c>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row>
    <row r="691" spans="1:47" outlineLevel="1">
      <c r="A691" s="120">
        <v>141</v>
      </c>
      <c r="B691" s="122" t="s">
        <v>703</v>
      </c>
      <c r="C691" s="138" t="s">
        <v>704</v>
      </c>
      <c r="D691" s="156" t="s">
        <v>179</v>
      </c>
      <c r="E691" s="124">
        <v>455.98250000000002</v>
      </c>
      <c r="F691" s="176"/>
      <c r="G691" s="124">
        <f>ROUND(E691*F691,2)</f>
        <v>0</v>
      </c>
      <c r="H691" s="173" t="s">
        <v>1522</v>
      </c>
      <c r="I691" s="119"/>
      <c r="J691" s="119"/>
      <c r="K691" s="119"/>
      <c r="L691" s="119"/>
      <c r="M691" s="119"/>
      <c r="N691" s="119"/>
      <c r="O691" s="119"/>
      <c r="P691" s="119"/>
      <c r="Q691" s="119"/>
      <c r="R691" s="119" t="s">
        <v>126</v>
      </c>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row>
    <row r="692" spans="1:47" outlineLevel="1">
      <c r="A692" s="120"/>
      <c r="B692" s="122"/>
      <c r="C692" s="139" t="s">
        <v>662</v>
      </c>
      <c r="D692" s="157"/>
      <c r="E692" s="148"/>
      <c r="F692" s="176"/>
      <c r="G692" s="124"/>
      <c r="H692" s="173">
        <v>0</v>
      </c>
      <c r="I692" s="119"/>
      <c r="J692" s="119"/>
      <c r="K692" s="119"/>
      <c r="L692" s="119"/>
      <c r="M692" s="119"/>
      <c r="N692" s="119"/>
      <c r="O692" s="119"/>
      <c r="P692" s="119"/>
      <c r="Q692" s="119"/>
      <c r="R692" s="119" t="s">
        <v>128</v>
      </c>
      <c r="S692" s="119">
        <v>0</v>
      </c>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row>
    <row r="693" spans="1:47" ht="22.5" outlineLevel="1">
      <c r="A693" s="120"/>
      <c r="B693" s="122"/>
      <c r="C693" s="139" t="s">
        <v>188</v>
      </c>
      <c r="D693" s="157"/>
      <c r="E693" s="148"/>
      <c r="F693" s="176"/>
      <c r="G693" s="124"/>
      <c r="H693" s="173">
        <v>0</v>
      </c>
      <c r="I693" s="119"/>
      <c r="J693" s="119"/>
      <c r="K693" s="119"/>
      <c r="L693" s="119"/>
      <c r="M693" s="119"/>
      <c r="N693" s="119"/>
      <c r="O693" s="119"/>
      <c r="P693" s="119"/>
      <c r="Q693" s="119"/>
      <c r="R693" s="119" t="s">
        <v>128</v>
      </c>
      <c r="S693" s="119">
        <v>0</v>
      </c>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row>
    <row r="694" spans="1:47" outlineLevel="1">
      <c r="A694" s="120"/>
      <c r="B694" s="122"/>
      <c r="C694" s="139" t="s">
        <v>672</v>
      </c>
      <c r="D694" s="157"/>
      <c r="E694" s="148">
        <v>546.12</v>
      </c>
      <c r="F694" s="176"/>
      <c r="G694" s="124"/>
      <c r="H694" s="173">
        <v>0</v>
      </c>
      <c r="I694" s="119"/>
      <c r="J694" s="119"/>
      <c r="K694" s="119"/>
      <c r="L694" s="119"/>
      <c r="M694" s="119"/>
      <c r="N694" s="119"/>
      <c r="O694" s="119"/>
      <c r="P694" s="119"/>
      <c r="Q694" s="119"/>
      <c r="R694" s="119" t="s">
        <v>128</v>
      </c>
      <c r="S694" s="119">
        <v>0</v>
      </c>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row>
    <row r="695" spans="1:47" outlineLevel="1">
      <c r="A695" s="120"/>
      <c r="B695" s="122"/>
      <c r="C695" s="139" t="s">
        <v>673</v>
      </c>
      <c r="D695" s="157"/>
      <c r="E695" s="148">
        <v>-43.7</v>
      </c>
      <c r="F695" s="176"/>
      <c r="G695" s="124"/>
      <c r="H695" s="173">
        <v>0</v>
      </c>
      <c r="I695" s="119"/>
      <c r="J695" s="119"/>
      <c r="K695" s="119"/>
      <c r="L695" s="119"/>
      <c r="M695" s="119"/>
      <c r="N695" s="119"/>
      <c r="O695" s="119"/>
      <c r="P695" s="119"/>
      <c r="Q695" s="119"/>
      <c r="R695" s="119" t="s">
        <v>128</v>
      </c>
      <c r="S695" s="119">
        <v>0</v>
      </c>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row>
    <row r="696" spans="1:47" outlineLevel="1">
      <c r="A696" s="120"/>
      <c r="B696" s="122"/>
      <c r="C696" s="139" t="s">
        <v>674</v>
      </c>
      <c r="D696" s="157"/>
      <c r="E696" s="148">
        <v>-7.125</v>
      </c>
      <c r="F696" s="176"/>
      <c r="G696" s="124"/>
      <c r="H696" s="173">
        <v>0</v>
      </c>
      <c r="I696" s="119"/>
      <c r="J696" s="119"/>
      <c r="K696" s="119"/>
      <c r="L696" s="119"/>
      <c r="M696" s="119"/>
      <c r="N696" s="119"/>
      <c r="O696" s="119"/>
      <c r="P696" s="119"/>
      <c r="Q696" s="119"/>
      <c r="R696" s="119" t="s">
        <v>128</v>
      </c>
      <c r="S696" s="119">
        <v>0</v>
      </c>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row>
    <row r="697" spans="1:47" outlineLevel="1">
      <c r="A697" s="120"/>
      <c r="B697" s="122"/>
      <c r="C697" s="139" t="s">
        <v>675</v>
      </c>
      <c r="D697" s="157"/>
      <c r="E697" s="148">
        <v>-39.3125</v>
      </c>
      <c r="F697" s="176"/>
      <c r="G697" s="124"/>
      <c r="H697" s="173">
        <v>0</v>
      </c>
      <c r="I697" s="119"/>
      <c r="J697" s="119"/>
      <c r="K697" s="119"/>
      <c r="L697" s="119"/>
      <c r="M697" s="119"/>
      <c r="N697" s="119"/>
      <c r="O697" s="119"/>
      <c r="P697" s="119"/>
      <c r="Q697" s="119"/>
      <c r="R697" s="119" t="s">
        <v>128</v>
      </c>
      <c r="S697" s="119">
        <v>0</v>
      </c>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row>
    <row r="698" spans="1:47" outlineLevel="1">
      <c r="A698" s="120">
        <v>142</v>
      </c>
      <c r="B698" s="122" t="s">
        <v>637</v>
      </c>
      <c r="C698" s="138" t="s">
        <v>705</v>
      </c>
      <c r="D698" s="156" t="s">
        <v>179</v>
      </c>
      <c r="E698" s="124">
        <v>394.35500000000002</v>
      </c>
      <c r="F698" s="176"/>
      <c r="G698" s="124">
        <f>ROUND(E698*F698,2)</f>
        <v>0</v>
      </c>
      <c r="H698" s="173" t="s">
        <v>1523</v>
      </c>
      <c r="I698" s="119"/>
      <c r="J698" s="119"/>
      <c r="K698" s="119"/>
      <c r="L698" s="119"/>
      <c r="M698" s="119"/>
      <c r="N698" s="119"/>
      <c r="O698" s="119"/>
      <c r="P698" s="119"/>
      <c r="Q698" s="119"/>
      <c r="R698" s="119" t="s">
        <v>126</v>
      </c>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row>
    <row r="699" spans="1:47" outlineLevel="1">
      <c r="A699" s="120"/>
      <c r="B699" s="122"/>
      <c r="C699" s="139" t="s">
        <v>662</v>
      </c>
      <c r="D699" s="157"/>
      <c r="E699" s="148"/>
      <c r="F699" s="176"/>
      <c r="G699" s="124"/>
      <c r="H699" s="173">
        <v>0</v>
      </c>
      <c r="I699" s="119"/>
      <c r="J699" s="119"/>
      <c r="K699" s="119"/>
      <c r="L699" s="119"/>
      <c r="M699" s="119"/>
      <c r="N699" s="119"/>
      <c r="O699" s="119"/>
      <c r="P699" s="119"/>
      <c r="Q699" s="119"/>
      <c r="R699" s="119" t="s">
        <v>128</v>
      </c>
      <c r="S699" s="119">
        <v>0</v>
      </c>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row>
    <row r="700" spans="1:47" ht="22.5" outlineLevel="1">
      <c r="A700" s="120"/>
      <c r="B700" s="122"/>
      <c r="C700" s="139" t="s">
        <v>188</v>
      </c>
      <c r="D700" s="157"/>
      <c r="E700" s="148"/>
      <c r="F700" s="176"/>
      <c r="G700" s="124"/>
      <c r="H700" s="173">
        <v>0</v>
      </c>
      <c r="I700" s="119"/>
      <c r="J700" s="119"/>
      <c r="K700" s="119"/>
      <c r="L700" s="119"/>
      <c r="M700" s="119"/>
      <c r="N700" s="119"/>
      <c r="O700" s="119"/>
      <c r="P700" s="119"/>
      <c r="Q700" s="119"/>
      <c r="R700" s="119" t="s">
        <v>128</v>
      </c>
      <c r="S700" s="119">
        <v>0</v>
      </c>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row>
    <row r="701" spans="1:47" outlineLevel="1">
      <c r="A701" s="120"/>
      <c r="B701" s="122"/>
      <c r="C701" s="139" t="s">
        <v>665</v>
      </c>
      <c r="D701" s="157"/>
      <c r="E701" s="148">
        <v>415.28</v>
      </c>
      <c r="F701" s="176"/>
      <c r="G701" s="124"/>
      <c r="H701" s="173">
        <v>0</v>
      </c>
      <c r="I701" s="119"/>
      <c r="J701" s="119"/>
      <c r="K701" s="119"/>
      <c r="L701" s="119"/>
      <c r="M701" s="119"/>
      <c r="N701" s="119"/>
      <c r="O701" s="119"/>
      <c r="P701" s="119"/>
      <c r="Q701" s="119"/>
      <c r="R701" s="119" t="s">
        <v>128</v>
      </c>
      <c r="S701" s="119">
        <v>0</v>
      </c>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row>
    <row r="702" spans="1:47" outlineLevel="1">
      <c r="A702" s="120"/>
      <c r="B702" s="122"/>
      <c r="C702" s="139" t="s">
        <v>666</v>
      </c>
      <c r="D702" s="157"/>
      <c r="E702" s="148">
        <v>37.020000000000003</v>
      </c>
      <c r="F702" s="176"/>
      <c r="G702" s="124"/>
      <c r="H702" s="173">
        <v>0</v>
      </c>
      <c r="I702" s="119"/>
      <c r="J702" s="119"/>
      <c r="K702" s="119"/>
      <c r="L702" s="119"/>
      <c r="M702" s="119"/>
      <c r="N702" s="119"/>
      <c r="O702" s="119"/>
      <c r="P702" s="119"/>
      <c r="Q702" s="119"/>
      <c r="R702" s="119" t="s">
        <v>128</v>
      </c>
      <c r="S702" s="119">
        <v>0</v>
      </c>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row>
    <row r="703" spans="1:47" outlineLevel="1">
      <c r="A703" s="120"/>
      <c r="B703" s="122"/>
      <c r="C703" s="139" t="s">
        <v>667</v>
      </c>
      <c r="D703" s="157"/>
      <c r="E703" s="148">
        <v>-76.875</v>
      </c>
      <c r="F703" s="176"/>
      <c r="G703" s="124"/>
      <c r="H703" s="173">
        <v>0</v>
      </c>
      <c r="I703" s="119"/>
      <c r="J703" s="119"/>
      <c r="K703" s="119"/>
      <c r="L703" s="119"/>
      <c r="M703" s="119"/>
      <c r="N703" s="119"/>
      <c r="O703" s="119"/>
      <c r="P703" s="119"/>
      <c r="Q703" s="119"/>
      <c r="R703" s="119" t="s">
        <v>128</v>
      </c>
      <c r="S703" s="119">
        <v>0</v>
      </c>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row>
    <row r="704" spans="1:47" outlineLevel="1">
      <c r="A704" s="120"/>
      <c r="B704" s="122"/>
      <c r="C704" s="139" t="s">
        <v>668</v>
      </c>
      <c r="D704" s="157"/>
      <c r="E704" s="148">
        <v>-2.375</v>
      </c>
      <c r="F704" s="176"/>
      <c r="G704" s="124"/>
      <c r="H704" s="173">
        <v>0</v>
      </c>
      <c r="I704" s="119"/>
      <c r="J704" s="119"/>
      <c r="K704" s="119"/>
      <c r="L704" s="119"/>
      <c r="M704" s="119"/>
      <c r="N704" s="119"/>
      <c r="O704" s="119"/>
      <c r="P704" s="119"/>
      <c r="Q704" s="119"/>
      <c r="R704" s="119" t="s">
        <v>128</v>
      </c>
      <c r="S704" s="119">
        <v>0</v>
      </c>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row>
    <row r="705" spans="1:47" outlineLevel="1">
      <c r="A705" s="120"/>
      <c r="B705" s="122"/>
      <c r="C705" s="139" t="s">
        <v>669</v>
      </c>
      <c r="D705" s="157"/>
      <c r="E705" s="148"/>
      <c r="F705" s="176"/>
      <c r="G705" s="124"/>
      <c r="H705" s="173">
        <v>0</v>
      </c>
      <c r="I705" s="119"/>
      <c r="J705" s="119"/>
      <c r="K705" s="119"/>
      <c r="L705" s="119"/>
      <c r="M705" s="119"/>
      <c r="N705" s="119"/>
      <c r="O705" s="119"/>
      <c r="P705" s="119"/>
      <c r="Q705" s="119"/>
      <c r="R705" s="119" t="s">
        <v>128</v>
      </c>
      <c r="S705" s="119">
        <v>0</v>
      </c>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row>
    <row r="706" spans="1:47" ht="22.5" outlineLevel="1">
      <c r="A706" s="120"/>
      <c r="B706" s="122"/>
      <c r="C706" s="139" t="s">
        <v>670</v>
      </c>
      <c r="D706" s="157"/>
      <c r="E706" s="148">
        <v>13.612500000000001</v>
      </c>
      <c r="F706" s="176"/>
      <c r="G706" s="124"/>
      <c r="H706" s="173">
        <v>0</v>
      </c>
      <c r="I706" s="119"/>
      <c r="J706" s="119"/>
      <c r="K706" s="119"/>
      <c r="L706" s="119"/>
      <c r="M706" s="119"/>
      <c r="N706" s="119"/>
      <c r="O706" s="119"/>
      <c r="P706" s="119"/>
      <c r="Q706" s="119"/>
      <c r="R706" s="119" t="s">
        <v>128</v>
      </c>
      <c r="S706" s="119">
        <v>0</v>
      </c>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row>
    <row r="707" spans="1:47" outlineLevel="1">
      <c r="A707" s="120"/>
      <c r="B707" s="122"/>
      <c r="C707" s="139" t="s">
        <v>671</v>
      </c>
      <c r="D707" s="157"/>
      <c r="E707" s="148">
        <v>0.89249999999999996</v>
      </c>
      <c r="F707" s="176"/>
      <c r="G707" s="124"/>
      <c r="H707" s="173">
        <v>0</v>
      </c>
      <c r="I707" s="119"/>
      <c r="J707" s="119"/>
      <c r="K707" s="119"/>
      <c r="L707" s="119"/>
      <c r="M707" s="119"/>
      <c r="N707" s="119"/>
      <c r="O707" s="119"/>
      <c r="P707" s="119"/>
      <c r="Q707" s="119"/>
      <c r="R707" s="119" t="s">
        <v>128</v>
      </c>
      <c r="S707" s="119">
        <v>0</v>
      </c>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row>
    <row r="708" spans="1:47" outlineLevel="1">
      <c r="A708" s="120"/>
      <c r="B708" s="122"/>
      <c r="C708" s="139" t="s">
        <v>679</v>
      </c>
      <c r="D708" s="157"/>
      <c r="E708" s="148">
        <v>6.8</v>
      </c>
      <c r="F708" s="176"/>
      <c r="G708" s="124"/>
      <c r="H708" s="173">
        <v>0</v>
      </c>
      <c r="I708" s="119"/>
      <c r="J708" s="119"/>
      <c r="K708" s="119"/>
      <c r="L708" s="119"/>
      <c r="M708" s="119"/>
      <c r="N708" s="119"/>
      <c r="O708" s="119"/>
      <c r="P708" s="119"/>
      <c r="Q708" s="119"/>
      <c r="R708" s="119" t="s">
        <v>128</v>
      </c>
      <c r="S708" s="119">
        <v>0</v>
      </c>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row>
    <row r="709" spans="1:47" ht="22.5" outlineLevel="1">
      <c r="A709" s="120">
        <v>143</v>
      </c>
      <c r="B709" s="122" t="s">
        <v>706</v>
      </c>
      <c r="C709" s="138" t="s">
        <v>707</v>
      </c>
      <c r="D709" s="156" t="s">
        <v>179</v>
      </c>
      <c r="E709" s="124">
        <v>477.75125000000003</v>
      </c>
      <c r="F709" s="176"/>
      <c r="G709" s="124">
        <f>ROUND(E709*F709,2)</f>
        <v>0</v>
      </c>
      <c r="H709" s="173" t="s">
        <v>1522</v>
      </c>
      <c r="I709" s="119"/>
      <c r="J709" s="119"/>
      <c r="K709" s="119"/>
      <c r="L709" s="119"/>
      <c r="M709" s="119"/>
      <c r="N709" s="119"/>
      <c r="O709" s="119"/>
      <c r="P709" s="119"/>
      <c r="Q709" s="119"/>
      <c r="R709" s="119" t="s">
        <v>126</v>
      </c>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row>
    <row r="710" spans="1:47" outlineLevel="1">
      <c r="A710" s="120"/>
      <c r="B710" s="122"/>
      <c r="C710" s="139" t="s">
        <v>662</v>
      </c>
      <c r="D710" s="157"/>
      <c r="E710" s="148"/>
      <c r="F710" s="176"/>
      <c r="G710" s="124"/>
      <c r="H710" s="173">
        <v>0</v>
      </c>
      <c r="I710" s="119"/>
      <c r="J710" s="119"/>
      <c r="K710" s="119"/>
      <c r="L710" s="119"/>
      <c r="M710" s="119"/>
      <c r="N710" s="119"/>
      <c r="O710" s="119"/>
      <c r="P710" s="119"/>
      <c r="Q710" s="119"/>
      <c r="R710" s="119" t="s">
        <v>128</v>
      </c>
      <c r="S710" s="119">
        <v>0</v>
      </c>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row>
    <row r="711" spans="1:47" ht="22.5" outlineLevel="1">
      <c r="A711" s="120"/>
      <c r="B711" s="122"/>
      <c r="C711" s="139" t="s">
        <v>188</v>
      </c>
      <c r="D711" s="157"/>
      <c r="E711" s="148"/>
      <c r="F711" s="176"/>
      <c r="G711" s="124"/>
      <c r="H711" s="173">
        <v>0</v>
      </c>
      <c r="I711" s="119"/>
      <c r="J711" s="119"/>
      <c r="K711" s="119"/>
      <c r="L711" s="119"/>
      <c r="M711" s="119"/>
      <c r="N711" s="119"/>
      <c r="O711" s="119"/>
      <c r="P711" s="119"/>
      <c r="Q711" s="119"/>
      <c r="R711" s="119" t="s">
        <v>128</v>
      </c>
      <c r="S711" s="119">
        <v>0</v>
      </c>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row>
    <row r="712" spans="1:47" outlineLevel="1">
      <c r="A712" s="120"/>
      <c r="B712" s="122"/>
      <c r="C712" s="139" t="s">
        <v>672</v>
      </c>
      <c r="D712" s="157"/>
      <c r="E712" s="148">
        <v>546.12</v>
      </c>
      <c r="F712" s="176"/>
      <c r="G712" s="124"/>
      <c r="H712" s="173">
        <v>0</v>
      </c>
      <c r="I712" s="119"/>
      <c r="J712" s="119"/>
      <c r="K712" s="119"/>
      <c r="L712" s="119"/>
      <c r="M712" s="119"/>
      <c r="N712" s="119"/>
      <c r="O712" s="119"/>
      <c r="P712" s="119"/>
      <c r="Q712" s="119"/>
      <c r="R712" s="119" t="s">
        <v>128</v>
      </c>
      <c r="S712" s="119">
        <v>0</v>
      </c>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row>
    <row r="713" spans="1:47" outlineLevel="1">
      <c r="A713" s="120"/>
      <c r="B713" s="122"/>
      <c r="C713" s="139" t="s">
        <v>673</v>
      </c>
      <c r="D713" s="157"/>
      <c r="E713" s="148">
        <v>-43.7</v>
      </c>
      <c r="F713" s="176"/>
      <c r="G713" s="124"/>
      <c r="H713" s="173">
        <v>0</v>
      </c>
      <c r="I713" s="119"/>
      <c r="J713" s="119"/>
      <c r="K713" s="119"/>
      <c r="L713" s="119"/>
      <c r="M713" s="119"/>
      <c r="N713" s="119"/>
      <c r="O713" s="119"/>
      <c r="P713" s="119"/>
      <c r="Q713" s="119"/>
      <c r="R713" s="119" t="s">
        <v>128</v>
      </c>
      <c r="S713" s="119">
        <v>0</v>
      </c>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row>
    <row r="714" spans="1:47" outlineLevel="1">
      <c r="A714" s="120"/>
      <c r="B714" s="122"/>
      <c r="C714" s="139" t="s">
        <v>674</v>
      </c>
      <c r="D714" s="157"/>
      <c r="E714" s="148">
        <v>-7.125</v>
      </c>
      <c r="F714" s="176"/>
      <c r="G714" s="124"/>
      <c r="H714" s="173">
        <v>0</v>
      </c>
      <c r="I714" s="119"/>
      <c r="J714" s="119"/>
      <c r="K714" s="119"/>
      <c r="L714" s="119"/>
      <c r="M714" s="119"/>
      <c r="N714" s="119"/>
      <c r="O714" s="119"/>
      <c r="P714" s="119"/>
      <c r="Q714" s="119"/>
      <c r="R714" s="119" t="s">
        <v>128</v>
      </c>
      <c r="S714" s="119">
        <v>0</v>
      </c>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row>
    <row r="715" spans="1:47" outlineLevel="1">
      <c r="A715" s="120"/>
      <c r="B715" s="122"/>
      <c r="C715" s="139" t="s">
        <v>675</v>
      </c>
      <c r="D715" s="157"/>
      <c r="E715" s="148">
        <v>-39.3125</v>
      </c>
      <c r="F715" s="176"/>
      <c r="G715" s="124"/>
      <c r="H715" s="173">
        <v>0</v>
      </c>
      <c r="I715" s="119"/>
      <c r="J715" s="119"/>
      <c r="K715" s="119"/>
      <c r="L715" s="119"/>
      <c r="M715" s="119"/>
      <c r="N715" s="119"/>
      <c r="O715" s="119"/>
      <c r="P715" s="119"/>
      <c r="Q715" s="119"/>
      <c r="R715" s="119" t="s">
        <v>128</v>
      </c>
      <c r="S715" s="119">
        <v>0</v>
      </c>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row>
    <row r="716" spans="1:47" outlineLevel="1">
      <c r="A716" s="120"/>
      <c r="B716" s="122"/>
      <c r="C716" s="139" t="s">
        <v>669</v>
      </c>
      <c r="D716" s="157"/>
      <c r="E716" s="148"/>
      <c r="F716" s="176"/>
      <c r="G716" s="124"/>
      <c r="H716" s="173">
        <v>0</v>
      </c>
      <c r="I716" s="119"/>
      <c r="J716" s="119"/>
      <c r="K716" s="119"/>
      <c r="L716" s="119"/>
      <c r="M716" s="119"/>
      <c r="N716" s="119"/>
      <c r="O716" s="119"/>
      <c r="P716" s="119"/>
      <c r="Q716" s="119"/>
      <c r="R716" s="119" t="s">
        <v>128</v>
      </c>
      <c r="S716" s="119">
        <v>0</v>
      </c>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row>
    <row r="717" spans="1:47" outlineLevel="1">
      <c r="A717" s="120"/>
      <c r="B717" s="122"/>
      <c r="C717" s="139" t="s">
        <v>676</v>
      </c>
      <c r="D717" s="157"/>
      <c r="E717" s="148">
        <v>12.12</v>
      </c>
      <c r="F717" s="176"/>
      <c r="G717" s="124"/>
      <c r="H717" s="173">
        <v>0</v>
      </c>
      <c r="I717" s="119"/>
      <c r="J717" s="119"/>
      <c r="K717" s="119"/>
      <c r="L717" s="119"/>
      <c r="M717" s="119"/>
      <c r="N717" s="119"/>
      <c r="O717" s="119"/>
      <c r="P717" s="119"/>
      <c r="Q717" s="119"/>
      <c r="R717" s="119" t="s">
        <v>128</v>
      </c>
      <c r="S717" s="119">
        <v>0</v>
      </c>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row>
    <row r="718" spans="1:47" outlineLevel="1">
      <c r="A718" s="120"/>
      <c r="B718" s="122"/>
      <c r="C718" s="139" t="s">
        <v>677</v>
      </c>
      <c r="D718" s="157"/>
      <c r="E718" s="148">
        <v>1.9275</v>
      </c>
      <c r="F718" s="176"/>
      <c r="G718" s="124"/>
      <c r="H718" s="173">
        <v>0</v>
      </c>
      <c r="I718" s="119"/>
      <c r="J718" s="119"/>
      <c r="K718" s="119"/>
      <c r="L718" s="119"/>
      <c r="M718" s="119"/>
      <c r="N718" s="119"/>
      <c r="O718" s="119"/>
      <c r="P718" s="119"/>
      <c r="Q718" s="119"/>
      <c r="R718" s="119" t="s">
        <v>128</v>
      </c>
      <c r="S718" s="119">
        <v>0</v>
      </c>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row>
    <row r="719" spans="1:47" outlineLevel="1">
      <c r="A719" s="120"/>
      <c r="B719" s="122"/>
      <c r="C719" s="139" t="s">
        <v>678</v>
      </c>
      <c r="D719" s="157"/>
      <c r="E719" s="148">
        <v>7.7212500000000004</v>
      </c>
      <c r="F719" s="176"/>
      <c r="G719" s="124"/>
      <c r="H719" s="173">
        <v>0</v>
      </c>
      <c r="I719" s="119"/>
      <c r="J719" s="119"/>
      <c r="K719" s="119"/>
      <c r="L719" s="119"/>
      <c r="M719" s="119"/>
      <c r="N719" s="119"/>
      <c r="O719" s="119"/>
      <c r="P719" s="119"/>
      <c r="Q719" s="119"/>
      <c r="R719" s="119" t="s">
        <v>128</v>
      </c>
      <c r="S719" s="119">
        <v>0</v>
      </c>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row>
    <row r="720" spans="1:47" ht="22.5" outlineLevel="1">
      <c r="A720" s="120">
        <v>144</v>
      </c>
      <c r="B720" s="122" t="s">
        <v>708</v>
      </c>
      <c r="C720" s="138" t="s">
        <v>709</v>
      </c>
      <c r="D720" s="156" t="s">
        <v>179</v>
      </c>
      <c r="E720" s="124">
        <v>37.020000000000003</v>
      </c>
      <c r="F720" s="176"/>
      <c r="G720" s="124">
        <f>ROUND(E720*F720,2)</f>
        <v>0</v>
      </c>
      <c r="H720" s="173" t="s">
        <v>1522</v>
      </c>
      <c r="I720" s="119"/>
      <c r="J720" s="119"/>
      <c r="K720" s="119"/>
      <c r="L720" s="119"/>
      <c r="M720" s="119"/>
      <c r="N720" s="119"/>
      <c r="O720" s="119"/>
      <c r="P720" s="119"/>
      <c r="Q720" s="119"/>
      <c r="R720" s="119" t="s">
        <v>126</v>
      </c>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row>
    <row r="721" spans="1:47" outlineLevel="1">
      <c r="A721" s="120"/>
      <c r="B721" s="122"/>
      <c r="C721" s="139" t="s">
        <v>662</v>
      </c>
      <c r="D721" s="157"/>
      <c r="E721" s="148"/>
      <c r="F721" s="176"/>
      <c r="G721" s="124"/>
      <c r="H721" s="173">
        <v>0</v>
      </c>
      <c r="I721" s="119"/>
      <c r="J721" s="119"/>
      <c r="K721" s="119"/>
      <c r="L721" s="119"/>
      <c r="M721" s="119"/>
      <c r="N721" s="119"/>
      <c r="O721" s="119"/>
      <c r="P721" s="119"/>
      <c r="Q721" s="119"/>
      <c r="R721" s="119" t="s">
        <v>128</v>
      </c>
      <c r="S721" s="119">
        <v>0</v>
      </c>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row>
    <row r="722" spans="1:47" ht="22.5" outlineLevel="1">
      <c r="A722" s="120"/>
      <c r="B722" s="122"/>
      <c r="C722" s="139" t="s">
        <v>188</v>
      </c>
      <c r="D722" s="157"/>
      <c r="E722" s="148"/>
      <c r="F722" s="176"/>
      <c r="G722" s="124"/>
      <c r="H722" s="173">
        <v>0</v>
      </c>
      <c r="I722" s="119"/>
      <c r="J722" s="119"/>
      <c r="K722" s="119"/>
      <c r="L722" s="119"/>
      <c r="M722" s="119"/>
      <c r="N722" s="119"/>
      <c r="O722" s="119"/>
      <c r="P722" s="119"/>
      <c r="Q722" s="119"/>
      <c r="R722" s="119" t="s">
        <v>128</v>
      </c>
      <c r="S722" s="119">
        <v>0</v>
      </c>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row>
    <row r="723" spans="1:47" outlineLevel="1">
      <c r="A723" s="120"/>
      <c r="B723" s="122"/>
      <c r="C723" s="139" t="s">
        <v>666</v>
      </c>
      <c r="D723" s="157"/>
      <c r="E723" s="148">
        <v>37.020000000000003</v>
      </c>
      <c r="F723" s="176"/>
      <c r="G723" s="124"/>
      <c r="H723" s="173">
        <v>0</v>
      </c>
      <c r="I723" s="119"/>
      <c r="J723" s="119"/>
      <c r="K723" s="119"/>
      <c r="L723" s="119"/>
      <c r="M723" s="119"/>
      <c r="N723" s="119"/>
      <c r="O723" s="119"/>
      <c r="P723" s="119"/>
      <c r="Q723" s="119"/>
      <c r="R723" s="119" t="s">
        <v>128</v>
      </c>
      <c r="S723" s="119">
        <v>0</v>
      </c>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row>
    <row r="724" spans="1:47" outlineLevel="1">
      <c r="A724" s="120">
        <v>145</v>
      </c>
      <c r="B724" s="122" t="s">
        <v>710</v>
      </c>
      <c r="C724" s="138" t="s">
        <v>711</v>
      </c>
      <c r="D724" s="156" t="s">
        <v>179</v>
      </c>
      <c r="E724" s="124">
        <v>32.520000000000003</v>
      </c>
      <c r="F724" s="176"/>
      <c r="G724" s="124">
        <f>ROUND(E724*F724,2)</f>
        <v>0</v>
      </c>
      <c r="H724" s="173" t="s">
        <v>1522</v>
      </c>
      <c r="I724" s="119"/>
      <c r="J724" s="119"/>
      <c r="K724" s="119"/>
      <c r="L724" s="119"/>
      <c r="M724" s="119"/>
      <c r="N724" s="119"/>
      <c r="O724" s="119"/>
      <c r="P724" s="119"/>
      <c r="Q724" s="119"/>
      <c r="R724" s="119" t="s">
        <v>126</v>
      </c>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row>
    <row r="725" spans="1:47" outlineLevel="1">
      <c r="A725" s="120"/>
      <c r="B725" s="122"/>
      <c r="C725" s="139" t="s">
        <v>662</v>
      </c>
      <c r="D725" s="157"/>
      <c r="E725" s="148"/>
      <c r="F725" s="176"/>
      <c r="G725" s="124"/>
      <c r="H725" s="173">
        <v>0</v>
      </c>
      <c r="I725" s="119"/>
      <c r="J725" s="119"/>
      <c r="K725" s="119"/>
      <c r="L725" s="119"/>
      <c r="M725" s="119"/>
      <c r="N725" s="119"/>
      <c r="O725" s="119"/>
      <c r="P725" s="119"/>
      <c r="Q725" s="119"/>
      <c r="R725" s="119" t="s">
        <v>128</v>
      </c>
      <c r="S725" s="119">
        <v>0</v>
      </c>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row>
    <row r="726" spans="1:47" ht="22.5" outlineLevel="1">
      <c r="A726" s="120"/>
      <c r="B726" s="122"/>
      <c r="C726" s="139" t="s">
        <v>188</v>
      </c>
      <c r="D726" s="157"/>
      <c r="E726" s="148"/>
      <c r="F726" s="176"/>
      <c r="G726" s="124"/>
      <c r="H726" s="173">
        <v>0</v>
      </c>
      <c r="I726" s="119"/>
      <c r="J726" s="119"/>
      <c r="K726" s="119"/>
      <c r="L726" s="119"/>
      <c r="M726" s="119"/>
      <c r="N726" s="119"/>
      <c r="O726" s="119"/>
      <c r="P726" s="119"/>
      <c r="Q726" s="119"/>
      <c r="R726" s="119" t="s">
        <v>128</v>
      </c>
      <c r="S726" s="119">
        <v>0</v>
      </c>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row>
    <row r="727" spans="1:47" ht="33.75" outlineLevel="1">
      <c r="A727" s="120"/>
      <c r="B727" s="122"/>
      <c r="C727" s="139" t="s">
        <v>680</v>
      </c>
      <c r="D727" s="157"/>
      <c r="E727" s="148">
        <v>32.520000000000003</v>
      </c>
      <c r="F727" s="176"/>
      <c r="G727" s="124"/>
      <c r="H727" s="173">
        <v>0</v>
      </c>
      <c r="I727" s="119"/>
      <c r="J727" s="119"/>
      <c r="K727" s="119"/>
      <c r="L727" s="119"/>
      <c r="M727" s="119"/>
      <c r="N727" s="119"/>
      <c r="O727" s="119"/>
      <c r="P727" s="119"/>
      <c r="Q727" s="119"/>
      <c r="R727" s="119" t="s">
        <v>128</v>
      </c>
      <c r="S727" s="119">
        <v>0</v>
      </c>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row>
    <row r="728" spans="1:47" ht="22.5" outlineLevel="1">
      <c r="A728" s="120">
        <v>146</v>
      </c>
      <c r="B728" s="122" t="s">
        <v>712</v>
      </c>
      <c r="C728" s="138" t="s">
        <v>713</v>
      </c>
      <c r="D728" s="156" t="s">
        <v>179</v>
      </c>
      <c r="E728" s="124">
        <v>0.75</v>
      </c>
      <c r="F728" s="176"/>
      <c r="G728" s="124">
        <f>ROUND(E728*F728,2)</f>
        <v>0</v>
      </c>
      <c r="H728" s="173" t="s">
        <v>1522</v>
      </c>
      <c r="I728" s="119"/>
      <c r="J728" s="119"/>
      <c r="K728" s="119"/>
      <c r="L728" s="119"/>
      <c r="M728" s="119"/>
      <c r="N728" s="119"/>
      <c r="O728" s="119"/>
      <c r="P728" s="119"/>
      <c r="Q728" s="119"/>
      <c r="R728" s="119" t="s">
        <v>126</v>
      </c>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row>
    <row r="729" spans="1:47" outlineLevel="1">
      <c r="A729" s="120"/>
      <c r="B729" s="122"/>
      <c r="C729" s="139" t="s">
        <v>662</v>
      </c>
      <c r="D729" s="157"/>
      <c r="E729" s="148"/>
      <c r="F729" s="176"/>
      <c r="G729" s="124"/>
      <c r="H729" s="173">
        <v>0</v>
      </c>
      <c r="I729" s="119"/>
      <c r="J729" s="119"/>
      <c r="K729" s="119"/>
      <c r="L729" s="119"/>
      <c r="M729" s="119"/>
      <c r="N729" s="119"/>
      <c r="O729" s="119"/>
      <c r="P729" s="119"/>
      <c r="Q729" s="119"/>
      <c r="R729" s="119" t="s">
        <v>128</v>
      </c>
      <c r="S729" s="119">
        <v>0</v>
      </c>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row>
    <row r="730" spans="1:47" ht="22.5" outlineLevel="1">
      <c r="A730" s="120"/>
      <c r="B730" s="122"/>
      <c r="C730" s="139" t="s">
        <v>188</v>
      </c>
      <c r="D730" s="157"/>
      <c r="E730" s="148"/>
      <c r="F730" s="176"/>
      <c r="G730" s="124"/>
      <c r="H730" s="173">
        <v>0</v>
      </c>
      <c r="I730" s="119"/>
      <c r="J730" s="119"/>
      <c r="K730" s="119"/>
      <c r="L730" s="119"/>
      <c r="M730" s="119"/>
      <c r="N730" s="119"/>
      <c r="O730" s="119"/>
      <c r="P730" s="119"/>
      <c r="Q730" s="119"/>
      <c r="R730" s="119" t="s">
        <v>128</v>
      </c>
      <c r="S730" s="119">
        <v>0</v>
      </c>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row>
    <row r="731" spans="1:47" outlineLevel="1">
      <c r="A731" s="120"/>
      <c r="B731" s="122"/>
      <c r="C731" s="139" t="s">
        <v>681</v>
      </c>
      <c r="D731" s="157"/>
      <c r="E731" s="148">
        <v>0.75</v>
      </c>
      <c r="F731" s="176"/>
      <c r="G731" s="124"/>
      <c r="H731" s="173">
        <v>0</v>
      </c>
      <c r="I731" s="119"/>
      <c r="J731" s="119"/>
      <c r="K731" s="119"/>
      <c r="L731" s="119"/>
      <c r="M731" s="119"/>
      <c r="N731" s="119"/>
      <c r="O731" s="119"/>
      <c r="P731" s="119"/>
      <c r="Q731" s="119"/>
      <c r="R731" s="119" t="s">
        <v>128</v>
      </c>
      <c r="S731" s="119">
        <v>0</v>
      </c>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row>
    <row r="732" spans="1:47" ht="22.5" outlineLevel="1">
      <c r="A732" s="120">
        <v>147</v>
      </c>
      <c r="B732" s="122" t="s">
        <v>714</v>
      </c>
      <c r="C732" s="138" t="s">
        <v>715</v>
      </c>
      <c r="D732" s="156" t="s">
        <v>179</v>
      </c>
      <c r="E732" s="124">
        <v>6.8</v>
      </c>
      <c r="F732" s="176"/>
      <c r="G732" s="124">
        <f>ROUND(E732*F732,2)</f>
        <v>0</v>
      </c>
      <c r="H732" s="173" t="s">
        <v>1522</v>
      </c>
      <c r="I732" s="119"/>
      <c r="J732" s="119"/>
      <c r="K732" s="119"/>
      <c r="L732" s="119"/>
      <c r="M732" s="119"/>
      <c r="N732" s="119"/>
      <c r="O732" s="119"/>
      <c r="P732" s="119"/>
      <c r="Q732" s="119"/>
      <c r="R732" s="119" t="s">
        <v>126</v>
      </c>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row>
    <row r="733" spans="1:47" outlineLevel="1">
      <c r="A733" s="120"/>
      <c r="B733" s="122"/>
      <c r="C733" s="139" t="s">
        <v>662</v>
      </c>
      <c r="D733" s="157"/>
      <c r="E733" s="148"/>
      <c r="F733" s="176"/>
      <c r="G733" s="124"/>
      <c r="H733" s="173">
        <v>0</v>
      </c>
      <c r="I733" s="119"/>
      <c r="J733" s="119"/>
      <c r="K733" s="119"/>
      <c r="L733" s="119"/>
      <c r="M733" s="119"/>
      <c r="N733" s="119"/>
      <c r="O733" s="119"/>
      <c r="P733" s="119"/>
      <c r="Q733" s="119"/>
      <c r="R733" s="119" t="s">
        <v>128</v>
      </c>
      <c r="S733" s="119">
        <v>0</v>
      </c>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row>
    <row r="734" spans="1:47" ht="22.5" outlineLevel="1">
      <c r="A734" s="120"/>
      <c r="B734" s="122"/>
      <c r="C734" s="139" t="s">
        <v>188</v>
      </c>
      <c r="D734" s="157"/>
      <c r="E734" s="148"/>
      <c r="F734" s="176"/>
      <c r="G734" s="124"/>
      <c r="H734" s="173">
        <v>0</v>
      </c>
      <c r="I734" s="119"/>
      <c r="J734" s="119"/>
      <c r="K734" s="119"/>
      <c r="L734" s="119"/>
      <c r="M734" s="119"/>
      <c r="N734" s="119"/>
      <c r="O734" s="119"/>
      <c r="P734" s="119"/>
      <c r="Q734" s="119"/>
      <c r="R734" s="119" t="s">
        <v>128</v>
      </c>
      <c r="S734" s="119">
        <v>0</v>
      </c>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row>
    <row r="735" spans="1:47" outlineLevel="1">
      <c r="A735" s="120"/>
      <c r="B735" s="122"/>
      <c r="C735" s="139" t="s">
        <v>679</v>
      </c>
      <c r="D735" s="157"/>
      <c r="E735" s="148">
        <v>6.8</v>
      </c>
      <c r="F735" s="176"/>
      <c r="G735" s="124"/>
      <c r="H735" s="173">
        <v>0</v>
      </c>
      <c r="I735" s="119"/>
      <c r="J735" s="119"/>
      <c r="K735" s="119"/>
      <c r="L735" s="119"/>
      <c r="M735" s="119"/>
      <c r="N735" s="119"/>
      <c r="O735" s="119"/>
      <c r="P735" s="119"/>
      <c r="Q735" s="119"/>
      <c r="R735" s="119" t="s">
        <v>128</v>
      </c>
      <c r="S735" s="119">
        <v>0</v>
      </c>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row>
    <row r="736" spans="1:47" outlineLevel="1">
      <c r="A736" s="120">
        <v>148</v>
      </c>
      <c r="B736" s="122" t="s">
        <v>716</v>
      </c>
      <c r="C736" s="138" t="s">
        <v>717</v>
      </c>
      <c r="D736" s="156" t="s">
        <v>263</v>
      </c>
      <c r="E736" s="124">
        <v>262.7</v>
      </c>
      <c r="F736" s="176"/>
      <c r="G736" s="124">
        <f>ROUND(E736*F736,2)</f>
        <v>0</v>
      </c>
      <c r="H736" s="173" t="s">
        <v>1523</v>
      </c>
      <c r="I736" s="119"/>
      <c r="J736" s="119"/>
      <c r="K736" s="119"/>
      <c r="L736" s="119"/>
      <c r="M736" s="119"/>
      <c r="N736" s="119"/>
      <c r="O736" s="119"/>
      <c r="P736" s="119"/>
      <c r="Q736" s="119"/>
      <c r="R736" s="119" t="s">
        <v>126</v>
      </c>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row>
    <row r="737" spans="1:47" outlineLevel="1">
      <c r="A737" s="120"/>
      <c r="B737" s="122"/>
      <c r="C737" s="139" t="s">
        <v>287</v>
      </c>
      <c r="D737" s="157"/>
      <c r="E737" s="148"/>
      <c r="F737" s="176"/>
      <c r="G737" s="124"/>
      <c r="H737" s="173">
        <v>0</v>
      </c>
      <c r="I737" s="119"/>
      <c r="J737" s="119"/>
      <c r="K737" s="119"/>
      <c r="L737" s="119"/>
      <c r="M737" s="119"/>
      <c r="N737" s="119"/>
      <c r="O737" s="119"/>
      <c r="P737" s="119"/>
      <c r="Q737" s="119"/>
      <c r="R737" s="119" t="s">
        <v>128</v>
      </c>
      <c r="S737" s="119">
        <v>0</v>
      </c>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row>
    <row r="738" spans="1:47" outlineLevel="1">
      <c r="A738" s="120"/>
      <c r="B738" s="122"/>
      <c r="C738" s="139" t="s">
        <v>418</v>
      </c>
      <c r="D738" s="157"/>
      <c r="E738" s="148"/>
      <c r="F738" s="176"/>
      <c r="G738" s="124"/>
      <c r="H738" s="173">
        <v>0</v>
      </c>
      <c r="I738" s="119"/>
      <c r="J738" s="119"/>
      <c r="K738" s="119"/>
      <c r="L738" s="119"/>
      <c r="M738" s="119"/>
      <c r="N738" s="119"/>
      <c r="O738" s="119"/>
      <c r="P738" s="119"/>
      <c r="Q738" s="119"/>
      <c r="R738" s="119" t="s">
        <v>128</v>
      </c>
      <c r="S738" s="119">
        <v>0</v>
      </c>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row>
    <row r="739" spans="1:47" outlineLevel="1">
      <c r="A739" s="120"/>
      <c r="B739" s="122"/>
      <c r="C739" s="139" t="s">
        <v>617</v>
      </c>
      <c r="D739" s="157"/>
      <c r="E739" s="148">
        <v>109.8</v>
      </c>
      <c r="F739" s="176"/>
      <c r="G739" s="124"/>
      <c r="H739" s="173">
        <v>0</v>
      </c>
      <c r="I739" s="119"/>
      <c r="J739" s="119"/>
      <c r="K739" s="119"/>
      <c r="L739" s="119"/>
      <c r="M739" s="119"/>
      <c r="N739" s="119"/>
      <c r="O739" s="119"/>
      <c r="P739" s="119"/>
      <c r="Q739" s="119"/>
      <c r="R739" s="119" t="s">
        <v>128</v>
      </c>
      <c r="S739" s="119">
        <v>0</v>
      </c>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row>
    <row r="740" spans="1:47" outlineLevel="1">
      <c r="A740" s="120"/>
      <c r="B740" s="122"/>
      <c r="C740" s="139" t="s">
        <v>618</v>
      </c>
      <c r="D740" s="157"/>
      <c r="E740" s="148">
        <v>42.25</v>
      </c>
      <c r="F740" s="176"/>
      <c r="G740" s="124"/>
      <c r="H740" s="173">
        <v>0</v>
      </c>
      <c r="I740" s="119"/>
      <c r="J740" s="119"/>
      <c r="K740" s="119"/>
      <c r="L740" s="119"/>
      <c r="M740" s="119"/>
      <c r="N740" s="119"/>
      <c r="O740" s="119"/>
      <c r="P740" s="119"/>
      <c r="Q740" s="119"/>
      <c r="R740" s="119" t="s">
        <v>128</v>
      </c>
      <c r="S740" s="119">
        <v>0</v>
      </c>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row>
    <row r="741" spans="1:47" outlineLevel="1">
      <c r="A741" s="120"/>
      <c r="B741" s="122"/>
      <c r="C741" s="139" t="s">
        <v>619</v>
      </c>
      <c r="D741" s="157"/>
      <c r="E741" s="148">
        <v>12.65</v>
      </c>
      <c r="F741" s="176"/>
      <c r="G741" s="124"/>
      <c r="H741" s="173">
        <v>0</v>
      </c>
      <c r="I741" s="119"/>
      <c r="J741" s="119"/>
      <c r="K741" s="119"/>
      <c r="L741" s="119"/>
      <c r="M741" s="119"/>
      <c r="N741" s="119"/>
      <c r="O741" s="119"/>
      <c r="P741" s="119"/>
      <c r="Q741" s="119"/>
      <c r="R741" s="119" t="s">
        <v>128</v>
      </c>
      <c r="S741" s="119">
        <v>0</v>
      </c>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row>
    <row r="742" spans="1:47" outlineLevel="1">
      <c r="A742" s="120"/>
      <c r="B742" s="122"/>
      <c r="C742" s="139" t="s">
        <v>307</v>
      </c>
      <c r="D742" s="157"/>
      <c r="E742" s="148"/>
      <c r="F742" s="176"/>
      <c r="G742" s="124"/>
      <c r="H742" s="173">
        <v>0</v>
      </c>
      <c r="I742" s="119"/>
      <c r="J742" s="119"/>
      <c r="K742" s="119"/>
      <c r="L742" s="119"/>
      <c r="M742" s="119"/>
      <c r="N742" s="119"/>
      <c r="O742" s="119"/>
      <c r="P742" s="119"/>
      <c r="Q742" s="119"/>
      <c r="R742" s="119" t="s">
        <v>128</v>
      </c>
      <c r="S742" s="119">
        <v>0</v>
      </c>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row>
    <row r="743" spans="1:47" outlineLevel="1">
      <c r="A743" s="120"/>
      <c r="B743" s="122"/>
      <c r="C743" s="139" t="s">
        <v>620</v>
      </c>
      <c r="D743" s="157"/>
      <c r="E743" s="148">
        <v>81.75</v>
      </c>
      <c r="F743" s="176"/>
      <c r="G743" s="124"/>
      <c r="H743" s="173">
        <v>0</v>
      </c>
      <c r="I743" s="119"/>
      <c r="J743" s="119"/>
      <c r="K743" s="119"/>
      <c r="L743" s="119"/>
      <c r="M743" s="119"/>
      <c r="N743" s="119"/>
      <c r="O743" s="119"/>
      <c r="P743" s="119"/>
      <c r="Q743" s="119"/>
      <c r="R743" s="119" t="s">
        <v>128</v>
      </c>
      <c r="S743" s="119">
        <v>0</v>
      </c>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row>
    <row r="744" spans="1:47" outlineLevel="1">
      <c r="A744" s="120"/>
      <c r="B744" s="122"/>
      <c r="C744" s="139" t="s">
        <v>621</v>
      </c>
      <c r="D744" s="157"/>
      <c r="E744" s="148">
        <v>10.1</v>
      </c>
      <c r="F744" s="176"/>
      <c r="G744" s="124"/>
      <c r="H744" s="173">
        <v>0</v>
      </c>
      <c r="I744" s="119"/>
      <c r="J744" s="119"/>
      <c r="K744" s="119"/>
      <c r="L744" s="119"/>
      <c r="M744" s="119"/>
      <c r="N744" s="119"/>
      <c r="O744" s="119"/>
      <c r="P744" s="119"/>
      <c r="Q744" s="119"/>
      <c r="R744" s="119" t="s">
        <v>128</v>
      </c>
      <c r="S744" s="119">
        <v>0</v>
      </c>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row>
    <row r="745" spans="1:47" outlineLevel="1">
      <c r="A745" s="120"/>
      <c r="B745" s="122"/>
      <c r="C745" s="139" t="s">
        <v>622</v>
      </c>
      <c r="D745" s="157"/>
      <c r="E745" s="148">
        <v>6.15</v>
      </c>
      <c r="F745" s="176"/>
      <c r="G745" s="124"/>
      <c r="H745" s="173">
        <v>0</v>
      </c>
      <c r="I745" s="119"/>
      <c r="J745" s="119"/>
      <c r="K745" s="119"/>
      <c r="L745" s="119"/>
      <c r="M745" s="119"/>
      <c r="N745" s="119"/>
      <c r="O745" s="119"/>
      <c r="P745" s="119"/>
      <c r="Q745" s="119"/>
      <c r="R745" s="119" t="s">
        <v>128</v>
      </c>
      <c r="S745" s="119">
        <v>0</v>
      </c>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row>
    <row r="746" spans="1:47" outlineLevel="1">
      <c r="A746" s="120">
        <v>149</v>
      </c>
      <c r="B746" s="122" t="s">
        <v>718</v>
      </c>
      <c r="C746" s="138" t="s">
        <v>719</v>
      </c>
      <c r="D746" s="156" t="s">
        <v>263</v>
      </c>
      <c r="E746" s="124">
        <v>358.1</v>
      </c>
      <c r="F746" s="176"/>
      <c r="G746" s="124">
        <f>ROUND(E746*F746,2)</f>
        <v>0</v>
      </c>
      <c r="H746" s="173" t="s">
        <v>1523</v>
      </c>
      <c r="I746" s="119"/>
      <c r="J746" s="119"/>
      <c r="K746" s="119"/>
      <c r="L746" s="119"/>
      <c r="M746" s="119"/>
      <c r="N746" s="119"/>
      <c r="O746" s="119"/>
      <c r="P746" s="119"/>
      <c r="Q746" s="119"/>
      <c r="R746" s="119" t="s">
        <v>126</v>
      </c>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row>
    <row r="747" spans="1:47" outlineLevel="1">
      <c r="A747" s="120"/>
      <c r="B747" s="122"/>
      <c r="C747" s="139" t="s">
        <v>287</v>
      </c>
      <c r="D747" s="157"/>
      <c r="E747" s="148"/>
      <c r="F747" s="176"/>
      <c r="G747" s="124"/>
      <c r="H747" s="173">
        <v>0</v>
      </c>
      <c r="I747" s="119"/>
      <c r="J747" s="119"/>
      <c r="K747" s="119"/>
      <c r="L747" s="119"/>
      <c r="M747" s="119"/>
      <c r="N747" s="119"/>
      <c r="O747" s="119"/>
      <c r="P747" s="119"/>
      <c r="Q747" s="119"/>
      <c r="R747" s="119" t="s">
        <v>128</v>
      </c>
      <c r="S747" s="119">
        <v>0</v>
      </c>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row>
    <row r="748" spans="1:47" outlineLevel="1">
      <c r="A748" s="120"/>
      <c r="B748" s="122"/>
      <c r="C748" s="139" t="s">
        <v>418</v>
      </c>
      <c r="D748" s="157"/>
      <c r="E748" s="148"/>
      <c r="F748" s="176"/>
      <c r="G748" s="124"/>
      <c r="H748" s="173">
        <v>0</v>
      </c>
      <c r="I748" s="119"/>
      <c r="J748" s="119"/>
      <c r="K748" s="119"/>
      <c r="L748" s="119"/>
      <c r="M748" s="119"/>
      <c r="N748" s="119"/>
      <c r="O748" s="119"/>
      <c r="P748" s="119"/>
      <c r="Q748" s="119"/>
      <c r="R748" s="119" t="s">
        <v>128</v>
      </c>
      <c r="S748" s="119">
        <v>0</v>
      </c>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row>
    <row r="749" spans="1:47" outlineLevel="1">
      <c r="A749" s="120"/>
      <c r="B749" s="122"/>
      <c r="C749" s="139" t="s">
        <v>617</v>
      </c>
      <c r="D749" s="157"/>
      <c r="E749" s="148">
        <v>109.8</v>
      </c>
      <c r="F749" s="176"/>
      <c r="G749" s="124"/>
      <c r="H749" s="173">
        <v>0</v>
      </c>
      <c r="I749" s="119"/>
      <c r="J749" s="119"/>
      <c r="K749" s="119"/>
      <c r="L749" s="119"/>
      <c r="M749" s="119"/>
      <c r="N749" s="119"/>
      <c r="O749" s="119"/>
      <c r="P749" s="119"/>
      <c r="Q749" s="119"/>
      <c r="R749" s="119" t="s">
        <v>128</v>
      </c>
      <c r="S749" s="119">
        <v>0</v>
      </c>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row>
    <row r="750" spans="1:47" outlineLevel="1">
      <c r="A750" s="120"/>
      <c r="B750" s="122"/>
      <c r="C750" s="139" t="s">
        <v>618</v>
      </c>
      <c r="D750" s="157"/>
      <c r="E750" s="148">
        <v>42.25</v>
      </c>
      <c r="F750" s="176"/>
      <c r="G750" s="124"/>
      <c r="H750" s="173">
        <v>0</v>
      </c>
      <c r="I750" s="119"/>
      <c r="J750" s="119"/>
      <c r="K750" s="119"/>
      <c r="L750" s="119"/>
      <c r="M750" s="119"/>
      <c r="N750" s="119"/>
      <c r="O750" s="119"/>
      <c r="P750" s="119"/>
      <c r="Q750" s="119"/>
      <c r="R750" s="119" t="s">
        <v>128</v>
      </c>
      <c r="S750" s="119">
        <v>0</v>
      </c>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row>
    <row r="751" spans="1:47" outlineLevel="1">
      <c r="A751" s="120"/>
      <c r="B751" s="122"/>
      <c r="C751" s="139" t="s">
        <v>619</v>
      </c>
      <c r="D751" s="157"/>
      <c r="E751" s="148">
        <v>12.65</v>
      </c>
      <c r="F751" s="176"/>
      <c r="G751" s="124"/>
      <c r="H751" s="173">
        <v>0</v>
      </c>
      <c r="I751" s="119"/>
      <c r="J751" s="119"/>
      <c r="K751" s="119"/>
      <c r="L751" s="119"/>
      <c r="M751" s="119"/>
      <c r="N751" s="119"/>
      <c r="O751" s="119"/>
      <c r="P751" s="119"/>
      <c r="Q751" s="119"/>
      <c r="R751" s="119" t="s">
        <v>128</v>
      </c>
      <c r="S751" s="119">
        <v>0</v>
      </c>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row>
    <row r="752" spans="1:47" outlineLevel="1">
      <c r="A752" s="120"/>
      <c r="B752" s="122"/>
      <c r="C752" s="139" t="s">
        <v>307</v>
      </c>
      <c r="D752" s="157"/>
      <c r="E752" s="148"/>
      <c r="F752" s="176"/>
      <c r="G752" s="124"/>
      <c r="H752" s="173">
        <v>0</v>
      </c>
      <c r="I752" s="119"/>
      <c r="J752" s="119"/>
      <c r="K752" s="119"/>
      <c r="L752" s="119"/>
      <c r="M752" s="119"/>
      <c r="N752" s="119"/>
      <c r="O752" s="119"/>
      <c r="P752" s="119"/>
      <c r="Q752" s="119"/>
      <c r="R752" s="119" t="s">
        <v>128</v>
      </c>
      <c r="S752" s="119">
        <v>0</v>
      </c>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row>
    <row r="753" spans="1:47" outlineLevel="1">
      <c r="A753" s="120"/>
      <c r="B753" s="122"/>
      <c r="C753" s="139" t="s">
        <v>620</v>
      </c>
      <c r="D753" s="157"/>
      <c r="E753" s="148">
        <v>81.75</v>
      </c>
      <c r="F753" s="176"/>
      <c r="G753" s="124"/>
      <c r="H753" s="173">
        <v>0</v>
      </c>
      <c r="I753" s="119"/>
      <c r="J753" s="119"/>
      <c r="K753" s="119"/>
      <c r="L753" s="119"/>
      <c r="M753" s="119"/>
      <c r="N753" s="119"/>
      <c r="O753" s="119"/>
      <c r="P753" s="119"/>
      <c r="Q753" s="119"/>
      <c r="R753" s="119" t="s">
        <v>128</v>
      </c>
      <c r="S753" s="119">
        <v>0</v>
      </c>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row>
    <row r="754" spans="1:47" outlineLevel="1">
      <c r="A754" s="120"/>
      <c r="B754" s="122"/>
      <c r="C754" s="139" t="s">
        <v>621</v>
      </c>
      <c r="D754" s="157"/>
      <c r="E754" s="148">
        <v>10.1</v>
      </c>
      <c r="F754" s="176"/>
      <c r="G754" s="124"/>
      <c r="H754" s="173">
        <v>0</v>
      </c>
      <c r="I754" s="119"/>
      <c r="J754" s="119"/>
      <c r="K754" s="119"/>
      <c r="L754" s="119"/>
      <c r="M754" s="119"/>
      <c r="N754" s="119"/>
      <c r="O754" s="119"/>
      <c r="P754" s="119"/>
      <c r="Q754" s="119"/>
      <c r="R754" s="119" t="s">
        <v>128</v>
      </c>
      <c r="S754" s="119">
        <v>0</v>
      </c>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row>
    <row r="755" spans="1:47" outlineLevel="1">
      <c r="A755" s="120"/>
      <c r="B755" s="122"/>
      <c r="C755" s="139" t="s">
        <v>622</v>
      </c>
      <c r="D755" s="157"/>
      <c r="E755" s="148">
        <v>6.15</v>
      </c>
      <c r="F755" s="176"/>
      <c r="G755" s="124"/>
      <c r="H755" s="173">
        <v>0</v>
      </c>
      <c r="I755" s="119"/>
      <c r="J755" s="119"/>
      <c r="K755" s="119"/>
      <c r="L755" s="119"/>
      <c r="M755" s="119"/>
      <c r="N755" s="119"/>
      <c r="O755" s="119"/>
      <c r="P755" s="119"/>
      <c r="Q755" s="119"/>
      <c r="R755" s="119" t="s">
        <v>128</v>
      </c>
      <c r="S755" s="119">
        <v>0</v>
      </c>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row>
    <row r="756" spans="1:47" outlineLevel="1">
      <c r="A756" s="120"/>
      <c r="B756" s="122"/>
      <c r="C756" s="139" t="s">
        <v>720</v>
      </c>
      <c r="D756" s="157"/>
      <c r="E756" s="148">
        <v>73.2</v>
      </c>
      <c r="F756" s="176"/>
      <c r="G756" s="124"/>
      <c r="H756" s="173">
        <v>0</v>
      </c>
      <c r="I756" s="119"/>
      <c r="J756" s="119"/>
      <c r="K756" s="119"/>
      <c r="L756" s="119"/>
      <c r="M756" s="119"/>
      <c r="N756" s="119"/>
      <c r="O756" s="119"/>
      <c r="P756" s="119"/>
      <c r="Q756" s="119"/>
      <c r="R756" s="119" t="s">
        <v>128</v>
      </c>
      <c r="S756" s="119">
        <v>0</v>
      </c>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row>
    <row r="757" spans="1:47" outlineLevel="1">
      <c r="A757" s="120"/>
      <c r="B757" s="122"/>
      <c r="C757" s="139" t="s">
        <v>721</v>
      </c>
      <c r="D757" s="157"/>
      <c r="E757" s="148">
        <v>22.2</v>
      </c>
      <c r="F757" s="176"/>
      <c r="G757" s="124"/>
      <c r="H757" s="173">
        <v>0</v>
      </c>
      <c r="I757" s="119"/>
      <c r="J757" s="119"/>
      <c r="K757" s="119"/>
      <c r="L757" s="119"/>
      <c r="M757" s="119"/>
      <c r="N757" s="119"/>
      <c r="O757" s="119"/>
      <c r="P757" s="119"/>
      <c r="Q757" s="119"/>
      <c r="R757" s="119" t="s">
        <v>128</v>
      </c>
      <c r="S757" s="119">
        <v>0</v>
      </c>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row>
    <row r="758" spans="1:47" outlineLevel="1">
      <c r="A758" s="120">
        <v>150</v>
      </c>
      <c r="B758" s="122" t="s">
        <v>722</v>
      </c>
      <c r="C758" s="138" t="s">
        <v>723</v>
      </c>
      <c r="D758" s="156" t="s">
        <v>263</v>
      </c>
      <c r="E758" s="124">
        <v>52.774999999999999</v>
      </c>
      <c r="F758" s="176"/>
      <c r="G758" s="124">
        <f>ROUND(E758*F758,2)</f>
        <v>0</v>
      </c>
      <c r="H758" s="173" t="s">
        <v>1523</v>
      </c>
      <c r="I758" s="119"/>
      <c r="J758" s="119"/>
      <c r="K758" s="119"/>
      <c r="L758" s="119"/>
      <c r="M758" s="119"/>
      <c r="N758" s="119"/>
      <c r="O758" s="119"/>
      <c r="P758" s="119"/>
      <c r="Q758" s="119"/>
      <c r="R758" s="119" t="s">
        <v>126</v>
      </c>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row>
    <row r="759" spans="1:47" outlineLevel="1">
      <c r="A759" s="120"/>
      <c r="B759" s="122"/>
      <c r="C759" s="139" t="s">
        <v>287</v>
      </c>
      <c r="D759" s="157"/>
      <c r="E759" s="148"/>
      <c r="F759" s="176"/>
      <c r="G759" s="124"/>
      <c r="H759" s="173">
        <v>0</v>
      </c>
      <c r="I759" s="119"/>
      <c r="J759" s="119"/>
      <c r="K759" s="119"/>
      <c r="L759" s="119"/>
      <c r="M759" s="119"/>
      <c r="N759" s="119"/>
      <c r="O759" s="119"/>
      <c r="P759" s="119"/>
      <c r="Q759" s="119"/>
      <c r="R759" s="119" t="s">
        <v>128</v>
      </c>
      <c r="S759" s="119">
        <v>0</v>
      </c>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row>
    <row r="760" spans="1:47" outlineLevel="1">
      <c r="A760" s="120"/>
      <c r="B760" s="122"/>
      <c r="C760" s="139" t="s">
        <v>418</v>
      </c>
      <c r="D760" s="157"/>
      <c r="E760" s="148"/>
      <c r="F760" s="176"/>
      <c r="G760" s="124"/>
      <c r="H760" s="173">
        <v>0</v>
      </c>
      <c r="I760" s="119"/>
      <c r="J760" s="119"/>
      <c r="K760" s="119"/>
      <c r="L760" s="119"/>
      <c r="M760" s="119"/>
      <c r="N760" s="119"/>
      <c r="O760" s="119"/>
      <c r="P760" s="119"/>
      <c r="Q760" s="119"/>
      <c r="R760" s="119" t="s">
        <v>128</v>
      </c>
      <c r="S760" s="119">
        <v>0</v>
      </c>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row>
    <row r="761" spans="1:47" outlineLevel="1">
      <c r="A761" s="120"/>
      <c r="B761" s="122"/>
      <c r="C761" s="139" t="s">
        <v>724</v>
      </c>
      <c r="D761" s="157"/>
      <c r="E761" s="148">
        <v>29.4</v>
      </c>
      <c r="F761" s="176"/>
      <c r="G761" s="124"/>
      <c r="H761" s="173">
        <v>0</v>
      </c>
      <c r="I761" s="119"/>
      <c r="J761" s="119"/>
      <c r="K761" s="119"/>
      <c r="L761" s="119"/>
      <c r="M761" s="119"/>
      <c r="N761" s="119"/>
      <c r="O761" s="119"/>
      <c r="P761" s="119"/>
      <c r="Q761" s="119"/>
      <c r="R761" s="119" t="s">
        <v>128</v>
      </c>
      <c r="S761" s="119">
        <v>0</v>
      </c>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row>
    <row r="762" spans="1:47" outlineLevel="1">
      <c r="A762" s="120"/>
      <c r="B762" s="122"/>
      <c r="C762" s="139" t="s">
        <v>307</v>
      </c>
      <c r="D762" s="157"/>
      <c r="E762" s="148"/>
      <c r="F762" s="176"/>
      <c r="G762" s="124"/>
      <c r="H762" s="173">
        <v>0</v>
      </c>
      <c r="I762" s="119"/>
      <c r="J762" s="119"/>
      <c r="K762" s="119"/>
      <c r="L762" s="119"/>
      <c r="M762" s="119"/>
      <c r="N762" s="119"/>
      <c r="O762" s="119"/>
      <c r="P762" s="119"/>
      <c r="Q762" s="119"/>
      <c r="R762" s="119" t="s">
        <v>128</v>
      </c>
      <c r="S762" s="119">
        <v>0</v>
      </c>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row>
    <row r="763" spans="1:47" outlineLevel="1">
      <c r="A763" s="120"/>
      <c r="B763" s="122"/>
      <c r="C763" s="139" t="s">
        <v>725</v>
      </c>
      <c r="D763" s="157"/>
      <c r="E763" s="148">
        <v>23.375</v>
      </c>
      <c r="F763" s="176"/>
      <c r="G763" s="124"/>
      <c r="H763" s="173">
        <v>0</v>
      </c>
      <c r="I763" s="119"/>
      <c r="J763" s="119"/>
      <c r="K763" s="119"/>
      <c r="L763" s="119"/>
      <c r="M763" s="119"/>
      <c r="N763" s="119"/>
      <c r="O763" s="119"/>
      <c r="P763" s="119"/>
      <c r="Q763" s="119"/>
      <c r="R763" s="119" t="s">
        <v>128</v>
      </c>
      <c r="S763" s="119">
        <v>0</v>
      </c>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row>
    <row r="764" spans="1:47" outlineLevel="1">
      <c r="A764" s="120">
        <v>151</v>
      </c>
      <c r="B764" s="122" t="s">
        <v>726</v>
      </c>
      <c r="C764" s="138" t="s">
        <v>727</v>
      </c>
      <c r="D764" s="156" t="s">
        <v>179</v>
      </c>
      <c r="E764" s="124">
        <v>52.7</v>
      </c>
      <c r="F764" s="176"/>
      <c r="G764" s="124">
        <f>ROUND(E764*F764,2)</f>
        <v>0</v>
      </c>
      <c r="H764" s="173" t="s">
        <v>1523</v>
      </c>
      <c r="I764" s="119"/>
      <c r="J764" s="119"/>
      <c r="K764" s="119"/>
      <c r="L764" s="119"/>
      <c r="M764" s="119"/>
      <c r="N764" s="119"/>
      <c r="O764" s="119"/>
      <c r="P764" s="119"/>
      <c r="Q764" s="119"/>
      <c r="R764" s="119" t="s">
        <v>126</v>
      </c>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row>
    <row r="765" spans="1:47" outlineLevel="1">
      <c r="A765" s="120"/>
      <c r="B765" s="122"/>
      <c r="C765" s="139" t="s">
        <v>662</v>
      </c>
      <c r="D765" s="157"/>
      <c r="E765" s="148"/>
      <c r="F765" s="176"/>
      <c r="G765" s="124"/>
      <c r="H765" s="173">
        <v>0</v>
      </c>
      <c r="I765" s="119"/>
      <c r="J765" s="119"/>
      <c r="K765" s="119"/>
      <c r="L765" s="119"/>
      <c r="M765" s="119"/>
      <c r="N765" s="119"/>
      <c r="O765" s="119"/>
      <c r="P765" s="119"/>
      <c r="Q765" s="119"/>
      <c r="R765" s="119" t="s">
        <v>128</v>
      </c>
      <c r="S765" s="119">
        <v>0</v>
      </c>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row>
    <row r="766" spans="1:47" ht="22.5" outlineLevel="1">
      <c r="A766" s="120"/>
      <c r="B766" s="122"/>
      <c r="C766" s="139" t="s">
        <v>188</v>
      </c>
      <c r="D766" s="157"/>
      <c r="E766" s="148"/>
      <c r="F766" s="176"/>
      <c r="G766" s="124"/>
      <c r="H766" s="173">
        <v>0</v>
      </c>
      <c r="I766" s="119"/>
      <c r="J766" s="119"/>
      <c r="K766" s="119"/>
      <c r="L766" s="119"/>
      <c r="M766" s="119"/>
      <c r="N766" s="119"/>
      <c r="O766" s="119"/>
      <c r="P766" s="119"/>
      <c r="Q766" s="119"/>
      <c r="R766" s="119" t="s">
        <v>128</v>
      </c>
      <c r="S766" s="119">
        <v>0</v>
      </c>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row>
    <row r="767" spans="1:47" outlineLevel="1">
      <c r="A767" s="120"/>
      <c r="B767" s="122"/>
      <c r="C767" s="139" t="s">
        <v>664</v>
      </c>
      <c r="D767" s="157"/>
      <c r="E767" s="148">
        <v>52.7</v>
      </c>
      <c r="F767" s="176"/>
      <c r="G767" s="124"/>
      <c r="H767" s="173">
        <v>0</v>
      </c>
      <c r="I767" s="119"/>
      <c r="J767" s="119"/>
      <c r="K767" s="119"/>
      <c r="L767" s="119"/>
      <c r="M767" s="119"/>
      <c r="N767" s="119"/>
      <c r="O767" s="119"/>
      <c r="P767" s="119"/>
      <c r="Q767" s="119"/>
      <c r="R767" s="119" t="s">
        <v>128</v>
      </c>
      <c r="S767" s="119">
        <v>0</v>
      </c>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row>
    <row r="768" spans="1:47">
      <c r="A768" s="121" t="s">
        <v>121</v>
      </c>
      <c r="B768" s="123" t="s">
        <v>61</v>
      </c>
      <c r="C768" s="140" t="s">
        <v>62</v>
      </c>
      <c r="D768" s="158"/>
      <c r="E768" s="125"/>
      <c r="F768" s="177"/>
      <c r="G768" s="125">
        <f>SUMIF(R769:R821,"&lt;&gt;NOR",G769:G821)</f>
        <v>0</v>
      </c>
      <c r="H768" s="174"/>
      <c r="I768" s="119"/>
      <c r="R768" t="s">
        <v>122</v>
      </c>
    </row>
    <row r="769" spans="1:47" outlineLevel="1">
      <c r="A769" s="120">
        <v>152</v>
      </c>
      <c r="B769" s="122" t="s">
        <v>728</v>
      </c>
      <c r="C769" s="138" t="s">
        <v>729</v>
      </c>
      <c r="D769" s="156" t="s">
        <v>131</v>
      </c>
      <c r="E769" s="124">
        <v>14.8818</v>
      </c>
      <c r="F769" s="176"/>
      <c r="G769" s="124">
        <f>ROUND(E769*F769,2)</f>
        <v>0</v>
      </c>
      <c r="H769" s="173" t="s">
        <v>1523</v>
      </c>
      <c r="I769" s="119"/>
      <c r="J769" s="119"/>
      <c r="K769" s="119"/>
      <c r="L769" s="119"/>
      <c r="M769" s="119"/>
      <c r="N769" s="119"/>
      <c r="O769" s="119"/>
      <c r="P769" s="119"/>
      <c r="Q769" s="119"/>
      <c r="R769" s="119" t="s">
        <v>126</v>
      </c>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row>
    <row r="770" spans="1:47" outlineLevel="1">
      <c r="A770" s="120"/>
      <c r="B770" s="122"/>
      <c r="C770" s="139" t="s">
        <v>187</v>
      </c>
      <c r="D770" s="157"/>
      <c r="E770" s="148"/>
      <c r="F770" s="176"/>
      <c r="G770" s="124"/>
      <c r="H770" s="173">
        <v>0</v>
      </c>
      <c r="I770" s="119"/>
      <c r="J770" s="119"/>
      <c r="K770" s="119"/>
      <c r="L770" s="119"/>
      <c r="M770" s="119"/>
      <c r="N770" s="119"/>
      <c r="O770" s="119"/>
      <c r="P770" s="119"/>
      <c r="Q770" s="119"/>
      <c r="R770" s="119" t="s">
        <v>128</v>
      </c>
      <c r="S770" s="119">
        <v>0</v>
      </c>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row>
    <row r="771" spans="1:47" ht="22.5" outlineLevel="1">
      <c r="A771" s="120"/>
      <c r="B771" s="122"/>
      <c r="C771" s="139" t="s">
        <v>188</v>
      </c>
      <c r="D771" s="157"/>
      <c r="E771" s="148"/>
      <c r="F771" s="176"/>
      <c r="G771" s="124"/>
      <c r="H771" s="173">
        <v>0</v>
      </c>
      <c r="I771" s="119"/>
      <c r="J771" s="119"/>
      <c r="K771" s="119"/>
      <c r="L771" s="119"/>
      <c r="M771" s="119"/>
      <c r="N771" s="119"/>
      <c r="O771" s="119"/>
      <c r="P771" s="119"/>
      <c r="Q771" s="119"/>
      <c r="R771" s="119" t="s">
        <v>128</v>
      </c>
      <c r="S771" s="119">
        <v>0</v>
      </c>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row>
    <row r="772" spans="1:47" outlineLevel="1">
      <c r="A772" s="120"/>
      <c r="B772" s="122"/>
      <c r="C772" s="141" t="s">
        <v>209</v>
      </c>
      <c r="D772" s="159"/>
      <c r="E772" s="149"/>
      <c r="F772" s="176"/>
      <c r="G772" s="124"/>
      <c r="H772" s="173">
        <v>0</v>
      </c>
      <c r="I772" s="119"/>
      <c r="J772" s="119"/>
      <c r="K772" s="119"/>
      <c r="L772" s="119"/>
      <c r="M772" s="119"/>
      <c r="N772" s="119"/>
      <c r="O772" s="119"/>
      <c r="P772" s="119"/>
      <c r="Q772" s="119"/>
      <c r="R772" s="119" t="s">
        <v>128</v>
      </c>
      <c r="S772" s="119">
        <v>2</v>
      </c>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row>
    <row r="773" spans="1:47" outlineLevel="1">
      <c r="A773" s="120"/>
      <c r="B773" s="122"/>
      <c r="C773" s="142" t="s">
        <v>730</v>
      </c>
      <c r="D773" s="159"/>
      <c r="E773" s="149">
        <v>139.55000000000001</v>
      </c>
      <c r="F773" s="176"/>
      <c r="G773" s="124"/>
      <c r="H773" s="173">
        <v>0</v>
      </c>
      <c r="I773" s="119"/>
      <c r="J773" s="119"/>
      <c r="K773" s="119"/>
      <c r="L773" s="119"/>
      <c r="M773" s="119"/>
      <c r="N773" s="119"/>
      <c r="O773" s="119"/>
      <c r="P773" s="119"/>
      <c r="Q773" s="119"/>
      <c r="R773" s="119" t="s">
        <v>128</v>
      </c>
      <c r="S773" s="119">
        <v>2</v>
      </c>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row>
    <row r="774" spans="1:47" outlineLevel="1">
      <c r="A774" s="120"/>
      <c r="B774" s="122"/>
      <c r="C774" s="142" t="s">
        <v>731</v>
      </c>
      <c r="D774" s="159"/>
      <c r="E774" s="149">
        <v>58.07</v>
      </c>
      <c r="F774" s="176"/>
      <c r="G774" s="124"/>
      <c r="H774" s="173">
        <v>0</v>
      </c>
      <c r="I774" s="119"/>
      <c r="J774" s="119"/>
      <c r="K774" s="119"/>
      <c r="L774" s="119"/>
      <c r="M774" s="119"/>
      <c r="N774" s="119"/>
      <c r="O774" s="119"/>
      <c r="P774" s="119"/>
      <c r="Q774" s="119"/>
      <c r="R774" s="119" t="s">
        <v>128</v>
      </c>
      <c r="S774" s="119">
        <v>2</v>
      </c>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row>
    <row r="775" spans="1:47" outlineLevel="1">
      <c r="A775" s="120"/>
      <c r="B775" s="122"/>
      <c r="C775" s="142" t="s">
        <v>732</v>
      </c>
      <c r="D775" s="159"/>
      <c r="E775" s="149">
        <v>50.41</v>
      </c>
      <c r="F775" s="176"/>
      <c r="G775" s="124"/>
      <c r="H775" s="173">
        <v>0</v>
      </c>
      <c r="I775" s="119"/>
      <c r="J775" s="119"/>
      <c r="K775" s="119"/>
      <c r="L775" s="119"/>
      <c r="M775" s="119"/>
      <c r="N775" s="119"/>
      <c r="O775" s="119"/>
      <c r="P775" s="119"/>
      <c r="Q775" s="119"/>
      <c r="R775" s="119" t="s">
        <v>128</v>
      </c>
      <c r="S775" s="119">
        <v>2</v>
      </c>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row>
    <row r="776" spans="1:47" outlineLevel="1">
      <c r="A776" s="120"/>
      <c r="B776" s="122"/>
      <c r="C776" s="141" t="s">
        <v>214</v>
      </c>
      <c r="D776" s="159"/>
      <c r="E776" s="149"/>
      <c r="F776" s="176"/>
      <c r="G776" s="124"/>
      <c r="H776" s="173">
        <v>0</v>
      </c>
      <c r="I776" s="119"/>
      <c r="J776" s="119"/>
      <c r="K776" s="119"/>
      <c r="L776" s="119"/>
      <c r="M776" s="119"/>
      <c r="N776" s="119"/>
      <c r="O776" s="119"/>
      <c r="P776" s="119"/>
      <c r="Q776" s="119"/>
      <c r="R776" s="119" t="s">
        <v>128</v>
      </c>
      <c r="S776" s="119">
        <v>0</v>
      </c>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row>
    <row r="777" spans="1:47" outlineLevel="1">
      <c r="A777" s="120"/>
      <c r="B777" s="122"/>
      <c r="C777" s="139" t="s">
        <v>733</v>
      </c>
      <c r="D777" s="157"/>
      <c r="E777" s="148">
        <v>14.8818</v>
      </c>
      <c r="F777" s="176"/>
      <c r="G777" s="124"/>
      <c r="H777" s="173">
        <v>0</v>
      </c>
      <c r="I777" s="119"/>
      <c r="J777" s="119"/>
      <c r="K777" s="119"/>
      <c r="L777" s="119"/>
      <c r="M777" s="119"/>
      <c r="N777" s="119"/>
      <c r="O777" s="119"/>
      <c r="P777" s="119"/>
      <c r="Q777" s="119"/>
      <c r="R777" s="119" t="s">
        <v>128</v>
      </c>
      <c r="S777" s="119">
        <v>0</v>
      </c>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row>
    <row r="778" spans="1:47" ht="22.5" outlineLevel="1">
      <c r="A778" s="120">
        <v>153</v>
      </c>
      <c r="B778" s="122" t="s">
        <v>734</v>
      </c>
      <c r="C778" s="138" t="s">
        <v>735</v>
      </c>
      <c r="D778" s="156" t="s">
        <v>179</v>
      </c>
      <c r="E778" s="124">
        <v>189.96</v>
      </c>
      <c r="F778" s="176"/>
      <c r="G778" s="124">
        <f>ROUND(E778*F778,2)</f>
        <v>0</v>
      </c>
      <c r="H778" s="173" t="s">
        <v>1523</v>
      </c>
      <c r="I778" s="119"/>
      <c r="J778" s="119"/>
      <c r="K778" s="119"/>
      <c r="L778" s="119"/>
      <c r="M778" s="119"/>
      <c r="N778" s="119"/>
      <c r="O778" s="119"/>
      <c r="P778" s="119"/>
      <c r="Q778" s="119"/>
      <c r="R778" s="119" t="s">
        <v>126</v>
      </c>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row>
    <row r="779" spans="1:47" ht="22.5" outlineLevel="1">
      <c r="A779" s="120">
        <v>154</v>
      </c>
      <c r="B779" s="122" t="s">
        <v>736</v>
      </c>
      <c r="C779" s="138" t="s">
        <v>737</v>
      </c>
      <c r="D779" s="156" t="s">
        <v>179</v>
      </c>
      <c r="E779" s="124">
        <v>58.07</v>
      </c>
      <c r="F779" s="176"/>
      <c r="G779" s="124">
        <f>ROUND(E779*F779,2)</f>
        <v>0</v>
      </c>
      <c r="H779" s="173" t="s">
        <v>1523</v>
      </c>
      <c r="I779" s="119"/>
      <c r="J779" s="119"/>
      <c r="K779" s="119"/>
      <c r="L779" s="119"/>
      <c r="M779" s="119"/>
      <c r="N779" s="119"/>
      <c r="O779" s="119"/>
      <c r="P779" s="119"/>
      <c r="Q779" s="119"/>
      <c r="R779" s="119" t="s">
        <v>126</v>
      </c>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row>
    <row r="780" spans="1:47" outlineLevel="1">
      <c r="A780" s="120"/>
      <c r="B780" s="122"/>
      <c r="C780" s="139" t="s">
        <v>187</v>
      </c>
      <c r="D780" s="157"/>
      <c r="E780" s="148"/>
      <c r="F780" s="176"/>
      <c r="G780" s="124"/>
      <c r="H780" s="173">
        <v>0</v>
      </c>
      <c r="I780" s="119"/>
      <c r="J780" s="119"/>
      <c r="K780" s="119"/>
      <c r="L780" s="119"/>
      <c r="M780" s="119"/>
      <c r="N780" s="119"/>
      <c r="O780" s="119"/>
      <c r="P780" s="119"/>
      <c r="Q780" s="119"/>
      <c r="R780" s="119" t="s">
        <v>128</v>
      </c>
      <c r="S780" s="119">
        <v>0</v>
      </c>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row>
    <row r="781" spans="1:47" ht="22.5" outlineLevel="1">
      <c r="A781" s="120"/>
      <c r="B781" s="122"/>
      <c r="C781" s="139" t="s">
        <v>188</v>
      </c>
      <c r="D781" s="157"/>
      <c r="E781" s="148"/>
      <c r="F781" s="176"/>
      <c r="G781" s="124"/>
      <c r="H781" s="173">
        <v>0</v>
      </c>
      <c r="I781" s="119"/>
      <c r="J781" s="119"/>
      <c r="K781" s="119"/>
      <c r="L781" s="119"/>
      <c r="M781" s="119"/>
      <c r="N781" s="119"/>
      <c r="O781" s="119"/>
      <c r="P781" s="119"/>
      <c r="Q781" s="119"/>
      <c r="R781" s="119" t="s">
        <v>128</v>
      </c>
      <c r="S781" s="119">
        <v>0</v>
      </c>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row>
    <row r="782" spans="1:47" outlineLevel="1">
      <c r="A782" s="120"/>
      <c r="B782" s="122"/>
      <c r="C782" s="139" t="s">
        <v>738</v>
      </c>
      <c r="D782" s="157"/>
      <c r="E782" s="148">
        <v>58.07</v>
      </c>
      <c r="F782" s="176"/>
      <c r="G782" s="124"/>
      <c r="H782" s="173">
        <v>0</v>
      </c>
      <c r="I782" s="119"/>
      <c r="J782" s="119"/>
      <c r="K782" s="119"/>
      <c r="L782" s="119"/>
      <c r="M782" s="119"/>
      <c r="N782" s="119"/>
      <c r="O782" s="119"/>
      <c r="P782" s="119"/>
      <c r="Q782" s="119"/>
      <c r="R782" s="119" t="s">
        <v>128</v>
      </c>
      <c r="S782" s="119">
        <v>0</v>
      </c>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row>
    <row r="783" spans="1:47" ht="22.5" outlineLevel="1">
      <c r="A783" s="120">
        <v>155</v>
      </c>
      <c r="B783" s="122" t="s">
        <v>739</v>
      </c>
      <c r="C783" s="138" t="s">
        <v>740</v>
      </c>
      <c r="D783" s="156" t="s">
        <v>179</v>
      </c>
      <c r="E783" s="124">
        <v>558.13</v>
      </c>
      <c r="F783" s="176"/>
      <c r="G783" s="124">
        <f>ROUND(E783*F783,2)</f>
        <v>0</v>
      </c>
      <c r="H783" s="173" t="s">
        <v>1523</v>
      </c>
      <c r="I783" s="119"/>
      <c r="J783" s="119"/>
      <c r="K783" s="119"/>
      <c r="L783" s="119"/>
      <c r="M783" s="119"/>
      <c r="N783" s="119"/>
      <c r="O783" s="119"/>
      <c r="P783" s="119"/>
      <c r="Q783" s="119"/>
      <c r="R783" s="119" t="s">
        <v>126</v>
      </c>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row>
    <row r="784" spans="1:47" outlineLevel="1">
      <c r="A784" s="120"/>
      <c r="B784" s="122"/>
      <c r="C784" s="139" t="s">
        <v>187</v>
      </c>
      <c r="D784" s="157"/>
      <c r="E784" s="148"/>
      <c r="F784" s="176"/>
      <c r="G784" s="124"/>
      <c r="H784" s="173">
        <v>0</v>
      </c>
      <c r="I784" s="119"/>
      <c r="J784" s="119"/>
      <c r="K784" s="119"/>
      <c r="L784" s="119"/>
      <c r="M784" s="119"/>
      <c r="N784" s="119"/>
      <c r="O784" s="119"/>
      <c r="P784" s="119"/>
      <c r="Q784" s="119"/>
      <c r="R784" s="119" t="s">
        <v>128</v>
      </c>
      <c r="S784" s="119">
        <v>0</v>
      </c>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row>
    <row r="785" spans="1:47" ht="22.5" outlineLevel="1">
      <c r="A785" s="120"/>
      <c r="B785" s="122"/>
      <c r="C785" s="139" t="s">
        <v>188</v>
      </c>
      <c r="D785" s="157"/>
      <c r="E785" s="148"/>
      <c r="F785" s="176"/>
      <c r="G785" s="124"/>
      <c r="H785" s="173">
        <v>0</v>
      </c>
      <c r="I785" s="119"/>
      <c r="J785" s="119"/>
      <c r="K785" s="119"/>
      <c r="L785" s="119"/>
      <c r="M785" s="119"/>
      <c r="N785" s="119"/>
      <c r="O785" s="119"/>
      <c r="P785" s="119"/>
      <c r="Q785" s="119"/>
      <c r="R785" s="119" t="s">
        <v>128</v>
      </c>
      <c r="S785" s="119">
        <v>0</v>
      </c>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row>
    <row r="786" spans="1:47" outlineLevel="1">
      <c r="A786" s="120"/>
      <c r="B786" s="122"/>
      <c r="C786" s="139" t="s">
        <v>741</v>
      </c>
      <c r="D786" s="157"/>
      <c r="E786" s="148">
        <v>266.95999999999998</v>
      </c>
      <c r="F786" s="176"/>
      <c r="G786" s="124"/>
      <c r="H786" s="173">
        <v>0</v>
      </c>
      <c r="I786" s="119"/>
      <c r="J786" s="119"/>
      <c r="K786" s="119"/>
      <c r="L786" s="119"/>
      <c r="M786" s="119"/>
      <c r="N786" s="119"/>
      <c r="O786" s="119"/>
      <c r="P786" s="119"/>
      <c r="Q786" s="119"/>
      <c r="R786" s="119" t="s">
        <v>128</v>
      </c>
      <c r="S786" s="119">
        <v>0</v>
      </c>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row>
    <row r="787" spans="1:47" outlineLevel="1">
      <c r="A787" s="120"/>
      <c r="B787" s="122"/>
      <c r="C787" s="139" t="s">
        <v>742</v>
      </c>
      <c r="D787" s="157"/>
      <c r="E787" s="148">
        <v>55.4</v>
      </c>
      <c r="F787" s="176"/>
      <c r="G787" s="124"/>
      <c r="H787" s="173">
        <v>0</v>
      </c>
      <c r="I787" s="119"/>
      <c r="J787" s="119"/>
      <c r="K787" s="119"/>
      <c r="L787" s="119"/>
      <c r="M787" s="119"/>
      <c r="N787" s="119"/>
      <c r="O787" s="119"/>
      <c r="P787" s="119"/>
      <c r="Q787" s="119"/>
      <c r="R787" s="119" t="s">
        <v>128</v>
      </c>
      <c r="S787" s="119">
        <v>0</v>
      </c>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row>
    <row r="788" spans="1:47" outlineLevel="1">
      <c r="A788" s="120"/>
      <c r="B788" s="122"/>
      <c r="C788" s="139" t="s">
        <v>743</v>
      </c>
      <c r="D788" s="157"/>
      <c r="E788" s="148">
        <v>77.8</v>
      </c>
      <c r="F788" s="176"/>
      <c r="G788" s="124"/>
      <c r="H788" s="173">
        <v>0</v>
      </c>
      <c r="I788" s="119"/>
      <c r="J788" s="119"/>
      <c r="K788" s="119"/>
      <c r="L788" s="119"/>
      <c r="M788" s="119"/>
      <c r="N788" s="119"/>
      <c r="O788" s="119"/>
      <c r="P788" s="119"/>
      <c r="Q788" s="119"/>
      <c r="R788" s="119" t="s">
        <v>128</v>
      </c>
      <c r="S788" s="119">
        <v>0</v>
      </c>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row>
    <row r="789" spans="1:47" outlineLevel="1">
      <c r="A789" s="120"/>
      <c r="B789" s="122"/>
      <c r="C789" s="139" t="s">
        <v>744</v>
      </c>
      <c r="D789" s="157"/>
      <c r="E789" s="148">
        <v>49.28</v>
      </c>
      <c r="F789" s="176"/>
      <c r="G789" s="124"/>
      <c r="H789" s="173">
        <v>0</v>
      </c>
      <c r="I789" s="119"/>
      <c r="J789" s="119"/>
      <c r="K789" s="119"/>
      <c r="L789" s="119"/>
      <c r="M789" s="119"/>
      <c r="N789" s="119"/>
      <c r="O789" s="119"/>
      <c r="P789" s="119"/>
      <c r="Q789" s="119"/>
      <c r="R789" s="119" t="s">
        <v>128</v>
      </c>
      <c r="S789" s="119">
        <v>0</v>
      </c>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row>
    <row r="790" spans="1:47" outlineLevel="1">
      <c r="A790" s="120"/>
      <c r="B790" s="122"/>
      <c r="C790" s="139" t="s">
        <v>745</v>
      </c>
      <c r="D790" s="157"/>
      <c r="E790" s="148">
        <v>108.69</v>
      </c>
      <c r="F790" s="176"/>
      <c r="G790" s="124"/>
      <c r="H790" s="173">
        <v>0</v>
      </c>
      <c r="I790" s="119"/>
      <c r="J790" s="119"/>
      <c r="K790" s="119"/>
      <c r="L790" s="119"/>
      <c r="M790" s="119"/>
      <c r="N790" s="119"/>
      <c r="O790" s="119"/>
      <c r="P790" s="119"/>
      <c r="Q790" s="119"/>
      <c r="R790" s="119" t="s">
        <v>128</v>
      </c>
      <c r="S790" s="119">
        <v>0</v>
      </c>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row>
    <row r="791" spans="1:47" ht="22.5" outlineLevel="1">
      <c r="A791" s="120">
        <v>156</v>
      </c>
      <c r="B791" s="122" t="s">
        <v>746</v>
      </c>
      <c r="C791" s="138" t="s">
        <v>747</v>
      </c>
      <c r="D791" s="156" t="s">
        <v>179</v>
      </c>
      <c r="E791" s="124">
        <v>302.48</v>
      </c>
      <c r="F791" s="176"/>
      <c r="G791" s="124">
        <f>ROUND(E791*F791,2)</f>
        <v>0</v>
      </c>
      <c r="H791" s="173" t="s">
        <v>1523</v>
      </c>
      <c r="I791" s="119"/>
      <c r="J791" s="119"/>
      <c r="K791" s="119"/>
      <c r="L791" s="119"/>
      <c r="M791" s="119"/>
      <c r="N791" s="119"/>
      <c r="O791" s="119"/>
      <c r="P791" s="119"/>
      <c r="Q791" s="119"/>
      <c r="R791" s="119" t="s">
        <v>126</v>
      </c>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row>
    <row r="792" spans="1:47" outlineLevel="1">
      <c r="A792" s="120"/>
      <c r="B792" s="122"/>
      <c r="C792" s="139" t="s">
        <v>187</v>
      </c>
      <c r="D792" s="157"/>
      <c r="E792" s="148"/>
      <c r="F792" s="176"/>
      <c r="G792" s="124"/>
      <c r="H792" s="173">
        <v>0</v>
      </c>
      <c r="I792" s="119"/>
      <c r="J792" s="119"/>
      <c r="K792" s="119"/>
      <c r="L792" s="119"/>
      <c r="M792" s="119"/>
      <c r="N792" s="119"/>
      <c r="O792" s="119"/>
      <c r="P792" s="119"/>
      <c r="Q792" s="119"/>
      <c r="R792" s="119" t="s">
        <v>128</v>
      </c>
      <c r="S792" s="119">
        <v>0</v>
      </c>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row>
    <row r="793" spans="1:47" ht="22.5" outlineLevel="1">
      <c r="A793" s="120"/>
      <c r="B793" s="122"/>
      <c r="C793" s="139" t="s">
        <v>188</v>
      </c>
      <c r="D793" s="157"/>
      <c r="E793" s="148"/>
      <c r="F793" s="176"/>
      <c r="G793" s="124"/>
      <c r="H793" s="173">
        <v>0</v>
      </c>
      <c r="I793" s="119"/>
      <c r="J793" s="119"/>
      <c r="K793" s="119"/>
      <c r="L793" s="119"/>
      <c r="M793" s="119"/>
      <c r="N793" s="119"/>
      <c r="O793" s="119"/>
      <c r="P793" s="119"/>
      <c r="Q793" s="119"/>
      <c r="R793" s="119" t="s">
        <v>128</v>
      </c>
      <c r="S793" s="119">
        <v>0</v>
      </c>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row>
    <row r="794" spans="1:47" outlineLevel="1">
      <c r="A794" s="120"/>
      <c r="B794" s="122"/>
      <c r="C794" s="139" t="s">
        <v>748</v>
      </c>
      <c r="D794" s="157"/>
      <c r="E794" s="148">
        <v>134.66</v>
      </c>
      <c r="F794" s="176"/>
      <c r="G794" s="124"/>
      <c r="H794" s="173">
        <v>0</v>
      </c>
      <c r="I794" s="119"/>
      <c r="J794" s="119"/>
      <c r="K794" s="119"/>
      <c r="L794" s="119"/>
      <c r="M794" s="119"/>
      <c r="N794" s="119"/>
      <c r="O794" s="119"/>
      <c r="P794" s="119"/>
      <c r="Q794" s="119"/>
      <c r="R794" s="119" t="s">
        <v>128</v>
      </c>
      <c r="S794" s="119">
        <v>0</v>
      </c>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row>
    <row r="795" spans="1:47" outlineLevel="1">
      <c r="A795" s="120"/>
      <c r="B795" s="122"/>
      <c r="C795" s="139" t="s">
        <v>749</v>
      </c>
      <c r="D795" s="157"/>
      <c r="E795" s="148">
        <v>167.82</v>
      </c>
      <c r="F795" s="176"/>
      <c r="G795" s="124"/>
      <c r="H795" s="173">
        <v>0</v>
      </c>
      <c r="I795" s="119"/>
      <c r="J795" s="119"/>
      <c r="K795" s="119"/>
      <c r="L795" s="119"/>
      <c r="M795" s="119"/>
      <c r="N795" s="119"/>
      <c r="O795" s="119"/>
      <c r="P795" s="119"/>
      <c r="Q795" s="119"/>
      <c r="R795" s="119" t="s">
        <v>128</v>
      </c>
      <c r="S795" s="119">
        <v>0</v>
      </c>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row>
    <row r="796" spans="1:47" outlineLevel="1">
      <c r="A796" s="120">
        <v>157</v>
      </c>
      <c r="B796" s="122" t="s">
        <v>750</v>
      </c>
      <c r="C796" s="138" t="s">
        <v>751</v>
      </c>
      <c r="D796" s="156" t="s">
        <v>179</v>
      </c>
      <c r="E796" s="124">
        <v>642.28</v>
      </c>
      <c r="F796" s="176"/>
      <c r="G796" s="124">
        <f>ROUND(E796*F796,2)</f>
        <v>0</v>
      </c>
      <c r="H796" s="173" t="s">
        <v>1522</v>
      </c>
      <c r="I796" s="119"/>
      <c r="J796" s="119"/>
      <c r="K796" s="119"/>
      <c r="L796" s="119"/>
      <c r="M796" s="119"/>
      <c r="N796" s="119"/>
      <c r="O796" s="119"/>
      <c r="P796" s="119"/>
      <c r="Q796" s="119"/>
      <c r="R796" s="119" t="s">
        <v>126</v>
      </c>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row>
    <row r="797" spans="1:47" outlineLevel="1">
      <c r="A797" s="120"/>
      <c r="B797" s="122"/>
      <c r="C797" s="139" t="s">
        <v>187</v>
      </c>
      <c r="D797" s="157"/>
      <c r="E797" s="148"/>
      <c r="F797" s="176"/>
      <c r="G797" s="124"/>
      <c r="H797" s="173">
        <v>0</v>
      </c>
      <c r="I797" s="119"/>
      <c r="J797" s="119"/>
      <c r="K797" s="119"/>
      <c r="L797" s="119"/>
      <c r="M797" s="119"/>
      <c r="N797" s="119"/>
      <c r="O797" s="119"/>
      <c r="P797" s="119"/>
      <c r="Q797" s="119"/>
      <c r="R797" s="119" t="s">
        <v>128</v>
      </c>
      <c r="S797" s="119">
        <v>0</v>
      </c>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row>
    <row r="798" spans="1:47" ht="22.5" outlineLevel="1">
      <c r="A798" s="120"/>
      <c r="B798" s="122"/>
      <c r="C798" s="139" t="s">
        <v>188</v>
      </c>
      <c r="D798" s="157"/>
      <c r="E798" s="148"/>
      <c r="F798" s="176"/>
      <c r="G798" s="124"/>
      <c r="H798" s="173">
        <v>0</v>
      </c>
      <c r="I798" s="119"/>
      <c r="J798" s="119"/>
      <c r="K798" s="119"/>
      <c r="L798" s="119"/>
      <c r="M798" s="119"/>
      <c r="N798" s="119"/>
      <c r="O798" s="119"/>
      <c r="P798" s="119"/>
      <c r="Q798" s="119"/>
      <c r="R798" s="119" t="s">
        <v>128</v>
      </c>
      <c r="S798" s="119">
        <v>0</v>
      </c>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row>
    <row r="799" spans="1:47" outlineLevel="1">
      <c r="A799" s="120"/>
      <c r="B799" s="122"/>
      <c r="C799" s="139" t="s">
        <v>741</v>
      </c>
      <c r="D799" s="157"/>
      <c r="E799" s="148">
        <v>266.95999999999998</v>
      </c>
      <c r="F799" s="176"/>
      <c r="G799" s="124"/>
      <c r="H799" s="173">
        <v>0</v>
      </c>
      <c r="I799" s="119"/>
      <c r="J799" s="119"/>
      <c r="K799" s="119"/>
      <c r="L799" s="119"/>
      <c r="M799" s="119"/>
      <c r="N799" s="119"/>
      <c r="O799" s="119"/>
      <c r="P799" s="119"/>
      <c r="Q799" s="119"/>
      <c r="R799" s="119" t="s">
        <v>128</v>
      </c>
      <c r="S799" s="119">
        <v>0</v>
      </c>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row>
    <row r="800" spans="1:47" outlineLevel="1">
      <c r="A800" s="120"/>
      <c r="B800" s="122"/>
      <c r="C800" s="139" t="s">
        <v>743</v>
      </c>
      <c r="D800" s="157"/>
      <c r="E800" s="148">
        <v>77.8</v>
      </c>
      <c r="F800" s="176"/>
      <c r="G800" s="124"/>
      <c r="H800" s="173">
        <v>0</v>
      </c>
      <c r="I800" s="119"/>
      <c r="J800" s="119"/>
      <c r="K800" s="119"/>
      <c r="L800" s="119"/>
      <c r="M800" s="119"/>
      <c r="N800" s="119"/>
      <c r="O800" s="119"/>
      <c r="P800" s="119"/>
      <c r="Q800" s="119"/>
      <c r="R800" s="119" t="s">
        <v>128</v>
      </c>
      <c r="S800" s="119">
        <v>0</v>
      </c>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row>
    <row r="801" spans="1:47" outlineLevel="1">
      <c r="A801" s="120"/>
      <c r="B801" s="122"/>
      <c r="C801" s="139" t="s">
        <v>744</v>
      </c>
      <c r="D801" s="157"/>
      <c r="E801" s="148">
        <v>49.28</v>
      </c>
      <c r="F801" s="176"/>
      <c r="G801" s="124"/>
      <c r="H801" s="173">
        <v>0</v>
      </c>
      <c r="I801" s="119"/>
      <c r="J801" s="119"/>
      <c r="K801" s="119"/>
      <c r="L801" s="119"/>
      <c r="M801" s="119"/>
      <c r="N801" s="119"/>
      <c r="O801" s="119"/>
      <c r="P801" s="119"/>
      <c r="Q801" s="119"/>
      <c r="R801" s="119" t="s">
        <v>128</v>
      </c>
      <c r="S801" s="119">
        <v>0</v>
      </c>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row>
    <row r="802" spans="1:47" outlineLevel="1">
      <c r="A802" s="120"/>
      <c r="B802" s="122"/>
      <c r="C802" s="139" t="s">
        <v>745</v>
      </c>
      <c r="D802" s="157"/>
      <c r="E802" s="148">
        <v>108.69</v>
      </c>
      <c r="F802" s="176"/>
      <c r="G802" s="124"/>
      <c r="H802" s="173">
        <v>0</v>
      </c>
      <c r="I802" s="119"/>
      <c r="J802" s="119"/>
      <c r="K802" s="119"/>
      <c r="L802" s="119"/>
      <c r="M802" s="119"/>
      <c r="N802" s="119"/>
      <c r="O802" s="119"/>
      <c r="P802" s="119"/>
      <c r="Q802" s="119"/>
      <c r="R802" s="119" t="s">
        <v>128</v>
      </c>
      <c r="S802" s="119">
        <v>0</v>
      </c>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row>
    <row r="803" spans="1:47" outlineLevel="1">
      <c r="A803" s="120"/>
      <c r="B803" s="122"/>
      <c r="C803" s="139" t="s">
        <v>752</v>
      </c>
      <c r="D803" s="157"/>
      <c r="E803" s="148">
        <v>139.55000000000001</v>
      </c>
      <c r="F803" s="176"/>
      <c r="G803" s="124"/>
      <c r="H803" s="173">
        <v>0</v>
      </c>
      <c r="I803" s="119"/>
      <c r="J803" s="119"/>
      <c r="K803" s="119"/>
      <c r="L803" s="119"/>
      <c r="M803" s="119"/>
      <c r="N803" s="119"/>
      <c r="O803" s="119"/>
      <c r="P803" s="119"/>
      <c r="Q803" s="119"/>
      <c r="R803" s="119" t="s">
        <v>128</v>
      </c>
      <c r="S803" s="119">
        <v>0</v>
      </c>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row>
    <row r="804" spans="1:47" outlineLevel="1">
      <c r="A804" s="120">
        <v>158</v>
      </c>
      <c r="B804" s="122" t="s">
        <v>753</v>
      </c>
      <c r="C804" s="138" t="s">
        <v>754</v>
      </c>
      <c r="D804" s="156" t="s">
        <v>179</v>
      </c>
      <c r="E804" s="124">
        <v>1750.92</v>
      </c>
      <c r="F804" s="176"/>
      <c r="G804" s="124">
        <f>ROUND(E804*F804,2)</f>
        <v>0</v>
      </c>
      <c r="H804" s="173" t="s">
        <v>1523</v>
      </c>
      <c r="I804" s="119"/>
      <c r="J804" s="119"/>
      <c r="K804" s="119"/>
      <c r="L804" s="119"/>
      <c r="M804" s="119"/>
      <c r="N804" s="119"/>
      <c r="O804" s="119"/>
      <c r="P804" s="119"/>
      <c r="Q804" s="119"/>
      <c r="R804" s="119" t="s">
        <v>126</v>
      </c>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row>
    <row r="805" spans="1:47" outlineLevel="1">
      <c r="A805" s="120"/>
      <c r="B805" s="122"/>
      <c r="C805" s="139" t="s">
        <v>187</v>
      </c>
      <c r="D805" s="157"/>
      <c r="E805" s="148"/>
      <c r="F805" s="176"/>
      <c r="G805" s="124"/>
      <c r="H805" s="173">
        <v>0</v>
      </c>
      <c r="I805" s="119"/>
      <c r="J805" s="119"/>
      <c r="K805" s="119"/>
      <c r="L805" s="119"/>
      <c r="M805" s="119"/>
      <c r="N805" s="119"/>
      <c r="O805" s="119"/>
      <c r="P805" s="119"/>
      <c r="Q805" s="119"/>
      <c r="R805" s="119" t="s">
        <v>128</v>
      </c>
      <c r="S805" s="119">
        <v>0</v>
      </c>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row>
    <row r="806" spans="1:47" ht="22.5" outlineLevel="1">
      <c r="A806" s="120"/>
      <c r="B806" s="122"/>
      <c r="C806" s="139" t="s">
        <v>188</v>
      </c>
      <c r="D806" s="157"/>
      <c r="E806" s="148"/>
      <c r="F806" s="176"/>
      <c r="G806" s="124"/>
      <c r="H806" s="173">
        <v>0</v>
      </c>
      <c r="I806" s="119"/>
      <c r="J806" s="119"/>
      <c r="K806" s="119"/>
      <c r="L806" s="119"/>
      <c r="M806" s="119"/>
      <c r="N806" s="119"/>
      <c r="O806" s="119"/>
      <c r="P806" s="119"/>
      <c r="Q806" s="119"/>
      <c r="R806" s="119" t="s">
        <v>128</v>
      </c>
      <c r="S806" s="119">
        <v>0</v>
      </c>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row>
    <row r="807" spans="1:47" outlineLevel="1">
      <c r="A807" s="120"/>
      <c r="B807" s="122"/>
      <c r="C807" s="139" t="s">
        <v>755</v>
      </c>
      <c r="D807" s="157"/>
      <c r="E807" s="148">
        <v>533.91999999999996</v>
      </c>
      <c r="F807" s="176"/>
      <c r="G807" s="124"/>
      <c r="H807" s="173">
        <v>0</v>
      </c>
      <c r="I807" s="119"/>
      <c r="J807" s="119"/>
      <c r="K807" s="119"/>
      <c r="L807" s="119"/>
      <c r="M807" s="119"/>
      <c r="N807" s="119"/>
      <c r="O807" s="119"/>
      <c r="P807" s="119"/>
      <c r="Q807" s="119"/>
      <c r="R807" s="119" t="s">
        <v>128</v>
      </c>
      <c r="S807" s="119">
        <v>0</v>
      </c>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row>
    <row r="808" spans="1:47" outlineLevel="1">
      <c r="A808" s="120"/>
      <c r="B808" s="122"/>
      <c r="C808" s="139" t="s">
        <v>742</v>
      </c>
      <c r="D808" s="157"/>
      <c r="E808" s="148">
        <v>55.4</v>
      </c>
      <c r="F808" s="176"/>
      <c r="G808" s="124"/>
      <c r="H808" s="173">
        <v>0</v>
      </c>
      <c r="I808" s="119"/>
      <c r="J808" s="119"/>
      <c r="K808" s="119"/>
      <c r="L808" s="119"/>
      <c r="M808" s="119"/>
      <c r="N808" s="119"/>
      <c r="O808" s="119"/>
      <c r="P808" s="119"/>
      <c r="Q808" s="119"/>
      <c r="R808" s="119" t="s">
        <v>128</v>
      </c>
      <c r="S808" s="119">
        <v>0</v>
      </c>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row>
    <row r="809" spans="1:47" outlineLevel="1">
      <c r="A809" s="120"/>
      <c r="B809" s="122"/>
      <c r="C809" s="139" t="s">
        <v>748</v>
      </c>
      <c r="D809" s="157"/>
      <c r="E809" s="148">
        <v>134.66</v>
      </c>
      <c r="F809" s="176"/>
      <c r="G809" s="124"/>
      <c r="H809" s="173">
        <v>0</v>
      </c>
      <c r="I809" s="119"/>
      <c r="J809" s="119"/>
      <c r="K809" s="119"/>
      <c r="L809" s="119"/>
      <c r="M809" s="119"/>
      <c r="N809" s="119"/>
      <c r="O809" s="119"/>
      <c r="P809" s="119"/>
      <c r="Q809" s="119"/>
      <c r="R809" s="119" t="s">
        <v>128</v>
      </c>
      <c r="S809" s="119">
        <v>0</v>
      </c>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row>
    <row r="810" spans="1:47" outlineLevel="1">
      <c r="A810" s="120"/>
      <c r="B810" s="122"/>
      <c r="C810" s="139" t="s">
        <v>749</v>
      </c>
      <c r="D810" s="157"/>
      <c r="E810" s="148">
        <v>167.82</v>
      </c>
      <c r="F810" s="176"/>
      <c r="G810" s="124"/>
      <c r="H810" s="173">
        <v>0</v>
      </c>
      <c r="I810" s="119"/>
      <c r="J810" s="119"/>
      <c r="K810" s="119"/>
      <c r="L810" s="119"/>
      <c r="M810" s="119"/>
      <c r="N810" s="119"/>
      <c r="O810" s="119"/>
      <c r="P810" s="119"/>
      <c r="Q810" s="119"/>
      <c r="R810" s="119" t="s">
        <v>128</v>
      </c>
      <c r="S810" s="119">
        <v>0</v>
      </c>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row>
    <row r="811" spans="1:47" outlineLevel="1">
      <c r="A811" s="120"/>
      <c r="B811" s="122"/>
      <c r="C811" s="139" t="s">
        <v>756</v>
      </c>
      <c r="D811" s="157"/>
      <c r="E811" s="148">
        <v>155.6</v>
      </c>
      <c r="F811" s="176"/>
      <c r="G811" s="124"/>
      <c r="H811" s="173">
        <v>0</v>
      </c>
      <c r="I811" s="119"/>
      <c r="J811" s="119"/>
      <c r="K811" s="119"/>
      <c r="L811" s="119"/>
      <c r="M811" s="119"/>
      <c r="N811" s="119"/>
      <c r="O811" s="119"/>
      <c r="P811" s="119"/>
      <c r="Q811" s="119"/>
      <c r="R811" s="119" t="s">
        <v>128</v>
      </c>
      <c r="S811" s="119">
        <v>0</v>
      </c>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row>
    <row r="812" spans="1:47" outlineLevel="1">
      <c r="A812" s="120"/>
      <c r="B812" s="122"/>
      <c r="C812" s="139" t="s">
        <v>757</v>
      </c>
      <c r="D812" s="157"/>
      <c r="E812" s="148">
        <v>98.56</v>
      </c>
      <c r="F812" s="176"/>
      <c r="G812" s="124"/>
      <c r="H812" s="173">
        <v>0</v>
      </c>
      <c r="I812" s="119"/>
      <c r="J812" s="119"/>
      <c r="K812" s="119"/>
      <c r="L812" s="119"/>
      <c r="M812" s="119"/>
      <c r="N812" s="119"/>
      <c r="O812" s="119"/>
      <c r="P812" s="119"/>
      <c r="Q812" s="119"/>
      <c r="R812" s="119" t="s">
        <v>128</v>
      </c>
      <c r="S812" s="119">
        <v>0</v>
      </c>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row>
    <row r="813" spans="1:47" outlineLevel="1">
      <c r="A813" s="120"/>
      <c r="B813" s="122"/>
      <c r="C813" s="139" t="s">
        <v>758</v>
      </c>
      <c r="D813" s="157"/>
      <c r="E813" s="148">
        <v>217.38</v>
      </c>
      <c r="F813" s="176"/>
      <c r="G813" s="124"/>
      <c r="H813" s="173">
        <v>0</v>
      </c>
      <c r="I813" s="119"/>
      <c r="J813" s="119"/>
      <c r="K813" s="119"/>
      <c r="L813" s="119"/>
      <c r="M813" s="119"/>
      <c r="N813" s="119"/>
      <c r="O813" s="119"/>
      <c r="P813" s="119"/>
      <c r="Q813" s="119"/>
      <c r="R813" s="119" t="s">
        <v>128</v>
      </c>
      <c r="S813" s="119">
        <v>0</v>
      </c>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row>
    <row r="814" spans="1:47" outlineLevel="1">
      <c r="A814" s="120"/>
      <c r="B814" s="122"/>
      <c r="C814" s="139" t="s">
        <v>759</v>
      </c>
      <c r="D814" s="157"/>
      <c r="E814" s="148">
        <v>279.10000000000002</v>
      </c>
      <c r="F814" s="176"/>
      <c r="G814" s="124"/>
      <c r="H814" s="173">
        <v>0</v>
      </c>
      <c r="I814" s="119"/>
      <c r="J814" s="119"/>
      <c r="K814" s="119"/>
      <c r="L814" s="119"/>
      <c r="M814" s="119"/>
      <c r="N814" s="119"/>
      <c r="O814" s="119"/>
      <c r="P814" s="119"/>
      <c r="Q814" s="119"/>
      <c r="R814" s="119" t="s">
        <v>128</v>
      </c>
      <c r="S814" s="119">
        <v>0</v>
      </c>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row>
    <row r="815" spans="1:47" outlineLevel="1">
      <c r="A815" s="120"/>
      <c r="B815" s="122"/>
      <c r="C815" s="139" t="s">
        <v>738</v>
      </c>
      <c r="D815" s="157"/>
      <c r="E815" s="148">
        <v>58.07</v>
      </c>
      <c r="F815" s="176"/>
      <c r="G815" s="124"/>
      <c r="H815" s="173">
        <v>0</v>
      </c>
      <c r="I815" s="119"/>
      <c r="J815" s="119"/>
      <c r="K815" s="119"/>
      <c r="L815" s="119"/>
      <c r="M815" s="119"/>
      <c r="N815" s="119"/>
      <c r="O815" s="119"/>
      <c r="P815" s="119"/>
      <c r="Q815" s="119"/>
      <c r="R815" s="119" t="s">
        <v>128</v>
      </c>
      <c r="S815" s="119">
        <v>0</v>
      </c>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row>
    <row r="816" spans="1:47" outlineLevel="1">
      <c r="A816" s="120"/>
      <c r="B816" s="122"/>
      <c r="C816" s="139" t="s">
        <v>760</v>
      </c>
      <c r="D816" s="157"/>
      <c r="E816" s="148">
        <v>50.41</v>
      </c>
      <c r="F816" s="176"/>
      <c r="G816" s="124"/>
      <c r="H816" s="173">
        <v>0</v>
      </c>
      <c r="I816" s="119"/>
      <c r="J816" s="119"/>
      <c r="K816" s="119"/>
      <c r="L816" s="119"/>
      <c r="M816" s="119"/>
      <c r="N816" s="119"/>
      <c r="O816" s="119"/>
      <c r="P816" s="119"/>
      <c r="Q816" s="119"/>
      <c r="R816" s="119" t="s">
        <v>128</v>
      </c>
      <c r="S816" s="119">
        <v>0</v>
      </c>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row>
    <row r="817" spans="1:47" outlineLevel="1">
      <c r="A817" s="120">
        <v>159</v>
      </c>
      <c r="B817" s="122" t="s">
        <v>761</v>
      </c>
      <c r="C817" s="138" t="s">
        <v>762</v>
      </c>
      <c r="D817" s="156" t="s">
        <v>179</v>
      </c>
      <c r="E817" s="124">
        <v>184.32</v>
      </c>
      <c r="F817" s="176"/>
      <c r="G817" s="124">
        <f>ROUND(E817*F817,2)</f>
        <v>0</v>
      </c>
      <c r="H817" s="173" t="s">
        <v>1523</v>
      </c>
      <c r="I817" s="119"/>
      <c r="J817" s="119"/>
      <c r="K817" s="119"/>
      <c r="L817" s="119"/>
      <c r="M817" s="119"/>
      <c r="N817" s="119"/>
      <c r="O817" s="119"/>
      <c r="P817" s="119"/>
      <c r="Q817" s="119"/>
      <c r="R817" s="119" t="s">
        <v>126</v>
      </c>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row>
    <row r="818" spans="1:47" outlineLevel="1">
      <c r="A818" s="120"/>
      <c r="B818" s="122"/>
      <c r="C818" s="139" t="s">
        <v>187</v>
      </c>
      <c r="D818" s="157"/>
      <c r="E818" s="148"/>
      <c r="F818" s="176"/>
      <c r="G818" s="124"/>
      <c r="H818" s="173">
        <v>0</v>
      </c>
      <c r="I818" s="119"/>
      <c r="J818" s="119"/>
      <c r="K818" s="119"/>
      <c r="L818" s="119"/>
      <c r="M818" s="119"/>
      <c r="N818" s="119"/>
      <c r="O818" s="119"/>
      <c r="P818" s="119"/>
      <c r="Q818" s="119"/>
      <c r="R818" s="119" t="s">
        <v>128</v>
      </c>
      <c r="S818" s="119">
        <v>0</v>
      </c>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row>
    <row r="819" spans="1:47" ht="22.5" outlineLevel="1">
      <c r="A819" s="120"/>
      <c r="B819" s="122"/>
      <c r="C819" s="139" t="s">
        <v>188</v>
      </c>
      <c r="D819" s="157"/>
      <c r="E819" s="148"/>
      <c r="F819" s="176"/>
      <c r="G819" s="124"/>
      <c r="H819" s="173">
        <v>0</v>
      </c>
      <c r="I819" s="119"/>
      <c r="J819" s="119"/>
      <c r="K819" s="119"/>
      <c r="L819" s="119"/>
      <c r="M819" s="119"/>
      <c r="N819" s="119"/>
      <c r="O819" s="119"/>
      <c r="P819" s="119"/>
      <c r="Q819" s="119"/>
      <c r="R819" s="119" t="s">
        <v>128</v>
      </c>
      <c r="S819" s="119">
        <v>0</v>
      </c>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row>
    <row r="820" spans="1:47" outlineLevel="1">
      <c r="A820" s="120"/>
      <c r="B820" s="122"/>
      <c r="C820" s="139" t="s">
        <v>749</v>
      </c>
      <c r="D820" s="157"/>
      <c r="E820" s="148">
        <v>167.82</v>
      </c>
      <c r="F820" s="176"/>
      <c r="G820" s="124"/>
      <c r="H820" s="173">
        <v>0</v>
      </c>
      <c r="I820" s="119"/>
      <c r="J820" s="119"/>
      <c r="K820" s="119"/>
      <c r="L820" s="119"/>
      <c r="M820" s="119"/>
      <c r="N820" s="119"/>
      <c r="O820" s="119"/>
      <c r="P820" s="119"/>
      <c r="Q820" s="119"/>
      <c r="R820" s="119" t="s">
        <v>128</v>
      </c>
      <c r="S820" s="119">
        <v>0</v>
      </c>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row>
    <row r="821" spans="1:47" outlineLevel="1">
      <c r="A821" s="120"/>
      <c r="B821" s="122"/>
      <c r="C821" s="139" t="s">
        <v>763</v>
      </c>
      <c r="D821" s="157"/>
      <c r="E821" s="148">
        <v>16.5</v>
      </c>
      <c r="F821" s="176"/>
      <c r="G821" s="124"/>
      <c r="H821" s="173">
        <v>0</v>
      </c>
      <c r="I821" s="119"/>
      <c r="J821" s="119"/>
      <c r="K821" s="119"/>
      <c r="L821" s="119"/>
      <c r="M821" s="119"/>
      <c r="N821" s="119"/>
      <c r="O821" s="119"/>
      <c r="P821" s="119"/>
      <c r="Q821" s="119"/>
      <c r="R821" s="119" t="s">
        <v>128</v>
      </c>
      <c r="S821" s="119">
        <v>0</v>
      </c>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row>
    <row r="822" spans="1:47">
      <c r="A822" s="121" t="s">
        <v>121</v>
      </c>
      <c r="B822" s="123" t="s">
        <v>63</v>
      </c>
      <c r="C822" s="140" t="s">
        <v>64</v>
      </c>
      <c r="D822" s="158"/>
      <c r="E822" s="125"/>
      <c r="F822" s="177"/>
      <c r="G822" s="125">
        <f>SUMIF(R823:R828,"&lt;&gt;NOR",G823:G828)</f>
        <v>0</v>
      </c>
      <c r="H822" s="174"/>
      <c r="I822" s="119"/>
      <c r="R822" t="s">
        <v>122</v>
      </c>
    </row>
    <row r="823" spans="1:47" outlineLevel="1">
      <c r="A823" s="120">
        <v>160</v>
      </c>
      <c r="B823" s="122" t="s">
        <v>764</v>
      </c>
      <c r="C823" s="138" t="s">
        <v>765</v>
      </c>
      <c r="D823" s="156" t="s">
        <v>179</v>
      </c>
      <c r="E823" s="124">
        <v>0.42</v>
      </c>
      <c r="F823" s="176"/>
      <c r="G823" s="124">
        <f>ROUND(E823*F823,2)</f>
        <v>0</v>
      </c>
      <c r="H823" s="173" t="s">
        <v>1523</v>
      </c>
      <c r="I823" s="119"/>
      <c r="J823" s="119"/>
      <c r="K823" s="119"/>
      <c r="L823" s="119"/>
      <c r="M823" s="119"/>
      <c r="N823" s="119"/>
      <c r="O823" s="119"/>
      <c r="P823" s="119"/>
      <c r="Q823" s="119"/>
      <c r="R823" s="119" t="s">
        <v>126</v>
      </c>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row>
    <row r="824" spans="1:47" outlineLevel="1">
      <c r="A824" s="120"/>
      <c r="B824" s="122"/>
      <c r="C824" s="139" t="s">
        <v>241</v>
      </c>
      <c r="D824" s="157"/>
      <c r="E824" s="148"/>
      <c r="F824" s="176"/>
      <c r="G824" s="124"/>
      <c r="H824" s="173">
        <v>0</v>
      </c>
      <c r="I824" s="119"/>
      <c r="J824" s="119"/>
      <c r="K824" s="119"/>
      <c r="L824" s="119"/>
      <c r="M824" s="119"/>
      <c r="N824" s="119"/>
      <c r="O824" s="119"/>
      <c r="P824" s="119"/>
      <c r="Q824" s="119"/>
      <c r="R824" s="119" t="s">
        <v>128</v>
      </c>
      <c r="S824" s="119">
        <v>0</v>
      </c>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row>
    <row r="825" spans="1:47" outlineLevel="1">
      <c r="A825" s="120"/>
      <c r="B825" s="122"/>
      <c r="C825" s="139" t="s">
        <v>766</v>
      </c>
      <c r="D825" s="157"/>
      <c r="E825" s="148">
        <v>0.42</v>
      </c>
      <c r="F825" s="176"/>
      <c r="G825" s="124"/>
      <c r="H825" s="173">
        <v>0</v>
      </c>
      <c r="I825" s="119"/>
      <c r="J825" s="119"/>
      <c r="K825" s="119"/>
      <c r="L825" s="119"/>
      <c r="M825" s="119"/>
      <c r="N825" s="119"/>
      <c r="O825" s="119"/>
      <c r="P825" s="119"/>
      <c r="Q825" s="119"/>
      <c r="R825" s="119" t="s">
        <v>128</v>
      </c>
      <c r="S825" s="119">
        <v>0</v>
      </c>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row>
    <row r="826" spans="1:47" ht="22.5" outlineLevel="1">
      <c r="A826" s="120">
        <v>161</v>
      </c>
      <c r="B826" s="122" t="s">
        <v>767</v>
      </c>
      <c r="C826" s="138" t="s">
        <v>768</v>
      </c>
      <c r="D826" s="156" t="s">
        <v>263</v>
      </c>
      <c r="E826" s="124">
        <v>3.1</v>
      </c>
      <c r="F826" s="176"/>
      <c r="G826" s="124">
        <f>ROUND(E826*F826,2)</f>
        <v>0</v>
      </c>
      <c r="H826" s="173" t="s">
        <v>1522</v>
      </c>
      <c r="I826" s="119"/>
      <c r="J826" s="119"/>
      <c r="K826" s="119"/>
      <c r="L826" s="119"/>
      <c r="M826" s="119"/>
      <c r="N826" s="119"/>
      <c r="O826" s="119"/>
      <c r="P826" s="119"/>
      <c r="Q826" s="119"/>
      <c r="R826" s="119" t="s">
        <v>126</v>
      </c>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row>
    <row r="827" spans="1:47" outlineLevel="1">
      <c r="A827" s="120"/>
      <c r="B827" s="122"/>
      <c r="C827" s="139" t="s">
        <v>241</v>
      </c>
      <c r="D827" s="157"/>
      <c r="E827" s="148"/>
      <c r="F827" s="176"/>
      <c r="G827" s="124"/>
      <c r="H827" s="173">
        <v>0</v>
      </c>
      <c r="I827" s="119"/>
      <c r="J827" s="119"/>
      <c r="K827" s="119"/>
      <c r="L827" s="119"/>
      <c r="M827" s="119"/>
      <c r="N827" s="119"/>
      <c r="O827" s="119"/>
      <c r="P827" s="119"/>
      <c r="Q827" s="119"/>
      <c r="R827" s="119" t="s">
        <v>128</v>
      </c>
      <c r="S827" s="119">
        <v>0</v>
      </c>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row>
    <row r="828" spans="1:47" outlineLevel="1">
      <c r="A828" s="120"/>
      <c r="B828" s="122"/>
      <c r="C828" s="139" t="s">
        <v>769</v>
      </c>
      <c r="D828" s="157"/>
      <c r="E828" s="148">
        <v>3.1</v>
      </c>
      <c r="F828" s="176"/>
      <c r="G828" s="124"/>
      <c r="H828" s="173">
        <v>0</v>
      </c>
      <c r="I828" s="119"/>
      <c r="J828" s="119"/>
      <c r="K828" s="119"/>
      <c r="L828" s="119"/>
      <c r="M828" s="119"/>
      <c r="N828" s="119"/>
      <c r="O828" s="119"/>
      <c r="P828" s="119"/>
      <c r="Q828" s="119"/>
      <c r="R828" s="119" t="s">
        <v>128</v>
      </c>
      <c r="S828" s="119">
        <v>0</v>
      </c>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row>
    <row r="829" spans="1:47">
      <c r="A829" s="121" t="s">
        <v>121</v>
      </c>
      <c r="B829" s="123" t="s">
        <v>65</v>
      </c>
      <c r="C829" s="140" t="s">
        <v>66</v>
      </c>
      <c r="D829" s="158"/>
      <c r="E829" s="125"/>
      <c r="F829" s="177"/>
      <c r="G829" s="125">
        <f>SUMIF(R830:R866,"&lt;&gt;NOR",G830:G866)</f>
        <v>0</v>
      </c>
      <c r="H829" s="174"/>
      <c r="I829" s="119"/>
      <c r="R829" t="s">
        <v>122</v>
      </c>
    </row>
    <row r="830" spans="1:47" outlineLevel="1">
      <c r="A830" s="120">
        <v>162</v>
      </c>
      <c r="B830" s="122" t="s">
        <v>770</v>
      </c>
      <c r="C830" s="138" t="s">
        <v>771</v>
      </c>
      <c r="D830" s="156" t="s">
        <v>179</v>
      </c>
      <c r="E830" s="124">
        <v>1108.6400000000001</v>
      </c>
      <c r="F830" s="176"/>
      <c r="G830" s="124">
        <f>ROUND(E830*F830,2)</f>
        <v>0</v>
      </c>
      <c r="H830" s="173" t="s">
        <v>1523</v>
      </c>
      <c r="I830" s="119"/>
      <c r="J830" s="119"/>
      <c r="K830" s="119"/>
      <c r="L830" s="119"/>
      <c r="M830" s="119"/>
      <c r="N830" s="119"/>
      <c r="O830" s="119"/>
      <c r="P830" s="119"/>
      <c r="Q830" s="119"/>
      <c r="R830" s="119" t="s">
        <v>126</v>
      </c>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row>
    <row r="831" spans="1:47" outlineLevel="1">
      <c r="A831" s="120"/>
      <c r="B831" s="122"/>
      <c r="C831" s="139" t="s">
        <v>187</v>
      </c>
      <c r="D831" s="157"/>
      <c r="E831" s="148"/>
      <c r="F831" s="176"/>
      <c r="G831" s="124"/>
      <c r="H831" s="173">
        <v>0</v>
      </c>
      <c r="I831" s="119"/>
      <c r="J831" s="119"/>
      <c r="K831" s="119"/>
      <c r="L831" s="119"/>
      <c r="M831" s="119"/>
      <c r="N831" s="119"/>
      <c r="O831" s="119"/>
      <c r="P831" s="119"/>
      <c r="Q831" s="119"/>
      <c r="R831" s="119" t="s">
        <v>128</v>
      </c>
      <c r="S831" s="119">
        <v>0</v>
      </c>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row>
    <row r="832" spans="1:47" ht="22.5" outlineLevel="1">
      <c r="A832" s="120"/>
      <c r="B832" s="122"/>
      <c r="C832" s="139" t="s">
        <v>188</v>
      </c>
      <c r="D832" s="157"/>
      <c r="E832" s="148"/>
      <c r="F832" s="176"/>
      <c r="G832" s="124"/>
      <c r="H832" s="173">
        <v>0</v>
      </c>
      <c r="I832" s="119"/>
      <c r="J832" s="119"/>
      <c r="K832" s="119"/>
      <c r="L832" s="119"/>
      <c r="M832" s="119"/>
      <c r="N832" s="119"/>
      <c r="O832" s="119"/>
      <c r="P832" s="119"/>
      <c r="Q832" s="119"/>
      <c r="R832" s="119" t="s">
        <v>128</v>
      </c>
      <c r="S832" s="119">
        <v>0</v>
      </c>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row>
    <row r="833" spans="1:47" outlineLevel="1">
      <c r="A833" s="120"/>
      <c r="B833" s="122"/>
      <c r="C833" s="139" t="s">
        <v>741</v>
      </c>
      <c r="D833" s="157"/>
      <c r="E833" s="148">
        <v>266.95999999999998</v>
      </c>
      <c r="F833" s="176"/>
      <c r="G833" s="124"/>
      <c r="H833" s="173">
        <v>0</v>
      </c>
      <c r="I833" s="119"/>
      <c r="J833" s="119"/>
      <c r="K833" s="119"/>
      <c r="L833" s="119"/>
      <c r="M833" s="119"/>
      <c r="N833" s="119"/>
      <c r="O833" s="119"/>
      <c r="P833" s="119"/>
      <c r="Q833" s="119"/>
      <c r="R833" s="119" t="s">
        <v>128</v>
      </c>
      <c r="S833" s="119">
        <v>0</v>
      </c>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row>
    <row r="834" spans="1:47" outlineLevel="1">
      <c r="A834" s="120"/>
      <c r="B834" s="122"/>
      <c r="C834" s="139" t="s">
        <v>742</v>
      </c>
      <c r="D834" s="157"/>
      <c r="E834" s="148">
        <v>55.4</v>
      </c>
      <c r="F834" s="176"/>
      <c r="G834" s="124"/>
      <c r="H834" s="173">
        <v>0</v>
      </c>
      <c r="I834" s="119"/>
      <c r="J834" s="119"/>
      <c r="K834" s="119"/>
      <c r="L834" s="119"/>
      <c r="M834" s="119"/>
      <c r="N834" s="119"/>
      <c r="O834" s="119"/>
      <c r="P834" s="119"/>
      <c r="Q834" s="119"/>
      <c r="R834" s="119" t="s">
        <v>128</v>
      </c>
      <c r="S834" s="119">
        <v>0</v>
      </c>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row>
    <row r="835" spans="1:47" outlineLevel="1">
      <c r="A835" s="120"/>
      <c r="B835" s="122"/>
      <c r="C835" s="139" t="s">
        <v>748</v>
      </c>
      <c r="D835" s="157"/>
      <c r="E835" s="148">
        <v>134.66</v>
      </c>
      <c r="F835" s="176"/>
      <c r="G835" s="124"/>
      <c r="H835" s="173">
        <v>0</v>
      </c>
      <c r="I835" s="119"/>
      <c r="J835" s="119"/>
      <c r="K835" s="119"/>
      <c r="L835" s="119"/>
      <c r="M835" s="119"/>
      <c r="N835" s="119"/>
      <c r="O835" s="119"/>
      <c r="P835" s="119"/>
      <c r="Q835" s="119"/>
      <c r="R835" s="119" t="s">
        <v>128</v>
      </c>
      <c r="S835" s="119">
        <v>0</v>
      </c>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row>
    <row r="836" spans="1:47" outlineLevel="1">
      <c r="A836" s="120"/>
      <c r="B836" s="122"/>
      <c r="C836" s="139" t="s">
        <v>749</v>
      </c>
      <c r="D836" s="157"/>
      <c r="E836" s="148">
        <v>167.82</v>
      </c>
      <c r="F836" s="176"/>
      <c r="G836" s="124"/>
      <c r="H836" s="173">
        <v>0</v>
      </c>
      <c r="I836" s="119"/>
      <c r="J836" s="119"/>
      <c r="K836" s="119"/>
      <c r="L836" s="119"/>
      <c r="M836" s="119"/>
      <c r="N836" s="119"/>
      <c r="O836" s="119"/>
      <c r="P836" s="119"/>
      <c r="Q836" s="119"/>
      <c r="R836" s="119" t="s">
        <v>128</v>
      </c>
      <c r="S836" s="119">
        <v>0</v>
      </c>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row>
    <row r="837" spans="1:47" outlineLevel="1">
      <c r="A837" s="120"/>
      <c r="B837" s="122"/>
      <c r="C837" s="139" t="s">
        <v>743</v>
      </c>
      <c r="D837" s="157"/>
      <c r="E837" s="148">
        <v>77.8</v>
      </c>
      <c r="F837" s="176"/>
      <c r="G837" s="124"/>
      <c r="H837" s="173">
        <v>0</v>
      </c>
      <c r="I837" s="119"/>
      <c r="J837" s="119"/>
      <c r="K837" s="119"/>
      <c r="L837" s="119"/>
      <c r="M837" s="119"/>
      <c r="N837" s="119"/>
      <c r="O837" s="119"/>
      <c r="P837" s="119"/>
      <c r="Q837" s="119"/>
      <c r="R837" s="119" t="s">
        <v>128</v>
      </c>
      <c r="S837" s="119">
        <v>0</v>
      </c>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row>
    <row r="838" spans="1:47" outlineLevel="1">
      <c r="A838" s="120"/>
      <c r="B838" s="122"/>
      <c r="C838" s="139" t="s">
        <v>744</v>
      </c>
      <c r="D838" s="157"/>
      <c r="E838" s="148">
        <v>49.28</v>
      </c>
      <c r="F838" s="176"/>
      <c r="G838" s="124"/>
      <c r="H838" s="173">
        <v>0</v>
      </c>
      <c r="I838" s="119"/>
      <c r="J838" s="119"/>
      <c r="K838" s="119"/>
      <c r="L838" s="119"/>
      <c r="M838" s="119"/>
      <c r="N838" s="119"/>
      <c r="O838" s="119"/>
      <c r="P838" s="119"/>
      <c r="Q838" s="119"/>
      <c r="R838" s="119" t="s">
        <v>128</v>
      </c>
      <c r="S838" s="119">
        <v>0</v>
      </c>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row>
    <row r="839" spans="1:47" outlineLevel="1">
      <c r="A839" s="120"/>
      <c r="B839" s="122"/>
      <c r="C839" s="139" t="s">
        <v>745</v>
      </c>
      <c r="D839" s="157"/>
      <c r="E839" s="148">
        <v>108.69</v>
      </c>
      <c r="F839" s="176"/>
      <c r="G839" s="124"/>
      <c r="H839" s="173">
        <v>0</v>
      </c>
      <c r="I839" s="119"/>
      <c r="J839" s="119"/>
      <c r="K839" s="119"/>
      <c r="L839" s="119"/>
      <c r="M839" s="119"/>
      <c r="N839" s="119"/>
      <c r="O839" s="119"/>
      <c r="P839" s="119"/>
      <c r="Q839" s="119"/>
      <c r="R839" s="119" t="s">
        <v>128</v>
      </c>
      <c r="S839" s="119">
        <v>0</v>
      </c>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row>
    <row r="840" spans="1:47" outlineLevel="1">
      <c r="A840" s="120"/>
      <c r="B840" s="122"/>
      <c r="C840" s="139" t="s">
        <v>752</v>
      </c>
      <c r="D840" s="157"/>
      <c r="E840" s="148">
        <v>139.55000000000001</v>
      </c>
      <c r="F840" s="176"/>
      <c r="G840" s="124"/>
      <c r="H840" s="173">
        <v>0</v>
      </c>
      <c r="I840" s="119"/>
      <c r="J840" s="119"/>
      <c r="K840" s="119"/>
      <c r="L840" s="119"/>
      <c r="M840" s="119"/>
      <c r="N840" s="119"/>
      <c r="O840" s="119"/>
      <c r="P840" s="119"/>
      <c r="Q840" s="119"/>
      <c r="R840" s="119" t="s">
        <v>128</v>
      </c>
      <c r="S840" s="119">
        <v>0</v>
      </c>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row>
    <row r="841" spans="1:47" outlineLevel="1">
      <c r="A841" s="120"/>
      <c r="B841" s="122"/>
      <c r="C841" s="139" t="s">
        <v>738</v>
      </c>
      <c r="D841" s="157"/>
      <c r="E841" s="148">
        <v>58.07</v>
      </c>
      <c r="F841" s="176"/>
      <c r="G841" s="124"/>
      <c r="H841" s="173">
        <v>0</v>
      </c>
      <c r="I841" s="119"/>
      <c r="J841" s="119"/>
      <c r="K841" s="119"/>
      <c r="L841" s="119"/>
      <c r="M841" s="119"/>
      <c r="N841" s="119"/>
      <c r="O841" s="119"/>
      <c r="P841" s="119"/>
      <c r="Q841" s="119"/>
      <c r="R841" s="119" t="s">
        <v>128</v>
      </c>
      <c r="S841" s="119">
        <v>0</v>
      </c>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row>
    <row r="842" spans="1:47" outlineLevel="1">
      <c r="A842" s="120"/>
      <c r="B842" s="122"/>
      <c r="C842" s="139" t="s">
        <v>760</v>
      </c>
      <c r="D842" s="157"/>
      <c r="E842" s="148">
        <v>50.41</v>
      </c>
      <c r="F842" s="176"/>
      <c r="G842" s="124"/>
      <c r="H842" s="173">
        <v>0</v>
      </c>
      <c r="I842" s="119"/>
      <c r="J842" s="119"/>
      <c r="K842" s="119"/>
      <c r="L842" s="119"/>
      <c r="M842" s="119"/>
      <c r="N842" s="119"/>
      <c r="O842" s="119"/>
      <c r="P842" s="119"/>
      <c r="Q842" s="119"/>
      <c r="R842" s="119" t="s">
        <v>128</v>
      </c>
      <c r="S842" s="119">
        <v>0</v>
      </c>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row>
    <row r="843" spans="1:47" ht="22.5" outlineLevel="1">
      <c r="A843" s="120">
        <v>163</v>
      </c>
      <c r="B843" s="122" t="s">
        <v>772</v>
      </c>
      <c r="C843" s="138" t="s">
        <v>773</v>
      </c>
      <c r="D843" s="156" t="s">
        <v>179</v>
      </c>
      <c r="E843" s="124">
        <v>770.16</v>
      </c>
      <c r="F843" s="176"/>
      <c r="G843" s="124">
        <f>ROUND(E843*F843,2)</f>
        <v>0</v>
      </c>
      <c r="H843" s="173" t="s">
        <v>1523</v>
      </c>
      <c r="I843" s="119"/>
      <c r="J843" s="119"/>
      <c r="K843" s="119"/>
      <c r="L843" s="119"/>
      <c r="M843" s="119"/>
      <c r="N843" s="119"/>
      <c r="O843" s="119"/>
      <c r="P843" s="119"/>
      <c r="Q843" s="119"/>
      <c r="R843" s="119" t="s">
        <v>126</v>
      </c>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row>
    <row r="844" spans="1:47" outlineLevel="1">
      <c r="A844" s="120"/>
      <c r="B844" s="122"/>
      <c r="C844" s="139" t="s">
        <v>774</v>
      </c>
      <c r="D844" s="157"/>
      <c r="E844" s="148">
        <v>770.16</v>
      </c>
      <c r="F844" s="176"/>
      <c r="G844" s="124"/>
      <c r="H844" s="173">
        <v>0</v>
      </c>
      <c r="I844" s="119"/>
      <c r="J844" s="119"/>
      <c r="K844" s="119"/>
      <c r="L844" s="119"/>
      <c r="M844" s="119"/>
      <c r="N844" s="119"/>
      <c r="O844" s="119"/>
      <c r="P844" s="119"/>
      <c r="Q844" s="119"/>
      <c r="R844" s="119" t="s">
        <v>128</v>
      </c>
      <c r="S844" s="119">
        <v>0</v>
      </c>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row>
    <row r="845" spans="1:47" outlineLevel="1">
      <c r="A845" s="120">
        <v>164</v>
      </c>
      <c r="B845" s="122" t="s">
        <v>775</v>
      </c>
      <c r="C845" s="138" t="s">
        <v>776</v>
      </c>
      <c r="D845" s="156" t="s">
        <v>179</v>
      </c>
      <c r="E845" s="124">
        <v>4620.96</v>
      </c>
      <c r="F845" s="176"/>
      <c r="G845" s="124">
        <f>ROUND(E845*F845,2)</f>
        <v>0</v>
      </c>
      <c r="H845" s="173" t="s">
        <v>1523</v>
      </c>
      <c r="I845" s="119"/>
      <c r="J845" s="119"/>
      <c r="K845" s="119"/>
      <c r="L845" s="119"/>
      <c r="M845" s="119"/>
      <c r="N845" s="119"/>
      <c r="O845" s="119"/>
      <c r="P845" s="119"/>
      <c r="Q845" s="119"/>
      <c r="R845" s="119" t="s">
        <v>126</v>
      </c>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row>
    <row r="846" spans="1:47" outlineLevel="1">
      <c r="A846" s="120"/>
      <c r="B846" s="122"/>
      <c r="C846" s="139" t="s">
        <v>777</v>
      </c>
      <c r="D846" s="157"/>
      <c r="E846" s="148">
        <v>4620.96</v>
      </c>
      <c r="F846" s="176"/>
      <c r="G846" s="124"/>
      <c r="H846" s="173">
        <v>0</v>
      </c>
      <c r="I846" s="119"/>
      <c r="J846" s="119"/>
      <c r="K846" s="119"/>
      <c r="L846" s="119"/>
      <c r="M846" s="119"/>
      <c r="N846" s="119"/>
      <c r="O846" s="119"/>
      <c r="P846" s="119"/>
      <c r="Q846" s="119"/>
      <c r="R846" s="119" t="s">
        <v>128</v>
      </c>
      <c r="S846" s="119">
        <v>0</v>
      </c>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row>
    <row r="847" spans="1:47" ht="22.5" outlineLevel="1">
      <c r="A847" s="120">
        <v>165</v>
      </c>
      <c r="B847" s="122" t="s">
        <v>778</v>
      </c>
      <c r="C847" s="138" t="s">
        <v>779</v>
      </c>
      <c r="D847" s="156" t="s">
        <v>179</v>
      </c>
      <c r="E847" s="124">
        <v>770.16</v>
      </c>
      <c r="F847" s="176"/>
      <c r="G847" s="124">
        <f>ROUND(E847*F847,2)</f>
        <v>0</v>
      </c>
      <c r="H847" s="173" t="s">
        <v>1523</v>
      </c>
      <c r="I847" s="119"/>
      <c r="J847" s="119"/>
      <c r="K847" s="119"/>
      <c r="L847" s="119"/>
      <c r="M847" s="119"/>
      <c r="N847" s="119"/>
      <c r="O847" s="119"/>
      <c r="P847" s="119"/>
      <c r="Q847" s="119"/>
      <c r="R847" s="119" t="s">
        <v>126</v>
      </c>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row>
    <row r="848" spans="1:47" outlineLevel="1">
      <c r="A848" s="120"/>
      <c r="B848" s="122"/>
      <c r="C848" s="139" t="s">
        <v>774</v>
      </c>
      <c r="D848" s="157"/>
      <c r="E848" s="148">
        <v>770.16</v>
      </c>
      <c r="F848" s="176"/>
      <c r="G848" s="124"/>
      <c r="H848" s="173">
        <v>0</v>
      </c>
      <c r="I848" s="119"/>
      <c r="J848" s="119"/>
      <c r="K848" s="119"/>
      <c r="L848" s="119"/>
      <c r="M848" s="119"/>
      <c r="N848" s="119"/>
      <c r="O848" s="119"/>
      <c r="P848" s="119"/>
      <c r="Q848" s="119"/>
      <c r="R848" s="119" t="s">
        <v>128</v>
      </c>
      <c r="S848" s="119">
        <v>0</v>
      </c>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row>
    <row r="849" spans="1:47" outlineLevel="1">
      <c r="A849" s="120">
        <v>166</v>
      </c>
      <c r="B849" s="122" t="s">
        <v>780</v>
      </c>
      <c r="C849" s="138" t="s">
        <v>781</v>
      </c>
      <c r="D849" s="156" t="s">
        <v>179</v>
      </c>
      <c r="E849" s="124">
        <v>770.16</v>
      </c>
      <c r="F849" s="176"/>
      <c r="G849" s="124">
        <f>ROUND(E849*F849,2)</f>
        <v>0</v>
      </c>
      <c r="H849" s="173" t="s">
        <v>1523</v>
      </c>
      <c r="I849" s="119"/>
      <c r="J849" s="119"/>
      <c r="K849" s="119"/>
      <c r="L849" s="119"/>
      <c r="M849" s="119"/>
      <c r="N849" s="119"/>
      <c r="O849" s="119"/>
      <c r="P849" s="119"/>
      <c r="Q849" s="119"/>
      <c r="R849" s="119" t="s">
        <v>126</v>
      </c>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row>
    <row r="850" spans="1:47" outlineLevel="1">
      <c r="A850" s="120"/>
      <c r="B850" s="122"/>
      <c r="C850" s="139" t="s">
        <v>774</v>
      </c>
      <c r="D850" s="157"/>
      <c r="E850" s="148">
        <v>770.16</v>
      </c>
      <c r="F850" s="176"/>
      <c r="G850" s="124"/>
      <c r="H850" s="173">
        <v>0</v>
      </c>
      <c r="I850" s="119"/>
      <c r="J850" s="119"/>
      <c r="K850" s="119"/>
      <c r="L850" s="119"/>
      <c r="M850" s="119"/>
      <c r="N850" s="119"/>
      <c r="O850" s="119"/>
      <c r="P850" s="119"/>
      <c r="Q850" s="119"/>
      <c r="R850" s="119" t="s">
        <v>128</v>
      </c>
      <c r="S850" s="119">
        <v>0</v>
      </c>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row>
    <row r="851" spans="1:47" outlineLevel="1">
      <c r="A851" s="120">
        <v>167</v>
      </c>
      <c r="B851" s="122" t="s">
        <v>782</v>
      </c>
      <c r="C851" s="138" t="s">
        <v>783</v>
      </c>
      <c r="D851" s="156" t="s">
        <v>179</v>
      </c>
      <c r="E851" s="124">
        <v>4620.96</v>
      </c>
      <c r="F851" s="176"/>
      <c r="G851" s="124">
        <f>ROUND(E851*F851,2)</f>
        <v>0</v>
      </c>
      <c r="H851" s="173" t="s">
        <v>1523</v>
      </c>
      <c r="I851" s="119"/>
      <c r="J851" s="119"/>
      <c r="K851" s="119"/>
      <c r="L851" s="119"/>
      <c r="M851" s="119"/>
      <c r="N851" s="119"/>
      <c r="O851" s="119"/>
      <c r="P851" s="119"/>
      <c r="Q851" s="119"/>
      <c r="R851" s="119" t="s">
        <v>126</v>
      </c>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row>
    <row r="852" spans="1:47" outlineLevel="1">
      <c r="A852" s="120"/>
      <c r="B852" s="122"/>
      <c r="C852" s="139" t="s">
        <v>777</v>
      </c>
      <c r="D852" s="157"/>
      <c r="E852" s="148">
        <v>4620.96</v>
      </c>
      <c r="F852" s="176"/>
      <c r="G852" s="124"/>
      <c r="H852" s="173">
        <v>0</v>
      </c>
      <c r="I852" s="119"/>
      <c r="J852" s="119"/>
      <c r="K852" s="119"/>
      <c r="L852" s="119"/>
      <c r="M852" s="119"/>
      <c r="N852" s="119"/>
      <c r="O852" s="119"/>
      <c r="P852" s="119"/>
      <c r="Q852" s="119"/>
      <c r="R852" s="119" t="s">
        <v>128</v>
      </c>
      <c r="S852" s="119">
        <v>0</v>
      </c>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row>
    <row r="853" spans="1:47" outlineLevel="1">
      <c r="A853" s="120">
        <v>168</v>
      </c>
      <c r="B853" s="122" t="s">
        <v>784</v>
      </c>
      <c r="C853" s="138" t="s">
        <v>785</v>
      </c>
      <c r="D853" s="156" t="s">
        <v>179</v>
      </c>
      <c r="E853" s="124">
        <v>770.16</v>
      </c>
      <c r="F853" s="176"/>
      <c r="G853" s="124">
        <f>ROUND(E853*F853,2)</f>
        <v>0</v>
      </c>
      <c r="H853" s="173" t="s">
        <v>1523</v>
      </c>
      <c r="I853" s="119"/>
      <c r="J853" s="119"/>
      <c r="K853" s="119"/>
      <c r="L853" s="119"/>
      <c r="M853" s="119"/>
      <c r="N853" s="119"/>
      <c r="O853" s="119"/>
      <c r="P853" s="119"/>
      <c r="Q853" s="119"/>
      <c r="R853" s="119" t="s">
        <v>126</v>
      </c>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row>
    <row r="854" spans="1:47" outlineLevel="1">
      <c r="A854" s="120"/>
      <c r="B854" s="122"/>
      <c r="C854" s="139" t="s">
        <v>774</v>
      </c>
      <c r="D854" s="157"/>
      <c r="E854" s="148">
        <v>770.16</v>
      </c>
      <c r="F854" s="176"/>
      <c r="G854" s="124"/>
      <c r="H854" s="173">
        <v>0</v>
      </c>
      <c r="I854" s="119"/>
      <c r="J854" s="119"/>
      <c r="K854" s="119"/>
      <c r="L854" s="119"/>
      <c r="M854" s="119"/>
      <c r="N854" s="119"/>
      <c r="O854" s="119"/>
      <c r="P854" s="119"/>
      <c r="Q854" s="119"/>
      <c r="R854" s="119" t="s">
        <v>128</v>
      </c>
      <c r="S854" s="119">
        <v>0</v>
      </c>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row>
    <row r="855" spans="1:47" outlineLevel="1">
      <c r="A855" s="120">
        <v>169</v>
      </c>
      <c r="B855" s="122" t="s">
        <v>786</v>
      </c>
      <c r="C855" s="138" t="s">
        <v>787</v>
      </c>
      <c r="D855" s="156" t="s">
        <v>131</v>
      </c>
      <c r="E855" s="124">
        <v>153.83000000000001</v>
      </c>
      <c r="F855" s="176"/>
      <c r="G855" s="124">
        <f>ROUND(E855*F855,2)</f>
        <v>0</v>
      </c>
      <c r="H855" s="173" t="s">
        <v>1523</v>
      </c>
      <c r="I855" s="119"/>
      <c r="J855" s="119"/>
      <c r="K855" s="119"/>
      <c r="L855" s="119"/>
      <c r="M855" s="119"/>
      <c r="N855" s="119"/>
      <c r="O855" s="119"/>
      <c r="P855" s="119"/>
      <c r="Q855" s="119"/>
      <c r="R855" s="119" t="s">
        <v>126</v>
      </c>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row>
    <row r="856" spans="1:47" outlineLevel="1">
      <c r="A856" s="120"/>
      <c r="B856" s="122"/>
      <c r="C856" s="139" t="s">
        <v>788</v>
      </c>
      <c r="D856" s="157"/>
      <c r="E856" s="148">
        <v>120.9</v>
      </c>
      <c r="F856" s="176"/>
      <c r="G856" s="124"/>
      <c r="H856" s="173">
        <v>0</v>
      </c>
      <c r="I856" s="119"/>
      <c r="J856" s="119"/>
      <c r="K856" s="119"/>
      <c r="L856" s="119"/>
      <c r="M856" s="119"/>
      <c r="N856" s="119"/>
      <c r="O856" s="119"/>
      <c r="P856" s="119"/>
      <c r="Q856" s="119"/>
      <c r="R856" s="119" t="s">
        <v>128</v>
      </c>
      <c r="S856" s="119">
        <v>0</v>
      </c>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row>
    <row r="857" spans="1:47" outlineLevel="1">
      <c r="A857" s="120"/>
      <c r="B857" s="122"/>
      <c r="C857" s="139" t="s">
        <v>789</v>
      </c>
      <c r="D857" s="157"/>
      <c r="E857" s="148">
        <v>32.93</v>
      </c>
      <c r="F857" s="176"/>
      <c r="G857" s="124"/>
      <c r="H857" s="173">
        <v>0</v>
      </c>
      <c r="I857" s="119"/>
      <c r="J857" s="119"/>
      <c r="K857" s="119"/>
      <c r="L857" s="119"/>
      <c r="M857" s="119"/>
      <c r="N857" s="119"/>
      <c r="O857" s="119"/>
      <c r="P857" s="119"/>
      <c r="Q857" s="119"/>
      <c r="R857" s="119" t="s">
        <v>128</v>
      </c>
      <c r="S857" s="119">
        <v>0</v>
      </c>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row>
    <row r="858" spans="1:47" outlineLevel="1">
      <c r="A858" s="120">
        <v>170</v>
      </c>
      <c r="B858" s="122" t="s">
        <v>790</v>
      </c>
      <c r="C858" s="138" t="s">
        <v>791</v>
      </c>
      <c r="D858" s="156" t="s">
        <v>131</v>
      </c>
      <c r="E858" s="124">
        <v>922.98</v>
      </c>
      <c r="F858" s="176"/>
      <c r="G858" s="124">
        <f>ROUND(E858*F858,2)</f>
        <v>0</v>
      </c>
      <c r="H858" s="173" t="s">
        <v>1523</v>
      </c>
      <c r="I858" s="119"/>
      <c r="J858" s="119"/>
      <c r="K858" s="119"/>
      <c r="L858" s="119"/>
      <c r="M858" s="119"/>
      <c r="N858" s="119"/>
      <c r="O858" s="119"/>
      <c r="P858" s="119"/>
      <c r="Q858" s="119"/>
      <c r="R858" s="119" t="s">
        <v>126</v>
      </c>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row>
    <row r="859" spans="1:47" outlineLevel="1">
      <c r="A859" s="120"/>
      <c r="B859" s="122"/>
      <c r="C859" s="141" t="s">
        <v>209</v>
      </c>
      <c r="D859" s="159"/>
      <c r="E859" s="149"/>
      <c r="F859" s="176"/>
      <c r="G859" s="124"/>
      <c r="H859" s="173">
        <v>0</v>
      </c>
      <c r="I859" s="119"/>
      <c r="J859" s="119"/>
      <c r="K859" s="119"/>
      <c r="L859" s="119"/>
      <c r="M859" s="119"/>
      <c r="N859" s="119"/>
      <c r="O859" s="119"/>
      <c r="P859" s="119"/>
      <c r="Q859" s="119"/>
      <c r="R859" s="119" t="s">
        <v>128</v>
      </c>
      <c r="S859" s="119">
        <v>2</v>
      </c>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row>
    <row r="860" spans="1:47" outlineLevel="1">
      <c r="A860" s="120"/>
      <c r="B860" s="122"/>
      <c r="C860" s="142" t="s">
        <v>792</v>
      </c>
      <c r="D860" s="159"/>
      <c r="E860" s="149">
        <v>120.9</v>
      </c>
      <c r="F860" s="176"/>
      <c r="G860" s="124"/>
      <c r="H860" s="173">
        <v>0</v>
      </c>
      <c r="I860" s="119"/>
      <c r="J860" s="119"/>
      <c r="K860" s="119"/>
      <c r="L860" s="119"/>
      <c r="M860" s="119"/>
      <c r="N860" s="119"/>
      <c r="O860" s="119"/>
      <c r="P860" s="119"/>
      <c r="Q860" s="119"/>
      <c r="R860" s="119" t="s">
        <v>128</v>
      </c>
      <c r="S860" s="119">
        <v>2</v>
      </c>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row>
    <row r="861" spans="1:47" outlineLevel="1">
      <c r="A861" s="120"/>
      <c r="B861" s="122"/>
      <c r="C861" s="142" t="s">
        <v>793</v>
      </c>
      <c r="D861" s="159"/>
      <c r="E861" s="149">
        <v>32.93</v>
      </c>
      <c r="F861" s="176"/>
      <c r="G861" s="124"/>
      <c r="H861" s="173">
        <v>0</v>
      </c>
      <c r="I861" s="119"/>
      <c r="J861" s="119"/>
      <c r="K861" s="119"/>
      <c r="L861" s="119"/>
      <c r="M861" s="119"/>
      <c r="N861" s="119"/>
      <c r="O861" s="119"/>
      <c r="P861" s="119"/>
      <c r="Q861" s="119"/>
      <c r="R861" s="119" t="s">
        <v>128</v>
      </c>
      <c r="S861" s="119">
        <v>2</v>
      </c>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row>
    <row r="862" spans="1:47" outlineLevel="1">
      <c r="A862" s="120"/>
      <c r="B862" s="122"/>
      <c r="C862" s="141" t="s">
        <v>214</v>
      </c>
      <c r="D862" s="159"/>
      <c r="E862" s="149"/>
      <c r="F862" s="176"/>
      <c r="G862" s="124"/>
      <c r="H862" s="173">
        <v>0</v>
      </c>
      <c r="I862" s="119"/>
      <c r="J862" s="119"/>
      <c r="K862" s="119"/>
      <c r="L862" s="119"/>
      <c r="M862" s="119"/>
      <c r="N862" s="119"/>
      <c r="O862" s="119"/>
      <c r="P862" s="119"/>
      <c r="Q862" s="119"/>
      <c r="R862" s="119" t="s">
        <v>128</v>
      </c>
      <c r="S862" s="119">
        <v>0</v>
      </c>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row>
    <row r="863" spans="1:47" outlineLevel="1">
      <c r="A863" s="120"/>
      <c r="B863" s="122"/>
      <c r="C863" s="139" t="s">
        <v>794</v>
      </c>
      <c r="D863" s="157"/>
      <c r="E863" s="148">
        <v>922.98</v>
      </c>
      <c r="F863" s="176"/>
      <c r="G863" s="124"/>
      <c r="H863" s="173">
        <v>0</v>
      </c>
      <c r="I863" s="119"/>
      <c r="J863" s="119"/>
      <c r="K863" s="119"/>
      <c r="L863" s="119"/>
      <c r="M863" s="119"/>
      <c r="N863" s="119"/>
      <c r="O863" s="119"/>
      <c r="P863" s="119"/>
      <c r="Q863" s="119"/>
      <c r="R863" s="119" t="s">
        <v>128</v>
      </c>
      <c r="S863" s="119">
        <v>0</v>
      </c>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row>
    <row r="864" spans="1:47" outlineLevel="1">
      <c r="A864" s="120">
        <v>171</v>
      </c>
      <c r="B864" s="122" t="s">
        <v>795</v>
      </c>
      <c r="C864" s="138" t="s">
        <v>796</v>
      </c>
      <c r="D864" s="156" t="s">
        <v>131</v>
      </c>
      <c r="E864" s="124">
        <v>153.83000000000001</v>
      </c>
      <c r="F864" s="176"/>
      <c r="G864" s="124">
        <f>ROUND(E864*F864,2)</f>
        <v>0</v>
      </c>
      <c r="H864" s="173" t="s">
        <v>1523</v>
      </c>
      <c r="I864" s="119"/>
      <c r="J864" s="119"/>
      <c r="K864" s="119"/>
      <c r="L864" s="119"/>
      <c r="M864" s="119"/>
      <c r="N864" s="119"/>
      <c r="O864" s="119"/>
      <c r="P864" s="119"/>
      <c r="Q864" s="119"/>
      <c r="R864" s="119" t="s">
        <v>126</v>
      </c>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row>
    <row r="865" spans="1:47" outlineLevel="1">
      <c r="A865" s="120"/>
      <c r="B865" s="122"/>
      <c r="C865" s="139" t="s">
        <v>788</v>
      </c>
      <c r="D865" s="157"/>
      <c r="E865" s="148">
        <v>120.9</v>
      </c>
      <c r="F865" s="176"/>
      <c r="G865" s="124"/>
      <c r="H865" s="173">
        <v>0</v>
      </c>
      <c r="I865" s="119"/>
      <c r="J865" s="119"/>
      <c r="K865" s="119"/>
      <c r="L865" s="119"/>
      <c r="M865" s="119"/>
      <c r="N865" s="119"/>
      <c r="O865" s="119"/>
      <c r="P865" s="119"/>
      <c r="Q865" s="119"/>
      <c r="R865" s="119" t="s">
        <v>128</v>
      </c>
      <c r="S865" s="119">
        <v>0</v>
      </c>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row>
    <row r="866" spans="1:47" outlineLevel="1">
      <c r="A866" s="120"/>
      <c r="B866" s="122"/>
      <c r="C866" s="139" t="s">
        <v>789</v>
      </c>
      <c r="D866" s="157"/>
      <c r="E866" s="148">
        <v>32.93</v>
      </c>
      <c r="F866" s="176"/>
      <c r="G866" s="124"/>
      <c r="H866" s="173">
        <v>0</v>
      </c>
      <c r="I866" s="119"/>
      <c r="J866" s="119"/>
      <c r="K866" s="119"/>
      <c r="L866" s="119"/>
      <c r="M866" s="119"/>
      <c r="N866" s="119"/>
      <c r="O866" s="119"/>
      <c r="P866" s="119"/>
      <c r="Q866" s="119"/>
      <c r="R866" s="119" t="s">
        <v>128</v>
      </c>
      <c r="S866" s="119">
        <v>0</v>
      </c>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row>
    <row r="867" spans="1:47">
      <c r="A867" s="121" t="s">
        <v>121</v>
      </c>
      <c r="B867" s="123" t="s">
        <v>67</v>
      </c>
      <c r="C867" s="140" t="s">
        <v>68</v>
      </c>
      <c r="D867" s="158"/>
      <c r="E867" s="125"/>
      <c r="F867" s="177"/>
      <c r="G867" s="125">
        <f>SUMIF(R868:R883,"&lt;&gt;NOR",G868:G883)</f>
        <v>0</v>
      </c>
      <c r="H867" s="174"/>
      <c r="I867" s="119"/>
      <c r="R867" t="s">
        <v>122</v>
      </c>
    </row>
    <row r="868" spans="1:47" outlineLevel="1">
      <c r="A868" s="120">
        <v>172</v>
      </c>
      <c r="B868" s="122" t="s">
        <v>797</v>
      </c>
      <c r="C868" s="138" t="s">
        <v>798</v>
      </c>
      <c r="D868" s="156" t="s">
        <v>179</v>
      </c>
      <c r="E868" s="124">
        <v>1180.8399999999999</v>
      </c>
      <c r="F868" s="176"/>
      <c r="G868" s="124">
        <f>ROUND(E868*F868,2)</f>
        <v>0</v>
      </c>
      <c r="H868" s="173" t="s">
        <v>1523</v>
      </c>
      <c r="I868" s="119"/>
      <c r="J868" s="119"/>
      <c r="K868" s="119"/>
      <c r="L868" s="119"/>
      <c r="M868" s="119"/>
      <c r="N868" s="119"/>
      <c r="O868" s="119"/>
      <c r="P868" s="119"/>
      <c r="Q868" s="119"/>
      <c r="R868" s="119" t="s">
        <v>126</v>
      </c>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row>
    <row r="869" spans="1:47" outlineLevel="1">
      <c r="A869" s="120"/>
      <c r="B869" s="122"/>
      <c r="C869" s="139" t="s">
        <v>187</v>
      </c>
      <c r="D869" s="157"/>
      <c r="E869" s="148"/>
      <c r="F869" s="176"/>
      <c r="G869" s="124"/>
      <c r="H869" s="173">
        <v>0</v>
      </c>
      <c r="I869" s="119"/>
      <c r="J869" s="119"/>
      <c r="K869" s="119"/>
      <c r="L869" s="119"/>
      <c r="M869" s="119"/>
      <c r="N869" s="119"/>
      <c r="O869" s="119"/>
      <c r="P869" s="119"/>
      <c r="Q869" s="119"/>
      <c r="R869" s="119" t="s">
        <v>128</v>
      </c>
      <c r="S869" s="119">
        <v>0</v>
      </c>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row>
    <row r="870" spans="1:47" ht="22.5" outlineLevel="1">
      <c r="A870" s="120"/>
      <c r="B870" s="122"/>
      <c r="C870" s="139" t="s">
        <v>188</v>
      </c>
      <c r="D870" s="157"/>
      <c r="E870" s="148"/>
      <c r="F870" s="176"/>
      <c r="G870" s="124"/>
      <c r="H870" s="173">
        <v>0</v>
      </c>
      <c r="I870" s="119"/>
      <c r="J870" s="119"/>
      <c r="K870" s="119"/>
      <c r="L870" s="119"/>
      <c r="M870" s="119"/>
      <c r="N870" s="119"/>
      <c r="O870" s="119"/>
      <c r="P870" s="119"/>
      <c r="Q870" s="119"/>
      <c r="R870" s="119" t="s">
        <v>128</v>
      </c>
      <c r="S870" s="119">
        <v>0</v>
      </c>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row>
    <row r="871" spans="1:47" outlineLevel="1">
      <c r="A871" s="120"/>
      <c r="B871" s="122"/>
      <c r="C871" s="139" t="s">
        <v>741</v>
      </c>
      <c r="D871" s="157"/>
      <c r="E871" s="148">
        <v>266.95999999999998</v>
      </c>
      <c r="F871" s="176"/>
      <c r="G871" s="124"/>
      <c r="H871" s="173">
        <v>0</v>
      </c>
      <c r="I871" s="119"/>
      <c r="J871" s="119"/>
      <c r="K871" s="119"/>
      <c r="L871" s="119"/>
      <c r="M871" s="119"/>
      <c r="N871" s="119"/>
      <c r="O871" s="119"/>
      <c r="P871" s="119"/>
      <c r="Q871" s="119"/>
      <c r="R871" s="119" t="s">
        <v>128</v>
      </c>
      <c r="S871" s="119">
        <v>0</v>
      </c>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row>
    <row r="872" spans="1:47" outlineLevel="1">
      <c r="A872" s="120"/>
      <c r="B872" s="122"/>
      <c r="C872" s="139" t="s">
        <v>742</v>
      </c>
      <c r="D872" s="157"/>
      <c r="E872" s="148">
        <v>55.4</v>
      </c>
      <c r="F872" s="176"/>
      <c r="G872" s="124"/>
      <c r="H872" s="173">
        <v>0</v>
      </c>
      <c r="I872" s="119"/>
      <c r="J872" s="119"/>
      <c r="K872" s="119"/>
      <c r="L872" s="119"/>
      <c r="M872" s="119"/>
      <c r="N872" s="119"/>
      <c r="O872" s="119"/>
      <c r="P872" s="119"/>
      <c r="Q872" s="119"/>
      <c r="R872" s="119" t="s">
        <v>128</v>
      </c>
      <c r="S872" s="119">
        <v>0</v>
      </c>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row>
    <row r="873" spans="1:47" outlineLevel="1">
      <c r="A873" s="120"/>
      <c r="B873" s="122"/>
      <c r="C873" s="139" t="s">
        <v>748</v>
      </c>
      <c r="D873" s="157"/>
      <c r="E873" s="148">
        <v>134.66</v>
      </c>
      <c r="F873" s="176"/>
      <c r="G873" s="124"/>
      <c r="H873" s="173">
        <v>0</v>
      </c>
      <c r="I873" s="119"/>
      <c r="J873" s="119"/>
      <c r="K873" s="119"/>
      <c r="L873" s="119"/>
      <c r="M873" s="119"/>
      <c r="N873" s="119"/>
      <c r="O873" s="119"/>
      <c r="P873" s="119"/>
      <c r="Q873" s="119"/>
      <c r="R873" s="119" t="s">
        <v>128</v>
      </c>
      <c r="S873" s="119">
        <v>0</v>
      </c>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row>
    <row r="874" spans="1:47" outlineLevel="1">
      <c r="A874" s="120"/>
      <c r="B874" s="122"/>
      <c r="C874" s="139" t="s">
        <v>749</v>
      </c>
      <c r="D874" s="157"/>
      <c r="E874" s="148">
        <v>167.82</v>
      </c>
      <c r="F874" s="176"/>
      <c r="G874" s="124"/>
      <c r="H874" s="173">
        <v>0</v>
      </c>
      <c r="I874" s="119"/>
      <c r="J874" s="119"/>
      <c r="K874" s="119"/>
      <c r="L874" s="119"/>
      <c r="M874" s="119"/>
      <c r="N874" s="119"/>
      <c r="O874" s="119"/>
      <c r="P874" s="119"/>
      <c r="Q874" s="119"/>
      <c r="R874" s="119" t="s">
        <v>128</v>
      </c>
      <c r="S874" s="119">
        <v>0</v>
      </c>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row>
    <row r="875" spans="1:47" outlineLevel="1">
      <c r="A875" s="120"/>
      <c r="B875" s="122"/>
      <c r="C875" s="139" t="s">
        <v>743</v>
      </c>
      <c r="D875" s="157"/>
      <c r="E875" s="148">
        <v>77.8</v>
      </c>
      <c r="F875" s="176"/>
      <c r="G875" s="124"/>
      <c r="H875" s="173">
        <v>0</v>
      </c>
      <c r="I875" s="119"/>
      <c r="J875" s="119"/>
      <c r="K875" s="119"/>
      <c r="L875" s="119"/>
      <c r="M875" s="119"/>
      <c r="N875" s="119"/>
      <c r="O875" s="119"/>
      <c r="P875" s="119"/>
      <c r="Q875" s="119"/>
      <c r="R875" s="119" t="s">
        <v>128</v>
      </c>
      <c r="S875" s="119">
        <v>0</v>
      </c>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row>
    <row r="876" spans="1:47" outlineLevel="1">
      <c r="A876" s="120"/>
      <c r="B876" s="122"/>
      <c r="C876" s="139" t="s">
        <v>744</v>
      </c>
      <c r="D876" s="157"/>
      <c r="E876" s="148">
        <v>49.28</v>
      </c>
      <c r="F876" s="176"/>
      <c r="G876" s="124"/>
      <c r="H876" s="173">
        <v>0</v>
      </c>
      <c r="I876" s="119"/>
      <c r="J876" s="119"/>
      <c r="K876" s="119"/>
      <c r="L876" s="119"/>
      <c r="M876" s="119"/>
      <c r="N876" s="119"/>
      <c r="O876" s="119"/>
      <c r="P876" s="119"/>
      <c r="Q876" s="119"/>
      <c r="R876" s="119" t="s">
        <v>128</v>
      </c>
      <c r="S876" s="119">
        <v>0</v>
      </c>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row>
    <row r="877" spans="1:47" outlineLevel="1">
      <c r="A877" s="120"/>
      <c r="B877" s="122"/>
      <c r="C877" s="139" t="s">
        <v>745</v>
      </c>
      <c r="D877" s="157"/>
      <c r="E877" s="148">
        <v>108.69</v>
      </c>
      <c r="F877" s="176"/>
      <c r="G877" s="124"/>
      <c r="H877" s="173">
        <v>0</v>
      </c>
      <c r="I877" s="119"/>
      <c r="J877" s="119"/>
      <c r="K877" s="119"/>
      <c r="L877" s="119"/>
      <c r="M877" s="119"/>
      <c r="N877" s="119"/>
      <c r="O877" s="119"/>
      <c r="P877" s="119"/>
      <c r="Q877" s="119"/>
      <c r="R877" s="119" t="s">
        <v>128</v>
      </c>
      <c r="S877" s="119">
        <v>0</v>
      </c>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row>
    <row r="878" spans="1:47" outlineLevel="1">
      <c r="A878" s="120"/>
      <c r="B878" s="122"/>
      <c r="C878" s="139" t="s">
        <v>752</v>
      </c>
      <c r="D878" s="157"/>
      <c r="E878" s="148">
        <v>139.55000000000001</v>
      </c>
      <c r="F878" s="176"/>
      <c r="G878" s="124"/>
      <c r="H878" s="173">
        <v>0</v>
      </c>
      <c r="I878" s="119"/>
      <c r="J878" s="119"/>
      <c r="K878" s="119"/>
      <c r="L878" s="119"/>
      <c r="M878" s="119"/>
      <c r="N878" s="119"/>
      <c r="O878" s="119"/>
      <c r="P878" s="119"/>
      <c r="Q878" s="119"/>
      <c r="R878" s="119" t="s">
        <v>128</v>
      </c>
      <c r="S878" s="119">
        <v>0</v>
      </c>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row>
    <row r="879" spans="1:47" outlineLevel="1">
      <c r="A879" s="120"/>
      <c r="B879" s="122"/>
      <c r="C879" s="139" t="s">
        <v>738</v>
      </c>
      <c r="D879" s="157"/>
      <c r="E879" s="148">
        <v>58.07</v>
      </c>
      <c r="F879" s="176"/>
      <c r="G879" s="124"/>
      <c r="H879" s="173">
        <v>0</v>
      </c>
      <c r="I879" s="119"/>
      <c r="J879" s="119"/>
      <c r="K879" s="119"/>
      <c r="L879" s="119"/>
      <c r="M879" s="119"/>
      <c r="N879" s="119"/>
      <c r="O879" s="119"/>
      <c r="P879" s="119"/>
      <c r="Q879" s="119"/>
      <c r="R879" s="119" t="s">
        <v>128</v>
      </c>
      <c r="S879" s="119">
        <v>0</v>
      </c>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row>
    <row r="880" spans="1:47" outlineLevel="1">
      <c r="A880" s="120"/>
      <c r="B880" s="122"/>
      <c r="C880" s="139" t="s">
        <v>760</v>
      </c>
      <c r="D880" s="157"/>
      <c r="E880" s="148">
        <v>50.41</v>
      </c>
      <c r="F880" s="176"/>
      <c r="G880" s="124"/>
      <c r="H880" s="173">
        <v>0</v>
      </c>
      <c r="I880" s="119"/>
      <c r="J880" s="119"/>
      <c r="K880" s="119"/>
      <c r="L880" s="119"/>
      <c r="M880" s="119"/>
      <c r="N880" s="119"/>
      <c r="O880" s="119"/>
      <c r="P880" s="119"/>
      <c r="Q880" s="119"/>
      <c r="R880" s="119" t="s">
        <v>128</v>
      </c>
      <c r="S880" s="119">
        <v>0</v>
      </c>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row>
    <row r="881" spans="1:47" outlineLevel="1">
      <c r="A881" s="120"/>
      <c r="B881" s="122"/>
      <c r="C881" s="139" t="s">
        <v>799</v>
      </c>
      <c r="D881" s="157"/>
      <c r="E881" s="148">
        <v>72.2</v>
      </c>
      <c r="F881" s="176"/>
      <c r="G881" s="124"/>
      <c r="H881" s="173">
        <v>0</v>
      </c>
      <c r="I881" s="119"/>
      <c r="J881" s="119"/>
      <c r="K881" s="119"/>
      <c r="L881" s="119"/>
      <c r="M881" s="119"/>
      <c r="N881" s="119"/>
      <c r="O881" s="119"/>
      <c r="P881" s="119"/>
      <c r="Q881" s="119"/>
      <c r="R881" s="119" t="s">
        <v>128</v>
      </c>
      <c r="S881" s="119">
        <v>0</v>
      </c>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row>
    <row r="882" spans="1:47" outlineLevel="1">
      <c r="A882" s="120">
        <v>173</v>
      </c>
      <c r="B882" s="122" t="s">
        <v>800</v>
      </c>
      <c r="C882" s="138" t="s">
        <v>801</v>
      </c>
      <c r="D882" s="156" t="s">
        <v>802</v>
      </c>
      <c r="E882" s="124">
        <v>210</v>
      </c>
      <c r="F882" s="176"/>
      <c r="G882" s="124">
        <f>ROUND(E882*F882,2)</f>
        <v>0</v>
      </c>
      <c r="H882" s="173" t="s">
        <v>1522</v>
      </c>
      <c r="I882" s="119"/>
      <c r="J882" s="119"/>
      <c r="K882" s="119"/>
      <c r="L882" s="119"/>
      <c r="M882" s="119"/>
      <c r="N882" s="119"/>
      <c r="O882" s="119"/>
      <c r="P882" s="119"/>
      <c r="Q882" s="119"/>
      <c r="R882" s="119" t="s">
        <v>126</v>
      </c>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row>
    <row r="883" spans="1:47" outlineLevel="1">
      <c r="A883" s="120"/>
      <c r="B883" s="122"/>
      <c r="C883" s="139" t="s">
        <v>803</v>
      </c>
      <c r="D883" s="157"/>
      <c r="E883" s="148">
        <v>210</v>
      </c>
      <c r="F883" s="176"/>
      <c r="G883" s="124"/>
      <c r="H883" s="173">
        <v>0</v>
      </c>
      <c r="I883" s="119"/>
      <c r="J883" s="119"/>
      <c r="K883" s="119"/>
      <c r="L883" s="119"/>
      <c r="M883" s="119"/>
      <c r="N883" s="119"/>
      <c r="O883" s="119"/>
      <c r="P883" s="119"/>
      <c r="Q883" s="119"/>
      <c r="R883" s="119" t="s">
        <v>128</v>
      </c>
      <c r="S883" s="119">
        <v>0</v>
      </c>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row>
    <row r="884" spans="1:47">
      <c r="A884" s="121" t="s">
        <v>121</v>
      </c>
      <c r="B884" s="123" t="s">
        <v>69</v>
      </c>
      <c r="C884" s="140" t="s">
        <v>70</v>
      </c>
      <c r="D884" s="158"/>
      <c r="E884" s="125"/>
      <c r="F884" s="177"/>
      <c r="G884" s="125">
        <f>SUMIF(R885:R920,"&lt;&gt;NOR",G885:G920)</f>
        <v>0</v>
      </c>
      <c r="H884" s="174"/>
      <c r="I884" s="119"/>
      <c r="R884" t="s">
        <v>122</v>
      </c>
    </row>
    <row r="885" spans="1:47" outlineLevel="1">
      <c r="A885" s="120">
        <v>174</v>
      </c>
      <c r="B885" s="122" t="s">
        <v>804</v>
      </c>
      <c r="C885" s="138" t="s">
        <v>805</v>
      </c>
      <c r="D885" s="156" t="s">
        <v>263</v>
      </c>
      <c r="E885" s="124">
        <v>450</v>
      </c>
      <c r="F885" s="176"/>
      <c r="G885" s="124">
        <f>ROUND(E885*F885,2)</f>
        <v>0</v>
      </c>
      <c r="H885" s="173" t="s">
        <v>1523</v>
      </c>
      <c r="I885" s="119"/>
      <c r="J885" s="119"/>
      <c r="K885" s="119"/>
      <c r="L885" s="119"/>
      <c r="M885" s="119"/>
      <c r="N885" s="119"/>
      <c r="O885" s="119"/>
      <c r="P885" s="119"/>
      <c r="Q885" s="119"/>
      <c r="R885" s="119" t="s">
        <v>126</v>
      </c>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row>
    <row r="886" spans="1:47" outlineLevel="1">
      <c r="A886" s="120"/>
      <c r="B886" s="122"/>
      <c r="C886" s="139" t="s">
        <v>806</v>
      </c>
      <c r="D886" s="157"/>
      <c r="E886" s="148">
        <v>450</v>
      </c>
      <c r="F886" s="176"/>
      <c r="G886" s="124"/>
      <c r="H886" s="173">
        <v>0</v>
      </c>
      <c r="I886" s="119"/>
      <c r="J886" s="119"/>
      <c r="K886" s="119"/>
      <c r="L886" s="119"/>
      <c r="M886" s="119"/>
      <c r="N886" s="119"/>
      <c r="O886" s="119"/>
      <c r="P886" s="119"/>
      <c r="Q886" s="119"/>
      <c r="R886" s="119" t="s">
        <v>128</v>
      </c>
      <c r="S886" s="119">
        <v>0</v>
      </c>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row>
    <row r="887" spans="1:47" outlineLevel="1">
      <c r="A887" s="120">
        <v>175</v>
      </c>
      <c r="B887" s="122" t="s">
        <v>807</v>
      </c>
      <c r="C887" s="138" t="s">
        <v>808</v>
      </c>
      <c r="D887" s="156" t="s">
        <v>263</v>
      </c>
      <c r="E887" s="124">
        <v>250</v>
      </c>
      <c r="F887" s="176"/>
      <c r="G887" s="124">
        <f>ROUND(E887*F887,2)</f>
        <v>0</v>
      </c>
      <c r="H887" s="173" t="s">
        <v>1523</v>
      </c>
      <c r="I887" s="119"/>
      <c r="J887" s="119"/>
      <c r="K887" s="119"/>
      <c r="L887" s="119"/>
      <c r="M887" s="119"/>
      <c r="N887" s="119"/>
      <c r="O887" s="119"/>
      <c r="P887" s="119"/>
      <c r="Q887" s="119"/>
      <c r="R887" s="119" t="s">
        <v>126</v>
      </c>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row>
    <row r="888" spans="1:47" outlineLevel="1">
      <c r="A888" s="120"/>
      <c r="B888" s="122"/>
      <c r="C888" s="139" t="s">
        <v>809</v>
      </c>
      <c r="D888" s="157"/>
      <c r="E888" s="148">
        <v>250</v>
      </c>
      <c r="F888" s="176"/>
      <c r="G888" s="124"/>
      <c r="H888" s="173">
        <v>0</v>
      </c>
      <c r="I888" s="119"/>
      <c r="J888" s="119"/>
      <c r="K888" s="119"/>
      <c r="L888" s="119"/>
      <c r="M888" s="119"/>
      <c r="N888" s="119"/>
      <c r="O888" s="119"/>
      <c r="P888" s="119"/>
      <c r="Q888" s="119"/>
      <c r="R888" s="119" t="s">
        <v>128</v>
      </c>
      <c r="S888" s="119">
        <v>0</v>
      </c>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row>
    <row r="889" spans="1:47" outlineLevel="1">
      <c r="A889" s="120">
        <v>176</v>
      </c>
      <c r="B889" s="122" t="s">
        <v>810</v>
      </c>
      <c r="C889" s="138" t="s">
        <v>811</v>
      </c>
      <c r="D889" s="156" t="s">
        <v>125</v>
      </c>
      <c r="E889" s="124">
        <v>25</v>
      </c>
      <c r="F889" s="176"/>
      <c r="G889" s="124">
        <f>ROUND(E889*F889,2)</f>
        <v>0</v>
      </c>
      <c r="H889" s="173" t="s">
        <v>1523</v>
      </c>
      <c r="I889" s="119"/>
      <c r="J889" s="119"/>
      <c r="K889" s="119"/>
      <c r="L889" s="119"/>
      <c r="M889" s="119"/>
      <c r="N889" s="119"/>
      <c r="O889" s="119"/>
      <c r="P889" s="119"/>
      <c r="Q889" s="119"/>
      <c r="R889" s="119" t="s">
        <v>126</v>
      </c>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row>
    <row r="890" spans="1:47" outlineLevel="1">
      <c r="A890" s="120"/>
      <c r="B890" s="122"/>
      <c r="C890" s="139" t="s">
        <v>812</v>
      </c>
      <c r="D890" s="157"/>
      <c r="E890" s="148">
        <v>25</v>
      </c>
      <c r="F890" s="176"/>
      <c r="G890" s="124"/>
      <c r="H890" s="173">
        <v>0</v>
      </c>
      <c r="I890" s="119"/>
      <c r="J890" s="119"/>
      <c r="K890" s="119"/>
      <c r="L890" s="119"/>
      <c r="M890" s="119"/>
      <c r="N890" s="119"/>
      <c r="O890" s="119"/>
      <c r="P890" s="119"/>
      <c r="Q890" s="119"/>
      <c r="R890" s="119" t="s">
        <v>128</v>
      </c>
      <c r="S890" s="119">
        <v>0</v>
      </c>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row>
    <row r="891" spans="1:47" outlineLevel="1">
      <c r="A891" s="120">
        <v>177</v>
      </c>
      <c r="B891" s="122" t="s">
        <v>813</v>
      </c>
      <c r="C891" s="138" t="s">
        <v>814</v>
      </c>
      <c r="D891" s="156" t="s">
        <v>125</v>
      </c>
      <c r="E891" s="124">
        <v>15</v>
      </c>
      <c r="F891" s="176"/>
      <c r="G891" s="124">
        <f>ROUND(E891*F891,2)</f>
        <v>0</v>
      </c>
      <c r="H891" s="173" t="s">
        <v>1523</v>
      </c>
      <c r="I891" s="119"/>
      <c r="J891" s="119"/>
      <c r="K891" s="119"/>
      <c r="L891" s="119"/>
      <c r="M891" s="119"/>
      <c r="N891" s="119"/>
      <c r="O891" s="119"/>
      <c r="P891" s="119"/>
      <c r="Q891" s="119"/>
      <c r="R891" s="119" t="s">
        <v>126</v>
      </c>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row>
    <row r="892" spans="1:47" outlineLevel="1">
      <c r="A892" s="120"/>
      <c r="B892" s="122"/>
      <c r="C892" s="139" t="s">
        <v>368</v>
      </c>
      <c r="D892" s="157"/>
      <c r="E892" s="148">
        <v>15</v>
      </c>
      <c r="F892" s="176"/>
      <c r="G892" s="124"/>
      <c r="H892" s="173">
        <v>0</v>
      </c>
      <c r="I892" s="119"/>
      <c r="J892" s="119"/>
      <c r="K892" s="119"/>
      <c r="L892" s="119"/>
      <c r="M892" s="119"/>
      <c r="N892" s="119"/>
      <c r="O892" s="119"/>
      <c r="P892" s="119"/>
      <c r="Q892" s="119"/>
      <c r="R892" s="119" t="s">
        <v>128</v>
      </c>
      <c r="S892" s="119">
        <v>0</v>
      </c>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row>
    <row r="893" spans="1:47" outlineLevel="1">
      <c r="A893" s="120">
        <v>178</v>
      </c>
      <c r="B893" s="122" t="s">
        <v>815</v>
      </c>
      <c r="C893" s="138" t="s">
        <v>816</v>
      </c>
      <c r="D893" s="156" t="s">
        <v>125</v>
      </c>
      <c r="E893" s="124">
        <v>20</v>
      </c>
      <c r="F893" s="176"/>
      <c r="G893" s="124">
        <f>ROUND(E893*F893,2)</f>
        <v>0</v>
      </c>
      <c r="H893" s="173" t="s">
        <v>1523</v>
      </c>
      <c r="I893" s="119"/>
      <c r="J893" s="119"/>
      <c r="K893" s="119"/>
      <c r="L893" s="119"/>
      <c r="M893" s="119"/>
      <c r="N893" s="119"/>
      <c r="O893" s="119"/>
      <c r="P893" s="119"/>
      <c r="Q893" s="119"/>
      <c r="R893" s="119" t="s">
        <v>126</v>
      </c>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row>
    <row r="894" spans="1:47" outlineLevel="1">
      <c r="A894" s="120"/>
      <c r="B894" s="122"/>
      <c r="C894" s="139" t="s">
        <v>349</v>
      </c>
      <c r="D894" s="157"/>
      <c r="E894" s="148">
        <v>20</v>
      </c>
      <c r="F894" s="176"/>
      <c r="G894" s="124"/>
      <c r="H894" s="173">
        <v>0</v>
      </c>
      <c r="I894" s="119"/>
      <c r="J894" s="119"/>
      <c r="K894" s="119"/>
      <c r="L894" s="119"/>
      <c r="M894" s="119"/>
      <c r="N894" s="119"/>
      <c r="O894" s="119"/>
      <c r="P894" s="119"/>
      <c r="Q894" s="119"/>
      <c r="R894" s="119" t="s">
        <v>128</v>
      </c>
      <c r="S894" s="119">
        <v>0</v>
      </c>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row>
    <row r="895" spans="1:47" outlineLevel="1">
      <c r="A895" s="120">
        <v>179</v>
      </c>
      <c r="B895" s="122" t="s">
        <v>817</v>
      </c>
      <c r="C895" s="138" t="s">
        <v>818</v>
      </c>
      <c r="D895" s="156" t="s">
        <v>125</v>
      </c>
      <c r="E895" s="124">
        <v>10</v>
      </c>
      <c r="F895" s="176"/>
      <c r="G895" s="124">
        <f>ROUND(E895*F895,2)</f>
        <v>0</v>
      </c>
      <c r="H895" s="173" t="s">
        <v>1523</v>
      </c>
      <c r="I895" s="119"/>
      <c r="J895" s="119"/>
      <c r="K895" s="119"/>
      <c r="L895" s="119"/>
      <c r="M895" s="119"/>
      <c r="N895" s="119"/>
      <c r="O895" s="119"/>
      <c r="P895" s="119"/>
      <c r="Q895" s="119"/>
      <c r="R895" s="119" t="s">
        <v>126</v>
      </c>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row>
    <row r="896" spans="1:47" outlineLevel="1">
      <c r="A896" s="120"/>
      <c r="B896" s="122"/>
      <c r="C896" s="139" t="s">
        <v>819</v>
      </c>
      <c r="D896" s="157"/>
      <c r="E896" s="148">
        <v>10</v>
      </c>
      <c r="F896" s="176"/>
      <c r="G896" s="124"/>
      <c r="H896" s="173">
        <v>0</v>
      </c>
      <c r="I896" s="119"/>
      <c r="J896" s="119"/>
      <c r="K896" s="119"/>
      <c r="L896" s="119"/>
      <c r="M896" s="119"/>
      <c r="N896" s="119"/>
      <c r="O896" s="119"/>
      <c r="P896" s="119"/>
      <c r="Q896" s="119"/>
      <c r="R896" s="119" t="s">
        <v>128</v>
      </c>
      <c r="S896" s="119">
        <v>0</v>
      </c>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row>
    <row r="897" spans="1:47" outlineLevel="1">
      <c r="A897" s="120">
        <v>180</v>
      </c>
      <c r="B897" s="122" t="s">
        <v>820</v>
      </c>
      <c r="C897" s="138" t="s">
        <v>821</v>
      </c>
      <c r="D897" s="156" t="s">
        <v>263</v>
      </c>
      <c r="E897" s="124">
        <v>4</v>
      </c>
      <c r="F897" s="176"/>
      <c r="G897" s="124">
        <f>ROUND(E897*F897,2)</f>
        <v>0</v>
      </c>
      <c r="H897" s="173" t="s">
        <v>1523</v>
      </c>
      <c r="I897" s="119"/>
      <c r="J897" s="119"/>
      <c r="K897" s="119"/>
      <c r="L897" s="119"/>
      <c r="M897" s="119"/>
      <c r="N897" s="119"/>
      <c r="O897" s="119"/>
      <c r="P897" s="119"/>
      <c r="Q897" s="119"/>
      <c r="R897" s="119" t="s">
        <v>126</v>
      </c>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row>
    <row r="898" spans="1:47" outlineLevel="1">
      <c r="A898" s="120"/>
      <c r="B898" s="122"/>
      <c r="C898" s="139" t="s">
        <v>352</v>
      </c>
      <c r="D898" s="157"/>
      <c r="E898" s="148">
        <v>4</v>
      </c>
      <c r="F898" s="176"/>
      <c r="G898" s="124"/>
      <c r="H898" s="173">
        <v>0</v>
      </c>
      <c r="I898" s="119"/>
      <c r="J898" s="119"/>
      <c r="K898" s="119"/>
      <c r="L898" s="119"/>
      <c r="M898" s="119"/>
      <c r="N898" s="119"/>
      <c r="O898" s="119"/>
      <c r="P898" s="119"/>
      <c r="Q898" s="119"/>
      <c r="R898" s="119" t="s">
        <v>128</v>
      </c>
      <c r="S898" s="119">
        <v>0</v>
      </c>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row>
    <row r="899" spans="1:47" outlineLevel="1">
      <c r="A899" s="120">
        <v>181</v>
      </c>
      <c r="B899" s="122" t="s">
        <v>822</v>
      </c>
      <c r="C899" s="138" t="s">
        <v>823</v>
      </c>
      <c r="D899" s="156" t="s">
        <v>263</v>
      </c>
      <c r="E899" s="124">
        <v>3.5</v>
      </c>
      <c r="F899" s="176"/>
      <c r="G899" s="124">
        <f>ROUND(E899*F899,2)</f>
        <v>0</v>
      </c>
      <c r="H899" s="173" t="s">
        <v>1523</v>
      </c>
      <c r="I899" s="119"/>
      <c r="J899" s="119"/>
      <c r="K899" s="119"/>
      <c r="L899" s="119"/>
      <c r="M899" s="119"/>
      <c r="N899" s="119"/>
      <c r="O899" s="119"/>
      <c r="P899" s="119"/>
      <c r="Q899" s="119"/>
      <c r="R899" s="119" t="s">
        <v>126</v>
      </c>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row>
    <row r="900" spans="1:47" outlineLevel="1">
      <c r="A900" s="120"/>
      <c r="B900" s="122"/>
      <c r="C900" s="139" t="s">
        <v>824</v>
      </c>
      <c r="D900" s="157"/>
      <c r="E900" s="148">
        <v>3.5</v>
      </c>
      <c r="F900" s="176"/>
      <c r="G900" s="124"/>
      <c r="H900" s="173">
        <v>0</v>
      </c>
      <c r="I900" s="119"/>
      <c r="J900" s="119"/>
      <c r="K900" s="119"/>
      <c r="L900" s="119"/>
      <c r="M900" s="119"/>
      <c r="N900" s="119"/>
      <c r="O900" s="119"/>
      <c r="P900" s="119"/>
      <c r="Q900" s="119"/>
      <c r="R900" s="119" t="s">
        <v>128</v>
      </c>
      <c r="S900" s="119">
        <v>0</v>
      </c>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row>
    <row r="901" spans="1:47" outlineLevel="1">
      <c r="A901" s="120">
        <v>182</v>
      </c>
      <c r="B901" s="122" t="s">
        <v>825</v>
      </c>
      <c r="C901" s="138" t="s">
        <v>826</v>
      </c>
      <c r="D901" s="156" t="s">
        <v>263</v>
      </c>
      <c r="E901" s="124">
        <v>3</v>
      </c>
      <c r="F901" s="176"/>
      <c r="G901" s="124">
        <f>ROUND(E901*F901,2)</f>
        <v>0</v>
      </c>
      <c r="H901" s="173" t="s">
        <v>1523</v>
      </c>
      <c r="I901" s="119"/>
      <c r="J901" s="119"/>
      <c r="K901" s="119"/>
      <c r="L901" s="119"/>
      <c r="M901" s="119"/>
      <c r="N901" s="119"/>
      <c r="O901" s="119"/>
      <c r="P901" s="119"/>
      <c r="Q901" s="119"/>
      <c r="R901" s="119" t="s">
        <v>126</v>
      </c>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row>
    <row r="902" spans="1:47" outlineLevel="1">
      <c r="A902" s="120"/>
      <c r="B902" s="122"/>
      <c r="C902" s="139" t="s">
        <v>377</v>
      </c>
      <c r="D902" s="157"/>
      <c r="E902" s="148">
        <v>3</v>
      </c>
      <c r="F902" s="176"/>
      <c r="G902" s="124"/>
      <c r="H902" s="173">
        <v>0</v>
      </c>
      <c r="I902" s="119"/>
      <c r="J902" s="119"/>
      <c r="K902" s="119"/>
      <c r="L902" s="119"/>
      <c r="M902" s="119"/>
      <c r="N902" s="119"/>
      <c r="O902" s="119"/>
      <c r="P902" s="119"/>
      <c r="Q902" s="119"/>
      <c r="R902" s="119" t="s">
        <v>128</v>
      </c>
      <c r="S902" s="119">
        <v>0</v>
      </c>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row>
    <row r="903" spans="1:47" outlineLevel="1">
      <c r="A903" s="120">
        <v>183</v>
      </c>
      <c r="B903" s="122" t="s">
        <v>827</v>
      </c>
      <c r="C903" s="138" t="s">
        <v>828</v>
      </c>
      <c r="D903" s="156" t="s">
        <v>263</v>
      </c>
      <c r="E903" s="124">
        <v>2.5</v>
      </c>
      <c r="F903" s="176"/>
      <c r="G903" s="124">
        <f>ROUND(E903*F903,2)</f>
        <v>0</v>
      </c>
      <c r="H903" s="173" t="s">
        <v>1523</v>
      </c>
      <c r="I903" s="119"/>
      <c r="J903" s="119"/>
      <c r="K903" s="119"/>
      <c r="L903" s="119"/>
      <c r="M903" s="119"/>
      <c r="N903" s="119"/>
      <c r="O903" s="119"/>
      <c r="P903" s="119"/>
      <c r="Q903" s="119"/>
      <c r="R903" s="119" t="s">
        <v>126</v>
      </c>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row>
    <row r="904" spans="1:47" outlineLevel="1">
      <c r="A904" s="120"/>
      <c r="B904" s="122"/>
      <c r="C904" s="139" t="s">
        <v>829</v>
      </c>
      <c r="D904" s="157"/>
      <c r="E904" s="148">
        <v>2.5</v>
      </c>
      <c r="F904" s="176"/>
      <c r="G904" s="124"/>
      <c r="H904" s="173">
        <v>0</v>
      </c>
      <c r="I904" s="119"/>
      <c r="J904" s="119"/>
      <c r="K904" s="119"/>
      <c r="L904" s="119"/>
      <c r="M904" s="119"/>
      <c r="N904" s="119"/>
      <c r="O904" s="119"/>
      <c r="P904" s="119"/>
      <c r="Q904" s="119"/>
      <c r="R904" s="119" t="s">
        <v>128</v>
      </c>
      <c r="S904" s="119">
        <v>0</v>
      </c>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row>
    <row r="905" spans="1:47" outlineLevel="1">
      <c r="A905" s="120">
        <v>184</v>
      </c>
      <c r="B905" s="122" t="s">
        <v>830</v>
      </c>
      <c r="C905" s="138" t="s">
        <v>831</v>
      </c>
      <c r="D905" s="156" t="s">
        <v>263</v>
      </c>
      <c r="E905" s="124">
        <v>2</v>
      </c>
      <c r="F905" s="176"/>
      <c r="G905" s="124">
        <f>ROUND(E905*F905,2)</f>
        <v>0</v>
      </c>
      <c r="H905" s="173" t="s">
        <v>1523</v>
      </c>
      <c r="I905" s="119"/>
      <c r="J905" s="119"/>
      <c r="K905" s="119"/>
      <c r="L905" s="119"/>
      <c r="M905" s="119"/>
      <c r="N905" s="119"/>
      <c r="O905" s="119"/>
      <c r="P905" s="119"/>
      <c r="Q905" s="119"/>
      <c r="R905" s="119" t="s">
        <v>126</v>
      </c>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row>
    <row r="906" spans="1:47" outlineLevel="1">
      <c r="A906" s="120"/>
      <c r="B906" s="122"/>
      <c r="C906" s="139" t="s">
        <v>832</v>
      </c>
      <c r="D906" s="157"/>
      <c r="E906" s="148">
        <v>2</v>
      </c>
      <c r="F906" s="176"/>
      <c r="G906" s="124"/>
      <c r="H906" s="173">
        <v>0</v>
      </c>
      <c r="I906" s="119"/>
      <c r="J906" s="119"/>
      <c r="K906" s="119"/>
      <c r="L906" s="119"/>
      <c r="M906" s="119"/>
      <c r="N906" s="119"/>
      <c r="O906" s="119"/>
      <c r="P906" s="119"/>
      <c r="Q906" s="119"/>
      <c r="R906" s="119" t="s">
        <v>128</v>
      </c>
      <c r="S906" s="119">
        <v>0</v>
      </c>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row>
    <row r="907" spans="1:47" outlineLevel="1">
      <c r="A907" s="120">
        <v>185</v>
      </c>
      <c r="B907" s="122" t="s">
        <v>833</v>
      </c>
      <c r="C907" s="138" t="s">
        <v>834</v>
      </c>
      <c r="D907" s="156" t="s">
        <v>263</v>
      </c>
      <c r="E907" s="124">
        <v>1.5</v>
      </c>
      <c r="F907" s="176"/>
      <c r="G907" s="124">
        <f>ROUND(E907*F907,2)</f>
        <v>0</v>
      </c>
      <c r="H907" s="173" t="s">
        <v>1523</v>
      </c>
      <c r="I907" s="119"/>
      <c r="J907" s="119"/>
      <c r="K907" s="119"/>
      <c r="L907" s="119"/>
      <c r="M907" s="119"/>
      <c r="N907" s="119"/>
      <c r="O907" s="119"/>
      <c r="P907" s="119"/>
      <c r="Q907" s="119"/>
      <c r="R907" s="119" t="s">
        <v>126</v>
      </c>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row>
    <row r="908" spans="1:47" outlineLevel="1">
      <c r="A908" s="120"/>
      <c r="B908" s="122"/>
      <c r="C908" s="139" t="s">
        <v>835</v>
      </c>
      <c r="D908" s="157"/>
      <c r="E908" s="148">
        <v>1.5</v>
      </c>
      <c r="F908" s="176"/>
      <c r="G908" s="124"/>
      <c r="H908" s="173">
        <v>0</v>
      </c>
      <c r="I908" s="119"/>
      <c r="J908" s="119"/>
      <c r="K908" s="119"/>
      <c r="L908" s="119"/>
      <c r="M908" s="119"/>
      <c r="N908" s="119"/>
      <c r="O908" s="119"/>
      <c r="P908" s="119"/>
      <c r="Q908" s="119"/>
      <c r="R908" s="119" t="s">
        <v>128</v>
      </c>
      <c r="S908" s="119">
        <v>0</v>
      </c>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row>
    <row r="909" spans="1:47" outlineLevel="1">
      <c r="A909" s="120">
        <v>186</v>
      </c>
      <c r="B909" s="122" t="s">
        <v>836</v>
      </c>
      <c r="C909" s="138" t="s">
        <v>837</v>
      </c>
      <c r="D909" s="156" t="s">
        <v>263</v>
      </c>
      <c r="E909" s="124">
        <v>1</v>
      </c>
      <c r="F909" s="176"/>
      <c r="G909" s="124">
        <f>ROUND(E909*F909,2)</f>
        <v>0</v>
      </c>
      <c r="H909" s="173" t="s">
        <v>1523</v>
      </c>
      <c r="I909" s="119"/>
      <c r="J909" s="119"/>
      <c r="K909" s="119"/>
      <c r="L909" s="119"/>
      <c r="M909" s="119"/>
      <c r="N909" s="119"/>
      <c r="O909" s="119"/>
      <c r="P909" s="119"/>
      <c r="Q909" s="119"/>
      <c r="R909" s="119" t="s">
        <v>126</v>
      </c>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row>
    <row r="910" spans="1:47" outlineLevel="1">
      <c r="A910" s="120"/>
      <c r="B910" s="122"/>
      <c r="C910" s="139" t="s">
        <v>127</v>
      </c>
      <c r="D910" s="157"/>
      <c r="E910" s="148">
        <v>1</v>
      </c>
      <c r="F910" s="176"/>
      <c r="G910" s="124"/>
      <c r="H910" s="173">
        <v>0</v>
      </c>
      <c r="I910" s="119"/>
      <c r="J910" s="119"/>
      <c r="K910" s="119"/>
      <c r="L910" s="119"/>
      <c r="M910" s="119"/>
      <c r="N910" s="119"/>
      <c r="O910" s="119"/>
      <c r="P910" s="119"/>
      <c r="Q910" s="119"/>
      <c r="R910" s="119" t="s">
        <v>128</v>
      </c>
      <c r="S910" s="119">
        <v>0</v>
      </c>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row>
    <row r="911" spans="1:47" outlineLevel="1">
      <c r="A911" s="120">
        <v>187</v>
      </c>
      <c r="B911" s="122" t="s">
        <v>838</v>
      </c>
      <c r="C911" s="138" t="s">
        <v>839</v>
      </c>
      <c r="D911" s="156" t="s">
        <v>207</v>
      </c>
      <c r="E911" s="124">
        <v>6.67</v>
      </c>
      <c r="F911" s="176"/>
      <c r="G911" s="124">
        <f>ROUND(E911*F911,2)</f>
        <v>0</v>
      </c>
      <c r="H911" s="173" t="s">
        <v>1523</v>
      </c>
      <c r="I911" s="119"/>
      <c r="J911" s="119"/>
      <c r="K911" s="119"/>
      <c r="L911" s="119"/>
      <c r="M911" s="119"/>
      <c r="N911" s="119"/>
      <c r="O911" s="119"/>
      <c r="P911" s="119"/>
      <c r="Q911" s="119"/>
      <c r="R911" s="119" t="s">
        <v>126</v>
      </c>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row>
    <row r="912" spans="1:47" outlineLevel="1">
      <c r="A912" s="120"/>
      <c r="B912" s="122"/>
      <c r="C912" s="139" t="s">
        <v>840</v>
      </c>
      <c r="D912" s="157"/>
      <c r="E912" s="148">
        <v>6.67</v>
      </c>
      <c r="F912" s="176"/>
      <c r="G912" s="124"/>
      <c r="H912" s="173">
        <v>0</v>
      </c>
      <c r="I912" s="119"/>
      <c r="J912" s="119"/>
      <c r="K912" s="119"/>
      <c r="L912" s="119"/>
      <c r="M912" s="119"/>
      <c r="N912" s="119"/>
      <c r="O912" s="119"/>
      <c r="P912" s="119"/>
      <c r="Q912" s="119"/>
      <c r="R912" s="119" t="s">
        <v>128</v>
      </c>
      <c r="S912" s="119">
        <v>0</v>
      </c>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row>
    <row r="913" spans="1:47" outlineLevel="1">
      <c r="A913" s="120">
        <v>188</v>
      </c>
      <c r="B913" s="122" t="s">
        <v>841</v>
      </c>
      <c r="C913" s="138" t="s">
        <v>842</v>
      </c>
      <c r="D913" s="156" t="s">
        <v>207</v>
      </c>
      <c r="E913" s="124">
        <v>33.35</v>
      </c>
      <c r="F913" s="176"/>
      <c r="G913" s="124">
        <f>ROUND(E913*F913,2)</f>
        <v>0</v>
      </c>
      <c r="H913" s="173" t="s">
        <v>1523</v>
      </c>
      <c r="I913" s="119"/>
      <c r="J913" s="119"/>
      <c r="K913" s="119"/>
      <c r="L913" s="119"/>
      <c r="M913" s="119"/>
      <c r="N913" s="119"/>
      <c r="O913" s="119"/>
      <c r="P913" s="119"/>
      <c r="Q913" s="119"/>
      <c r="R913" s="119" t="s">
        <v>126</v>
      </c>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row>
    <row r="914" spans="1:47" outlineLevel="1">
      <c r="A914" s="120"/>
      <c r="B914" s="122"/>
      <c r="C914" s="139" t="s">
        <v>843</v>
      </c>
      <c r="D914" s="157"/>
      <c r="E914" s="148">
        <v>33.35</v>
      </c>
      <c r="F914" s="176"/>
      <c r="G914" s="124"/>
      <c r="H914" s="173">
        <v>0</v>
      </c>
      <c r="I914" s="119"/>
      <c r="J914" s="119"/>
      <c r="K914" s="119"/>
      <c r="L914" s="119"/>
      <c r="M914" s="119"/>
      <c r="N914" s="119"/>
      <c r="O914" s="119"/>
      <c r="P914" s="119"/>
      <c r="Q914" s="119"/>
      <c r="R914" s="119" t="s">
        <v>128</v>
      </c>
      <c r="S914" s="119">
        <v>0</v>
      </c>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row>
    <row r="915" spans="1:47" outlineLevel="1">
      <c r="A915" s="120">
        <v>189</v>
      </c>
      <c r="B915" s="122" t="s">
        <v>844</v>
      </c>
      <c r="C915" s="138" t="s">
        <v>845</v>
      </c>
      <c r="D915" s="156" t="s">
        <v>207</v>
      </c>
      <c r="E915" s="124">
        <v>6.67</v>
      </c>
      <c r="F915" s="176"/>
      <c r="G915" s="124">
        <f>ROUND(E915*F915,2)</f>
        <v>0</v>
      </c>
      <c r="H915" s="173" t="s">
        <v>1523</v>
      </c>
      <c r="I915" s="119"/>
      <c r="J915" s="119"/>
      <c r="K915" s="119"/>
      <c r="L915" s="119"/>
      <c r="M915" s="119"/>
      <c r="N915" s="119"/>
      <c r="O915" s="119"/>
      <c r="P915" s="119"/>
      <c r="Q915" s="119"/>
      <c r="R915" s="119" t="s">
        <v>126</v>
      </c>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row>
    <row r="916" spans="1:47" outlineLevel="1">
      <c r="A916" s="120"/>
      <c r="B916" s="122"/>
      <c r="C916" s="139" t="s">
        <v>840</v>
      </c>
      <c r="D916" s="157"/>
      <c r="E916" s="148">
        <v>6.67</v>
      </c>
      <c r="F916" s="176"/>
      <c r="G916" s="124"/>
      <c r="H916" s="173">
        <v>0</v>
      </c>
      <c r="I916" s="119"/>
      <c r="J916" s="119"/>
      <c r="K916" s="119"/>
      <c r="L916" s="119"/>
      <c r="M916" s="119"/>
      <c r="N916" s="119"/>
      <c r="O916" s="119"/>
      <c r="P916" s="119"/>
      <c r="Q916" s="119"/>
      <c r="R916" s="119" t="s">
        <v>128</v>
      </c>
      <c r="S916" s="119">
        <v>0</v>
      </c>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row>
    <row r="917" spans="1:47" outlineLevel="1">
      <c r="A917" s="120">
        <v>190</v>
      </c>
      <c r="B917" s="122" t="s">
        <v>846</v>
      </c>
      <c r="C917" s="138" t="s">
        <v>847</v>
      </c>
      <c r="D917" s="156" t="s">
        <v>207</v>
      </c>
      <c r="E917" s="124">
        <v>80.040000000000006</v>
      </c>
      <c r="F917" s="176"/>
      <c r="G917" s="124">
        <f>ROUND(E917*F917,2)</f>
        <v>0</v>
      </c>
      <c r="H917" s="173" t="s">
        <v>1523</v>
      </c>
      <c r="I917" s="119"/>
      <c r="J917" s="119"/>
      <c r="K917" s="119"/>
      <c r="L917" s="119"/>
      <c r="M917" s="119"/>
      <c r="N917" s="119"/>
      <c r="O917" s="119"/>
      <c r="P917" s="119"/>
      <c r="Q917" s="119"/>
      <c r="R917" s="119" t="s">
        <v>126</v>
      </c>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row>
    <row r="918" spans="1:47" outlineLevel="1">
      <c r="A918" s="120"/>
      <c r="B918" s="122"/>
      <c r="C918" s="139" t="s">
        <v>848</v>
      </c>
      <c r="D918" s="157"/>
      <c r="E918" s="148">
        <v>80.040000000000006</v>
      </c>
      <c r="F918" s="176"/>
      <c r="G918" s="124"/>
      <c r="H918" s="173">
        <v>0</v>
      </c>
      <c r="I918" s="119"/>
      <c r="J918" s="119"/>
      <c r="K918" s="119"/>
      <c r="L918" s="119"/>
      <c r="M918" s="119"/>
      <c r="N918" s="119"/>
      <c r="O918" s="119"/>
      <c r="P918" s="119"/>
      <c r="Q918" s="119"/>
      <c r="R918" s="119" t="s">
        <v>128</v>
      </c>
      <c r="S918" s="119">
        <v>0</v>
      </c>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row>
    <row r="919" spans="1:47" outlineLevel="1">
      <c r="A919" s="120">
        <v>191</v>
      </c>
      <c r="B919" s="122" t="s">
        <v>849</v>
      </c>
      <c r="C919" s="138" t="s">
        <v>850</v>
      </c>
      <c r="D919" s="156" t="s">
        <v>207</v>
      </c>
      <c r="E919" s="124">
        <v>6.67</v>
      </c>
      <c r="F919" s="176"/>
      <c r="G919" s="124">
        <f>ROUND(E919*F919,2)</f>
        <v>0</v>
      </c>
      <c r="H919" s="173" t="s">
        <v>1523</v>
      </c>
      <c r="I919" s="119"/>
      <c r="J919" s="119"/>
      <c r="K919" s="119"/>
      <c r="L919" s="119"/>
      <c r="M919" s="119"/>
      <c r="N919" s="119"/>
      <c r="O919" s="119"/>
      <c r="P919" s="119"/>
      <c r="Q919" s="119"/>
      <c r="R919" s="119" t="s">
        <v>126</v>
      </c>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row>
    <row r="920" spans="1:47" outlineLevel="1">
      <c r="A920" s="120"/>
      <c r="B920" s="122"/>
      <c r="C920" s="139" t="s">
        <v>840</v>
      </c>
      <c r="D920" s="157"/>
      <c r="E920" s="148">
        <v>6.67</v>
      </c>
      <c r="F920" s="176"/>
      <c r="G920" s="124"/>
      <c r="H920" s="173">
        <v>0</v>
      </c>
      <c r="I920" s="119"/>
      <c r="J920" s="119"/>
      <c r="K920" s="119"/>
      <c r="L920" s="119"/>
      <c r="M920" s="119"/>
      <c r="N920" s="119"/>
      <c r="O920" s="119"/>
      <c r="P920" s="119"/>
      <c r="Q920" s="119"/>
      <c r="R920" s="119" t="s">
        <v>128</v>
      </c>
      <c r="S920" s="119">
        <v>0</v>
      </c>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row>
    <row r="921" spans="1:47">
      <c r="A921" s="121" t="s">
        <v>121</v>
      </c>
      <c r="B921" s="123" t="s">
        <v>71</v>
      </c>
      <c r="C921" s="140" t="s">
        <v>72</v>
      </c>
      <c r="D921" s="158"/>
      <c r="E921" s="125"/>
      <c r="F921" s="177"/>
      <c r="G921" s="125">
        <f>SUMIF(R922:R923,"&lt;&gt;NOR",G922:G923)</f>
        <v>0</v>
      </c>
      <c r="H921" s="174"/>
      <c r="I921" s="119"/>
      <c r="R921" t="s">
        <v>122</v>
      </c>
    </row>
    <row r="922" spans="1:47" outlineLevel="1">
      <c r="A922" s="120">
        <v>192</v>
      </c>
      <c r="B922" s="122" t="s">
        <v>851</v>
      </c>
      <c r="C922" s="138" t="s">
        <v>852</v>
      </c>
      <c r="D922" s="156" t="s">
        <v>207</v>
      </c>
      <c r="E922" s="124">
        <v>3197.1</v>
      </c>
      <c r="F922" s="176"/>
      <c r="G922" s="124">
        <f>ROUND(E922*F922,2)</f>
        <v>0</v>
      </c>
      <c r="H922" s="173" t="s">
        <v>1523</v>
      </c>
      <c r="I922" s="119"/>
      <c r="J922" s="119"/>
      <c r="K922" s="119"/>
      <c r="L922" s="119"/>
      <c r="M922" s="119"/>
      <c r="N922" s="119"/>
      <c r="O922" s="119"/>
      <c r="P922" s="119"/>
      <c r="Q922" s="119"/>
      <c r="R922" s="119" t="s">
        <v>126</v>
      </c>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row>
    <row r="923" spans="1:47" outlineLevel="1">
      <c r="A923" s="120"/>
      <c r="B923" s="122"/>
      <c r="C923" s="139" t="s">
        <v>853</v>
      </c>
      <c r="D923" s="157"/>
      <c r="E923" s="148">
        <v>3197.1</v>
      </c>
      <c r="F923" s="176"/>
      <c r="G923" s="124"/>
      <c r="H923" s="173">
        <v>0</v>
      </c>
      <c r="I923" s="119"/>
      <c r="J923" s="119"/>
      <c r="K923" s="119"/>
      <c r="L923" s="119"/>
      <c r="M923" s="119"/>
      <c r="N923" s="119"/>
      <c r="O923" s="119"/>
      <c r="P923" s="119"/>
      <c r="Q923" s="119"/>
      <c r="R923" s="119" t="s">
        <v>128</v>
      </c>
      <c r="S923" s="119">
        <v>0</v>
      </c>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row>
    <row r="924" spans="1:47">
      <c r="A924" s="121" t="s">
        <v>121</v>
      </c>
      <c r="B924" s="123" t="s">
        <v>73</v>
      </c>
      <c r="C924" s="140" t="s">
        <v>74</v>
      </c>
      <c r="D924" s="158"/>
      <c r="E924" s="125"/>
      <c r="F924" s="177"/>
      <c r="G924" s="125">
        <f>SUMIF(R925:R991,"&lt;&gt;NOR",G925:G991)</f>
        <v>0</v>
      </c>
      <c r="H924" s="174"/>
      <c r="I924" s="119"/>
      <c r="R924" t="s">
        <v>122</v>
      </c>
    </row>
    <row r="925" spans="1:47" ht="22.5" outlineLevel="1">
      <c r="A925" s="120">
        <v>193</v>
      </c>
      <c r="B925" s="122" t="s">
        <v>854</v>
      </c>
      <c r="C925" s="138" t="s">
        <v>855</v>
      </c>
      <c r="D925" s="156" t="s">
        <v>179</v>
      </c>
      <c r="E925" s="124">
        <v>976.3</v>
      </c>
      <c r="F925" s="176"/>
      <c r="G925" s="124">
        <f>ROUND(E925*F925,2)</f>
        <v>0</v>
      </c>
      <c r="H925" s="173" t="s">
        <v>1523</v>
      </c>
      <c r="I925" s="119"/>
      <c r="J925" s="119"/>
      <c r="K925" s="119"/>
      <c r="L925" s="119"/>
      <c r="M925" s="119"/>
      <c r="N925" s="119"/>
      <c r="O925" s="119"/>
      <c r="P925" s="119"/>
      <c r="Q925" s="119"/>
      <c r="R925" s="119" t="s">
        <v>126</v>
      </c>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row>
    <row r="926" spans="1:47" outlineLevel="1">
      <c r="A926" s="120"/>
      <c r="B926" s="122"/>
      <c r="C926" s="139" t="s">
        <v>220</v>
      </c>
      <c r="D926" s="157"/>
      <c r="E926" s="148">
        <v>969.7</v>
      </c>
      <c r="F926" s="176"/>
      <c r="G926" s="124"/>
      <c r="H926" s="173">
        <v>0</v>
      </c>
      <c r="I926" s="119"/>
      <c r="J926" s="119"/>
      <c r="K926" s="119"/>
      <c r="L926" s="119"/>
      <c r="M926" s="119"/>
      <c r="N926" s="119"/>
      <c r="O926" s="119"/>
      <c r="P926" s="119"/>
      <c r="Q926" s="119"/>
      <c r="R926" s="119" t="s">
        <v>128</v>
      </c>
      <c r="S926" s="119">
        <v>0</v>
      </c>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row>
    <row r="927" spans="1:47" outlineLevel="1">
      <c r="A927" s="120"/>
      <c r="B927" s="122"/>
      <c r="C927" s="139" t="s">
        <v>221</v>
      </c>
      <c r="D927" s="157"/>
      <c r="E927" s="148">
        <v>6.6</v>
      </c>
      <c r="F927" s="176"/>
      <c r="G927" s="124"/>
      <c r="H927" s="173">
        <v>0</v>
      </c>
      <c r="I927" s="119"/>
      <c r="J927" s="119"/>
      <c r="K927" s="119"/>
      <c r="L927" s="119"/>
      <c r="M927" s="119"/>
      <c r="N927" s="119"/>
      <c r="O927" s="119"/>
      <c r="P927" s="119"/>
      <c r="Q927" s="119"/>
      <c r="R927" s="119" t="s">
        <v>128</v>
      </c>
      <c r="S927" s="119">
        <v>0</v>
      </c>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row>
    <row r="928" spans="1:47" ht="22.5" outlineLevel="1">
      <c r="A928" s="120">
        <v>194</v>
      </c>
      <c r="B928" s="122" t="s">
        <v>856</v>
      </c>
      <c r="C928" s="138" t="s">
        <v>857</v>
      </c>
      <c r="D928" s="156" t="s">
        <v>179</v>
      </c>
      <c r="E928" s="124">
        <v>328.54</v>
      </c>
      <c r="F928" s="176"/>
      <c r="G928" s="124">
        <f>ROUND(E928*F928,2)</f>
        <v>0</v>
      </c>
      <c r="H928" s="173" t="s">
        <v>1523</v>
      </c>
      <c r="I928" s="119"/>
      <c r="J928" s="119"/>
      <c r="K928" s="119"/>
      <c r="L928" s="119"/>
      <c r="M928" s="119"/>
      <c r="N928" s="119"/>
      <c r="O928" s="119"/>
      <c r="P928" s="119"/>
      <c r="Q928" s="119"/>
      <c r="R928" s="119" t="s">
        <v>126</v>
      </c>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row>
    <row r="929" spans="1:47" outlineLevel="1">
      <c r="A929" s="120"/>
      <c r="B929" s="122"/>
      <c r="C929" s="139" t="s">
        <v>222</v>
      </c>
      <c r="D929" s="157"/>
      <c r="E929" s="148">
        <v>12.48</v>
      </c>
      <c r="F929" s="176"/>
      <c r="G929" s="124"/>
      <c r="H929" s="173">
        <v>0</v>
      </c>
      <c r="I929" s="119"/>
      <c r="J929" s="119"/>
      <c r="K929" s="119"/>
      <c r="L929" s="119"/>
      <c r="M929" s="119"/>
      <c r="N929" s="119"/>
      <c r="O929" s="119"/>
      <c r="P929" s="119"/>
      <c r="Q929" s="119"/>
      <c r="R929" s="119" t="s">
        <v>128</v>
      </c>
      <c r="S929" s="119">
        <v>0</v>
      </c>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row>
    <row r="930" spans="1:47" outlineLevel="1">
      <c r="A930" s="120"/>
      <c r="B930" s="122"/>
      <c r="C930" s="139" t="s">
        <v>662</v>
      </c>
      <c r="D930" s="157"/>
      <c r="E930" s="148"/>
      <c r="F930" s="176"/>
      <c r="G930" s="124"/>
      <c r="H930" s="173">
        <v>0</v>
      </c>
      <c r="I930" s="119"/>
      <c r="J930" s="119"/>
      <c r="K930" s="119"/>
      <c r="L930" s="119"/>
      <c r="M930" s="119"/>
      <c r="N930" s="119"/>
      <c r="O930" s="119"/>
      <c r="P930" s="119"/>
      <c r="Q930" s="119"/>
      <c r="R930" s="119" t="s">
        <v>128</v>
      </c>
      <c r="S930" s="119">
        <v>0</v>
      </c>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row>
    <row r="931" spans="1:47" ht="22.5" outlineLevel="1">
      <c r="A931" s="120"/>
      <c r="B931" s="122"/>
      <c r="C931" s="139" t="s">
        <v>188</v>
      </c>
      <c r="D931" s="157"/>
      <c r="E931" s="148"/>
      <c r="F931" s="176"/>
      <c r="G931" s="124"/>
      <c r="H931" s="173">
        <v>0</v>
      </c>
      <c r="I931" s="119"/>
      <c r="J931" s="119"/>
      <c r="K931" s="119"/>
      <c r="L931" s="119"/>
      <c r="M931" s="119"/>
      <c r="N931" s="119"/>
      <c r="O931" s="119"/>
      <c r="P931" s="119"/>
      <c r="Q931" s="119"/>
      <c r="R931" s="119" t="s">
        <v>128</v>
      </c>
      <c r="S931" s="119">
        <v>0</v>
      </c>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row>
    <row r="932" spans="1:47" outlineLevel="1">
      <c r="A932" s="120"/>
      <c r="B932" s="122"/>
      <c r="C932" s="139" t="s">
        <v>663</v>
      </c>
      <c r="D932" s="157"/>
      <c r="E932" s="148">
        <v>263.36</v>
      </c>
      <c r="F932" s="176"/>
      <c r="G932" s="124"/>
      <c r="H932" s="173">
        <v>0</v>
      </c>
      <c r="I932" s="119"/>
      <c r="J932" s="119"/>
      <c r="K932" s="119"/>
      <c r="L932" s="119"/>
      <c r="M932" s="119"/>
      <c r="N932" s="119"/>
      <c r="O932" s="119"/>
      <c r="P932" s="119"/>
      <c r="Q932" s="119"/>
      <c r="R932" s="119" t="s">
        <v>128</v>
      </c>
      <c r="S932" s="119">
        <v>0</v>
      </c>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row>
    <row r="933" spans="1:47" outlineLevel="1">
      <c r="A933" s="120"/>
      <c r="B933" s="122"/>
      <c r="C933" s="139" t="s">
        <v>664</v>
      </c>
      <c r="D933" s="157"/>
      <c r="E933" s="148">
        <v>52.7</v>
      </c>
      <c r="F933" s="176"/>
      <c r="G933" s="124"/>
      <c r="H933" s="173">
        <v>0</v>
      </c>
      <c r="I933" s="119"/>
      <c r="J933" s="119"/>
      <c r="K933" s="119"/>
      <c r="L933" s="119"/>
      <c r="M933" s="119"/>
      <c r="N933" s="119"/>
      <c r="O933" s="119"/>
      <c r="P933" s="119"/>
      <c r="Q933" s="119"/>
      <c r="R933" s="119" t="s">
        <v>128</v>
      </c>
      <c r="S933" s="119">
        <v>0</v>
      </c>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row>
    <row r="934" spans="1:47" ht="22.5" outlineLevel="1">
      <c r="A934" s="120">
        <v>195</v>
      </c>
      <c r="B934" s="122" t="s">
        <v>858</v>
      </c>
      <c r="C934" s="138" t="s">
        <v>859</v>
      </c>
      <c r="D934" s="156" t="s">
        <v>179</v>
      </c>
      <c r="E934" s="124">
        <v>976.3</v>
      </c>
      <c r="F934" s="176"/>
      <c r="G934" s="124">
        <f>ROUND(E934*F934,2)</f>
        <v>0</v>
      </c>
      <c r="H934" s="173" t="s">
        <v>1523</v>
      </c>
      <c r="I934" s="119"/>
      <c r="J934" s="119"/>
      <c r="K934" s="119"/>
      <c r="L934" s="119"/>
      <c r="M934" s="119"/>
      <c r="N934" s="119"/>
      <c r="O934" s="119"/>
      <c r="P934" s="119"/>
      <c r="Q934" s="119"/>
      <c r="R934" s="119" t="s">
        <v>126</v>
      </c>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row>
    <row r="935" spans="1:47" outlineLevel="1">
      <c r="A935" s="120"/>
      <c r="B935" s="122"/>
      <c r="C935" s="139" t="s">
        <v>220</v>
      </c>
      <c r="D935" s="157"/>
      <c r="E935" s="148">
        <v>969.7</v>
      </c>
      <c r="F935" s="176"/>
      <c r="G935" s="124"/>
      <c r="H935" s="173">
        <v>0</v>
      </c>
      <c r="I935" s="119"/>
      <c r="J935" s="119"/>
      <c r="K935" s="119"/>
      <c r="L935" s="119"/>
      <c r="M935" s="119"/>
      <c r="N935" s="119"/>
      <c r="O935" s="119"/>
      <c r="P935" s="119"/>
      <c r="Q935" s="119"/>
      <c r="R935" s="119" t="s">
        <v>128</v>
      </c>
      <c r="S935" s="119">
        <v>0</v>
      </c>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row>
    <row r="936" spans="1:47" outlineLevel="1">
      <c r="A936" s="120"/>
      <c r="B936" s="122"/>
      <c r="C936" s="139" t="s">
        <v>221</v>
      </c>
      <c r="D936" s="157"/>
      <c r="E936" s="148">
        <v>6.6</v>
      </c>
      <c r="F936" s="176"/>
      <c r="G936" s="124"/>
      <c r="H936" s="173">
        <v>0</v>
      </c>
      <c r="I936" s="119"/>
      <c r="J936" s="119"/>
      <c r="K936" s="119"/>
      <c r="L936" s="119"/>
      <c r="M936" s="119"/>
      <c r="N936" s="119"/>
      <c r="O936" s="119"/>
      <c r="P936" s="119"/>
      <c r="Q936" s="119"/>
      <c r="R936" s="119" t="s">
        <v>128</v>
      </c>
      <c r="S936" s="119">
        <v>0</v>
      </c>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row>
    <row r="937" spans="1:47" ht="22.5" outlineLevel="1">
      <c r="A937" s="120">
        <v>196</v>
      </c>
      <c r="B937" s="122" t="s">
        <v>860</v>
      </c>
      <c r="C937" s="138" t="s">
        <v>861</v>
      </c>
      <c r="D937" s="156" t="s">
        <v>179</v>
      </c>
      <c r="E937" s="124">
        <v>328.54</v>
      </c>
      <c r="F937" s="176"/>
      <c r="G937" s="124">
        <f>ROUND(E937*F937,2)</f>
        <v>0</v>
      </c>
      <c r="H937" s="173" t="s">
        <v>1523</v>
      </c>
      <c r="I937" s="119"/>
      <c r="J937" s="119"/>
      <c r="K937" s="119"/>
      <c r="L937" s="119"/>
      <c r="M937" s="119"/>
      <c r="N937" s="119"/>
      <c r="O937" s="119"/>
      <c r="P937" s="119"/>
      <c r="Q937" s="119"/>
      <c r="R937" s="119" t="s">
        <v>126</v>
      </c>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row>
    <row r="938" spans="1:47" outlineLevel="1">
      <c r="A938" s="120"/>
      <c r="B938" s="122"/>
      <c r="C938" s="139" t="s">
        <v>222</v>
      </c>
      <c r="D938" s="157"/>
      <c r="E938" s="148">
        <v>12.48</v>
      </c>
      <c r="F938" s="176"/>
      <c r="G938" s="124"/>
      <c r="H938" s="173">
        <v>0</v>
      </c>
      <c r="I938" s="119"/>
      <c r="J938" s="119"/>
      <c r="K938" s="119"/>
      <c r="L938" s="119"/>
      <c r="M938" s="119"/>
      <c r="N938" s="119"/>
      <c r="O938" s="119"/>
      <c r="P938" s="119"/>
      <c r="Q938" s="119"/>
      <c r="R938" s="119" t="s">
        <v>128</v>
      </c>
      <c r="S938" s="119">
        <v>0</v>
      </c>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row>
    <row r="939" spans="1:47" outlineLevel="1">
      <c r="A939" s="120"/>
      <c r="B939" s="122"/>
      <c r="C939" s="139" t="s">
        <v>662</v>
      </c>
      <c r="D939" s="157"/>
      <c r="E939" s="148"/>
      <c r="F939" s="176"/>
      <c r="G939" s="124"/>
      <c r="H939" s="173">
        <v>0</v>
      </c>
      <c r="I939" s="119"/>
      <c r="J939" s="119"/>
      <c r="K939" s="119"/>
      <c r="L939" s="119"/>
      <c r="M939" s="119"/>
      <c r="N939" s="119"/>
      <c r="O939" s="119"/>
      <c r="P939" s="119"/>
      <c r="Q939" s="119"/>
      <c r="R939" s="119" t="s">
        <v>128</v>
      </c>
      <c r="S939" s="119">
        <v>0</v>
      </c>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row>
    <row r="940" spans="1:47" ht="22.5" outlineLevel="1">
      <c r="A940" s="120"/>
      <c r="B940" s="122"/>
      <c r="C940" s="139" t="s">
        <v>188</v>
      </c>
      <c r="D940" s="157"/>
      <c r="E940" s="148"/>
      <c r="F940" s="176"/>
      <c r="G940" s="124"/>
      <c r="H940" s="173">
        <v>0</v>
      </c>
      <c r="I940" s="119"/>
      <c r="J940" s="119"/>
      <c r="K940" s="119"/>
      <c r="L940" s="119"/>
      <c r="M940" s="119"/>
      <c r="N940" s="119"/>
      <c r="O940" s="119"/>
      <c r="P940" s="119"/>
      <c r="Q940" s="119"/>
      <c r="R940" s="119" t="s">
        <v>128</v>
      </c>
      <c r="S940" s="119">
        <v>0</v>
      </c>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row>
    <row r="941" spans="1:47" outlineLevel="1">
      <c r="A941" s="120"/>
      <c r="B941" s="122"/>
      <c r="C941" s="139" t="s">
        <v>663</v>
      </c>
      <c r="D941" s="157"/>
      <c r="E941" s="148">
        <v>263.36</v>
      </c>
      <c r="F941" s="176"/>
      <c r="G941" s="124"/>
      <c r="H941" s="173">
        <v>0</v>
      </c>
      <c r="I941" s="119"/>
      <c r="J941" s="119"/>
      <c r="K941" s="119"/>
      <c r="L941" s="119"/>
      <c r="M941" s="119"/>
      <c r="N941" s="119"/>
      <c r="O941" s="119"/>
      <c r="P941" s="119"/>
      <c r="Q941" s="119"/>
      <c r="R941" s="119" t="s">
        <v>128</v>
      </c>
      <c r="S941" s="119">
        <v>0</v>
      </c>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row>
    <row r="942" spans="1:47" outlineLevel="1">
      <c r="A942" s="120"/>
      <c r="B942" s="122"/>
      <c r="C942" s="139" t="s">
        <v>664</v>
      </c>
      <c r="D942" s="157"/>
      <c r="E942" s="148">
        <v>52.7</v>
      </c>
      <c r="F942" s="176"/>
      <c r="G942" s="124"/>
      <c r="H942" s="173">
        <v>0</v>
      </c>
      <c r="I942" s="119"/>
      <c r="J942" s="119"/>
      <c r="K942" s="119"/>
      <c r="L942" s="119"/>
      <c r="M942" s="119"/>
      <c r="N942" s="119"/>
      <c r="O942" s="119"/>
      <c r="P942" s="119"/>
      <c r="Q942" s="119"/>
      <c r="R942" s="119" t="s">
        <v>128</v>
      </c>
      <c r="S942" s="119">
        <v>0</v>
      </c>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row>
    <row r="943" spans="1:47" ht="22.5" outlineLevel="1">
      <c r="A943" s="120">
        <v>197</v>
      </c>
      <c r="B943" s="122" t="s">
        <v>862</v>
      </c>
      <c r="C943" s="138" t="s">
        <v>863</v>
      </c>
      <c r="D943" s="156" t="s">
        <v>179</v>
      </c>
      <c r="E943" s="124">
        <v>1500.566</v>
      </c>
      <c r="F943" s="176"/>
      <c r="G943" s="124">
        <f>ROUND(E943*F943,2)</f>
        <v>0</v>
      </c>
      <c r="H943" s="173" t="s">
        <v>1523</v>
      </c>
      <c r="I943" s="119"/>
      <c r="J943" s="119"/>
      <c r="K943" s="119"/>
      <c r="L943" s="119"/>
      <c r="M943" s="119"/>
      <c r="N943" s="119"/>
      <c r="O943" s="119"/>
      <c r="P943" s="119"/>
      <c r="Q943" s="119"/>
      <c r="R943" s="119" t="s">
        <v>225</v>
      </c>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row>
    <row r="944" spans="1:47" outlineLevel="1">
      <c r="A944" s="120"/>
      <c r="B944" s="122"/>
      <c r="C944" s="141" t="s">
        <v>209</v>
      </c>
      <c r="D944" s="159"/>
      <c r="E944" s="149"/>
      <c r="F944" s="176"/>
      <c r="G944" s="124"/>
      <c r="H944" s="173">
        <v>0</v>
      </c>
      <c r="I944" s="119"/>
      <c r="J944" s="119"/>
      <c r="K944" s="119"/>
      <c r="L944" s="119"/>
      <c r="M944" s="119"/>
      <c r="N944" s="119"/>
      <c r="O944" s="119"/>
      <c r="P944" s="119"/>
      <c r="Q944" s="119"/>
      <c r="R944" s="119" t="s">
        <v>128</v>
      </c>
      <c r="S944" s="119">
        <v>2</v>
      </c>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row>
    <row r="945" spans="1:47" outlineLevel="1">
      <c r="A945" s="120"/>
      <c r="B945" s="122"/>
      <c r="C945" s="142" t="s">
        <v>226</v>
      </c>
      <c r="D945" s="159"/>
      <c r="E945" s="149">
        <v>969.7</v>
      </c>
      <c r="F945" s="176"/>
      <c r="G945" s="124"/>
      <c r="H945" s="173">
        <v>0</v>
      </c>
      <c r="I945" s="119"/>
      <c r="J945" s="119"/>
      <c r="K945" s="119"/>
      <c r="L945" s="119"/>
      <c r="M945" s="119"/>
      <c r="N945" s="119"/>
      <c r="O945" s="119"/>
      <c r="P945" s="119"/>
      <c r="Q945" s="119"/>
      <c r="R945" s="119" t="s">
        <v>128</v>
      </c>
      <c r="S945" s="119">
        <v>2</v>
      </c>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row>
    <row r="946" spans="1:47" outlineLevel="1">
      <c r="A946" s="120"/>
      <c r="B946" s="122"/>
      <c r="C946" s="142" t="s">
        <v>227</v>
      </c>
      <c r="D946" s="159"/>
      <c r="E946" s="149">
        <v>6.6</v>
      </c>
      <c r="F946" s="176"/>
      <c r="G946" s="124"/>
      <c r="H946" s="173">
        <v>0</v>
      </c>
      <c r="I946" s="119"/>
      <c r="J946" s="119"/>
      <c r="K946" s="119"/>
      <c r="L946" s="119"/>
      <c r="M946" s="119"/>
      <c r="N946" s="119"/>
      <c r="O946" s="119"/>
      <c r="P946" s="119"/>
      <c r="Q946" s="119"/>
      <c r="R946" s="119" t="s">
        <v>128</v>
      </c>
      <c r="S946" s="119">
        <v>2</v>
      </c>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row>
    <row r="947" spans="1:47" outlineLevel="1">
      <c r="A947" s="120"/>
      <c r="B947" s="122"/>
      <c r="C947" s="142" t="s">
        <v>228</v>
      </c>
      <c r="D947" s="159"/>
      <c r="E947" s="149">
        <v>12.48</v>
      </c>
      <c r="F947" s="176"/>
      <c r="G947" s="124"/>
      <c r="H947" s="173">
        <v>0</v>
      </c>
      <c r="I947" s="119"/>
      <c r="J947" s="119"/>
      <c r="K947" s="119"/>
      <c r="L947" s="119"/>
      <c r="M947" s="119"/>
      <c r="N947" s="119"/>
      <c r="O947" s="119"/>
      <c r="P947" s="119"/>
      <c r="Q947" s="119"/>
      <c r="R947" s="119" t="s">
        <v>128</v>
      </c>
      <c r="S947" s="119">
        <v>2</v>
      </c>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row>
    <row r="948" spans="1:47" outlineLevel="1">
      <c r="A948" s="120"/>
      <c r="B948" s="122"/>
      <c r="C948" s="141" t="s">
        <v>214</v>
      </c>
      <c r="D948" s="159"/>
      <c r="E948" s="149"/>
      <c r="F948" s="176"/>
      <c r="G948" s="124"/>
      <c r="H948" s="173">
        <v>0</v>
      </c>
      <c r="I948" s="119"/>
      <c r="J948" s="119"/>
      <c r="K948" s="119"/>
      <c r="L948" s="119"/>
      <c r="M948" s="119"/>
      <c r="N948" s="119"/>
      <c r="O948" s="119"/>
      <c r="P948" s="119"/>
      <c r="Q948" s="119"/>
      <c r="R948" s="119" t="s">
        <v>128</v>
      </c>
      <c r="S948" s="119">
        <v>0</v>
      </c>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row>
    <row r="949" spans="1:47" outlineLevel="1">
      <c r="A949" s="120"/>
      <c r="B949" s="122"/>
      <c r="C949" s="139" t="s">
        <v>229</v>
      </c>
      <c r="D949" s="157"/>
      <c r="E949" s="148">
        <v>1137.097</v>
      </c>
      <c r="F949" s="176"/>
      <c r="G949" s="124"/>
      <c r="H949" s="173">
        <v>0</v>
      </c>
      <c r="I949" s="119"/>
      <c r="J949" s="119"/>
      <c r="K949" s="119"/>
      <c r="L949" s="119"/>
      <c r="M949" s="119"/>
      <c r="N949" s="119"/>
      <c r="O949" s="119"/>
      <c r="P949" s="119"/>
      <c r="Q949" s="119"/>
      <c r="R949" s="119" t="s">
        <v>128</v>
      </c>
      <c r="S949" s="119">
        <v>0</v>
      </c>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row>
    <row r="950" spans="1:47" outlineLevel="1">
      <c r="A950" s="120"/>
      <c r="B950" s="122"/>
      <c r="C950" s="139" t="s">
        <v>186</v>
      </c>
      <c r="D950" s="157"/>
      <c r="E950" s="148"/>
      <c r="F950" s="176"/>
      <c r="G950" s="124"/>
      <c r="H950" s="173">
        <v>0</v>
      </c>
      <c r="I950" s="119"/>
      <c r="J950" s="119"/>
      <c r="K950" s="119"/>
      <c r="L950" s="119"/>
      <c r="M950" s="119"/>
      <c r="N950" s="119"/>
      <c r="O950" s="119"/>
      <c r="P950" s="119"/>
      <c r="Q950" s="119"/>
      <c r="R950" s="119" t="s">
        <v>128</v>
      </c>
      <c r="S950" s="119">
        <v>0</v>
      </c>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row>
    <row r="951" spans="1:47" outlineLevel="1">
      <c r="A951" s="120"/>
      <c r="B951" s="122"/>
      <c r="C951" s="139" t="s">
        <v>662</v>
      </c>
      <c r="D951" s="157"/>
      <c r="E951" s="148"/>
      <c r="F951" s="176"/>
      <c r="G951" s="124"/>
      <c r="H951" s="173">
        <v>0</v>
      </c>
      <c r="I951" s="119"/>
      <c r="J951" s="119"/>
      <c r="K951" s="119"/>
      <c r="L951" s="119"/>
      <c r="M951" s="119"/>
      <c r="N951" s="119"/>
      <c r="O951" s="119"/>
      <c r="P951" s="119"/>
      <c r="Q951" s="119"/>
      <c r="R951" s="119" t="s">
        <v>128</v>
      </c>
      <c r="S951" s="119">
        <v>0</v>
      </c>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row>
    <row r="952" spans="1:47" ht="22.5" outlineLevel="1">
      <c r="A952" s="120"/>
      <c r="B952" s="122"/>
      <c r="C952" s="139" t="s">
        <v>188</v>
      </c>
      <c r="D952" s="157"/>
      <c r="E952" s="148"/>
      <c r="F952" s="176"/>
      <c r="G952" s="124"/>
      <c r="H952" s="173">
        <v>0</v>
      </c>
      <c r="I952" s="119"/>
      <c r="J952" s="119"/>
      <c r="K952" s="119"/>
      <c r="L952" s="119"/>
      <c r="M952" s="119"/>
      <c r="N952" s="119"/>
      <c r="O952" s="119"/>
      <c r="P952" s="119"/>
      <c r="Q952" s="119"/>
      <c r="R952" s="119" t="s">
        <v>128</v>
      </c>
      <c r="S952" s="119">
        <v>0</v>
      </c>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row>
    <row r="953" spans="1:47" outlineLevel="1">
      <c r="A953" s="120"/>
      <c r="B953" s="122"/>
      <c r="C953" s="141" t="s">
        <v>209</v>
      </c>
      <c r="D953" s="159"/>
      <c r="E953" s="149"/>
      <c r="F953" s="176"/>
      <c r="G953" s="124"/>
      <c r="H953" s="173">
        <v>0</v>
      </c>
      <c r="I953" s="119"/>
      <c r="J953" s="119"/>
      <c r="K953" s="119"/>
      <c r="L953" s="119"/>
      <c r="M953" s="119"/>
      <c r="N953" s="119"/>
      <c r="O953" s="119"/>
      <c r="P953" s="119"/>
      <c r="Q953" s="119"/>
      <c r="R953" s="119" t="s">
        <v>128</v>
      </c>
      <c r="S953" s="119">
        <v>2</v>
      </c>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row>
    <row r="954" spans="1:47" outlineLevel="1">
      <c r="A954" s="120"/>
      <c r="B954" s="122"/>
      <c r="C954" s="142" t="s">
        <v>864</v>
      </c>
      <c r="D954" s="159"/>
      <c r="E954" s="149">
        <v>263.36</v>
      </c>
      <c r="F954" s="176"/>
      <c r="G954" s="124"/>
      <c r="H954" s="173">
        <v>0</v>
      </c>
      <c r="I954" s="119"/>
      <c r="J954" s="119"/>
      <c r="K954" s="119"/>
      <c r="L954" s="119"/>
      <c r="M954" s="119"/>
      <c r="N954" s="119"/>
      <c r="O954" s="119"/>
      <c r="P954" s="119"/>
      <c r="Q954" s="119"/>
      <c r="R954" s="119" t="s">
        <v>128</v>
      </c>
      <c r="S954" s="119">
        <v>2</v>
      </c>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row>
    <row r="955" spans="1:47" outlineLevel="1">
      <c r="A955" s="120"/>
      <c r="B955" s="122"/>
      <c r="C955" s="142" t="s">
        <v>865</v>
      </c>
      <c r="D955" s="159"/>
      <c r="E955" s="149">
        <v>52.7</v>
      </c>
      <c r="F955" s="176"/>
      <c r="G955" s="124"/>
      <c r="H955" s="173">
        <v>0</v>
      </c>
      <c r="I955" s="119"/>
      <c r="J955" s="119"/>
      <c r="K955" s="119"/>
      <c r="L955" s="119"/>
      <c r="M955" s="119"/>
      <c r="N955" s="119"/>
      <c r="O955" s="119"/>
      <c r="P955" s="119"/>
      <c r="Q955" s="119"/>
      <c r="R955" s="119" t="s">
        <v>128</v>
      </c>
      <c r="S955" s="119">
        <v>2</v>
      </c>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row>
    <row r="956" spans="1:47" outlineLevel="1">
      <c r="A956" s="120"/>
      <c r="B956" s="122"/>
      <c r="C956" s="141" t="s">
        <v>214</v>
      </c>
      <c r="D956" s="159"/>
      <c r="E956" s="149"/>
      <c r="F956" s="176"/>
      <c r="G956" s="124"/>
      <c r="H956" s="173">
        <v>0</v>
      </c>
      <c r="I956" s="119"/>
      <c r="J956" s="119"/>
      <c r="K956" s="119"/>
      <c r="L956" s="119"/>
      <c r="M956" s="119"/>
      <c r="N956" s="119"/>
      <c r="O956" s="119"/>
      <c r="P956" s="119"/>
      <c r="Q956" s="119"/>
      <c r="R956" s="119" t="s">
        <v>128</v>
      </c>
      <c r="S956" s="119">
        <v>0</v>
      </c>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row>
    <row r="957" spans="1:47" outlineLevel="1">
      <c r="A957" s="120"/>
      <c r="B957" s="122"/>
      <c r="C957" s="139" t="s">
        <v>866</v>
      </c>
      <c r="D957" s="157"/>
      <c r="E957" s="148">
        <v>363.46899999999999</v>
      </c>
      <c r="F957" s="176"/>
      <c r="G957" s="124"/>
      <c r="H957" s="173">
        <v>0</v>
      </c>
      <c r="I957" s="119"/>
      <c r="J957" s="119"/>
      <c r="K957" s="119"/>
      <c r="L957" s="119"/>
      <c r="M957" s="119"/>
      <c r="N957" s="119"/>
      <c r="O957" s="119"/>
      <c r="P957" s="119"/>
      <c r="Q957" s="119"/>
      <c r="R957" s="119" t="s">
        <v>128</v>
      </c>
      <c r="S957" s="119">
        <v>0</v>
      </c>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row>
    <row r="958" spans="1:47" outlineLevel="1">
      <c r="A958" s="120">
        <v>198</v>
      </c>
      <c r="B958" s="122" t="s">
        <v>867</v>
      </c>
      <c r="C958" s="138" t="s">
        <v>868</v>
      </c>
      <c r="D958" s="156" t="s">
        <v>179</v>
      </c>
      <c r="E958" s="124">
        <v>1500.566</v>
      </c>
      <c r="F958" s="176"/>
      <c r="G958" s="124">
        <f>ROUND(E958*F958,2)</f>
        <v>0</v>
      </c>
      <c r="H958" s="173" t="s">
        <v>1523</v>
      </c>
      <c r="I958" s="119"/>
      <c r="J958" s="119"/>
      <c r="K958" s="119"/>
      <c r="L958" s="119"/>
      <c r="M958" s="119"/>
      <c r="N958" s="119"/>
      <c r="O958" s="119"/>
      <c r="P958" s="119"/>
      <c r="Q958" s="119"/>
      <c r="R958" s="119" t="s">
        <v>225</v>
      </c>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row>
    <row r="959" spans="1:47" outlineLevel="1">
      <c r="A959" s="120"/>
      <c r="B959" s="122"/>
      <c r="C959" s="141" t="s">
        <v>209</v>
      </c>
      <c r="D959" s="159"/>
      <c r="E959" s="149"/>
      <c r="F959" s="176"/>
      <c r="G959" s="124"/>
      <c r="H959" s="173">
        <v>0</v>
      </c>
      <c r="I959" s="119"/>
      <c r="J959" s="119"/>
      <c r="K959" s="119"/>
      <c r="L959" s="119"/>
      <c r="M959" s="119"/>
      <c r="N959" s="119"/>
      <c r="O959" s="119"/>
      <c r="P959" s="119"/>
      <c r="Q959" s="119"/>
      <c r="R959" s="119" t="s">
        <v>128</v>
      </c>
      <c r="S959" s="119">
        <v>2</v>
      </c>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row>
    <row r="960" spans="1:47" outlineLevel="1">
      <c r="A960" s="120"/>
      <c r="B960" s="122"/>
      <c r="C960" s="142" t="s">
        <v>226</v>
      </c>
      <c r="D960" s="159"/>
      <c r="E960" s="149">
        <v>969.7</v>
      </c>
      <c r="F960" s="176"/>
      <c r="G960" s="124"/>
      <c r="H960" s="173">
        <v>0</v>
      </c>
      <c r="I960" s="119"/>
      <c r="J960" s="119"/>
      <c r="K960" s="119"/>
      <c r="L960" s="119"/>
      <c r="M960" s="119"/>
      <c r="N960" s="119"/>
      <c r="O960" s="119"/>
      <c r="P960" s="119"/>
      <c r="Q960" s="119"/>
      <c r="R960" s="119" t="s">
        <v>128</v>
      </c>
      <c r="S960" s="119">
        <v>2</v>
      </c>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row>
    <row r="961" spans="1:47" outlineLevel="1">
      <c r="A961" s="120"/>
      <c r="B961" s="122"/>
      <c r="C961" s="142" t="s">
        <v>227</v>
      </c>
      <c r="D961" s="159"/>
      <c r="E961" s="149">
        <v>6.6</v>
      </c>
      <c r="F961" s="176"/>
      <c r="G961" s="124"/>
      <c r="H961" s="173">
        <v>0</v>
      </c>
      <c r="I961" s="119"/>
      <c r="J961" s="119"/>
      <c r="K961" s="119"/>
      <c r="L961" s="119"/>
      <c r="M961" s="119"/>
      <c r="N961" s="119"/>
      <c r="O961" s="119"/>
      <c r="P961" s="119"/>
      <c r="Q961" s="119"/>
      <c r="R961" s="119" t="s">
        <v>128</v>
      </c>
      <c r="S961" s="119">
        <v>2</v>
      </c>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row>
    <row r="962" spans="1:47" outlineLevel="1">
      <c r="A962" s="120"/>
      <c r="B962" s="122"/>
      <c r="C962" s="142" t="s">
        <v>228</v>
      </c>
      <c r="D962" s="159"/>
      <c r="E962" s="149">
        <v>12.48</v>
      </c>
      <c r="F962" s="176"/>
      <c r="G962" s="124"/>
      <c r="H962" s="173">
        <v>0</v>
      </c>
      <c r="I962" s="119"/>
      <c r="J962" s="119"/>
      <c r="K962" s="119"/>
      <c r="L962" s="119"/>
      <c r="M962" s="119"/>
      <c r="N962" s="119"/>
      <c r="O962" s="119"/>
      <c r="P962" s="119"/>
      <c r="Q962" s="119"/>
      <c r="R962" s="119" t="s">
        <v>128</v>
      </c>
      <c r="S962" s="119">
        <v>2</v>
      </c>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row>
    <row r="963" spans="1:47" outlineLevel="1">
      <c r="A963" s="120"/>
      <c r="B963" s="122"/>
      <c r="C963" s="141" t="s">
        <v>214</v>
      </c>
      <c r="D963" s="159"/>
      <c r="E963" s="149"/>
      <c r="F963" s="176"/>
      <c r="G963" s="124"/>
      <c r="H963" s="173">
        <v>0</v>
      </c>
      <c r="I963" s="119"/>
      <c r="J963" s="119"/>
      <c r="K963" s="119"/>
      <c r="L963" s="119"/>
      <c r="M963" s="119"/>
      <c r="N963" s="119"/>
      <c r="O963" s="119"/>
      <c r="P963" s="119"/>
      <c r="Q963" s="119"/>
      <c r="R963" s="119" t="s">
        <v>128</v>
      </c>
      <c r="S963" s="119">
        <v>0</v>
      </c>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row>
    <row r="964" spans="1:47" outlineLevel="1">
      <c r="A964" s="120"/>
      <c r="B964" s="122"/>
      <c r="C964" s="139" t="s">
        <v>229</v>
      </c>
      <c r="D964" s="157"/>
      <c r="E964" s="148">
        <v>1137.097</v>
      </c>
      <c r="F964" s="176"/>
      <c r="G964" s="124"/>
      <c r="H964" s="173">
        <v>0</v>
      </c>
      <c r="I964" s="119"/>
      <c r="J964" s="119"/>
      <c r="K964" s="119"/>
      <c r="L964" s="119"/>
      <c r="M964" s="119"/>
      <c r="N964" s="119"/>
      <c r="O964" s="119"/>
      <c r="P964" s="119"/>
      <c r="Q964" s="119"/>
      <c r="R964" s="119" t="s">
        <v>128</v>
      </c>
      <c r="S964" s="119">
        <v>0</v>
      </c>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row>
    <row r="965" spans="1:47" outlineLevel="1">
      <c r="A965" s="120"/>
      <c r="B965" s="122"/>
      <c r="C965" s="139" t="s">
        <v>186</v>
      </c>
      <c r="D965" s="157"/>
      <c r="E965" s="148"/>
      <c r="F965" s="176"/>
      <c r="G965" s="124"/>
      <c r="H965" s="173">
        <v>0</v>
      </c>
      <c r="I965" s="119"/>
      <c r="J965" s="119"/>
      <c r="K965" s="119"/>
      <c r="L965" s="119"/>
      <c r="M965" s="119"/>
      <c r="N965" s="119"/>
      <c r="O965" s="119"/>
      <c r="P965" s="119"/>
      <c r="Q965" s="119"/>
      <c r="R965" s="119" t="s">
        <v>128</v>
      </c>
      <c r="S965" s="119">
        <v>0</v>
      </c>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row>
    <row r="966" spans="1:47" outlineLevel="1">
      <c r="A966" s="120"/>
      <c r="B966" s="122"/>
      <c r="C966" s="139" t="s">
        <v>662</v>
      </c>
      <c r="D966" s="157"/>
      <c r="E966" s="148"/>
      <c r="F966" s="176"/>
      <c r="G966" s="124"/>
      <c r="H966" s="173">
        <v>0</v>
      </c>
      <c r="I966" s="119"/>
      <c r="J966" s="119"/>
      <c r="K966" s="119"/>
      <c r="L966" s="119"/>
      <c r="M966" s="119"/>
      <c r="N966" s="119"/>
      <c r="O966" s="119"/>
      <c r="P966" s="119"/>
      <c r="Q966" s="119"/>
      <c r="R966" s="119" t="s">
        <v>128</v>
      </c>
      <c r="S966" s="119">
        <v>0</v>
      </c>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row>
    <row r="967" spans="1:47" ht="22.5" outlineLevel="1">
      <c r="A967" s="120"/>
      <c r="B967" s="122"/>
      <c r="C967" s="139" t="s">
        <v>188</v>
      </c>
      <c r="D967" s="157"/>
      <c r="E967" s="148"/>
      <c r="F967" s="176"/>
      <c r="G967" s="124"/>
      <c r="H967" s="173">
        <v>0</v>
      </c>
      <c r="I967" s="119"/>
      <c r="J967" s="119"/>
      <c r="K967" s="119"/>
      <c r="L967" s="119"/>
      <c r="M967" s="119"/>
      <c r="N967" s="119"/>
      <c r="O967" s="119"/>
      <c r="P967" s="119"/>
      <c r="Q967" s="119"/>
      <c r="R967" s="119" t="s">
        <v>128</v>
      </c>
      <c r="S967" s="119">
        <v>0</v>
      </c>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row>
    <row r="968" spans="1:47" outlineLevel="1">
      <c r="A968" s="120"/>
      <c r="B968" s="122"/>
      <c r="C968" s="141" t="s">
        <v>209</v>
      </c>
      <c r="D968" s="159"/>
      <c r="E968" s="149"/>
      <c r="F968" s="176"/>
      <c r="G968" s="124"/>
      <c r="H968" s="173">
        <v>0</v>
      </c>
      <c r="I968" s="119"/>
      <c r="J968" s="119"/>
      <c r="K968" s="119"/>
      <c r="L968" s="119"/>
      <c r="M968" s="119"/>
      <c r="N968" s="119"/>
      <c r="O968" s="119"/>
      <c r="P968" s="119"/>
      <c r="Q968" s="119"/>
      <c r="R968" s="119" t="s">
        <v>128</v>
      </c>
      <c r="S968" s="119">
        <v>2</v>
      </c>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row>
    <row r="969" spans="1:47" outlineLevel="1">
      <c r="A969" s="120"/>
      <c r="B969" s="122"/>
      <c r="C969" s="142" t="s">
        <v>864</v>
      </c>
      <c r="D969" s="159"/>
      <c r="E969" s="149">
        <v>263.36</v>
      </c>
      <c r="F969" s="176"/>
      <c r="G969" s="124"/>
      <c r="H969" s="173">
        <v>0</v>
      </c>
      <c r="I969" s="119"/>
      <c r="J969" s="119"/>
      <c r="K969" s="119"/>
      <c r="L969" s="119"/>
      <c r="M969" s="119"/>
      <c r="N969" s="119"/>
      <c r="O969" s="119"/>
      <c r="P969" s="119"/>
      <c r="Q969" s="119"/>
      <c r="R969" s="119" t="s">
        <v>128</v>
      </c>
      <c r="S969" s="119">
        <v>2</v>
      </c>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row>
    <row r="970" spans="1:47" outlineLevel="1">
      <c r="A970" s="120"/>
      <c r="B970" s="122"/>
      <c r="C970" s="142" t="s">
        <v>865</v>
      </c>
      <c r="D970" s="159"/>
      <c r="E970" s="149">
        <v>52.7</v>
      </c>
      <c r="F970" s="176"/>
      <c r="G970" s="124"/>
      <c r="H970" s="173">
        <v>0</v>
      </c>
      <c r="I970" s="119"/>
      <c r="J970" s="119"/>
      <c r="K970" s="119"/>
      <c r="L970" s="119"/>
      <c r="M970" s="119"/>
      <c r="N970" s="119"/>
      <c r="O970" s="119"/>
      <c r="P970" s="119"/>
      <c r="Q970" s="119"/>
      <c r="R970" s="119" t="s">
        <v>128</v>
      </c>
      <c r="S970" s="119">
        <v>2</v>
      </c>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row>
    <row r="971" spans="1:47" outlineLevel="1">
      <c r="A971" s="120"/>
      <c r="B971" s="122"/>
      <c r="C971" s="141" t="s">
        <v>214</v>
      </c>
      <c r="D971" s="159"/>
      <c r="E971" s="149"/>
      <c r="F971" s="176"/>
      <c r="G971" s="124"/>
      <c r="H971" s="173">
        <v>0</v>
      </c>
      <c r="I971" s="119"/>
      <c r="J971" s="119"/>
      <c r="K971" s="119"/>
      <c r="L971" s="119"/>
      <c r="M971" s="119"/>
      <c r="N971" s="119"/>
      <c r="O971" s="119"/>
      <c r="P971" s="119"/>
      <c r="Q971" s="119"/>
      <c r="R971" s="119" t="s">
        <v>128</v>
      </c>
      <c r="S971" s="119">
        <v>0</v>
      </c>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row>
    <row r="972" spans="1:47" outlineLevel="1">
      <c r="A972" s="120"/>
      <c r="B972" s="122"/>
      <c r="C972" s="139" t="s">
        <v>866</v>
      </c>
      <c r="D972" s="157"/>
      <c r="E972" s="148">
        <v>363.46899999999999</v>
      </c>
      <c r="F972" s="176"/>
      <c r="G972" s="124"/>
      <c r="H972" s="173">
        <v>0</v>
      </c>
      <c r="I972" s="119"/>
      <c r="J972" s="119"/>
      <c r="K972" s="119"/>
      <c r="L972" s="119"/>
      <c r="M972" s="119"/>
      <c r="N972" s="119"/>
      <c r="O972" s="119"/>
      <c r="P972" s="119"/>
      <c r="Q972" s="119"/>
      <c r="R972" s="119" t="s">
        <v>128</v>
      </c>
      <c r="S972" s="119">
        <v>0</v>
      </c>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row>
    <row r="973" spans="1:47" outlineLevel="1">
      <c r="A973" s="120">
        <v>199</v>
      </c>
      <c r="B973" s="122" t="s">
        <v>869</v>
      </c>
      <c r="C973" s="138" t="s">
        <v>870</v>
      </c>
      <c r="D973" s="156" t="s">
        <v>179</v>
      </c>
      <c r="E973" s="124">
        <v>263.36</v>
      </c>
      <c r="F973" s="176"/>
      <c r="G973" s="124">
        <f>ROUND(E973*F973,2)</f>
        <v>0</v>
      </c>
      <c r="H973" s="173" t="s">
        <v>1523</v>
      </c>
      <c r="I973" s="119"/>
      <c r="J973" s="119"/>
      <c r="K973" s="119"/>
      <c r="L973" s="119"/>
      <c r="M973" s="119"/>
      <c r="N973" s="119"/>
      <c r="O973" s="119"/>
      <c r="P973" s="119"/>
      <c r="Q973" s="119"/>
      <c r="R973" s="119" t="s">
        <v>126</v>
      </c>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row>
    <row r="974" spans="1:47" outlineLevel="1">
      <c r="A974" s="120"/>
      <c r="B974" s="122"/>
      <c r="C974" s="139" t="s">
        <v>662</v>
      </c>
      <c r="D974" s="157"/>
      <c r="E974" s="148"/>
      <c r="F974" s="176"/>
      <c r="G974" s="124"/>
      <c r="H974" s="173">
        <v>0</v>
      </c>
      <c r="I974" s="119"/>
      <c r="J974" s="119"/>
      <c r="K974" s="119"/>
      <c r="L974" s="119"/>
      <c r="M974" s="119"/>
      <c r="N974" s="119"/>
      <c r="O974" s="119"/>
      <c r="P974" s="119"/>
      <c r="Q974" s="119"/>
      <c r="R974" s="119" t="s">
        <v>128</v>
      </c>
      <c r="S974" s="119">
        <v>0</v>
      </c>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row>
    <row r="975" spans="1:47" ht="22.5" outlineLevel="1">
      <c r="A975" s="120"/>
      <c r="B975" s="122"/>
      <c r="C975" s="139" t="s">
        <v>188</v>
      </c>
      <c r="D975" s="157"/>
      <c r="E975" s="148"/>
      <c r="F975" s="176"/>
      <c r="G975" s="124"/>
      <c r="H975" s="173">
        <v>0</v>
      </c>
      <c r="I975" s="119"/>
      <c r="J975" s="119"/>
      <c r="K975" s="119"/>
      <c r="L975" s="119"/>
      <c r="M975" s="119"/>
      <c r="N975" s="119"/>
      <c r="O975" s="119"/>
      <c r="P975" s="119"/>
      <c r="Q975" s="119"/>
      <c r="R975" s="119" t="s">
        <v>128</v>
      </c>
      <c r="S975" s="119">
        <v>0</v>
      </c>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row>
    <row r="976" spans="1:47" outlineLevel="1">
      <c r="A976" s="120"/>
      <c r="B976" s="122"/>
      <c r="C976" s="139" t="s">
        <v>663</v>
      </c>
      <c r="D976" s="157"/>
      <c r="E976" s="148">
        <v>263.36</v>
      </c>
      <c r="F976" s="176"/>
      <c r="G976" s="124"/>
      <c r="H976" s="173">
        <v>0</v>
      </c>
      <c r="I976" s="119"/>
      <c r="J976" s="119"/>
      <c r="K976" s="119"/>
      <c r="L976" s="119"/>
      <c r="M976" s="119"/>
      <c r="N976" s="119"/>
      <c r="O976" s="119"/>
      <c r="P976" s="119"/>
      <c r="Q976" s="119"/>
      <c r="R976" s="119" t="s">
        <v>128</v>
      </c>
      <c r="S976" s="119">
        <v>0</v>
      </c>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row>
    <row r="977" spans="1:47" outlineLevel="1">
      <c r="A977" s="120">
        <v>200</v>
      </c>
      <c r="B977" s="122" t="s">
        <v>871</v>
      </c>
      <c r="C977" s="138" t="s">
        <v>872</v>
      </c>
      <c r="D977" s="156" t="s">
        <v>179</v>
      </c>
      <c r="E977" s="124">
        <v>302.86399999999998</v>
      </c>
      <c r="F977" s="176"/>
      <c r="G977" s="124">
        <f>ROUND(E977*F977,2)</f>
        <v>0</v>
      </c>
      <c r="H977" s="173" t="s">
        <v>1523</v>
      </c>
      <c r="I977" s="119"/>
      <c r="J977" s="119"/>
      <c r="K977" s="119"/>
      <c r="L977" s="119"/>
      <c r="M977" s="119"/>
      <c r="N977" s="119"/>
      <c r="O977" s="119"/>
      <c r="P977" s="119"/>
      <c r="Q977" s="119"/>
      <c r="R977" s="119" t="s">
        <v>225</v>
      </c>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row>
    <row r="978" spans="1:47" outlineLevel="1">
      <c r="A978" s="120"/>
      <c r="B978" s="122"/>
      <c r="C978" s="139" t="s">
        <v>662</v>
      </c>
      <c r="D978" s="157"/>
      <c r="E978" s="148"/>
      <c r="F978" s="176"/>
      <c r="G978" s="124"/>
      <c r="H978" s="173">
        <v>0</v>
      </c>
      <c r="I978" s="119"/>
      <c r="J978" s="119"/>
      <c r="K978" s="119"/>
      <c r="L978" s="119"/>
      <c r="M978" s="119"/>
      <c r="N978" s="119"/>
      <c r="O978" s="119"/>
      <c r="P978" s="119"/>
      <c r="Q978" s="119"/>
      <c r="R978" s="119" t="s">
        <v>128</v>
      </c>
      <c r="S978" s="119">
        <v>0</v>
      </c>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row>
    <row r="979" spans="1:47" ht="22.5" outlineLevel="1">
      <c r="A979" s="120"/>
      <c r="B979" s="122"/>
      <c r="C979" s="139" t="s">
        <v>188</v>
      </c>
      <c r="D979" s="157"/>
      <c r="E979" s="148"/>
      <c r="F979" s="176"/>
      <c r="G979" s="124"/>
      <c r="H979" s="173">
        <v>0</v>
      </c>
      <c r="I979" s="119"/>
      <c r="J979" s="119"/>
      <c r="K979" s="119"/>
      <c r="L979" s="119"/>
      <c r="M979" s="119"/>
      <c r="N979" s="119"/>
      <c r="O979" s="119"/>
      <c r="P979" s="119"/>
      <c r="Q979" s="119"/>
      <c r="R979" s="119" t="s">
        <v>128</v>
      </c>
      <c r="S979" s="119">
        <v>0</v>
      </c>
      <c r="T979" s="119"/>
      <c r="U979" s="119"/>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c r="AR979" s="119"/>
      <c r="AS979" s="119"/>
      <c r="AT979" s="119"/>
      <c r="AU979" s="119"/>
    </row>
    <row r="980" spans="1:47" outlineLevel="1">
      <c r="A980" s="120"/>
      <c r="B980" s="122"/>
      <c r="C980" s="139" t="s">
        <v>873</v>
      </c>
      <c r="D980" s="157"/>
      <c r="E980" s="148">
        <v>302.86399999999998</v>
      </c>
      <c r="F980" s="176"/>
      <c r="G980" s="124"/>
      <c r="H980" s="173">
        <v>0</v>
      </c>
      <c r="I980" s="119"/>
      <c r="J980" s="119"/>
      <c r="K980" s="119"/>
      <c r="L980" s="119"/>
      <c r="M980" s="119"/>
      <c r="N980" s="119"/>
      <c r="O980" s="119"/>
      <c r="P980" s="119"/>
      <c r="Q980" s="119"/>
      <c r="R980" s="119" t="s">
        <v>128</v>
      </c>
      <c r="S980" s="119">
        <v>0</v>
      </c>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row>
    <row r="981" spans="1:47" ht="22.5" outlineLevel="1">
      <c r="A981" s="120">
        <v>201</v>
      </c>
      <c r="B981" s="122" t="s">
        <v>874</v>
      </c>
      <c r="C981" s="138" t="s">
        <v>875</v>
      </c>
      <c r="D981" s="156" t="s">
        <v>179</v>
      </c>
      <c r="E981" s="124">
        <v>311.45999999999998</v>
      </c>
      <c r="F981" s="176"/>
      <c r="G981" s="124">
        <f>ROUND(E981*F981,2)</f>
        <v>0</v>
      </c>
      <c r="H981" s="173" t="s">
        <v>1523</v>
      </c>
      <c r="I981" s="119"/>
      <c r="J981" s="119"/>
      <c r="K981" s="119"/>
      <c r="L981" s="119"/>
      <c r="M981" s="119"/>
      <c r="N981" s="119"/>
      <c r="O981" s="119"/>
      <c r="P981" s="119"/>
      <c r="Q981" s="119"/>
      <c r="R981" s="119" t="s">
        <v>175</v>
      </c>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row>
    <row r="982" spans="1:47" outlineLevel="1">
      <c r="A982" s="120"/>
      <c r="B982" s="122"/>
      <c r="C982" s="139" t="s">
        <v>187</v>
      </c>
      <c r="D982" s="157"/>
      <c r="E982" s="148"/>
      <c r="F982" s="176"/>
      <c r="G982" s="124"/>
      <c r="H982" s="173">
        <v>0</v>
      </c>
      <c r="I982" s="119"/>
      <c r="J982" s="119"/>
      <c r="K982" s="119"/>
      <c r="L982" s="119"/>
      <c r="M982" s="119"/>
      <c r="N982" s="119"/>
      <c r="O982" s="119"/>
      <c r="P982" s="119"/>
      <c r="Q982" s="119"/>
      <c r="R982" s="119" t="s">
        <v>128</v>
      </c>
      <c r="S982" s="119">
        <v>0</v>
      </c>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row>
    <row r="983" spans="1:47" ht="22.5" outlineLevel="1">
      <c r="A983" s="120"/>
      <c r="B983" s="122"/>
      <c r="C983" s="139" t="s">
        <v>188</v>
      </c>
      <c r="D983" s="157"/>
      <c r="E983" s="148"/>
      <c r="F983" s="176"/>
      <c r="G983" s="124"/>
      <c r="H983" s="173">
        <v>0</v>
      </c>
      <c r="I983" s="119"/>
      <c r="J983" s="119"/>
      <c r="K983" s="119"/>
      <c r="L983" s="119"/>
      <c r="M983" s="119"/>
      <c r="N983" s="119"/>
      <c r="O983" s="119"/>
      <c r="P983" s="119"/>
      <c r="Q983" s="119"/>
      <c r="R983" s="119" t="s">
        <v>128</v>
      </c>
      <c r="S983" s="119">
        <v>0</v>
      </c>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row>
    <row r="984" spans="1:47" outlineLevel="1">
      <c r="A984" s="120"/>
      <c r="B984" s="122"/>
      <c r="C984" s="139" t="s">
        <v>876</v>
      </c>
      <c r="D984" s="157"/>
      <c r="E984" s="148">
        <v>125.89</v>
      </c>
      <c r="F984" s="176"/>
      <c r="G984" s="124"/>
      <c r="H984" s="173">
        <v>0</v>
      </c>
      <c r="I984" s="119"/>
      <c r="J984" s="119"/>
      <c r="K984" s="119"/>
      <c r="L984" s="119"/>
      <c r="M984" s="119"/>
      <c r="N984" s="119"/>
      <c r="O984" s="119"/>
      <c r="P984" s="119"/>
      <c r="Q984" s="119"/>
      <c r="R984" s="119" t="s">
        <v>128</v>
      </c>
      <c r="S984" s="119">
        <v>0</v>
      </c>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row>
    <row r="985" spans="1:47" outlineLevel="1">
      <c r="A985" s="120"/>
      <c r="B985" s="122"/>
      <c r="C985" s="139" t="s">
        <v>186</v>
      </c>
      <c r="D985" s="157"/>
      <c r="E985" s="148"/>
      <c r="F985" s="176"/>
      <c r="G985" s="124"/>
      <c r="H985" s="173">
        <v>0</v>
      </c>
      <c r="I985" s="119"/>
      <c r="J985" s="119"/>
      <c r="K985" s="119"/>
      <c r="L985" s="119"/>
      <c r="M985" s="119"/>
      <c r="N985" s="119"/>
      <c r="O985" s="119"/>
      <c r="P985" s="119"/>
      <c r="Q985" s="119"/>
      <c r="R985" s="119" t="s">
        <v>128</v>
      </c>
      <c r="S985" s="119">
        <v>0</v>
      </c>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row>
    <row r="986" spans="1:47" outlineLevel="1">
      <c r="A986" s="120"/>
      <c r="B986" s="122"/>
      <c r="C986" s="139" t="s">
        <v>877</v>
      </c>
      <c r="D986" s="157"/>
      <c r="E986" s="148"/>
      <c r="F986" s="176"/>
      <c r="G986" s="124"/>
      <c r="H986" s="173">
        <v>0</v>
      </c>
      <c r="I986" s="119"/>
      <c r="J986" s="119"/>
      <c r="K986" s="119"/>
      <c r="L986" s="119"/>
      <c r="M986" s="119"/>
      <c r="N986" s="119"/>
      <c r="O986" s="119"/>
      <c r="P986" s="119"/>
      <c r="Q986" s="119"/>
      <c r="R986" s="119" t="s">
        <v>128</v>
      </c>
      <c r="S986" s="119">
        <v>0</v>
      </c>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row>
    <row r="987" spans="1:47" ht="22.5" outlineLevel="1">
      <c r="A987" s="120"/>
      <c r="B987" s="122"/>
      <c r="C987" s="139" t="s">
        <v>188</v>
      </c>
      <c r="D987" s="157"/>
      <c r="E987" s="148"/>
      <c r="F987" s="176"/>
      <c r="G987" s="124"/>
      <c r="H987" s="173">
        <v>0</v>
      </c>
      <c r="I987" s="119"/>
      <c r="J987" s="119"/>
      <c r="K987" s="119"/>
      <c r="L987" s="119"/>
      <c r="M987" s="119"/>
      <c r="N987" s="119"/>
      <c r="O987" s="119"/>
      <c r="P987" s="119"/>
      <c r="Q987" s="119"/>
      <c r="R987" s="119" t="s">
        <v>128</v>
      </c>
      <c r="S987" s="119">
        <v>0</v>
      </c>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row>
    <row r="988" spans="1:47" outlineLevel="1">
      <c r="A988" s="120"/>
      <c r="B988" s="122"/>
      <c r="C988" s="139" t="s">
        <v>878</v>
      </c>
      <c r="D988" s="157"/>
      <c r="E988" s="148"/>
      <c r="F988" s="176"/>
      <c r="G988" s="124"/>
      <c r="H988" s="173">
        <v>0</v>
      </c>
      <c r="I988" s="119"/>
      <c r="J988" s="119"/>
      <c r="K988" s="119"/>
      <c r="L988" s="119"/>
      <c r="M988" s="119"/>
      <c r="N988" s="119"/>
      <c r="O988" s="119"/>
      <c r="P988" s="119"/>
      <c r="Q988" s="119"/>
      <c r="R988" s="119" t="s">
        <v>128</v>
      </c>
      <c r="S988" s="119">
        <v>0</v>
      </c>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row>
    <row r="989" spans="1:47" outlineLevel="1">
      <c r="A989" s="120"/>
      <c r="B989" s="122"/>
      <c r="C989" s="139" t="s">
        <v>879</v>
      </c>
      <c r="D989" s="157"/>
      <c r="E989" s="148">
        <v>168.11</v>
      </c>
      <c r="F989" s="176"/>
      <c r="G989" s="124"/>
      <c r="H989" s="173">
        <v>0</v>
      </c>
      <c r="I989" s="119"/>
      <c r="J989" s="119"/>
      <c r="K989" s="119"/>
      <c r="L989" s="119"/>
      <c r="M989" s="119"/>
      <c r="N989" s="119"/>
      <c r="O989" s="119"/>
      <c r="P989" s="119"/>
      <c r="Q989" s="119"/>
      <c r="R989" s="119" t="s">
        <v>128</v>
      </c>
      <c r="S989" s="119">
        <v>0</v>
      </c>
      <c r="T989" s="119"/>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19"/>
      <c r="AS989" s="119"/>
      <c r="AT989" s="119"/>
      <c r="AU989" s="119"/>
    </row>
    <row r="990" spans="1:47" outlineLevel="1">
      <c r="A990" s="120"/>
      <c r="B990" s="122"/>
      <c r="C990" s="139" t="s">
        <v>880</v>
      </c>
      <c r="D990" s="157"/>
      <c r="E990" s="148">
        <v>17.46</v>
      </c>
      <c r="F990" s="176"/>
      <c r="G990" s="124"/>
      <c r="H990" s="173">
        <v>0</v>
      </c>
      <c r="I990" s="119"/>
      <c r="J990" s="119"/>
      <c r="K990" s="119"/>
      <c r="L990" s="119"/>
      <c r="M990" s="119"/>
      <c r="N990" s="119"/>
      <c r="O990" s="119"/>
      <c r="P990" s="119"/>
      <c r="Q990" s="119"/>
      <c r="R990" s="119" t="s">
        <v>128</v>
      </c>
      <c r="S990" s="119">
        <v>0</v>
      </c>
      <c r="T990" s="119"/>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19"/>
      <c r="AS990" s="119"/>
      <c r="AT990" s="119"/>
      <c r="AU990" s="119"/>
    </row>
    <row r="991" spans="1:47" outlineLevel="1">
      <c r="A991" s="120">
        <v>202</v>
      </c>
      <c r="B991" s="122" t="s">
        <v>881</v>
      </c>
      <c r="C991" s="138" t="s">
        <v>882</v>
      </c>
      <c r="D991" s="156" t="s">
        <v>0</v>
      </c>
      <c r="E991" s="124">
        <v>4.45</v>
      </c>
      <c r="F991" s="176"/>
      <c r="G991" s="124">
        <f>ROUND(E991*F991,2)</f>
        <v>0</v>
      </c>
      <c r="H991" s="173" t="s">
        <v>1523</v>
      </c>
      <c r="I991" s="119"/>
      <c r="J991" s="119"/>
      <c r="K991" s="119"/>
      <c r="L991" s="119"/>
      <c r="M991" s="119"/>
      <c r="N991" s="119"/>
      <c r="O991" s="119"/>
      <c r="P991" s="119"/>
      <c r="Q991" s="119"/>
      <c r="R991" s="119" t="s">
        <v>126</v>
      </c>
      <c r="S991" s="119"/>
      <c r="T991" s="119"/>
      <c r="U991" s="119"/>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c r="AR991" s="119"/>
      <c r="AS991" s="119"/>
      <c r="AT991" s="119"/>
      <c r="AU991" s="119"/>
    </row>
    <row r="992" spans="1:47">
      <c r="A992" s="121" t="s">
        <v>121</v>
      </c>
      <c r="B992" s="123" t="s">
        <v>75</v>
      </c>
      <c r="C992" s="140" t="s">
        <v>76</v>
      </c>
      <c r="D992" s="158"/>
      <c r="E992" s="125"/>
      <c r="F992" s="177"/>
      <c r="G992" s="125">
        <f>SUMIF(R993:R1162,"&lt;&gt;NOR",G993:G1162)</f>
        <v>0</v>
      </c>
      <c r="H992" s="174"/>
      <c r="I992" s="119"/>
      <c r="R992" t="s">
        <v>122</v>
      </c>
    </row>
    <row r="993" spans="1:47" ht="22.5" outlineLevel="1">
      <c r="A993" s="120">
        <v>203</v>
      </c>
      <c r="B993" s="122" t="s">
        <v>883</v>
      </c>
      <c r="C993" s="138" t="s">
        <v>884</v>
      </c>
      <c r="D993" s="156" t="s">
        <v>179</v>
      </c>
      <c r="E993" s="124">
        <v>900</v>
      </c>
      <c r="F993" s="176"/>
      <c r="G993" s="124">
        <f>ROUND(E993*F993,2)</f>
        <v>0</v>
      </c>
      <c r="H993" s="173" t="s">
        <v>1523</v>
      </c>
      <c r="I993" s="119"/>
      <c r="J993" s="119"/>
      <c r="K993" s="119"/>
      <c r="L993" s="119"/>
      <c r="M993" s="119"/>
      <c r="N993" s="119"/>
      <c r="O993" s="119"/>
      <c r="P993" s="119"/>
      <c r="Q993" s="119"/>
      <c r="R993" s="119" t="s">
        <v>126</v>
      </c>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row>
    <row r="994" spans="1:47" outlineLevel="1">
      <c r="A994" s="120"/>
      <c r="B994" s="122"/>
      <c r="C994" s="139" t="s">
        <v>885</v>
      </c>
      <c r="D994" s="157"/>
      <c r="E994" s="148"/>
      <c r="F994" s="176"/>
      <c r="G994" s="124"/>
      <c r="H994" s="173">
        <v>0</v>
      </c>
      <c r="I994" s="119"/>
      <c r="J994" s="119"/>
      <c r="K994" s="119"/>
      <c r="L994" s="119"/>
      <c r="M994" s="119"/>
      <c r="N994" s="119"/>
      <c r="O994" s="119"/>
      <c r="P994" s="119"/>
      <c r="Q994" s="119"/>
      <c r="R994" s="119" t="s">
        <v>128</v>
      </c>
      <c r="S994" s="119">
        <v>0</v>
      </c>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row>
    <row r="995" spans="1:47" ht="22.5" outlineLevel="1">
      <c r="A995" s="120"/>
      <c r="B995" s="122"/>
      <c r="C995" s="139" t="s">
        <v>188</v>
      </c>
      <c r="D995" s="157"/>
      <c r="E995" s="148"/>
      <c r="F995" s="176"/>
      <c r="G995" s="124"/>
      <c r="H995" s="173">
        <v>0</v>
      </c>
      <c r="I995" s="119"/>
      <c r="J995" s="119"/>
      <c r="K995" s="119"/>
      <c r="L995" s="119"/>
      <c r="M995" s="119"/>
      <c r="N995" s="119"/>
      <c r="O995" s="119"/>
      <c r="P995" s="119"/>
      <c r="Q995" s="119"/>
      <c r="R995" s="119" t="s">
        <v>128</v>
      </c>
      <c r="S995" s="119">
        <v>0</v>
      </c>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row>
    <row r="996" spans="1:47" outlineLevel="1">
      <c r="A996" s="120"/>
      <c r="B996" s="122"/>
      <c r="C996" s="139" t="s">
        <v>886</v>
      </c>
      <c r="D996" s="157"/>
      <c r="E996" s="148">
        <v>646</v>
      </c>
      <c r="F996" s="176"/>
      <c r="G996" s="124"/>
      <c r="H996" s="173">
        <v>0</v>
      </c>
      <c r="I996" s="119"/>
      <c r="J996" s="119"/>
      <c r="K996" s="119"/>
      <c r="L996" s="119"/>
      <c r="M996" s="119"/>
      <c r="N996" s="119"/>
      <c r="O996" s="119"/>
      <c r="P996" s="119"/>
      <c r="Q996" s="119"/>
      <c r="R996" s="119" t="s">
        <v>128</v>
      </c>
      <c r="S996" s="119">
        <v>0</v>
      </c>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row>
    <row r="997" spans="1:47" outlineLevel="1">
      <c r="A997" s="120"/>
      <c r="B997" s="122"/>
      <c r="C997" s="139" t="s">
        <v>887</v>
      </c>
      <c r="D997" s="157"/>
      <c r="E997" s="148">
        <v>169</v>
      </c>
      <c r="F997" s="176"/>
      <c r="G997" s="124"/>
      <c r="H997" s="173">
        <v>0</v>
      </c>
      <c r="I997" s="119"/>
      <c r="J997" s="119"/>
      <c r="K997" s="119"/>
      <c r="L997" s="119"/>
      <c r="M997" s="119"/>
      <c r="N997" s="119"/>
      <c r="O997" s="119"/>
      <c r="P997" s="119"/>
      <c r="Q997" s="119"/>
      <c r="R997" s="119" t="s">
        <v>128</v>
      </c>
      <c r="S997" s="119">
        <v>0</v>
      </c>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row>
    <row r="998" spans="1:47" outlineLevel="1">
      <c r="A998" s="120"/>
      <c r="B998" s="122"/>
      <c r="C998" s="139" t="s">
        <v>888</v>
      </c>
      <c r="D998" s="157"/>
      <c r="E998" s="148">
        <v>85</v>
      </c>
      <c r="F998" s="176"/>
      <c r="G998" s="124"/>
      <c r="H998" s="173">
        <v>0</v>
      </c>
      <c r="I998" s="119"/>
      <c r="J998" s="119"/>
      <c r="K998" s="119"/>
      <c r="L998" s="119"/>
      <c r="M998" s="119"/>
      <c r="N998" s="119"/>
      <c r="O998" s="119"/>
      <c r="P998" s="119"/>
      <c r="Q998" s="119"/>
      <c r="R998" s="119" t="s">
        <v>128</v>
      </c>
      <c r="S998" s="119">
        <v>0</v>
      </c>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row>
    <row r="999" spans="1:47" ht="22.5" outlineLevel="1">
      <c r="A999" s="120">
        <v>204</v>
      </c>
      <c r="B999" s="122" t="s">
        <v>889</v>
      </c>
      <c r="C999" s="138" t="s">
        <v>890</v>
      </c>
      <c r="D999" s="156" t="s">
        <v>179</v>
      </c>
      <c r="E999" s="124">
        <v>354.37</v>
      </c>
      <c r="F999" s="176"/>
      <c r="G999" s="124">
        <f>ROUND(E999*F999,2)</f>
        <v>0</v>
      </c>
      <c r="H999" s="173" t="s">
        <v>1523</v>
      </c>
      <c r="I999" s="119"/>
      <c r="J999" s="119"/>
      <c r="K999" s="119"/>
      <c r="L999" s="119"/>
      <c r="M999" s="119"/>
      <c r="N999" s="119"/>
      <c r="O999" s="119"/>
      <c r="P999" s="119"/>
      <c r="Q999" s="119"/>
      <c r="R999" s="119" t="s">
        <v>126</v>
      </c>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row>
    <row r="1000" spans="1:47" outlineLevel="1">
      <c r="A1000" s="120"/>
      <c r="B1000" s="122"/>
      <c r="C1000" s="139" t="s">
        <v>885</v>
      </c>
      <c r="D1000" s="157"/>
      <c r="E1000" s="148"/>
      <c r="F1000" s="176"/>
      <c r="G1000" s="124"/>
      <c r="H1000" s="173">
        <v>0</v>
      </c>
      <c r="I1000" s="119"/>
      <c r="J1000" s="119"/>
      <c r="K1000" s="119"/>
      <c r="L1000" s="119"/>
      <c r="M1000" s="119"/>
      <c r="N1000" s="119"/>
      <c r="O1000" s="119"/>
      <c r="P1000" s="119"/>
      <c r="Q1000" s="119"/>
      <c r="R1000" s="119" t="s">
        <v>128</v>
      </c>
      <c r="S1000" s="119">
        <v>0</v>
      </c>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row>
    <row r="1001" spans="1:47" ht="22.5" outlineLevel="1">
      <c r="A1001" s="120"/>
      <c r="B1001" s="122"/>
      <c r="C1001" s="139" t="s">
        <v>188</v>
      </c>
      <c r="D1001" s="157"/>
      <c r="E1001" s="148"/>
      <c r="F1001" s="176"/>
      <c r="G1001" s="124"/>
      <c r="H1001" s="173">
        <v>0</v>
      </c>
      <c r="I1001" s="119"/>
      <c r="J1001" s="119"/>
      <c r="K1001" s="119"/>
      <c r="L1001" s="119"/>
      <c r="M1001" s="119"/>
      <c r="N1001" s="119"/>
      <c r="O1001" s="119"/>
      <c r="P1001" s="119"/>
      <c r="Q1001" s="119"/>
      <c r="R1001" s="119" t="s">
        <v>128</v>
      </c>
      <c r="S1001" s="119">
        <v>0</v>
      </c>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row>
    <row r="1002" spans="1:47" outlineLevel="1">
      <c r="A1002" s="120"/>
      <c r="B1002" s="122"/>
      <c r="C1002" s="139" t="s">
        <v>891</v>
      </c>
      <c r="D1002" s="157"/>
      <c r="E1002" s="148"/>
      <c r="F1002" s="176"/>
      <c r="G1002" s="124"/>
      <c r="H1002" s="173">
        <v>0</v>
      </c>
      <c r="I1002" s="119"/>
      <c r="J1002" s="119"/>
      <c r="K1002" s="119"/>
      <c r="L1002" s="119"/>
      <c r="M1002" s="119"/>
      <c r="N1002" s="119"/>
      <c r="O1002" s="119"/>
      <c r="P1002" s="119"/>
      <c r="Q1002" s="119"/>
      <c r="R1002" s="119" t="s">
        <v>128</v>
      </c>
      <c r="S1002" s="119">
        <v>0</v>
      </c>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row>
    <row r="1003" spans="1:47" outlineLevel="1">
      <c r="A1003" s="120"/>
      <c r="B1003" s="122"/>
      <c r="C1003" s="139" t="s">
        <v>892</v>
      </c>
      <c r="D1003" s="157"/>
      <c r="E1003" s="148">
        <v>121.95</v>
      </c>
      <c r="F1003" s="176"/>
      <c r="G1003" s="124"/>
      <c r="H1003" s="173">
        <v>0</v>
      </c>
      <c r="I1003" s="119"/>
      <c r="J1003" s="119"/>
      <c r="K1003" s="119"/>
      <c r="L1003" s="119"/>
      <c r="M1003" s="119"/>
      <c r="N1003" s="119"/>
      <c r="O1003" s="119"/>
      <c r="P1003" s="119"/>
      <c r="Q1003" s="119"/>
      <c r="R1003" s="119" t="s">
        <v>128</v>
      </c>
      <c r="S1003" s="119">
        <v>0</v>
      </c>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row>
    <row r="1004" spans="1:47" outlineLevel="1">
      <c r="A1004" s="120"/>
      <c r="B1004" s="122"/>
      <c r="C1004" s="139" t="s">
        <v>893</v>
      </c>
      <c r="D1004" s="157"/>
      <c r="E1004" s="148">
        <v>96.81</v>
      </c>
      <c r="F1004" s="176"/>
      <c r="G1004" s="124"/>
      <c r="H1004" s="173">
        <v>0</v>
      </c>
      <c r="I1004" s="119"/>
      <c r="J1004" s="119"/>
      <c r="K1004" s="119"/>
      <c r="L1004" s="119"/>
      <c r="M1004" s="119"/>
      <c r="N1004" s="119"/>
      <c r="O1004" s="119"/>
      <c r="P1004" s="119"/>
      <c r="Q1004" s="119"/>
      <c r="R1004" s="119" t="s">
        <v>128</v>
      </c>
      <c r="S1004" s="119">
        <v>0</v>
      </c>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row>
    <row r="1005" spans="1:47" outlineLevel="1">
      <c r="A1005" s="120"/>
      <c r="B1005" s="122"/>
      <c r="C1005" s="139" t="s">
        <v>894</v>
      </c>
      <c r="D1005" s="157"/>
      <c r="E1005" s="148">
        <v>17.850000000000001</v>
      </c>
      <c r="F1005" s="176"/>
      <c r="G1005" s="124"/>
      <c r="H1005" s="173">
        <v>0</v>
      </c>
      <c r="I1005" s="119"/>
      <c r="J1005" s="119"/>
      <c r="K1005" s="119"/>
      <c r="L1005" s="119"/>
      <c r="M1005" s="119"/>
      <c r="N1005" s="119"/>
      <c r="O1005" s="119"/>
      <c r="P1005" s="119"/>
      <c r="Q1005" s="119"/>
      <c r="R1005" s="119" t="s">
        <v>128</v>
      </c>
      <c r="S1005" s="119">
        <v>0</v>
      </c>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row>
    <row r="1006" spans="1:47" outlineLevel="1">
      <c r="A1006" s="120"/>
      <c r="B1006" s="122"/>
      <c r="C1006" s="139" t="s">
        <v>895</v>
      </c>
      <c r="D1006" s="157"/>
      <c r="E1006" s="148">
        <v>39.26</v>
      </c>
      <c r="F1006" s="176"/>
      <c r="G1006" s="124"/>
      <c r="H1006" s="173">
        <v>0</v>
      </c>
      <c r="I1006" s="119"/>
      <c r="J1006" s="119"/>
      <c r="K1006" s="119"/>
      <c r="L1006" s="119"/>
      <c r="M1006" s="119"/>
      <c r="N1006" s="119"/>
      <c r="O1006" s="119"/>
      <c r="P1006" s="119"/>
      <c r="Q1006" s="119"/>
      <c r="R1006" s="119" t="s">
        <v>128</v>
      </c>
      <c r="S1006" s="119">
        <v>0</v>
      </c>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row>
    <row r="1007" spans="1:47" outlineLevel="1">
      <c r="A1007" s="120"/>
      <c r="B1007" s="122"/>
      <c r="C1007" s="139" t="s">
        <v>896</v>
      </c>
      <c r="D1007" s="157"/>
      <c r="E1007" s="148"/>
      <c r="F1007" s="176"/>
      <c r="G1007" s="124"/>
      <c r="H1007" s="173">
        <v>0</v>
      </c>
      <c r="I1007" s="119"/>
      <c r="J1007" s="119"/>
      <c r="K1007" s="119"/>
      <c r="L1007" s="119"/>
      <c r="M1007" s="119"/>
      <c r="N1007" s="119"/>
      <c r="O1007" s="119"/>
      <c r="P1007" s="119"/>
      <c r="Q1007" s="119"/>
      <c r="R1007" s="119" t="s">
        <v>128</v>
      </c>
      <c r="S1007" s="119">
        <v>0</v>
      </c>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row>
    <row r="1008" spans="1:47" outlineLevel="1">
      <c r="A1008" s="120"/>
      <c r="B1008" s="122"/>
      <c r="C1008" s="139" t="s">
        <v>897</v>
      </c>
      <c r="D1008" s="157"/>
      <c r="E1008" s="148">
        <v>46.5</v>
      </c>
      <c r="F1008" s="176"/>
      <c r="G1008" s="124"/>
      <c r="H1008" s="173">
        <v>0</v>
      </c>
      <c r="I1008" s="119"/>
      <c r="J1008" s="119"/>
      <c r="K1008" s="119"/>
      <c r="L1008" s="119"/>
      <c r="M1008" s="119"/>
      <c r="N1008" s="119"/>
      <c r="O1008" s="119"/>
      <c r="P1008" s="119"/>
      <c r="Q1008" s="119"/>
      <c r="R1008" s="119" t="s">
        <v>128</v>
      </c>
      <c r="S1008" s="119">
        <v>0</v>
      </c>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row>
    <row r="1009" spans="1:47" outlineLevel="1">
      <c r="A1009" s="120"/>
      <c r="B1009" s="122"/>
      <c r="C1009" s="139" t="s">
        <v>898</v>
      </c>
      <c r="D1009" s="157"/>
      <c r="E1009" s="148">
        <v>12</v>
      </c>
      <c r="F1009" s="176"/>
      <c r="G1009" s="124"/>
      <c r="H1009" s="173">
        <v>0</v>
      </c>
      <c r="I1009" s="119"/>
      <c r="J1009" s="119"/>
      <c r="K1009" s="119"/>
      <c r="L1009" s="119"/>
      <c r="M1009" s="119"/>
      <c r="N1009" s="119"/>
      <c r="O1009" s="119"/>
      <c r="P1009" s="119"/>
      <c r="Q1009" s="119"/>
      <c r="R1009" s="119" t="s">
        <v>128</v>
      </c>
      <c r="S1009" s="119">
        <v>0</v>
      </c>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row>
    <row r="1010" spans="1:47" outlineLevel="1">
      <c r="A1010" s="120"/>
      <c r="B1010" s="122"/>
      <c r="C1010" s="139" t="s">
        <v>899</v>
      </c>
      <c r="D1010" s="157"/>
      <c r="E1010" s="148">
        <v>20</v>
      </c>
      <c r="F1010" s="176"/>
      <c r="G1010" s="124"/>
      <c r="H1010" s="173">
        <v>0</v>
      </c>
      <c r="I1010" s="119"/>
      <c r="J1010" s="119"/>
      <c r="K1010" s="119"/>
      <c r="L1010" s="119"/>
      <c r="M1010" s="119"/>
      <c r="N1010" s="119"/>
      <c r="O1010" s="119"/>
      <c r="P1010" s="119"/>
      <c r="Q1010" s="119"/>
      <c r="R1010" s="119" t="s">
        <v>128</v>
      </c>
      <c r="S1010" s="119">
        <v>0</v>
      </c>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row>
    <row r="1011" spans="1:47" ht="22.5" outlineLevel="1">
      <c r="A1011" s="120">
        <v>205</v>
      </c>
      <c r="B1011" s="122" t="s">
        <v>900</v>
      </c>
      <c r="C1011" s="138" t="s">
        <v>901</v>
      </c>
      <c r="D1011" s="156" t="s">
        <v>179</v>
      </c>
      <c r="E1011" s="124">
        <v>900</v>
      </c>
      <c r="F1011" s="176"/>
      <c r="G1011" s="124">
        <f>ROUND(E1011*F1011,2)</f>
        <v>0</v>
      </c>
      <c r="H1011" s="173" t="s">
        <v>1523</v>
      </c>
      <c r="I1011" s="119"/>
      <c r="J1011" s="119"/>
      <c r="K1011" s="119"/>
      <c r="L1011" s="119"/>
      <c r="M1011" s="119"/>
      <c r="N1011" s="119"/>
      <c r="O1011" s="119"/>
      <c r="P1011" s="119"/>
      <c r="Q1011" s="119"/>
      <c r="R1011" s="119" t="s">
        <v>126</v>
      </c>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row>
    <row r="1012" spans="1:47" outlineLevel="1">
      <c r="A1012" s="120"/>
      <c r="B1012" s="122"/>
      <c r="C1012" s="139" t="s">
        <v>885</v>
      </c>
      <c r="D1012" s="157"/>
      <c r="E1012" s="148"/>
      <c r="F1012" s="176"/>
      <c r="G1012" s="124"/>
      <c r="H1012" s="173">
        <v>0</v>
      </c>
      <c r="I1012" s="119"/>
      <c r="J1012" s="119"/>
      <c r="K1012" s="119"/>
      <c r="L1012" s="119"/>
      <c r="M1012" s="119"/>
      <c r="N1012" s="119"/>
      <c r="O1012" s="119"/>
      <c r="P1012" s="119"/>
      <c r="Q1012" s="119"/>
      <c r="R1012" s="119" t="s">
        <v>128</v>
      </c>
      <c r="S1012" s="119">
        <v>0</v>
      </c>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row>
    <row r="1013" spans="1:47" ht="22.5" outlineLevel="1">
      <c r="A1013" s="120"/>
      <c r="B1013" s="122"/>
      <c r="C1013" s="139" t="s">
        <v>188</v>
      </c>
      <c r="D1013" s="157"/>
      <c r="E1013" s="148"/>
      <c r="F1013" s="176"/>
      <c r="G1013" s="124"/>
      <c r="H1013" s="173">
        <v>0</v>
      </c>
      <c r="I1013" s="119"/>
      <c r="J1013" s="119"/>
      <c r="K1013" s="119"/>
      <c r="L1013" s="119"/>
      <c r="M1013" s="119"/>
      <c r="N1013" s="119"/>
      <c r="O1013" s="119"/>
      <c r="P1013" s="119"/>
      <c r="Q1013" s="119"/>
      <c r="R1013" s="119" t="s">
        <v>128</v>
      </c>
      <c r="S1013" s="119">
        <v>0</v>
      </c>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row>
    <row r="1014" spans="1:47" outlineLevel="1">
      <c r="A1014" s="120"/>
      <c r="B1014" s="122"/>
      <c r="C1014" s="139" t="s">
        <v>886</v>
      </c>
      <c r="D1014" s="157"/>
      <c r="E1014" s="148">
        <v>646</v>
      </c>
      <c r="F1014" s="176"/>
      <c r="G1014" s="124"/>
      <c r="H1014" s="173">
        <v>0</v>
      </c>
      <c r="I1014" s="119"/>
      <c r="J1014" s="119"/>
      <c r="K1014" s="119"/>
      <c r="L1014" s="119"/>
      <c r="M1014" s="119"/>
      <c r="N1014" s="119"/>
      <c r="O1014" s="119"/>
      <c r="P1014" s="119"/>
      <c r="Q1014" s="119"/>
      <c r="R1014" s="119" t="s">
        <v>128</v>
      </c>
      <c r="S1014" s="119">
        <v>0</v>
      </c>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row>
    <row r="1015" spans="1:47" outlineLevel="1">
      <c r="A1015" s="120"/>
      <c r="B1015" s="122"/>
      <c r="C1015" s="139" t="s">
        <v>887</v>
      </c>
      <c r="D1015" s="157"/>
      <c r="E1015" s="148">
        <v>169</v>
      </c>
      <c r="F1015" s="176"/>
      <c r="G1015" s="124"/>
      <c r="H1015" s="173">
        <v>0</v>
      </c>
      <c r="I1015" s="119"/>
      <c r="J1015" s="119"/>
      <c r="K1015" s="119"/>
      <c r="L1015" s="119"/>
      <c r="M1015" s="119"/>
      <c r="N1015" s="119"/>
      <c r="O1015" s="119"/>
      <c r="P1015" s="119"/>
      <c r="Q1015" s="119"/>
      <c r="R1015" s="119" t="s">
        <v>128</v>
      </c>
      <c r="S1015" s="119">
        <v>0</v>
      </c>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row>
    <row r="1016" spans="1:47" outlineLevel="1">
      <c r="A1016" s="120"/>
      <c r="B1016" s="122"/>
      <c r="C1016" s="139" t="s">
        <v>888</v>
      </c>
      <c r="D1016" s="157"/>
      <c r="E1016" s="148">
        <v>85</v>
      </c>
      <c r="F1016" s="176"/>
      <c r="G1016" s="124"/>
      <c r="H1016" s="173">
        <v>0</v>
      </c>
      <c r="I1016" s="119"/>
      <c r="J1016" s="119"/>
      <c r="K1016" s="119"/>
      <c r="L1016" s="119"/>
      <c r="M1016" s="119"/>
      <c r="N1016" s="119"/>
      <c r="O1016" s="119"/>
      <c r="P1016" s="119"/>
      <c r="Q1016" s="119"/>
      <c r="R1016" s="119" t="s">
        <v>128</v>
      </c>
      <c r="S1016" s="119">
        <v>0</v>
      </c>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row>
    <row r="1017" spans="1:47" ht="22.5" outlineLevel="1">
      <c r="A1017" s="120">
        <v>206</v>
      </c>
      <c r="B1017" s="122" t="s">
        <v>902</v>
      </c>
      <c r="C1017" s="138" t="s">
        <v>903</v>
      </c>
      <c r="D1017" s="156" t="s">
        <v>179</v>
      </c>
      <c r="E1017" s="124">
        <v>354.37</v>
      </c>
      <c r="F1017" s="176"/>
      <c r="G1017" s="124">
        <f>ROUND(E1017*F1017,2)</f>
        <v>0</v>
      </c>
      <c r="H1017" s="173" t="s">
        <v>1523</v>
      </c>
      <c r="I1017" s="119"/>
      <c r="J1017" s="119"/>
      <c r="K1017" s="119"/>
      <c r="L1017" s="119"/>
      <c r="M1017" s="119"/>
      <c r="N1017" s="119"/>
      <c r="O1017" s="119"/>
      <c r="P1017" s="119"/>
      <c r="Q1017" s="119"/>
      <c r="R1017" s="119" t="s">
        <v>126</v>
      </c>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row>
    <row r="1018" spans="1:47" outlineLevel="1">
      <c r="A1018" s="120"/>
      <c r="B1018" s="122"/>
      <c r="C1018" s="139" t="s">
        <v>885</v>
      </c>
      <c r="D1018" s="157"/>
      <c r="E1018" s="148"/>
      <c r="F1018" s="176"/>
      <c r="G1018" s="124"/>
      <c r="H1018" s="173">
        <v>0</v>
      </c>
      <c r="I1018" s="119"/>
      <c r="J1018" s="119"/>
      <c r="K1018" s="119"/>
      <c r="L1018" s="119"/>
      <c r="M1018" s="119"/>
      <c r="N1018" s="119"/>
      <c r="O1018" s="119"/>
      <c r="P1018" s="119"/>
      <c r="Q1018" s="119"/>
      <c r="R1018" s="119" t="s">
        <v>128</v>
      </c>
      <c r="S1018" s="119">
        <v>0</v>
      </c>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row>
    <row r="1019" spans="1:47" ht="22.5" outlineLevel="1">
      <c r="A1019" s="120"/>
      <c r="B1019" s="122"/>
      <c r="C1019" s="139" t="s">
        <v>188</v>
      </c>
      <c r="D1019" s="157"/>
      <c r="E1019" s="148"/>
      <c r="F1019" s="176"/>
      <c r="G1019" s="124"/>
      <c r="H1019" s="173">
        <v>0</v>
      </c>
      <c r="I1019" s="119"/>
      <c r="J1019" s="119"/>
      <c r="K1019" s="119"/>
      <c r="L1019" s="119"/>
      <c r="M1019" s="119"/>
      <c r="N1019" s="119"/>
      <c r="O1019" s="119"/>
      <c r="P1019" s="119"/>
      <c r="Q1019" s="119"/>
      <c r="R1019" s="119" t="s">
        <v>128</v>
      </c>
      <c r="S1019" s="119">
        <v>0</v>
      </c>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row>
    <row r="1020" spans="1:47" outlineLevel="1">
      <c r="A1020" s="120"/>
      <c r="B1020" s="122"/>
      <c r="C1020" s="139" t="s">
        <v>891</v>
      </c>
      <c r="D1020" s="157"/>
      <c r="E1020" s="148"/>
      <c r="F1020" s="176"/>
      <c r="G1020" s="124"/>
      <c r="H1020" s="173">
        <v>0</v>
      </c>
      <c r="I1020" s="119"/>
      <c r="J1020" s="119"/>
      <c r="K1020" s="119"/>
      <c r="L1020" s="119"/>
      <c r="M1020" s="119"/>
      <c r="N1020" s="119"/>
      <c r="O1020" s="119"/>
      <c r="P1020" s="119"/>
      <c r="Q1020" s="119"/>
      <c r="R1020" s="119" t="s">
        <v>128</v>
      </c>
      <c r="S1020" s="119">
        <v>0</v>
      </c>
      <c r="T1020" s="119"/>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row>
    <row r="1021" spans="1:47" outlineLevel="1">
      <c r="A1021" s="120"/>
      <c r="B1021" s="122"/>
      <c r="C1021" s="139" t="s">
        <v>892</v>
      </c>
      <c r="D1021" s="157"/>
      <c r="E1021" s="148">
        <v>121.95</v>
      </c>
      <c r="F1021" s="176"/>
      <c r="G1021" s="124"/>
      <c r="H1021" s="173">
        <v>0</v>
      </c>
      <c r="I1021" s="119"/>
      <c r="J1021" s="119"/>
      <c r="K1021" s="119"/>
      <c r="L1021" s="119"/>
      <c r="M1021" s="119"/>
      <c r="N1021" s="119"/>
      <c r="O1021" s="119"/>
      <c r="P1021" s="119"/>
      <c r="Q1021" s="119"/>
      <c r="R1021" s="119" t="s">
        <v>128</v>
      </c>
      <c r="S1021" s="119">
        <v>0</v>
      </c>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row>
    <row r="1022" spans="1:47" outlineLevel="1">
      <c r="A1022" s="120"/>
      <c r="B1022" s="122"/>
      <c r="C1022" s="139" t="s">
        <v>893</v>
      </c>
      <c r="D1022" s="157"/>
      <c r="E1022" s="148">
        <v>96.81</v>
      </c>
      <c r="F1022" s="176"/>
      <c r="G1022" s="124"/>
      <c r="H1022" s="173">
        <v>0</v>
      </c>
      <c r="I1022" s="119"/>
      <c r="J1022" s="119"/>
      <c r="K1022" s="119"/>
      <c r="L1022" s="119"/>
      <c r="M1022" s="119"/>
      <c r="N1022" s="119"/>
      <c r="O1022" s="119"/>
      <c r="P1022" s="119"/>
      <c r="Q1022" s="119"/>
      <c r="R1022" s="119" t="s">
        <v>128</v>
      </c>
      <c r="S1022" s="119">
        <v>0</v>
      </c>
      <c r="T1022" s="119"/>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row>
    <row r="1023" spans="1:47" outlineLevel="1">
      <c r="A1023" s="120"/>
      <c r="B1023" s="122"/>
      <c r="C1023" s="139" t="s">
        <v>894</v>
      </c>
      <c r="D1023" s="157"/>
      <c r="E1023" s="148">
        <v>17.850000000000001</v>
      </c>
      <c r="F1023" s="176"/>
      <c r="G1023" s="124"/>
      <c r="H1023" s="173">
        <v>0</v>
      </c>
      <c r="I1023" s="119"/>
      <c r="J1023" s="119"/>
      <c r="K1023" s="119"/>
      <c r="L1023" s="119"/>
      <c r="M1023" s="119"/>
      <c r="N1023" s="119"/>
      <c r="O1023" s="119"/>
      <c r="P1023" s="119"/>
      <c r="Q1023" s="119"/>
      <c r="R1023" s="119" t="s">
        <v>128</v>
      </c>
      <c r="S1023" s="119">
        <v>0</v>
      </c>
      <c r="T1023" s="119"/>
      <c r="U1023" s="119"/>
      <c r="V1023" s="119"/>
      <c r="W1023" s="119"/>
      <c r="X1023" s="119"/>
      <c r="Y1023" s="119"/>
      <c r="Z1023" s="119"/>
      <c r="AA1023" s="119"/>
      <c r="AB1023" s="119"/>
      <c r="AC1023" s="119"/>
      <c r="AD1023" s="119"/>
      <c r="AE1023" s="119"/>
      <c r="AF1023" s="119"/>
      <c r="AG1023" s="119"/>
      <c r="AH1023" s="119"/>
      <c r="AI1023" s="119"/>
      <c r="AJ1023" s="119"/>
      <c r="AK1023" s="119"/>
      <c r="AL1023" s="119"/>
      <c r="AM1023" s="119"/>
      <c r="AN1023" s="119"/>
      <c r="AO1023" s="119"/>
      <c r="AP1023" s="119"/>
      <c r="AQ1023" s="119"/>
      <c r="AR1023" s="119"/>
      <c r="AS1023" s="119"/>
      <c r="AT1023" s="119"/>
      <c r="AU1023" s="119"/>
    </row>
    <row r="1024" spans="1:47" outlineLevel="1">
      <c r="A1024" s="120"/>
      <c r="B1024" s="122"/>
      <c r="C1024" s="139" t="s">
        <v>895</v>
      </c>
      <c r="D1024" s="157"/>
      <c r="E1024" s="148">
        <v>39.26</v>
      </c>
      <c r="F1024" s="176"/>
      <c r="G1024" s="124"/>
      <c r="H1024" s="173">
        <v>0</v>
      </c>
      <c r="I1024" s="119"/>
      <c r="J1024" s="119"/>
      <c r="K1024" s="119"/>
      <c r="L1024" s="119"/>
      <c r="M1024" s="119"/>
      <c r="N1024" s="119"/>
      <c r="O1024" s="119"/>
      <c r="P1024" s="119"/>
      <c r="Q1024" s="119"/>
      <c r="R1024" s="119" t="s">
        <v>128</v>
      </c>
      <c r="S1024" s="119">
        <v>0</v>
      </c>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row>
    <row r="1025" spans="1:47" outlineLevel="1">
      <c r="A1025" s="120"/>
      <c r="B1025" s="122"/>
      <c r="C1025" s="139" t="s">
        <v>896</v>
      </c>
      <c r="D1025" s="157"/>
      <c r="E1025" s="148"/>
      <c r="F1025" s="176"/>
      <c r="G1025" s="124"/>
      <c r="H1025" s="173">
        <v>0</v>
      </c>
      <c r="I1025" s="119"/>
      <c r="J1025" s="119"/>
      <c r="K1025" s="119"/>
      <c r="L1025" s="119"/>
      <c r="M1025" s="119"/>
      <c r="N1025" s="119"/>
      <c r="O1025" s="119"/>
      <c r="P1025" s="119"/>
      <c r="Q1025" s="119"/>
      <c r="R1025" s="119" t="s">
        <v>128</v>
      </c>
      <c r="S1025" s="119">
        <v>0</v>
      </c>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row>
    <row r="1026" spans="1:47" outlineLevel="1">
      <c r="A1026" s="120"/>
      <c r="B1026" s="122"/>
      <c r="C1026" s="139" t="s">
        <v>897</v>
      </c>
      <c r="D1026" s="157"/>
      <c r="E1026" s="148">
        <v>46.5</v>
      </c>
      <c r="F1026" s="176"/>
      <c r="G1026" s="124"/>
      <c r="H1026" s="173">
        <v>0</v>
      </c>
      <c r="I1026" s="119"/>
      <c r="J1026" s="119"/>
      <c r="K1026" s="119"/>
      <c r="L1026" s="119"/>
      <c r="M1026" s="119"/>
      <c r="N1026" s="119"/>
      <c r="O1026" s="119"/>
      <c r="P1026" s="119"/>
      <c r="Q1026" s="119"/>
      <c r="R1026" s="119" t="s">
        <v>128</v>
      </c>
      <c r="S1026" s="119">
        <v>0</v>
      </c>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row>
    <row r="1027" spans="1:47" outlineLevel="1">
      <c r="A1027" s="120"/>
      <c r="B1027" s="122"/>
      <c r="C1027" s="139" t="s">
        <v>898</v>
      </c>
      <c r="D1027" s="157"/>
      <c r="E1027" s="148">
        <v>12</v>
      </c>
      <c r="F1027" s="176"/>
      <c r="G1027" s="124"/>
      <c r="H1027" s="173">
        <v>0</v>
      </c>
      <c r="I1027" s="119"/>
      <c r="J1027" s="119"/>
      <c r="K1027" s="119"/>
      <c r="L1027" s="119"/>
      <c r="M1027" s="119"/>
      <c r="N1027" s="119"/>
      <c r="O1027" s="119"/>
      <c r="P1027" s="119"/>
      <c r="Q1027" s="119"/>
      <c r="R1027" s="119" t="s">
        <v>128</v>
      </c>
      <c r="S1027" s="119">
        <v>0</v>
      </c>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row>
    <row r="1028" spans="1:47" outlineLevel="1">
      <c r="A1028" s="120"/>
      <c r="B1028" s="122"/>
      <c r="C1028" s="139" t="s">
        <v>899</v>
      </c>
      <c r="D1028" s="157"/>
      <c r="E1028" s="148">
        <v>20</v>
      </c>
      <c r="F1028" s="176"/>
      <c r="G1028" s="124"/>
      <c r="H1028" s="173">
        <v>0</v>
      </c>
      <c r="I1028" s="119"/>
      <c r="J1028" s="119"/>
      <c r="K1028" s="119"/>
      <c r="L1028" s="119"/>
      <c r="M1028" s="119"/>
      <c r="N1028" s="119"/>
      <c r="O1028" s="119"/>
      <c r="P1028" s="119"/>
      <c r="Q1028" s="119"/>
      <c r="R1028" s="119" t="s">
        <v>128</v>
      </c>
      <c r="S1028" s="119">
        <v>0</v>
      </c>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row>
    <row r="1029" spans="1:47" outlineLevel="1">
      <c r="A1029" s="120">
        <v>207</v>
      </c>
      <c r="B1029" s="122" t="s">
        <v>904</v>
      </c>
      <c r="C1029" s="138" t="s">
        <v>905</v>
      </c>
      <c r="D1029" s="156" t="s">
        <v>179</v>
      </c>
      <c r="E1029" s="124">
        <v>1442.5255</v>
      </c>
      <c r="F1029" s="176"/>
      <c r="G1029" s="124">
        <f>ROUND(E1029*F1029,2)</f>
        <v>0</v>
      </c>
      <c r="H1029" s="173" t="s">
        <v>1523</v>
      </c>
      <c r="I1029" s="119"/>
      <c r="J1029" s="119"/>
      <c r="K1029" s="119"/>
      <c r="L1029" s="119"/>
      <c r="M1029" s="119"/>
      <c r="N1029" s="119"/>
      <c r="O1029" s="119"/>
      <c r="P1029" s="119"/>
      <c r="Q1029" s="119"/>
      <c r="R1029" s="119" t="s">
        <v>225</v>
      </c>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row>
    <row r="1030" spans="1:47" outlineLevel="1">
      <c r="A1030" s="120"/>
      <c r="B1030" s="122"/>
      <c r="C1030" s="139" t="s">
        <v>885</v>
      </c>
      <c r="D1030" s="157"/>
      <c r="E1030" s="148"/>
      <c r="F1030" s="176"/>
      <c r="G1030" s="124"/>
      <c r="H1030" s="173">
        <v>0</v>
      </c>
      <c r="I1030" s="119"/>
      <c r="J1030" s="119"/>
      <c r="K1030" s="119"/>
      <c r="L1030" s="119"/>
      <c r="M1030" s="119"/>
      <c r="N1030" s="119"/>
      <c r="O1030" s="119"/>
      <c r="P1030" s="119"/>
      <c r="Q1030" s="119"/>
      <c r="R1030" s="119" t="s">
        <v>128</v>
      </c>
      <c r="S1030" s="119">
        <v>0</v>
      </c>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row>
    <row r="1031" spans="1:47" ht="22.5" outlineLevel="1">
      <c r="A1031" s="120"/>
      <c r="B1031" s="122"/>
      <c r="C1031" s="139" t="s">
        <v>188</v>
      </c>
      <c r="D1031" s="157"/>
      <c r="E1031" s="148"/>
      <c r="F1031" s="176"/>
      <c r="G1031" s="124"/>
      <c r="H1031" s="173">
        <v>0</v>
      </c>
      <c r="I1031" s="119"/>
      <c r="J1031" s="119"/>
      <c r="K1031" s="119"/>
      <c r="L1031" s="119"/>
      <c r="M1031" s="119"/>
      <c r="N1031" s="119"/>
      <c r="O1031" s="119"/>
      <c r="P1031" s="119"/>
      <c r="Q1031" s="119"/>
      <c r="R1031" s="119" t="s">
        <v>128</v>
      </c>
      <c r="S1031" s="119">
        <v>0</v>
      </c>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row>
    <row r="1032" spans="1:47" outlineLevel="1">
      <c r="A1032" s="120"/>
      <c r="B1032" s="122"/>
      <c r="C1032" s="141" t="s">
        <v>209</v>
      </c>
      <c r="D1032" s="159"/>
      <c r="E1032" s="149"/>
      <c r="F1032" s="176"/>
      <c r="G1032" s="124"/>
      <c r="H1032" s="173">
        <v>0</v>
      </c>
      <c r="I1032" s="119"/>
      <c r="J1032" s="119"/>
      <c r="K1032" s="119"/>
      <c r="L1032" s="119"/>
      <c r="M1032" s="119"/>
      <c r="N1032" s="119"/>
      <c r="O1032" s="119"/>
      <c r="P1032" s="119"/>
      <c r="Q1032" s="119"/>
      <c r="R1032" s="119" t="s">
        <v>128</v>
      </c>
      <c r="S1032" s="119">
        <v>2</v>
      </c>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row>
    <row r="1033" spans="1:47" outlineLevel="1">
      <c r="A1033" s="120"/>
      <c r="B1033" s="122"/>
      <c r="C1033" s="142" t="s">
        <v>906</v>
      </c>
      <c r="D1033" s="159"/>
      <c r="E1033" s="149">
        <v>646</v>
      </c>
      <c r="F1033" s="176"/>
      <c r="G1033" s="124"/>
      <c r="H1033" s="173">
        <v>0</v>
      </c>
      <c r="I1033" s="119"/>
      <c r="J1033" s="119"/>
      <c r="K1033" s="119"/>
      <c r="L1033" s="119"/>
      <c r="M1033" s="119"/>
      <c r="N1033" s="119"/>
      <c r="O1033" s="119"/>
      <c r="P1033" s="119"/>
      <c r="Q1033" s="119"/>
      <c r="R1033" s="119" t="s">
        <v>128</v>
      </c>
      <c r="S1033" s="119">
        <v>2</v>
      </c>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row>
    <row r="1034" spans="1:47" outlineLevel="1">
      <c r="A1034" s="120"/>
      <c r="B1034" s="122"/>
      <c r="C1034" s="142" t="s">
        <v>907</v>
      </c>
      <c r="D1034" s="159"/>
      <c r="E1034" s="149">
        <v>121.95</v>
      </c>
      <c r="F1034" s="176"/>
      <c r="G1034" s="124"/>
      <c r="H1034" s="173">
        <v>0</v>
      </c>
      <c r="I1034" s="119"/>
      <c r="J1034" s="119"/>
      <c r="K1034" s="119"/>
      <c r="L1034" s="119"/>
      <c r="M1034" s="119"/>
      <c r="N1034" s="119"/>
      <c r="O1034" s="119"/>
      <c r="P1034" s="119"/>
      <c r="Q1034" s="119"/>
      <c r="R1034" s="119" t="s">
        <v>128</v>
      </c>
      <c r="S1034" s="119">
        <v>2</v>
      </c>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row>
    <row r="1035" spans="1:47" outlineLevel="1">
      <c r="A1035" s="120"/>
      <c r="B1035" s="122"/>
      <c r="C1035" s="142" t="s">
        <v>908</v>
      </c>
      <c r="D1035" s="159"/>
      <c r="E1035" s="149">
        <v>96.81</v>
      </c>
      <c r="F1035" s="176"/>
      <c r="G1035" s="124"/>
      <c r="H1035" s="173">
        <v>0</v>
      </c>
      <c r="I1035" s="119"/>
      <c r="J1035" s="119"/>
      <c r="K1035" s="119"/>
      <c r="L1035" s="119"/>
      <c r="M1035" s="119"/>
      <c r="N1035" s="119"/>
      <c r="O1035" s="119"/>
      <c r="P1035" s="119"/>
      <c r="Q1035" s="119"/>
      <c r="R1035" s="119" t="s">
        <v>128</v>
      </c>
      <c r="S1035" s="119">
        <v>2</v>
      </c>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row>
    <row r="1036" spans="1:47" outlineLevel="1">
      <c r="A1036" s="120"/>
      <c r="B1036" s="122"/>
      <c r="C1036" s="142" t="s">
        <v>909</v>
      </c>
      <c r="D1036" s="159"/>
      <c r="E1036" s="149">
        <v>17.850000000000001</v>
      </c>
      <c r="F1036" s="176"/>
      <c r="G1036" s="124"/>
      <c r="H1036" s="173">
        <v>0</v>
      </c>
      <c r="I1036" s="119"/>
      <c r="J1036" s="119"/>
      <c r="K1036" s="119"/>
      <c r="L1036" s="119"/>
      <c r="M1036" s="119"/>
      <c r="N1036" s="119"/>
      <c r="O1036" s="119"/>
      <c r="P1036" s="119"/>
      <c r="Q1036" s="119"/>
      <c r="R1036" s="119" t="s">
        <v>128</v>
      </c>
      <c r="S1036" s="119">
        <v>2</v>
      </c>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row>
    <row r="1037" spans="1:47" outlineLevel="1">
      <c r="A1037" s="120"/>
      <c r="B1037" s="122"/>
      <c r="C1037" s="142" t="s">
        <v>910</v>
      </c>
      <c r="D1037" s="159"/>
      <c r="E1037" s="149">
        <v>39.26</v>
      </c>
      <c r="F1037" s="176"/>
      <c r="G1037" s="124"/>
      <c r="H1037" s="173">
        <v>0</v>
      </c>
      <c r="I1037" s="119"/>
      <c r="J1037" s="119"/>
      <c r="K1037" s="119"/>
      <c r="L1037" s="119"/>
      <c r="M1037" s="119"/>
      <c r="N1037" s="119"/>
      <c r="O1037" s="119"/>
      <c r="P1037" s="119"/>
      <c r="Q1037" s="119"/>
      <c r="R1037" s="119" t="s">
        <v>128</v>
      </c>
      <c r="S1037" s="119">
        <v>2</v>
      </c>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row>
    <row r="1038" spans="1:47" outlineLevel="1">
      <c r="A1038" s="120"/>
      <c r="B1038" s="122"/>
      <c r="C1038" s="142" t="s">
        <v>911</v>
      </c>
      <c r="D1038" s="159"/>
      <c r="E1038" s="149">
        <v>169</v>
      </c>
      <c r="F1038" s="176"/>
      <c r="G1038" s="124"/>
      <c r="H1038" s="173">
        <v>0</v>
      </c>
      <c r="I1038" s="119"/>
      <c r="J1038" s="119"/>
      <c r="K1038" s="119"/>
      <c r="L1038" s="119"/>
      <c r="M1038" s="119"/>
      <c r="N1038" s="119"/>
      <c r="O1038" s="119"/>
      <c r="P1038" s="119"/>
      <c r="Q1038" s="119"/>
      <c r="R1038" s="119" t="s">
        <v>128</v>
      </c>
      <c r="S1038" s="119">
        <v>2</v>
      </c>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119"/>
      <c r="AQ1038" s="119"/>
      <c r="AR1038" s="119"/>
      <c r="AS1038" s="119"/>
      <c r="AT1038" s="119"/>
      <c r="AU1038" s="119"/>
    </row>
    <row r="1039" spans="1:47" outlineLevel="1">
      <c r="A1039" s="120"/>
      <c r="B1039" s="122"/>
      <c r="C1039" s="142" t="s">
        <v>912</v>
      </c>
      <c r="D1039" s="159"/>
      <c r="E1039" s="149">
        <v>85</v>
      </c>
      <c r="F1039" s="176"/>
      <c r="G1039" s="124"/>
      <c r="H1039" s="173">
        <v>0</v>
      </c>
      <c r="I1039" s="119"/>
      <c r="J1039" s="119"/>
      <c r="K1039" s="119"/>
      <c r="L1039" s="119"/>
      <c r="M1039" s="119"/>
      <c r="N1039" s="119"/>
      <c r="O1039" s="119"/>
      <c r="P1039" s="119"/>
      <c r="Q1039" s="119"/>
      <c r="R1039" s="119" t="s">
        <v>128</v>
      </c>
      <c r="S1039" s="119">
        <v>2</v>
      </c>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row>
    <row r="1040" spans="1:47" outlineLevel="1">
      <c r="A1040" s="120"/>
      <c r="B1040" s="122"/>
      <c r="C1040" s="142" t="s">
        <v>913</v>
      </c>
      <c r="D1040" s="159"/>
      <c r="E1040" s="149">
        <v>46.5</v>
      </c>
      <c r="F1040" s="176"/>
      <c r="G1040" s="124"/>
      <c r="H1040" s="173">
        <v>0</v>
      </c>
      <c r="I1040" s="119"/>
      <c r="J1040" s="119"/>
      <c r="K1040" s="119"/>
      <c r="L1040" s="119"/>
      <c r="M1040" s="119"/>
      <c r="N1040" s="119"/>
      <c r="O1040" s="119"/>
      <c r="P1040" s="119"/>
      <c r="Q1040" s="119"/>
      <c r="R1040" s="119" t="s">
        <v>128</v>
      </c>
      <c r="S1040" s="119">
        <v>2</v>
      </c>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row>
    <row r="1041" spans="1:47" outlineLevel="1">
      <c r="A1041" s="120"/>
      <c r="B1041" s="122"/>
      <c r="C1041" s="142" t="s">
        <v>914</v>
      </c>
      <c r="D1041" s="159"/>
      <c r="E1041" s="149">
        <v>12</v>
      </c>
      <c r="F1041" s="176"/>
      <c r="G1041" s="124"/>
      <c r="H1041" s="173">
        <v>0</v>
      </c>
      <c r="I1041" s="119"/>
      <c r="J1041" s="119"/>
      <c r="K1041" s="119"/>
      <c r="L1041" s="119"/>
      <c r="M1041" s="119"/>
      <c r="N1041" s="119"/>
      <c r="O1041" s="119"/>
      <c r="P1041" s="119"/>
      <c r="Q1041" s="119"/>
      <c r="R1041" s="119" t="s">
        <v>128</v>
      </c>
      <c r="S1041" s="119">
        <v>2</v>
      </c>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row>
    <row r="1042" spans="1:47" outlineLevel="1">
      <c r="A1042" s="120"/>
      <c r="B1042" s="122"/>
      <c r="C1042" s="142" t="s">
        <v>915</v>
      </c>
      <c r="D1042" s="159"/>
      <c r="E1042" s="149">
        <v>20</v>
      </c>
      <c r="F1042" s="176"/>
      <c r="G1042" s="124"/>
      <c r="H1042" s="173">
        <v>0</v>
      </c>
      <c r="I1042" s="119"/>
      <c r="J1042" s="119"/>
      <c r="K1042" s="119"/>
      <c r="L1042" s="119"/>
      <c r="M1042" s="119"/>
      <c r="N1042" s="119"/>
      <c r="O1042" s="119"/>
      <c r="P1042" s="119"/>
      <c r="Q1042" s="119"/>
      <c r="R1042" s="119" t="s">
        <v>128</v>
      </c>
      <c r="S1042" s="119">
        <v>2</v>
      </c>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row>
    <row r="1043" spans="1:47" outlineLevel="1">
      <c r="A1043" s="120"/>
      <c r="B1043" s="122"/>
      <c r="C1043" s="141" t="s">
        <v>214</v>
      </c>
      <c r="D1043" s="159"/>
      <c r="E1043" s="149"/>
      <c r="F1043" s="176"/>
      <c r="G1043" s="124"/>
      <c r="H1043" s="173">
        <v>0</v>
      </c>
      <c r="I1043" s="119"/>
      <c r="J1043" s="119"/>
      <c r="K1043" s="119"/>
      <c r="L1043" s="119"/>
      <c r="M1043" s="119"/>
      <c r="N1043" s="119"/>
      <c r="O1043" s="119"/>
      <c r="P1043" s="119"/>
      <c r="Q1043" s="119"/>
      <c r="R1043" s="119" t="s">
        <v>128</v>
      </c>
      <c r="S1043" s="119">
        <v>0</v>
      </c>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row>
    <row r="1044" spans="1:47" outlineLevel="1">
      <c r="A1044" s="120"/>
      <c r="B1044" s="122"/>
      <c r="C1044" s="139" t="s">
        <v>916</v>
      </c>
      <c r="D1044" s="157"/>
      <c r="E1044" s="148">
        <v>1442.5255</v>
      </c>
      <c r="F1044" s="176"/>
      <c r="G1044" s="124"/>
      <c r="H1044" s="173">
        <v>0</v>
      </c>
      <c r="I1044" s="119"/>
      <c r="J1044" s="119"/>
      <c r="K1044" s="119"/>
      <c r="L1044" s="119"/>
      <c r="M1044" s="119"/>
      <c r="N1044" s="119"/>
      <c r="O1044" s="119"/>
      <c r="P1044" s="119"/>
      <c r="Q1044" s="119"/>
      <c r="R1044" s="119" t="s">
        <v>128</v>
      </c>
      <c r="S1044" s="119">
        <v>0</v>
      </c>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row>
    <row r="1045" spans="1:47" ht="22.5" outlineLevel="1">
      <c r="A1045" s="120">
        <v>208</v>
      </c>
      <c r="B1045" s="122" t="s">
        <v>917</v>
      </c>
      <c r="C1045" s="138" t="s">
        <v>918</v>
      </c>
      <c r="D1045" s="156" t="s">
        <v>179</v>
      </c>
      <c r="E1045" s="124">
        <v>900</v>
      </c>
      <c r="F1045" s="176"/>
      <c r="G1045" s="124">
        <f>ROUND(E1045*F1045,2)</f>
        <v>0</v>
      </c>
      <c r="H1045" s="173" t="s">
        <v>1523</v>
      </c>
      <c r="I1045" s="119"/>
      <c r="J1045" s="119"/>
      <c r="K1045" s="119"/>
      <c r="L1045" s="119"/>
      <c r="M1045" s="119"/>
      <c r="N1045" s="119"/>
      <c r="O1045" s="119"/>
      <c r="P1045" s="119"/>
      <c r="Q1045" s="119"/>
      <c r="R1045" s="119" t="s">
        <v>126</v>
      </c>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row>
    <row r="1046" spans="1:47" outlineLevel="1">
      <c r="A1046" s="120"/>
      <c r="B1046" s="122"/>
      <c r="C1046" s="139" t="s">
        <v>885</v>
      </c>
      <c r="D1046" s="157"/>
      <c r="E1046" s="148"/>
      <c r="F1046" s="176"/>
      <c r="G1046" s="124"/>
      <c r="H1046" s="173">
        <v>0</v>
      </c>
      <c r="I1046" s="119"/>
      <c r="J1046" s="119"/>
      <c r="K1046" s="119"/>
      <c r="L1046" s="119"/>
      <c r="M1046" s="119"/>
      <c r="N1046" s="119"/>
      <c r="O1046" s="119"/>
      <c r="P1046" s="119"/>
      <c r="Q1046" s="119"/>
      <c r="R1046" s="119" t="s">
        <v>128</v>
      </c>
      <c r="S1046" s="119">
        <v>0</v>
      </c>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row>
    <row r="1047" spans="1:47" ht="22.5" outlineLevel="1">
      <c r="A1047" s="120"/>
      <c r="B1047" s="122"/>
      <c r="C1047" s="139" t="s">
        <v>188</v>
      </c>
      <c r="D1047" s="157"/>
      <c r="E1047" s="148"/>
      <c r="F1047" s="176"/>
      <c r="G1047" s="124"/>
      <c r="H1047" s="173">
        <v>0</v>
      </c>
      <c r="I1047" s="119"/>
      <c r="J1047" s="119"/>
      <c r="K1047" s="119"/>
      <c r="L1047" s="119"/>
      <c r="M1047" s="119"/>
      <c r="N1047" s="119"/>
      <c r="O1047" s="119"/>
      <c r="P1047" s="119"/>
      <c r="Q1047" s="119"/>
      <c r="R1047" s="119" t="s">
        <v>128</v>
      </c>
      <c r="S1047" s="119">
        <v>0</v>
      </c>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row>
    <row r="1048" spans="1:47" outlineLevel="1">
      <c r="A1048" s="120"/>
      <c r="B1048" s="122"/>
      <c r="C1048" s="139" t="s">
        <v>886</v>
      </c>
      <c r="D1048" s="157"/>
      <c r="E1048" s="148">
        <v>646</v>
      </c>
      <c r="F1048" s="176"/>
      <c r="G1048" s="124"/>
      <c r="H1048" s="173">
        <v>0</v>
      </c>
      <c r="I1048" s="119"/>
      <c r="J1048" s="119"/>
      <c r="K1048" s="119"/>
      <c r="L1048" s="119"/>
      <c r="M1048" s="119"/>
      <c r="N1048" s="119"/>
      <c r="O1048" s="119"/>
      <c r="P1048" s="119"/>
      <c r="Q1048" s="119"/>
      <c r="R1048" s="119" t="s">
        <v>128</v>
      </c>
      <c r="S1048" s="119">
        <v>0</v>
      </c>
      <c r="T1048" s="119"/>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row>
    <row r="1049" spans="1:47" outlineLevel="1">
      <c r="A1049" s="120"/>
      <c r="B1049" s="122"/>
      <c r="C1049" s="139" t="s">
        <v>887</v>
      </c>
      <c r="D1049" s="157"/>
      <c r="E1049" s="148">
        <v>169</v>
      </c>
      <c r="F1049" s="176"/>
      <c r="G1049" s="124"/>
      <c r="H1049" s="173">
        <v>0</v>
      </c>
      <c r="I1049" s="119"/>
      <c r="J1049" s="119"/>
      <c r="K1049" s="119"/>
      <c r="L1049" s="119"/>
      <c r="M1049" s="119"/>
      <c r="N1049" s="119"/>
      <c r="O1049" s="119"/>
      <c r="P1049" s="119"/>
      <c r="Q1049" s="119"/>
      <c r="R1049" s="119" t="s">
        <v>128</v>
      </c>
      <c r="S1049" s="119">
        <v>0</v>
      </c>
      <c r="T1049" s="119"/>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row>
    <row r="1050" spans="1:47" outlineLevel="1">
      <c r="A1050" s="120"/>
      <c r="B1050" s="122"/>
      <c r="C1050" s="139" t="s">
        <v>888</v>
      </c>
      <c r="D1050" s="157"/>
      <c r="E1050" s="148">
        <v>85</v>
      </c>
      <c r="F1050" s="176"/>
      <c r="G1050" s="124"/>
      <c r="H1050" s="173">
        <v>0</v>
      </c>
      <c r="I1050" s="119"/>
      <c r="J1050" s="119"/>
      <c r="K1050" s="119"/>
      <c r="L1050" s="119"/>
      <c r="M1050" s="119"/>
      <c r="N1050" s="119"/>
      <c r="O1050" s="119"/>
      <c r="P1050" s="119"/>
      <c r="Q1050" s="119"/>
      <c r="R1050" s="119" t="s">
        <v>128</v>
      </c>
      <c r="S1050" s="119">
        <v>0</v>
      </c>
      <c r="T1050" s="119"/>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row>
    <row r="1051" spans="1:47" ht="22.5" outlineLevel="1">
      <c r="A1051" s="120">
        <v>209</v>
      </c>
      <c r="B1051" s="122" t="s">
        <v>919</v>
      </c>
      <c r="C1051" s="138" t="s">
        <v>920</v>
      </c>
      <c r="D1051" s="156" t="s">
        <v>179</v>
      </c>
      <c r="E1051" s="124">
        <v>354.37</v>
      </c>
      <c r="F1051" s="176"/>
      <c r="G1051" s="124">
        <f>ROUND(E1051*F1051,2)</f>
        <v>0</v>
      </c>
      <c r="H1051" s="173" t="s">
        <v>1523</v>
      </c>
      <c r="I1051" s="119"/>
      <c r="J1051" s="119"/>
      <c r="K1051" s="119"/>
      <c r="L1051" s="119"/>
      <c r="M1051" s="119"/>
      <c r="N1051" s="119"/>
      <c r="O1051" s="119"/>
      <c r="P1051" s="119"/>
      <c r="Q1051" s="119"/>
      <c r="R1051" s="119" t="s">
        <v>126</v>
      </c>
      <c r="S1051" s="119"/>
      <c r="T1051" s="119"/>
      <c r="U1051" s="119"/>
      <c r="V1051" s="119"/>
      <c r="W1051" s="119"/>
      <c r="X1051" s="119"/>
      <c r="Y1051" s="119"/>
      <c r="Z1051" s="119"/>
      <c r="AA1051" s="119"/>
      <c r="AB1051" s="119"/>
      <c r="AC1051" s="119"/>
      <c r="AD1051" s="119"/>
      <c r="AE1051" s="119"/>
      <c r="AF1051" s="119"/>
      <c r="AG1051" s="119"/>
      <c r="AH1051" s="119"/>
      <c r="AI1051" s="119"/>
      <c r="AJ1051" s="119"/>
      <c r="AK1051" s="119"/>
      <c r="AL1051" s="119"/>
      <c r="AM1051" s="119"/>
      <c r="AN1051" s="119"/>
      <c r="AO1051" s="119"/>
      <c r="AP1051" s="119"/>
      <c r="AQ1051" s="119"/>
      <c r="AR1051" s="119"/>
      <c r="AS1051" s="119"/>
      <c r="AT1051" s="119"/>
      <c r="AU1051" s="119"/>
    </row>
    <row r="1052" spans="1:47" outlineLevel="1">
      <c r="A1052" s="120"/>
      <c r="B1052" s="122"/>
      <c r="C1052" s="139" t="s">
        <v>885</v>
      </c>
      <c r="D1052" s="157"/>
      <c r="E1052" s="148"/>
      <c r="F1052" s="176"/>
      <c r="G1052" s="124"/>
      <c r="H1052" s="173">
        <v>0</v>
      </c>
      <c r="I1052" s="119"/>
      <c r="J1052" s="119"/>
      <c r="K1052" s="119"/>
      <c r="L1052" s="119"/>
      <c r="M1052" s="119"/>
      <c r="N1052" s="119"/>
      <c r="O1052" s="119"/>
      <c r="P1052" s="119"/>
      <c r="Q1052" s="119"/>
      <c r="R1052" s="119" t="s">
        <v>128</v>
      </c>
      <c r="S1052" s="119">
        <v>0</v>
      </c>
      <c r="T1052" s="119"/>
      <c r="U1052" s="119"/>
      <c r="V1052" s="119"/>
      <c r="W1052" s="119"/>
      <c r="X1052" s="119"/>
      <c r="Y1052" s="119"/>
      <c r="Z1052" s="119"/>
      <c r="AA1052" s="119"/>
      <c r="AB1052" s="119"/>
      <c r="AC1052" s="119"/>
      <c r="AD1052" s="119"/>
      <c r="AE1052" s="119"/>
      <c r="AF1052" s="119"/>
      <c r="AG1052" s="119"/>
      <c r="AH1052" s="119"/>
      <c r="AI1052" s="119"/>
      <c r="AJ1052" s="119"/>
      <c r="AK1052" s="119"/>
      <c r="AL1052" s="119"/>
      <c r="AM1052" s="119"/>
      <c r="AN1052" s="119"/>
      <c r="AO1052" s="119"/>
      <c r="AP1052" s="119"/>
      <c r="AQ1052" s="119"/>
      <c r="AR1052" s="119"/>
      <c r="AS1052" s="119"/>
      <c r="AT1052" s="119"/>
      <c r="AU1052" s="119"/>
    </row>
    <row r="1053" spans="1:47" ht="22.5" outlineLevel="1">
      <c r="A1053" s="120"/>
      <c r="B1053" s="122"/>
      <c r="C1053" s="139" t="s">
        <v>188</v>
      </c>
      <c r="D1053" s="157"/>
      <c r="E1053" s="148"/>
      <c r="F1053" s="176"/>
      <c r="G1053" s="124"/>
      <c r="H1053" s="173">
        <v>0</v>
      </c>
      <c r="I1053" s="119"/>
      <c r="J1053" s="119"/>
      <c r="K1053" s="119"/>
      <c r="L1053" s="119"/>
      <c r="M1053" s="119"/>
      <c r="N1053" s="119"/>
      <c r="O1053" s="119"/>
      <c r="P1053" s="119"/>
      <c r="Q1053" s="119"/>
      <c r="R1053" s="119" t="s">
        <v>128</v>
      </c>
      <c r="S1053" s="119">
        <v>0</v>
      </c>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row>
    <row r="1054" spans="1:47" outlineLevel="1">
      <c r="A1054" s="120"/>
      <c r="B1054" s="122"/>
      <c r="C1054" s="139" t="s">
        <v>891</v>
      </c>
      <c r="D1054" s="157"/>
      <c r="E1054" s="148"/>
      <c r="F1054" s="176"/>
      <c r="G1054" s="124"/>
      <c r="H1054" s="173">
        <v>0</v>
      </c>
      <c r="I1054" s="119"/>
      <c r="J1054" s="119"/>
      <c r="K1054" s="119"/>
      <c r="L1054" s="119"/>
      <c r="M1054" s="119"/>
      <c r="N1054" s="119"/>
      <c r="O1054" s="119"/>
      <c r="P1054" s="119"/>
      <c r="Q1054" s="119"/>
      <c r="R1054" s="119" t="s">
        <v>128</v>
      </c>
      <c r="S1054" s="119">
        <v>0</v>
      </c>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row>
    <row r="1055" spans="1:47" outlineLevel="1">
      <c r="A1055" s="120"/>
      <c r="B1055" s="122"/>
      <c r="C1055" s="139" t="s">
        <v>892</v>
      </c>
      <c r="D1055" s="157"/>
      <c r="E1055" s="148">
        <v>121.95</v>
      </c>
      <c r="F1055" s="176"/>
      <c r="G1055" s="124"/>
      <c r="H1055" s="173">
        <v>0</v>
      </c>
      <c r="I1055" s="119"/>
      <c r="J1055" s="119"/>
      <c r="K1055" s="119"/>
      <c r="L1055" s="119"/>
      <c r="M1055" s="119"/>
      <c r="N1055" s="119"/>
      <c r="O1055" s="119"/>
      <c r="P1055" s="119"/>
      <c r="Q1055" s="119"/>
      <c r="R1055" s="119" t="s">
        <v>128</v>
      </c>
      <c r="S1055" s="119">
        <v>0</v>
      </c>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row>
    <row r="1056" spans="1:47" outlineLevel="1">
      <c r="A1056" s="120"/>
      <c r="B1056" s="122"/>
      <c r="C1056" s="139" t="s">
        <v>893</v>
      </c>
      <c r="D1056" s="157"/>
      <c r="E1056" s="148">
        <v>96.81</v>
      </c>
      <c r="F1056" s="176"/>
      <c r="G1056" s="124"/>
      <c r="H1056" s="173">
        <v>0</v>
      </c>
      <c r="I1056" s="119"/>
      <c r="J1056" s="119"/>
      <c r="K1056" s="119"/>
      <c r="L1056" s="119"/>
      <c r="M1056" s="119"/>
      <c r="N1056" s="119"/>
      <c r="O1056" s="119"/>
      <c r="P1056" s="119"/>
      <c r="Q1056" s="119"/>
      <c r="R1056" s="119" t="s">
        <v>128</v>
      </c>
      <c r="S1056" s="119">
        <v>0</v>
      </c>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row>
    <row r="1057" spans="1:47" outlineLevel="1">
      <c r="A1057" s="120"/>
      <c r="B1057" s="122"/>
      <c r="C1057" s="139" t="s">
        <v>894</v>
      </c>
      <c r="D1057" s="157"/>
      <c r="E1057" s="148">
        <v>17.850000000000001</v>
      </c>
      <c r="F1057" s="176"/>
      <c r="G1057" s="124"/>
      <c r="H1057" s="173">
        <v>0</v>
      </c>
      <c r="I1057" s="119"/>
      <c r="J1057" s="119"/>
      <c r="K1057" s="119"/>
      <c r="L1057" s="119"/>
      <c r="M1057" s="119"/>
      <c r="N1057" s="119"/>
      <c r="O1057" s="119"/>
      <c r="P1057" s="119"/>
      <c r="Q1057" s="119"/>
      <c r="R1057" s="119" t="s">
        <v>128</v>
      </c>
      <c r="S1057" s="119">
        <v>0</v>
      </c>
      <c r="T1057" s="119"/>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row>
    <row r="1058" spans="1:47" outlineLevel="1">
      <c r="A1058" s="120"/>
      <c r="B1058" s="122"/>
      <c r="C1058" s="139" t="s">
        <v>895</v>
      </c>
      <c r="D1058" s="157"/>
      <c r="E1058" s="148">
        <v>39.26</v>
      </c>
      <c r="F1058" s="176"/>
      <c r="G1058" s="124"/>
      <c r="H1058" s="173">
        <v>0</v>
      </c>
      <c r="I1058" s="119"/>
      <c r="J1058" s="119"/>
      <c r="K1058" s="119"/>
      <c r="L1058" s="119"/>
      <c r="M1058" s="119"/>
      <c r="N1058" s="119"/>
      <c r="O1058" s="119"/>
      <c r="P1058" s="119"/>
      <c r="Q1058" s="119"/>
      <c r="R1058" s="119" t="s">
        <v>128</v>
      </c>
      <c r="S1058" s="119">
        <v>0</v>
      </c>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row>
    <row r="1059" spans="1:47" outlineLevel="1">
      <c r="A1059" s="120"/>
      <c r="B1059" s="122"/>
      <c r="C1059" s="139" t="s">
        <v>896</v>
      </c>
      <c r="D1059" s="157"/>
      <c r="E1059" s="148"/>
      <c r="F1059" s="176"/>
      <c r="G1059" s="124"/>
      <c r="H1059" s="173">
        <v>0</v>
      </c>
      <c r="I1059" s="119"/>
      <c r="J1059" s="119"/>
      <c r="K1059" s="119"/>
      <c r="L1059" s="119"/>
      <c r="M1059" s="119"/>
      <c r="N1059" s="119"/>
      <c r="O1059" s="119"/>
      <c r="P1059" s="119"/>
      <c r="Q1059" s="119"/>
      <c r="R1059" s="119" t="s">
        <v>128</v>
      </c>
      <c r="S1059" s="119">
        <v>0</v>
      </c>
      <c r="T1059" s="119"/>
      <c r="U1059" s="119"/>
      <c r="V1059" s="119"/>
      <c r="W1059" s="119"/>
      <c r="X1059" s="119"/>
      <c r="Y1059" s="119"/>
      <c r="Z1059" s="119"/>
      <c r="AA1059" s="119"/>
      <c r="AB1059" s="119"/>
      <c r="AC1059" s="119"/>
      <c r="AD1059" s="119"/>
      <c r="AE1059" s="119"/>
      <c r="AF1059" s="119"/>
      <c r="AG1059" s="119"/>
      <c r="AH1059" s="119"/>
      <c r="AI1059" s="119"/>
      <c r="AJ1059" s="119"/>
      <c r="AK1059" s="119"/>
      <c r="AL1059" s="119"/>
      <c r="AM1059" s="119"/>
      <c r="AN1059" s="119"/>
      <c r="AO1059" s="119"/>
      <c r="AP1059" s="119"/>
      <c r="AQ1059" s="119"/>
      <c r="AR1059" s="119"/>
      <c r="AS1059" s="119"/>
      <c r="AT1059" s="119"/>
      <c r="AU1059" s="119"/>
    </row>
    <row r="1060" spans="1:47" outlineLevel="1">
      <c r="A1060" s="120"/>
      <c r="B1060" s="122"/>
      <c r="C1060" s="139" t="s">
        <v>897</v>
      </c>
      <c r="D1060" s="157"/>
      <c r="E1060" s="148">
        <v>46.5</v>
      </c>
      <c r="F1060" s="176"/>
      <c r="G1060" s="124"/>
      <c r="H1060" s="173">
        <v>0</v>
      </c>
      <c r="I1060" s="119"/>
      <c r="J1060" s="119"/>
      <c r="K1060" s="119"/>
      <c r="L1060" s="119"/>
      <c r="M1060" s="119"/>
      <c r="N1060" s="119"/>
      <c r="O1060" s="119"/>
      <c r="P1060" s="119"/>
      <c r="Q1060" s="119"/>
      <c r="R1060" s="119" t="s">
        <v>128</v>
      </c>
      <c r="S1060" s="119">
        <v>0</v>
      </c>
      <c r="T1060" s="119"/>
      <c r="U1060" s="119"/>
      <c r="V1060" s="119"/>
      <c r="W1060" s="119"/>
      <c r="X1060" s="119"/>
      <c r="Y1060" s="119"/>
      <c r="Z1060" s="119"/>
      <c r="AA1060" s="119"/>
      <c r="AB1060" s="119"/>
      <c r="AC1060" s="119"/>
      <c r="AD1060" s="119"/>
      <c r="AE1060" s="119"/>
      <c r="AF1060" s="119"/>
      <c r="AG1060" s="119"/>
      <c r="AH1060" s="119"/>
      <c r="AI1060" s="119"/>
      <c r="AJ1060" s="119"/>
      <c r="AK1060" s="119"/>
      <c r="AL1060" s="119"/>
      <c r="AM1060" s="119"/>
      <c r="AN1060" s="119"/>
      <c r="AO1060" s="119"/>
      <c r="AP1060" s="119"/>
      <c r="AQ1060" s="119"/>
      <c r="AR1060" s="119"/>
      <c r="AS1060" s="119"/>
      <c r="AT1060" s="119"/>
      <c r="AU1060" s="119"/>
    </row>
    <row r="1061" spans="1:47" outlineLevel="1">
      <c r="A1061" s="120"/>
      <c r="B1061" s="122"/>
      <c r="C1061" s="139" t="s">
        <v>898</v>
      </c>
      <c r="D1061" s="157"/>
      <c r="E1061" s="148">
        <v>12</v>
      </c>
      <c r="F1061" s="176"/>
      <c r="G1061" s="124"/>
      <c r="H1061" s="173">
        <v>0</v>
      </c>
      <c r="I1061" s="119"/>
      <c r="J1061" s="119"/>
      <c r="K1061" s="119"/>
      <c r="L1061" s="119"/>
      <c r="M1061" s="119"/>
      <c r="N1061" s="119"/>
      <c r="O1061" s="119"/>
      <c r="P1061" s="119"/>
      <c r="Q1061" s="119"/>
      <c r="R1061" s="119" t="s">
        <v>128</v>
      </c>
      <c r="S1061" s="119">
        <v>0</v>
      </c>
      <c r="T1061" s="119"/>
      <c r="U1061" s="119"/>
      <c r="V1061" s="119"/>
      <c r="W1061" s="119"/>
      <c r="X1061" s="119"/>
      <c r="Y1061" s="119"/>
      <c r="Z1061" s="119"/>
      <c r="AA1061" s="119"/>
      <c r="AB1061" s="119"/>
      <c r="AC1061" s="119"/>
      <c r="AD1061" s="119"/>
      <c r="AE1061" s="119"/>
      <c r="AF1061" s="119"/>
      <c r="AG1061" s="119"/>
      <c r="AH1061" s="119"/>
      <c r="AI1061" s="119"/>
      <c r="AJ1061" s="119"/>
      <c r="AK1061" s="119"/>
      <c r="AL1061" s="119"/>
      <c r="AM1061" s="119"/>
      <c r="AN1061" s="119"/>
      <c r="AO1061" s="119"/>
      <c r="AP1061" s="119"/>
      <c r="AQ1061" s="119"/>
      <c r="AR1061" s="119"/>
      <c r="AS1061" s="119"/>
      <c r="AT1061" s="119"/>
      <c r="AU1061" s="119"/>
    </row>
    <row r="1062" spans="1:47" outlineLevel="1">
      <c r="A1062" s="120"/>
      <c r="B1062" s="122"/>
      <c r="C1062" s="139" t="s">
        <v>899</v>
      </c>
      <c r="D1062" s="157"/>
      <c r="E1062" s="148">
        <v>20</v>
      </c>
      <c r="F1062" s="176"/>
      <c r="G1062" s="124"/>
      <c r="H1062" s="173">
        <v>0</v>
      </c>
      <c r="I1062" s="119"/>
      <c r="J1062" s="119"/>
      <c r="K1062" s="119"/>
      <c r="L1062" s="119"/>
      <c r="M1062" s="119"/>
      <c r="N1062" s="119"/>
      <c r="O1062" s="119"/>
      <c r="P1062" s="119"/>
      <c r="Q1062" s="119"/>
      <c r="R1062" s="119" t="s">
        <v>128</v>
      </c>
      <c r="S1062" s="119">
        <v>0</v>
      </c>
      <c r="T1062" s="119"/>
      <c r="U1062" s="119"/>
      <c r="V1062" s="119"/>
      <c r="W1062" s="119"/>
      <c r="X1062" s="119"/>
      <c r="Y1062" s="119"/>
      <c r="Z1062" s="119"/>
      <c r="AA1062" s="119"/>
      <c r="AB1062" s="119"/>
      <c r="AC1062" s="119"/>
      <c r="AD1062" s="119"/>
      <c r="AE1062" s="119"/>
      <c r="AF1062" s="119"/>
      <c r="AG1062" s="119"/>
      <c r="AH1062" s="119"/>
      <c r="AI1062" s="119"/>
      <c r="AJ1062" s="119"/>
      <c r="AK1062" s="119"/>
      <c r="AL1062" s="119"/>
      <c r="AM1062" s="119"/>
      <c r="AN1062" s="119"/>
      <c r="AO1062" s="119"/>
      <c r="AP1062" s="119"/>
      <c r="AQ1062" s="119"/>
      <c r="AR1062" s="119"/>
      <c r="AS1062" s="119"/>
      <c r="AT1062" s="119"/>
      <c r="AU1062" s="119"/>
    </row>
    <row r="1063" spans="1:47" ht="22.5" outlineLevel="1">
      <c r="A1063" s="120">
        <v>210</v>
      </c>
      <c r="B1063" s="122" t="s">
        <v>1524</v>
      </c>
      <c r="C1063" s="138" t="s">
        <v>922</v>
      </c>
      <c r="D1063" s="156" t="s">
        <v>179</v>
      </c>
      <c r="E1063" s="124">
        <v>1442.5255</v>
      </c>
      <c r="F1063" s="176"/>
      <c r="G1063" s="124">
        <f>ROUND(E1063*F1063,2)</f>
        <v>0</v>
      </c>
      <c r="H1063" s="173" t="s">
        <v>1522</v>
      </c>
      <c r="I1063" s="119"/>
      <c r="J1063" s="119"/>
      <c r="K1063" s="119"/>
      <c r="L1063" s="119"/>
      <c r="M1063" s="119"/>
      <c r="N1063" s="119"/>
      <c r="O1063" s="119"/>
      <c r="P1063" s="119"/>
      <c r="Q1063" s="119"/>
      <c r="R1063" s="119" t="s">
        <v>225</v>
      </c>
      <c r="S1063" s="119"/>
      <c r="T1063" s="119"/>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row>
    <row r="1064" spans="1:47" outlineLevel="1">
      <c r="A1064" s="120"/>
      <c r="B1064" s="122"/>
      <c r="C1064" s="139" t="s">
        <v>885</v>
      </c>
      <c r="D1064" s="157"/>
      <c r="E1064" s="148"/>
      <c r="F1064" s="176"/>
      <c r="G1064" s="124"/>
      <c r="H1064" s="173">
        <v>0</v>
      </c>
      <c r="I1064" s="119"/>
      <c r="J1064" s="119"/>
      <c r="K1064" s="119"/>
      <c r="L1064" s="119"/>
      <c r="M1064" s="119"/>
      <c r="N1064" s="119"/>
      <c r="O1064" s="119"/>
      <c r="P1064" s="119"/>
      <c r="Q1064" s="119"/>
      <c r="R1064" s="119" t="s">
        <v>128</v>
      </c>
      <c r="S1064" s="119">
        <v>0</v>
      </c>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row>
    <row r="1065" spans="1:47" ht="22.5" outlineLevel="1">
      <c r="A1065" s="120"/>
      <c r="B1065" s="122"/>
      <c r="C1065" s="139" t="s">
        <v>188</v>
      </c>
      <c r="D1065" s="157"/>
      <c r="E1065" s="148"/>
      <c r="F1065" s="176"/>
      <c r="G1065" s="124"/>
      <c r="H1065" s="173">
        <v>0</v>
      </c>
      <c r="I1065" s="119"/>
      <c r="J1065" s="119"/>
      <c r="K1065" s="119"/>
      <c r="L1065" s="119"/>
      <c r="M1065" s="119"/>
      <c r="N1065" s="119"/>
      <c r="O1065" s="119"/>
      <c r="P1065" s="119"/>
      <c r="Q1065" s="119"/>
      <c r="R1065" s="119" t="s">
        <v>128</v>
      </c>
      <c r="S1065" s="119">
        <v>0</v>
      </c>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row>
    <row r="1066" spans="1:47" outlineLevel="1">
      <c r="A1066" s="120"/>
      <c r="B1066" s="122"/>
      <c r="C1066" s="141" t="s">
        <v>209</v>
      </c>
      <c r="D1066" s="159"/>
      <c r="E1066" s="149"/>
      <c r="F1066" s="176"/>
      <c r="G1066" s="124"/>
      <c r="H1066" s="173">
        <v>0</v>
      </c>
      <c r="I1066" s="119"/>
      <c r="J1066" s="119"/>
      <c r="K1066" s="119"/>
      <c r="L1066" s="119"/>
      <c r="M1066" s="119"/>
      <c r="N1066" s="119"/>
      <c r="O1066" s="119"/>
      <c r="P1066" s="119"/>
      <c r="Q1066" s="119"/>
      <c r="R1066" s="119" t="s">
        <v>128</v>
      </c>
      <c r="S1066" s="119">
        <v>2</v>
      </c>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row>
    <row r="1067" spans="1:47" outlineLevel="1">
      <c r="A1067" s="120"/>
      <c r="B1067" s="122"/>
      <c r="C1067" s="142" t="s">
        <v>906</v>
      </c>
      <c r="D1067" s="159"/>
      <c r="E1067" s="149">
        <v>646</v>
      </c>
      <c r="F1067" s="176"/>
      <c r="G1067" s="124"/>
      <c r="H1067" s="173">
        <v>0</v>
      </c>
      <c r="I1067" s="119"/>
      <c r="J1067" s="119"/>
      <c r="K1067" s="119"/>
      <c r="L1067" s="119"/>
      <c r="M1067" s="119"/>
      <c r="N1067" s="119"/>
      <c r="O1067" s="119"/>
      <c r="P1067" s="119"/>
      <c r="Q1067" s="119"/>
      <c r="R1067" s="119" t="s">
        <v>128</v>
      </c>
      <c r="S1067" s="119">
        <v>2</v>
      </c>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row>
    <row r="1068" spans="1:47" outlineLevel="1">
      <c r="A1068" s="120"/>
      <c r="B1068" s="122"/>
      <c r="C1068" s="142" t="s">
        <v>907</v>
      </c>
      <c r="D1068" s="159"/>
      <c r="E1068" s="149">
        <v>121.95</v>
      </c>
      <c r="F1068" s="176"/>
      <c r="G1068" s="124"/>
      <c r="H1068" s="173">
        <v>0</v>
      </c>
      <c r="I1068" s="119"/>
      <c r="J1068" s="119"/>
      <c r="K1068" s="119"/>
      <c r="L1068" s="119"/>
      <c r="M1068" s="119"/>
      <c r="N1068" s="119"/>
      <c r="O1068" s="119"/>
      <c r="P1068" s="119"/>
      <c r="Q1068" s="119"/>
      <c r="R1068" s="119" t="s">
        <v>128</v>
      </c>
      <c r="S1068" s="119">
        <v>2</v>
      </c>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row>
    <row r="1069" spans="1:47" outlineLevel="1">
      <c r="A1069" s="120"/>
      <c r="B1069" s="122"/>
      <c r="C1069" s="142" t="s">
        <v>908</v>
      </c>
      <c r="D1069" s="159"/>
      <c r="E1069" s="149">
        <v>96.81</v>
      </c>
      <c r="F1069" s="176"/>
      <c r="G1069" s="124"/>
      <c r="H1069" s="173">
        <v>0</v>
      </c>
      <c r="I1069" s="119"/>
      <c r="J1069" s="119"/>
      <c r="K1069" s="119"/>
      <c r="L1069" s="119"/>
      <c r="M1069" s="119"/>
      <c r="N1069" s="119"/>
      <c r="O1069" s="119"/>
      <c r="P1069" s="119"/>
      <c r="Q1069" s="119"/>
      <c r="R1069" s="119" t="s">
        <v>128</v>
      </c>
      <c r="S1069" s="119">
        <v>2</v>
      </c>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row>
    <row r="1070" spans="1:47" outlineLevel="1">
      <c r="A1070" s="120"/>
      <c r="B1070" s="122"/>
      <c r="C1070" s="142" t="s">
        <v>909</v>
      </c>
      <c r="D1070" s="159"/>
      <c r="E1070" s="149">
        <v>17.850000000000001</v>
      </c>
      <c r="F1070" s="176"/>
      <c r="G1070" s="124"/>
      <c r="H1070" s="173">
        <v>0</v>
      </c>
      <c r="I1070" s="119"/>
      <c r="J1070" s="119"/>
      <c r="K1070" s="119"/>
      <c r="L1070" s="119"/>
      <c r="M1070" s="119"/>
      <c r="N1070" s="119"/>
      <c r="O1070" s="119"/>
      <c r="P1070" s="119"/>
      <c r="Q1070" s="119"/>
      <c r="R1070" s="119" t="s">
        <v>128</v>
      </c>
      <c r="S1070" s="119">
        <v>2</v>
      </c>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row>
    <row r="1071" spans="1:47" outlineLevel="1">
      <c r="A1071" s="120"/>
      <c r="B1071" s="122"/>
      <c r="C1071" s="142" t="s">
        <v>910</v>
      </c>
      <c r="D1071" s="159"/>
      <c r="E1071" s="149">
        <v>39.26</v>
      </c>
      <c r="F1071" s="176"/>
      <c r="G1071" s="124"/>
      <c r="H1071" s="173">
        <v>0</v>
      </c>
      <c r="I1071" s="119"/>
      <c r="J1071" s="119"/>
      <c r="K1071" s="119"/>
      <c r="L1071" s="119"/>
      <c r="M1071" s="119"/>
      <c r="N1071" s="119"/>
      <c r="O1071" s="119"/>
      <c r="P1071" s="119"/>
      <c r="Q1071" s="119"/>
      <c r="R1071" s="119" t="s">
        <v>128</v>
      </c>
      <c r="S1071" s="119">
        <v>2</v>
      </c>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row>
    <row r="1072" spans="1:47" outlineLevel="1">
      <c r="A1072" s="120"/>
      <c r="B1072" s="122"/>
      <c r="C1072" s="142" t="s">
        <v>911</v>
      </c>
      <c r="D1072" s="159"/>
      <c r="E1072" s="149">
        <v>169</v>
      </c>
      <c r="F1072" s="176"/>
      <c r="G1072" s="124"/>
      <c r="H1072" s="173">
        <v>0</v>
      </c>
      <c r="I1072" s="119"/>
      <c r="J1072" s="119"/>
      <c r="K1072" s="119"/>
      <c r="L1072" s="119"/>
      <c r="M1072" s="119"/>
      <c r="N1072" s="119"/>
      <c r="O1072" s="119"/>
      <c r="P1072" s="119"/>
      <c r="Q1072" s="119"/>
      <c r="R1072" s="119" t="s">
        <v>128</v>
      </c>
      <c r="S1072" s="119">
        <v>2</v>
      </c>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row>
    <row r="1073" spans="1:47" outlineLevel="1">
      <c r="A1073" s="120"/>
      <c r="B1073" s="122"/>
      <c r="C1073" s="142" t="s">
        <v>912</v>
      </c>
      <c r="D1073" s="159"/>
      <c r="E1073" s="149">
        <v>85</v>
      </c>
      <c r="F1073" s="176"/>
      <c r="G1073" s="124"/>
      <c r="H1073" s="173">
        <v>0</v>
      </c>
      <c r="I1073" s="119"/>
      <c r="J1073" s="119"/>
      <c r="K1073" s="119"/>
      <c r="L1073" s="119"/>
      <c r="M1073" s="119"/>
      <c r="N1073" s="119"/>
      <c r="O1073" s="119"/>
      <c r="P1073" s="119"/>
      <c r="Q1073" s="119"/>
      <c r="R1073" s="119" t="s">
        <v>128</v>
      </c>
      <c r="S1073" s="119">
        <v>2</v>
      </c>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row>
    <row r="1074" spans="1:47" outlineLevel="1">
      <c r="A1074" s="120"/>
      <c r="B1074" s="122"/>
      <c r="C1074" s="142" t="s">
        <v>913</v>
      </c>
      <c r="D1074" s="159"/>
      <c r="E1074" s="149">
        <v>46.5</v>
      </c>
      <c r="F1074" s="176"/>
      <c r="G1074" s="124"/>
      <c r="H1074" s="173">
        <v>0</v>
      </c>
      <c r="I1074" s="119"/>
      <c r="J1074" s="119"/>
      <c r="K1074" s="119"/>
      <c r="L1074" s="119"/>
      <c r="M1074" s="119"/>
      <c r="N1074" s="119"/>
      <c r="O1074" s="119"/>
      <c r="P1074" s="119"/>
      <c r="Q1074" s="119"/>
      <c r="R1074" s="119" t="s">
        <v>128</v>
      </c>
      <c r="S1074" s="119">
        <v>2</v>
      </c>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row>
    <row r="1075" spans="1:47" outlineLevel="1">
      <c r="A1075" s="120"/>
      <c r="B1075" s="122"/>
      <c r="C1075" s="142" t="s">
        <v>914</v>
      </c>
      <c r="D1075" s="159"/>
      <c r="E1075" s="149">
        <v>12</v>
      </c>
      <c r="F1075" s="176"/>
      <c r="G1075" s="124"/>
      <c r="H1075" s="173">
        <v>0</v>
      </c>
      <c r="I1075" s="119"/>
      <c r="J1075" s="119"/>
      <c r="K1075" s="119"/>
      <c r="L1075" s="119"/>
      <c r="M1075" s="119"/>
      <c r="N1075" s="119"/>
      <c r="O1075" s="119"/>
      <c r="P1075" s="119"/>
      <c r="Q1075" s="119"/>
      <c r="R1075" s="119" t="s">
        <v>128</v>
      </c>
      <c r="S1075" s="119">
        <v>2</v>
      </c>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row>
    <row r="1076" spans="1:47" outlineLevel="1">
      <c r="A1076" s="120"/>
      <c r="B1076" s="122"/>
      <c r="C1076" s="142" t="s">
        <v>915</v>
      </c>
      <c r="D1076" s="159"/>
      <c r="E1076" s="149">
        <v>20</v>
      </c>
      <c r="F1076" s="176"/>
      <c r="G1076" s="124"/>
      <c r="H1076" s="173">
        <v>0</v>
      </c>
      <c r="I1076" s="119"/>
      <c r="J1076" s="119"/>
      <c r="K1076" s="119"/>
      <c r="L1076" s="119"/>
      <c r="M1076" s="119"/>
      <c r="N1076" s="119"/>
      <c r="O1076" s="119"/>
      <c r="P1076" s="119"/>
      <c r="Q1076" s="119"/>
      <c r="R1076" s="119" t="s">
        <v>128</v>
      </c>
      <c r="S1076" s="119">
        <v>2</v>
      </c>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row>
    <row r="1077" spans="1:47" outlineLevel="1">
      <c r="A1077" s="120"/>
      <c r="B1077" s="122"/>
      <c r="C1077" s="141" t="s">
        <v>214</v>
      </c>
      <c r="D1077" s="159"/>
      <c r="E1077" s="149"/>
      <c r="F1077" s="176"/>
      <c r="G1077" s="124"/>
      <c r="H1077" s="173">
        <v>0</v>
      </c>
      <c r="I1077" s="119"/>
      <c r="J1077" s="119"/>
      <c r="K1077" s="119"/>
      <c r="L1077" s="119"/>
      <c r="M1077" s="119"/>
      <c r="N1077" s="119"/>
      <c r="O1077" s="119"/>
      <c r="P1077" s="119"/>
      <c r="Q1077" s="119"/>
      <c r="R1077" s="119" t="s">
        <v>128</v>
      </c>
      <c r="S1077" s="119">
        <v>0</v>
      </c>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row>
    <row r="1078" spans="1:47" outlineLevel="1">
      <c r="A1078" s="120"/>
      <c r="B1078" s="122"/>
      <c r="C1078" s="139" t="s">
        <v>916</v>
      </c>
      <c r="D1078" s="157"/>
      <c r="E1078" s="148">
        <v>1442.5255</v>
      </c>
      <c r="F1078" s="176"/>
      <c r="G1078" s="124"/>
      <c r="H1078" s="173">
        <v>0</v>
      </c>
      <c r="I1078" s="119"/>
      <c r="J1078" s="119"/>
      <c r="K1078" s="119"/>
      <c r="L1078" s="119"/>
      <c r="M1078" s="119"/>
      <c r="N1078" s="119"/>
      <c r="O1078" s="119"/>
      <c r="P1078" s="119"/>
      <c r="Q1078" s="119"/>
      <c r="R1078" s="119" t="s">
        <v>128</v>
      </c>
      <c r="S1078" s="119">
        <v>0</v>
      </c>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row>
    <row r="1079" spans="1:47" ht="22.5" outlineLevel="1">
      <c r="A1079" s="120">
        <v>211</v>
      </c>
      <c r="B1079" s="122" t="s">
        <v>923</v>
      </c>
      <c r="C1079" s="138" t="s">
        <v>924</v>
      </c>
      <c r="D1079" s="156" t="s">
        <v>179</v>
      </c>
      <c r="E1079" s="124">
        <v>1254.3699999999999</v>
      </c>
      <c r="F1079" s="176"/>
      <c r="G1079" s="124">
        <f>ROUND(E1079*F1079,2)</f>
        <v>0</v>
      </c>
      <c r="H1079" s="173" t="s">
        <v>1523</v>
      </c>
      <c r="I1079" s="119"/>
      <c r="J1079" s="119"/>
      <c r="K1079" s="119"/>
      <c r="L1079" s="119"/>
      <c r="M1079" s="119"/>
      <c r="N1079" s="119"/>
      <c r="O1079" s="119"/>
      <c r="P1079" s="119"/>
      <c r="Q1079" s="119"/>
      <c r="R1079" s="119" t="s">
        <v>126</v>
      </c>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row>
    <row r="1080" spans="1:47" outlineLevel="1">
      <c r="A1080" s="120"/>
      <c r="B1080" s="122"/>
      <c r="C1080" s="139" t="s">
        <v>885</v>
      </c>
      <c r="D1080" s="157"/>
      <c r="E1080" s="148"/>
      <c r="F1080" s="176"/>
      <c r="G1080" s="124"/>
      <c r="H1080" s="173">
        <v>0</v>
      </c>
      <c r="I1080" s="119"/>
      <c r="J1080" s="119"/>
      <c r="K1080" s="119"/>
      <c r="L1080" s="119"/>
      <c r="M1080" s="119"/>
      <c r="N1080" s="119"/>
      <c r="O1080" s="119"/>
      <c r="P1080" s="119"/>
      <c r="Q1080" s="119"/>
      <c r="R1080" s="119" t="s">
        <v>128</v>
      </c>
      <c r="S1080" s="119">
        <v>0</v>
      </c>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row>
    <row r="1081" spans="1:47" ht="22.5" outlineLevel="1">
      <c r="A1081" s="120"/>
      <c r="B1081" s="122"/>
      <c r="C1081" s="139" t="s">
        <v>188</v>
      </c>
      <c r="D1081" s="157"/>
      <c r="E1081" s="148"/>
      <c r="F1081" s="176"/>
      <c r="G1081" s="124"/>
      <c r="H1081" s="173">
        <v>0</v>
      </c>
      <c r="I1081" s="119"/>
      <c r="J1081" s="119"/>
      <c r="K1081" s="119"/>
      <c r="L1081" s="119"/>
      <c r="M1081" s="119"/>
      <c r="N1081" s="119"/>
      <c r="O1081" s="119"/>
      <c r="P1081" s="119"/>
      <c r="Q1081" s="119"/>
      <c r="R1081" s="119" t="s">
        <v>128</v>
      </c>
      <c r="S1081" s="119">
        <v>0</v>
      </c>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row>
    <row r="1082" spans="1:47" outlineLevel="1">
      <c r="A1082" s="120"/>
      <c r="B1082" s="122"/>
      <c r="C1082" s="139" t="s">
        <v>886</v>
      </c>
      <c r="D1082" s="157"/>
      <c r="E1082" s="148">
        <v>646</v>
      </c>
      <c r="F1082" s="176"/>
      <c r="G1082" s="124"/>
      <c r="H1082" s="173">
        <v>0</v>
      </c>
      <c r="I1082" s="119"/>
      <c r="J1082" s="119"/>
      <c r="K1082" s="119"/>
      <c r="L1082" s="119"/>
      <c r="M1082" s="119"/>
      <c r="N1082" s="119"/>
      <c r="O1082" s="119"/>
      <c r="P1082" s="119"/>
      <c r="Q1082" s="119"/>
      <c r="R1082" s="119" t="s">
        <v>128</v>
      </c>
      <c r="S1082" s="119">
        <v>0</v>
      </c>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row>
    <row r="1083" spans="1:47" outlineLevel="1">
      <c r="A1083" s="120"/>
      <c r="B1083" s="122"/>
      <c r="C1083" s="139" t="s">
        <v>892</v>
      </c>
      <c r="D1083" s="157"/>
      <c r="E1083" s="148">
        <v>121.95</v>
      </c>
      <c r="F1083" s="176"/>
      <c r="G1083" s="124"/>
      <c r="H1083" s="173">
        <v>0</v>
      </c>
      <c r="I1083" s="119"/>
      <c r="J1083" s="119"/>
      <c r="K1083" s="119"/>
      <c r="L1083" s="119"/>
      <c r="M1083" s="119"/>
      <c r="N1083" s="119"/>
      <c r="O1083" s="119"/>
      <c r="P1083" s="119"/>
      <c r="Q1083" s="119"/>
      <c r="R1083" s="119" t="s">
        <v>128</v>
      </c>
      <c r="S1083" s="119">
        <v>0</v>
      </c>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row>
    <row r="1084" spans="1:47" outlineLevel="1">
      <c r="A1084" s="120"/>
      <c r="B1084" s="122"/>
      <c r="C1084" s="139" t="s">
        <v>893</v>
      </c>
      <c r="D1084" s="157"/>
      <c r="E1084" s="148">
        <v>96.81</v>
      </c>
      <c r="F1084" s="176"/>
      <c r="G1084" s="124"/>
      <c r="H1084" s="173">
        <v>0</v>
      </c>
      <c r="I1084" s="119"/>
      <c r="J1084" s="119"/>
      <c r="K1084" s="119"/>
      <c r="L1084" s="119"/>
      <c r="M1084" s="119"/>
      <c r="N1084" s="119"/>
      <c r="O1084" s="119"/>
      <c r="P1084" s="119"/>
      <c r="Q1084" s="119"/>
      <c r="R1084" s="119" t="s">
        <v>128</v>
      </c>
      <c r="S1084" s="119">
        <v>0</v>
      </c>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row>
    <row r="1085" spans="1:47" outlineLevel="1">
      <c r="A1085" s="120"/>
      <c r="B1085" s="122"/>
      <c r="C1085" s="139" t="s">
        <v>894</v>
      </c>
      <c r="D1085" s="157"/>
      <c r="E1085" s="148">
        <v>17.850000000000001</v>
      </c>
      <c r="F1085" s="176"/>
      <c r="G1085" s="124"/>
      <c r="H1085" s="173">
        <v>0</v>
      </c>
      <c r="I1085" s="119"/>
      <c r="J1085" s="119"/>
      <c r="K1085" s="119"/>
      <c r="L1085" s="119"/>
      <c r="M1085" s="119"/>
      <c r="N1085" s="119"/>
      <c r="O1085" s="119"/>
      <c r="P1085" s="119"/>
      <c r="Q1085" s="119"/>
      <c r="R1085" s="119" t="s">
        <v>128</v>
      </c>
      <c r="S1085" s="119">
        <v>0</v>
      </c>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row>
    <row r="1086" spans="1:47" outlineLevel="1">
      <c r="A1086" s="120"/>
      <c r="B1086" s="122"/>
      <c r="C1086" s="139" t="s">
        <v>895</v>
      </c>
      <c r="D1086" s="157"/>
      <c r="E1086" s="148">
        <v>39.26</v>
      </c>
      <c r="F1086" s="176"/>
      <c r="G1086" s="124"/>
      <c r="H1086" s="173">
        <v>0</v>
      </c>
      <c r="I1086" s="119"/>
      <c r="J1086" s="119"/>
      <c r="K1086" s="119"/>
      <c r="L1086" s="119"/>
      <c r="M1086" s="119"/>
      <c r="N1086" s="119"/>
      <c r="O1086" s="119"/>
      <c r="P1086" s="119"/>
      <c r="Q1086" s="119"/>
      <c r="R1086" s="119" t="s">
        <v>128</v>
      </c>
      <c r="S1086" s="119">
        <v>0</v>
      </c>
      <c r="T1086" s="119"/>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row>
    <row r="1087" spans="1:47" outlineLevel="1">
      <c r="A1087" s="120"/>
      <c r="B1087" s="122"/>
      <c r="C1087" s="139" t="s">
        <v>887</v>
      </c>
      <c r="D1087" s="157"/>
      <c r="E1087" s="148">
        <v>169</v>
      </c>
      <c r="F1087" s="176"/>
      <c r="G1087" s="124"/>
      <c r="H1087" s="173">
        <v>0</v>
      </c>
      <c r="I1087" s="119"/>
      <c r="J1087" s="119"/>
      <c r="K1087" s="119"/>
      <c r="L1087" s="119"/>
      <c r="M1087" s="119"/>
      <c r="N1087" s="119"/>
      <c r="O1087" s="119"/>
      <c r="P1087" s="119"/>
      <c r="Q1087" s="119"/>
      <c r="R1087" s="119" t="s">
        <v>128</v>
      </c>
      <c r="S1087" s="119">
        <v>0</v>
      </c>
      <c r="T1087" s="119"/>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row>
    <row r="1088" spans="1:47" outlineLevel="1">
      <c r="A1088" s="120"/>
      <c r="B1088" s="122"/>
      <c r="C1088" s="139" t="s">
        <v>888</v>
      </c>
      <c r="D1088" s="157"/>
      <c r="E1088" s="148">
        <v>85</v>
      </c>
      <c r="F1088" s="176"/>
      <c r="G1088" s="124"/>
      <c r="H1088" s="173">
        <v>0</v>
      </c>
      <c r="I1088" s="119"/>
      <c r="J1088" s="119"/>
      <c r="K1088" s="119"/>
      <c r="L1088" s="119"/>
      <c r="M1088" s="119"/>
      <c r="N1088" s="119"/>
      <c r="O1088" s="119"/>
      <c r="P1088" s="119"/>
      <c r="Q1088" s="119"/>
      <c r="R1088" s="119" t="s">
        <v>128</v>
      </c>
      <c r="S1088" s="119">
        <v>0</v>
      </c>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row>
    <row r="1089" spans="1:47" outlineLevel="1">
      <c r="A1089" s="120"/>
      <c r="B1089" s="122"/>
      <c r="C1089" s="139" t="s">
        <v>897</v>
      </c>
      <c r="D1089" s="157"/>
      <c r="E1089" s="148">
        <v>46.5</v>
      </c>
      <c r="F1089" s="176"/>
      <c r="G1089" s="124"/>
      <c r="H1089" s="173">
        <v>0</v>
      </c>
      <c r="I1089" s="119"/>
      <c r="J1089" s="119"/>
      <c r="K1089" s="119"/>
      <c r="L1089" s="119"/>
      <c r="M1089" s="119"/>
      <c r="N1089" s="119"/>
      <c r="O1089" s="119"/>
      <c r="P1089" s="119"/>
      <c r="Q1089" s="119"/>
      <c r="R1089" s="119" t="s">
        <v>128</v>
      </c>
      <c r="S1089" s="119">
        <v>0</v>
      </c>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row>
    <row r="1090" spans="1:47" outlineLevel="1">
      <c r="A1090" s="120"/>
      <c r="B1090" s="122"/>
      <c r="C1090" s="139" t="s">
        <v>898</v>
      </c>
      <c r="D1090" s="157"/>
      <c r="E1090" s="148">
        <v>12</v>
      </c>
      <c r="F1090" s="176"/>
      <c r="G1090" s="124"/>
      <c r="H1090" s="173">
        <v>0</v>
      </c>
      <c r="I1090" s="119"/>
      <c r="J1090" s="119"/>
      <c r="K1090" s="119"/>
      <c r="L1090" s="119"/>
      <c r="M1090" s="119"/>
      <c r="N1090" s="119"/>
      <c r="O1090" s="119"/>
      <c r="P1090" s="119"/>
      <c r="Q1090" s="119"/>
      <c r="R1090" s="119" t="s">
        <v>128</v>
      </c>
      <c r="S1090" s="119">
        <v>0</v>
      </c>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row>
    <row r="1091" spans="1:47" outlineLevel="1">
      <c r="A1091" s="120"/>
      <c r="B1091" s="122"/>
      <c r="C1091" s="139" t="s">
        <v>899</v>
      </c>
      <c r="D1091" s="157"/>
      <c r="E1091" s="148">
        <v>20</v>
      </c>
      <c r="F1091" s="176"/>
      <c r="G1091" s="124"/>
      <c r="H1091" s="173">
        <v>0</v>
      </c>
      <c r="I1091" s="119"/>
      <c r="J1091" s="119"/>
      <c r="K1091" s="119"/>
      <c r="L1091" s="119"/>
      <c r="M1091" s="119"/>
      <c r="N1091" s="119"/>
      <c r="O1091" s="119"/>
      <c r="P1091" s="119"/>
      <c r="Q1091" s="119"/>
      <c r="R1091" s="119" t="s">
        <v>128</v>
      </c>
      <c r="S1091" s="119">
        <v>0</v>
      </c>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row>
    <row r="1092" spans="1:47" ht="22.5" outlineLevel="1">
      <c r="A1092" s="120">
        <v>212</v>
      </c>
      <c r="B1092" s="122" t="s">
        <v>925</v>
      </c>
      <c r="C1092" s="138" t="s">
        <v>926</v>
      </c>
      <c r="D1092" s="156" t="s">
        <v>179</v>
      </c>
      <c r="E1092" s="124">
        <v>1090.8699999999999</v>
      </c>
      <c r="F1092" s="176"/>
      <c r="G1092" s="124">
        <f>ROUND(E1092*F1092,2)</f>
        <v>0</v>
      </c>
      <c r="H1092" s="173" t="s">
        <v>1523</v>
      </c>
      <c r="I1092" s="119"/>
      <c r="J1092" s="119"/>
      <c r="K1092" s="119"/>
      <c r="L1092" s="119"/>
      <c r="M1092" s="119"/>
      <c r="N1092" s="119"/>
      <c r="O1092" s="119"/>
      <c r="P1092" s="119"/>
      <c r="Q1092" s="119"/>
      <c r="R1092" s="119" t="s">
        <v>126</v>
      </c>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row>
    <row r="1093" spans="1:47" outlineLevel="1">
      <c r="A1093" s="120"/>
      <c r="B1093" s="122"/>
      <c r="C1093" s="139" t="s">
        <v>885</v>
      </c>
      <c r="D1093" s="157"/>
      <c r="E1093" s="148"/>
      <c r="F1093" s="176"/>
      <c r="G1093" s="124"/>
      <c r="H1093" s="173">
        <v>0</v>
      </c>
      <c r="I1093" s="119"/>
      <c r="J1093" s="119"/>
      <c r="K1093" s="119"/>
      <c r="L1093" s="119"/>
      <c r="M1093" s="119"/>
      <c r="N1093" s="119"/>
      <c r="O1093" s="119"/>
      <c r="P1093" s="119"/>
      <c r="Q1093" s="119"/>
      <c r="R1093" s="119" t="s">
        <v>128</v>
      </c>
      <c r="S1093" s="119">
        <v>0</v>
      </c>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row>
    <row r="1094" spans="1:47" ht="22.5" outlineLevel="1">
      <c r="A1094" s="120"/>
      <c r="B1094" s="122"/>
      <c r="C1094" s="139" t="s">
        <v>188</v>
      </c>
      <c r="D1094" s="157"/>
      <c r="E1094" s="148"/>
      <c r="F1094" s="176"/>
      <c r="G1094" s="124"/>
      <c r="H1094" s="173">
        <v>0</v>
      </c>
      <c r="I1094" s="119"/>
      <c r="J1094" s="119"/>
      <c r="K1094" s="119"/>
      <c r="L1094" s="119"/>
      <c r="M1094" s="119"/>
      <c r="N1094" s="119"/>
      <c r="O1094" s="119"/>
      <c r="P1094" s="119"/>
      <c r="Q1094" s="119"/>
      <c r="R1094" s="119" t="s">
        <v>128</v>
      </c>
      <c r="S1094" s="119">
        <v>0</v>
      </c>
      <c r="T1094" s="119"/>
      <c r="U1094" s="119"/>
      <c r="V1094" s="119"/>
      <c r="W1094" s="119"/>
      <c r="X1094" s="119"/>
      <c r="Y1094" s="119"/>
      <c r="Z1094" s="119"/>
      <c r="AA1094" s="119"/>
      <c r="AB1094" s="119"/>
      <c r="AC1094" s="119"/>
      <c r="AD1094" s="119"/>
      <c r="AE1094" s="119"/>
      <c r="AF1094" s="119"/>
      <c r="AG1094" s="119"/>
      <c r="AH1094" s="119"/>
      <c r="AI1094" s="119"/>
      <c r="AJ1094" s="119"/>
      <c r="AK1094" s="119"/>
      <c r="AL1094" s="119"/>
      <c r="AM1094" s="119"/>
      <c r="AN1094" s="119"/>
      <c r="AO1094" s="119"/>
      <c r="AP1094" s="119"/>
      <c r="AQ1094" s="119"/>
      <c r="AR1094" s="119"/>
      <c r="AS1094" s="119"/>
      <c r="AT1094" s="119"/>
      <c r="AU1094" s="119"/>
    </row>
    <row r="1095" spans="1:47" outlineLevel="1">
      <c r="A1095" s="120"/>
      <c r="B1095" s="122"/>
      <c r="C1095" s="139" t="s">
        <v>886</v>
      </c>
      <c r="D1095" s="157"/>
      <c r="E1095" s="148">
        <v>646</v>
      </c>
      <c r="F1095" s="176"/>
      <c r="G1095" s="124"/>
      <c r="H1095" s="173">
        <v>0</v>
      </c>
      <c r="I1095" s="119"/>
      <c r="J1095" s="119"/>
      <c r="K1095" s="119"/>
      <c r="L1095" s="119"/>
      <c r="M1095" s="119"/>
      <c r="N1095" s="119"/>
      <c r="O1095" s="119"/>
      <c r="P1095" s="119"/>
      <c r="Q1095" s="119"/>
      <c r="R1095" s="119" t="s">
        <v>128</v>
      </c>
      <c r="S1095" s="119">
        <v>0</v>
      </c>
      <c r="T1095" s="119"/>
      <c r="U1095" s="119"/>
      <c r="V1095" s="119"/>
      <c r="W1095" s="119"/>
      <c r="X1095" s="119"/>
      <c r="Y1095" s="119"/>
      <c r="Z1095" s="119"/>
      <c r="AA1095" s="119"/>
      <c r="AB1095" s="119"/>
      <c r="AC1095" s="119"/>
      <c r="AD1095" s="119"/>
      <c r="AE1095" s="119"/>
      <c r="AF1095" s="119"/>
      <c r="AG1095" s="119"/>
      <c r="AH1095" s="119"/>
      <c r="AI1095" s="119"/>
      <c r="AJ1095" s="119"/>
      <c r="AK1095" s="119"/>
      <c r="AL1095" s="119"/>
      <c r="AM1095" s="119"/>
      <c r="AN1095" s="119"/>
      <c r="AO1095" s="119"/>
      <c r="AP1095" s="119"/>
      <c r="AQ1095" s="119"/>
      <c r="AR1095" s="119"/>
      <c r="AS1095" s="119"/>
      <c r="AT1095" s="119"/>
      <c r="AU1095" s="119"/>
    </row>
    <row r="1096" spans="1:47" outlineLevel="1">
      <c r="A1096" s="120"/>
      <c r="B1096" s="122"/>
      <c r="C1096" s="139" t="s">
        <v>892</v>
      </c>
      <c r="D1096" s="157"/>
      <c r="E1096" s="148">
        <v>121.95</v>
      </c>
      <c r="F1096" s="176"/>
      <c r="G1096" s="124"/>
      <c r="H1096" s="173">
        <v>0</v>
      </c>
      <c r="I1096" s="119"/>
      <c r="J1096" s="119"/>
      <c r="K1096" s="119"/>
      <c r="L1096" s="119"/>
      <c r="M1096" s="119"/>
      <c r="N1096" s="119"/>
      <c r="O1096" s="119"/>
      <c r="P1096" s="119"/>
      <c r="Q1096" s="119"/>
      <c r="R1096" s="119" t="s">
        <v>128</v>
      </c>
      <c r="S1096" s="119">
        <v>0</v>
      </c>
      <c r="T1096" s="119"/>
      <c r="U1096" s="119"/>
      <c r="V1096" s="119"/>
      <c r="W1096" s="119"/>
      <c r="X1096" s="119"/>
      <c r="Y1096" s="119"/>
      <c r="Z1096" s="119"/>
      <c r="AA1096" s="119"/>
      <c r="AB1096" s="119"/>
      <c r="AC1096" s="119"/>
      <c r="AD1096" s="119"/>
      <c r="AE1096" s="119"/>
      <c r="AF1096" s="119"/>
      <c r="AG1096" s="119"/>
      <c r="AH1096" s="119"/>
      <c r="AI1096" s="119"/>
      <c r="AJ1096" s="119"/>
      <c r="AK1096" s="119"/>
      <c r="AL1096" s="119"/>
      <c r="AM1096" s="119"/>
      <c r="AN1096" s="119"/>
      <c r="AO1096" s="119"/>
      <c r="AP1096" s="119"/>
      <c r="AQ1096" s="119"/>
      <c r="AR1096" s="119"/>
      <c r="AS1096" s="119"/>
      <c r="AT1096" s="119"/>
      <c r="AU1096" s="119"/>
    </row>
    <row r="1097" spans="1:47" outlineLevel="1">
      <c r="A1097" s="120"/>
      <c r="B1097" s="122"/>
      <c r="C1097" s="139" t="s">
        <v>893</v>
      </c>
      <c r="D1097" s="157"/>
      <c r="E1097" s="148">
        <v>96.81</v>
      </c>
      <c r="F1097" s="176"/>
      <c r="G1097" s="124"/>
      <c r="H1097" s="173">
        <v>0</v>
      </c>
      <c r="I1097" s="119"/>
      <c r="J1097" s="119"/>
      <c r="K1097" s="119"/>
      <c r="L1097" s="119"/>
      <c r="M1097" s="119"/>
      <c r="N1097" s="119"/>
      <c r="O1097" s="119"/>
      <c r="P1097" s="119"/>
      <c r="Q1097" s="119"/>
      <c r="R1097" s="119" t="s">
        <v>128</v>
      </c>
      <c r="S1097" s="119">
        <v>0</v>
      </c>
      <c r="T1097" s="119"/>
      <c r="U1097" s="119"/>
      <c r="V1097" s="119"/>
      <c r="W1097" s="119"/>
      <c r="X1097" s="119"/>
      <c r="Y1097" s="119"/>
      <c r="Z1097" s="119"/>
      <c r="AA1097" s="119"/>
      <c r="AB1097" s="119"/>
      <c r="AC1097" s="119"/>
      <c r="AD1097" s="119"/>
      <c r="AE1097" s="119"/>
      <c r="AF1097" s="119"/>
      <c r="AG1097" s="119"/>
      <c r="AH1097" s="119"/>
      <c r="AI1097" s="119"/>
      <c r="AJ1097" s="119"/>
      <c r="AK1097" s="119"/>
      <c r="AL1097" s="119"/>
      <c r="AM1097" s="119"/>
      <c r="AN1097" s="119"/>
      <c r="AO1097" s="119"/>
      <c r="AP1097" s="119"/>
      <c r="AQ1097" s="119"/>
      <c r="AR1097" s="119"/>
      <c r="AS1097" s="119"/>
      <c r="AT1097" s="119"/>
      <c r="AU1097" s="119"/>
    </row>
    <row r="1098" spans="1:47" outlineLevel="1">
      <c r="A1098" s="120"/>
      <c r="B1098" s="122"/>
      <c r="C1098" s="139" t="s">
        <v>894</v>
      </c>
      <c r="D1098" s="157"/>
      <c r="E1098" s="148">
        <v>17.850000000000001</v>
      </c>
      <c r="F1098" s="176"/>
      <c r="G1098" s="124"/>
      <c r="H1098" s="173">
        <v>0</v>
      </c>
      <c r="I1098" s="119"/>
      <c r="J1098" s="119"/>
      <c r="K1098" s="119"/>
      <c r="L1098" s="119"/>
      <c r="M1098" s="119"/>
      <c r="N1098" s="119"/>
      <c r="O1098" s="119"/>
      <c r="P1098" s="119"/>
      <c r="Q1098" s="119"/>
      <c r="R1098" s="119" t="s">
        <v>128</v>
      </c>
      <c r="S1098" s="119">
        <v>0</v>
      </c>
      <c r="T1098" s="119"/>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row>
    <row r="1099" spans="1:47" outlineLevel="1">
      <c r="A1099" s="120"/>
      <c r="B1099" s="122"/>
      <c r="C1099" s="139" t="s">
        <v>895</v>
      </c>
      <c r="D1099" s="157"/>
      <c r="E1099" s="148">
        <v>39.26</v>
      </c>
      <c r="F1099" s="176"/>
      <c r="G1099" s="124"/>
      <c r="H1099" s="173">
        <v>0</v>
      </c>
      <c r="I1099" s="119"/>
      <c r="J1099" s="119"/>
      <c r="K1099" s="119"/>
      <c r="L1099" s="119"/>
      <c r="M1099" s="119"/>
      <c r="N1099" s="119"/>
      <c r="O1099" s="119"/>
      <c r="P1099" s="119"/>
      <c r="Q1099" s="119"/>
      <c r="R1099" s="119" t="s">
        <v>128</v>
      </c>
      <c r="S1099" s="119">
        <v>0</v>
      </c>
      <c r="T1099" s="119"/>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row>
    <row r="1100" spans="1:47" outlineLevel="1">
      <c r="A1100" s="120"/>
      <c r="B1100" s="122"/>
      <c r="C1100" s="139" t="s">
        <v>887</v>
      </c>
      <c r="D1100" s="157"/>
      <c r="E1100" s="148">
        <v>169</v>
      </c>
      <c r="F1100" s="176"/>
      <c r="G1100" s="124"/>
      <c r="H1100" s="173">
        <v>0</v>
      </c>
      <c r="I1100" s="119"/>
      <c r="J1100" s="119"/>
      <c r="K1100" s="119"/>
      <c r="L1100" s="119"/>
      <c r="M1100" s="119"/>
      <c r="N1100" s="119"/>
      <c r="O1100" s="119"/>
      <c r="P1100" s="119"/>
      <c r="Q1100" s="119"/>
      <c r="R1100" s="119" t="s">
        <v>128</v>
      </c>
      <c r="S1100" s="119">
        <v>0</v>
      </c>
      <c r="T1100" s="119"/>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row>
    <row r="1101" spans="1:47" outlineLevel="1">
      <c r="A1101" s="120">
        <v>213</v>
      </c>
      <c r="B1101" s="122" t="s">
        <v>927</v>
      </c>
      <c r="C1101" s="138" t="s">
        <v>928</v>
      </c>
      <c r="D1101" s="156" t="s">
        <v>179</v>
      </c>
      <c r="E1101" s="124">
        <v>2697.0259999999998</v>
      </c>
      <c r="F1101" s="176"/>
      <c r="G1101" s="124">
        <f>ROUND(E1101*F1101,2)</f>
        <v>0</v>
      </c>
      <c r="H1101" s="173" t="s">
        <v>1523</v>
      </c>
      <c r="I1101" s="119"/>
      <c r="J1101" s="119"/>
      <c r="K1101" s="119"/>
      <c r="L1101" s="119"/>
      <c r="M1101" s="119"/>
      <c r="N1101" s="119"/>
      <c r="O1101" s="119"/>
      <c r="P1101" s="119"/>
      <c r="Q1101" s="119"/>
      <c r="R1101" s="119" t="s">
        <v>225</v>
      </c>
      <c r="S1101" s="119"/>
      <c r="T1101" s="119"/>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row>
    <row r="1102" spans="1:47" outlineLevel="1">
      <c r="A1102" s="120"/>
      <c r="B1102" s="122"/>
      <c r="C1102" s="139" t="s">
        <v>885</v>
      </c>
      <c r="D1102" s="157"/>
      <c r="E1102" s="148"/>
      <c r="F1102" s="176"/>
      <c r="G1102" s="124"/>
      <c r="H1102" s="173">
        <v>0</v>
      </c>
      <c r="I1102" s="119"/>
      <c r="J1102" s="119"/>
      <c r="K1102" s="119"/>
      <c r="L1102" s="119"/>
      <c r="M1102" s="119"/>
      <c r="N1102" s="119"/>
      <c r="O1102" s="119"/>
      <c r="P1102" s="119"/>
      <c r="Q1102" s="119"/>
      <c r="R1102" s="119" t="s">
        <v>128</v>
      </c>
      <c r="S1102" s="119">
        <v>0</v>
      </c>
      <c r="T1102" s="119"/>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row>
    <row r="1103" spans="1:47" ht="22.5" outlineLevel="1">
      <c r="A1103" s="120"/>
      <c r="B1103" s="122"/>
      <c r="C1103" s="139" t="s">
        <v>188</v>
      </c>
      <c r="D1103" s="157"/>
      <c r="E1103" s="148"/>
      <c r="F1103" s="176"/>
      <c r="G1103" s="124"/>
      <c r="H1103" s="173">
        <v>0</v>
      </c>
      <c r="I1103" s="119"/>
      <c r="J1103" s="119"/>
      <c r="K1103" s="119"/>
      <c r="L1103" s="119"/>
      <c r="M1103" s="119"/>
      <c r="N1103" s="119"/>
      <c r="O1103" s="119"/>
      <c r="P1103" s="119"/>
      <c r="Q1103" s="119"/>
      <c r="R1103" s="119" t="s">
        <v>128</v>
      </c>
      <c r="S1103" s="119">
        <v>0</v>
      </c>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row>
    <row r="1104" spans="1:47" outlineLevel="1">
      <c r="A1104" s="120"/>
      <c r="B1104" s="122"/>
      <c r="C1104" s="141" t="s">
        <v>209</v>
      </c>
      <c r="D1104" s="159"/>
      <c r="E1104" s="149"/>
      <c r="F1104" s="176"/>
      <c r="G1104" s="124"/>
      <c r="H1104" s="173">
        <v>0</v>
      </c>
      <c r="I1104" s="119"/>
      <c r="J1104" s="119"/>
      <c r="K1104" s="119"/>
      <c r="L1104" s="119"/>
      <c r="M1104" s="119"/>
      <c r="N1104" s="119"/>
      <c r="O1104" s="119"/>
      <c r="P1104" s="119"/>
      <c r="Q1104" s="119"/>
      <c r="R1104" s="119" t="s">
        <v>128</v>
      </c>
      <c r="S1104" s="119">
        <v>2</v>
      </c>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row>
    <row r="1105" spans="1:47" outlineLevel="1">
      <c r="A1105" s="120"/>
      <c r="B1105" s="122"/>
      <c r="C1105" s="142" t="s">
        <v>929</v>
      </c>
      <c r="D1105" s="159"/>
      <c r="E1105" s="149">
        <v>1292</v>
      </c>
      <c r="F1105" s="176"/>
      <c r="G1105" s="124"/>
      <c r="H1105" s="173">
        <v>0</v>
      </c>
      <c r="I1105" s="119"/>
      <c r="J1105" s="119"/>
      <c r="K1105" s="119"/>
      <c r="L1105" s="119"/>
      <c r="M1105" s="119"/>
      <c r="N1105" s="119"/>
      <c r="O1105" s="119"/>
      <c r="P1105" s="119"/>
      <c r="Q1105" s="119"/>
      <c r="R1105" s="119" t="s">
        <v>128</v>
      </c>
      <c r="S1105" s="119">
        <v>2</v>
      </c>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row>
    <row r="1106" spans="1:47" outlineLevel="1">
      <c r="A1106" s="120"/>
      <c r="B1106" s="122"/>
      <c r="C1106" s="142" t="s">
        <v>930</v>
      </c>
      <c r="D1106" s="159"/>
      <c r="E1106" s="149">
        <v>243.9</v>
      </c>
      <c r="F1106" s="176"/>
      <c r="G1106" s="124"/>
      <c r="H1106" s="173">
        <v>0</v>
      </c>
      <c r="I1106" s="119"/>
      <c r="J1106" s="119"/>
      <c r="K1106" s="119"/>
      <c r="L1106" s="119"/>
      <c r="M1106" s="119"/>
      <c r="N1106" s="119"/>
      <c r="O1106" s="119"/>
      <c r="P1106" s="119"/>
      <c r="Q1106" s="119"/>
      <c r="R1106" s="119" t="s">
        <v>128</v>
      </c>
      <c r="S1106" s="119">
        <v>2</v>
      </c>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row>
    <row r="1107" spans="1:47" outlineLevel="1">
      <c r="A1107" s="120"/>
      <c r="B1107" s="122"/>
      <c r="C1107" s="142" t="s">
        <v>931</v>
      </c>
      <c r="D1107" s="159"/>
      <c r="E1107" s="149">
        <v>193.62</v>
      </c>
      <c r="F1107" s="176"/>
      <c r="G1107" s="124"/>
      <c r="H1107" s="173">
        <v>0</v>
      </c>
      <c r="I1107" s="119"/>
      <c r="J1107" s="119"/>
      <c r="K1107" s="119"/>
      <c r="L1107" s="119"/>
      <c r="M1107" s="119"/>
      <c r="N1107" s="119"/>
      <c r="O1107" s="119"/>
      <c r="P1107" s="119"/>
      <c r="Q1107" s="119"/>
      <c r="R1107" s="119" t="s">
        <v>128</v>
      </c>
      <c r="S1107" s="119">
        <v>2</v>
      </c>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row>
    <row r="1108" spans="1:47" outlineLevel="1">
      <c r="A1108" s="120"/>
      <c r="B1108" s="122"/>
      <c r="C1108" s="142" t="s">
        <v>932</v>
      </c>
      <c r="D1108" s="159"/>
      <c r="E1108" s="149">
        <v>35.700000000000003</v>
      </c>
      <c r="F1108" s="176"/>
      <c r="G1108" s="124"/>
      <c r="H1108" s="173">
        <v>0</v>
      </c>
      <c r="I1108" s="119"/>
      <c r="J1108" s="119"/>
      <c r="K1108" s="119"/>
      <c r="L1108" s="119"/>
      <c r="M1108" s="119"/>
      <c r="N1108" s="119"/>
      <c r="O1108" s="119"/>
      <c r="P1108" s="119"/>
      <c r="Q1108" s="119"/>
      <c r="R1108" s="119" t="s">
        <v>128</v>
      </c>
      <c r="S1108" s="119">
        <v>2</v>
      </c>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row>
    <row r="1109" spans="1:47" outlineLevel="1">
      <c r="A1109" s="120"/>
      <c r="B1109" s="122"/>
      <c r="C1109" s="142" t="s">
        <v>933</v>
      </c>
      <c r="D1109" s="159"/>
      <c r="E1109" s="149">
        <v>78.52</v>
      </c>
      <c r="F1109" s="176"/>
      <c r="G1109" s="124"/>
      <c r="H1109" s="173">
        <v>0</v>
      </c>
      <c r="I1109" s="119"/>
      <c r="J1109" s="119"/>
      <c r="K1109" s="119"/>
      <c r="L1109" s="119"/>
      <c r="M1109" s="119"/>
      <c r="N1109" s="119"/>
      <c r="O1109" s="119"/>
      <c r="P1109" s="119"/>
      <c r="Q1109" s="119"/>
      <c r="R1109" s="119" t="s">
        <v>128</v>
      </c>
      <c r="S1109" s="119">
        <v>2</v>
      </c>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row>
    <row r="1110" spans="1:47" outlineLevel="1">
      <c r="A1110" s="120"/>
      <c r="B1110" s="122"/>
      <c r="C1110" s="142" t="s">
        <v>934</v>
      </c>
      <c r="D1110" s="159"/>
      <c r="E1110" s="149">
        <v>338</v>
      </c>
      <c r="F1110" s="176"/>
      <c r="G1110" s="124"/>
      <c r="H1110" s="173">
        <v>0</v>
      </c>
      <c r="I1110" s="119"/>
      <c r="J1110" s="119"/>
      <c r="K1110" s="119"/>
      <c r="L1110" s="119"/>
      <c r="M1110" s="119"/>
      <c r="N1110" s="119"/>
      <c r="O1110" s="119"/>
      <c r="P1110" s="119"/>
      <c r="Q1110" s="119"/>
      <c r="R1110" s="119" t="s">
        <v>128</v>
      </c>
      <c r="S1110" s="119">
        <v>2</v>
      </c>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row>
    <row r="1111" spans="1:47" outlineLevel="1">
      <c r="A1111" s="120"/>
      <c r="B1111" s="122"/>
      <c r="C1111" s="142" t="s">
        <v>912</v>
      </c>
      <c r="D1111" s="159"/>
      <c r="E1111" s="149">
        <v>85</v>
      </c>
      <c r="F1111" s="176"/>
      <c r="G1111" s="124"/>
      <c r="H1111" s="173">
        <v>0</v>
      </c>
      <c r="I1111" s="119"/>
      <c r="J1111" s="119"/>
      <c r="K1111" s="119"/>
      <c r="L1111" s="119"/>
      <c r="M1111" s="119"/>
      <c r="N1111" s="119"/>
      <c r="O1111" s="119"/>
      <c r="P1111" s="119"/>
      <c r="Q1111" s="119"/>
      <c r="R1111" s="119" t="s">
        <v>128</v>
      </c>
      <c r="S1111" s="119">
        <v>2</v>
      </c>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row>
    <row r="1112" spans="1:47" outlineLevel="1">
      <c r="A1112" s="120"/>
      <c r="B1112" s="122"/>
      <c r="C1112" s="142" t="s">
        <v>913</v>
      </c>
      <c r="D1112" s="159"/>
      <c r="E1112" s="149">
        <v>46.5</v>
      </c>
      <c r="F1112" s="176"/>
      <c r="G1112" s="124"/>
      <c r="H1112" s="173">
        <v>0</v>
      </c>
      <c r="I1112" s="119"/>
      <c r="J1112" s="119"/>
      <c r="K1112" s="119"/>
      <c r="L1112" s="119"/>
      <c r="M1112" s="119"/>
      <c r="N1112" s="119"/>
      <c r="O1112" s="119"/>
      <c r="P1112" s="119"/>
      <c r="Q1112" s="119"/>
      <c r="R1112" s="119" t="s">
        <v>128</v>
      </c>
      <c r="S1112" s="119">
        <v>2</v>
      </c>
      <c r="T1112" s="119"/>
      <c r="U1112" s="119"/>
      <c r="V1112" s="119"/>
      <c r="W1112" s="119"/>
      <c r="X1112" s="119"/>
      <c r="Y1112" s="119"/>
      <c r="Z1112" s="119"/>
      <c r="AA1112" s="119"/>
      <c r="AB1112" s="119"/>
      <c r="AC1112" s="119"/>
      <c r="AD1112" s="119"/>
      <c r="AE1112" s="119"/>
      <c r="AF1112" s="119"/>
      <c r="AG1112" s="119"/>
      <c r="AH1112" s="119"/>
      <c r="AI1112" s="119"/>
      <c r="AJ1112" s="119"/>
      <c r="AK1112" s="119"/>
      <c r="AL1112" s="119"/>
      <c r="AM1112" s="119"/>
      <c r="AN1112" s="119"/>
      <c r="AO1112" s="119"/>
      <c r="AP1112" s="119"/>
      <c r="AQ1112" s="119"/>
      <c r="AR1112" s="119"/>
      <c r="AS1112" s="119"/>
      <c r="AT1112" s="119"/>
      <c r="AU1112" s="119"/>
    </row>
    <row r="1113" spans="1:47" outlineLevel="1">
      <c r="A1113" s="120"/>
      <c r="B1113" s="122"/>
      <c r="C1113" s="142" t="s">
        <v>914</v>
      </c>
      <c r="D1113" s="159"/>
      <c r="E1113" s="149">
        <v>12</v>
      </c>
      <c r="F1113" s="176"/>
      <c r="G1113" s="124"/>
      <c r="H1113" s="173">
        <v>0</v>
      </c>
      <c r="I1113" s="119"/>
      <c r="J1113" s="119"/>
      <c r="K1113" s="119"/>
      <c r="L1113" s="119"/>
      <c r="M1113" s="119"/>
      <c r="N1113" s="119"/>
      <c r="O1113" s="119"/>
      <c r="P1113" s="119"/>
      <c r="Q1113" s="119"/>
      <c r="R1113" s="119" t="s">
        <v>128</v>
      </c>
      <c r="S1113" s="119">
        <v>2</v>
      </c>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row>
    <row r="1114" spans="1:47" outlineLevel="1">
      <c r="A1114" s="120"/>
      <c r="B1114" s="122"/>
      <c r="C1114" s="142" t="s">
        <v>915</v>
      </c>
      <c r="D1114" s="159"/>
      <c r="E1114" s="149">
        <v>20</v>
      </c>
      <c r="F1114" s="176"/>
      <c r="G1114" s="124"/>
      <c r="H1114" s="173">
        <v>0</v>
      </c>
      <c r="I1114" s="119"/>
      <c r="J1114" s="119"/>
      <c r="K1114" s="119"/>
      <c r="L1114" s="119"/>
      <c r="M1114" s="119"/>
      <c r="N1114" s="119"/>
      <c r="O1114" s="119"/>
      <c r="P1114" s="119"/>
      <c r="Q1114" s="119"/>
      <c r="R1114" s="119" t="s">
        <v>128</v>
      </c>
      <c r="S1114" s="119">
        <v>2</v>
      </c>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row>
    <row r="1115" spans="1:47" outlineLevel="1">
      <c r="A1115" s="120"/>
      <c r="B1115" s="122"/>
      <c r="C1115" s="141" t="s">
        <v>214</v>
      </c>
      <c r="D1115" s="159"/>
      <c r="E1115" s="149"/>
      <c r="F1115" s="176"/>
      <c r="G1115" s="124"/>
      <c r="H1115" s="173">
        <v>0</v>
      </c>
      <c r="I1115" s="119"/>
      <c r="J1115" s="119"/>
      <c r="K1115" s="119"/>
      <c r="L1115" s="119"/>
      <c r="M1115" s="119"/>
      <c r="N1115" s="119"/>
      <c r="O1115" s="119"/>
      <c r="P1115" s="119"/>
      <c r="Q1115" s="119"/>
      <c r="R1115" s="119" t="s">
        <v>128</v>
      </c>
      <c r="S1115" s="119">
        <v>0</v>
      </c>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row>
    <row r="1116" spans="1:47" outlineLevel="1">
      <c r="A1116" s="120"/>
      <c r="B1116" s="122"/>
      <c r="C1116" s="139" t="s">
        <v>935</v>
      </c>
      <c r="D1116" s="157"/>
      <c r="E1116" s="148">
        <v>2697.0259999999998</v>
      </c>
      <c r="F1116" s="176"/>
      <c r="G1116" s="124"/>
      <c r="H1116" s="173">
        <v>0</v>
      </c>
      <c r="I1116" s="119"/>
      <c r="J1116" s="119"/>
      <c r="K1116" s="119"/>
      <c r="L1116" s="119"/>
      <c r="M1116" s="119"/>
      <c r="N1116" s="119"/>
      <c r="O1116" s="119"/>
      <c r="P1116" s="119"/>
      <c r="Q1116" s="119"/>
      <c r="R1116" s="119" t="s">
        <v>128</v>
      </c>
      <c r="S1116" s="119">
        <v>0</v>
      </c>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row>
    <row r="1117" spans="1:47" ht="22.5" outlineLevel="1">
      <c r="A1117" s="120">
        <v>214</v>
      </c>
      <c r="B1117" s="122" t="s">
        <v>936</v>
      </c>
      <c r="C1117" s="138" t="s">
        <v>937</v>
      </c>
      <c r="D1117" s="156" t="s">
        <v>179</v>
      </c>
      <c r="E1117" s="124">
        <v>815</v>
      </c>
      <c r="F1117" s="176"/>
      <c r="G1117" s="124">
        <f>ROUND(E1117*F1117,2)</f>
        <v>0</v>
      </c>
      <c r="H1117" s="173" t="s">
        <v>1523</v>
      </c>
      <c r="I1117" s="119"/>
      <c r="J1117" s="119"/>
      <c r="K1117" s="119"/>
      <c r="L1117" s="119"/>
      <c r="M1117" s="119"/>
      <c r="N1117" s="119"/>
      <c r="O1117" s="119"/>
      <c r="P1117" s="119"/>
      <c r="Q1117" s="119"/>
      <c r="R1117" s="119" t="s">
        <v>126</v>
      </c>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row>
    <row r="1118" spans="1:47" outlineLevel="1">
      <c r="A1118" s="120"/>
      <c r="B1118" s="122"/>
      <c r="C1118" s="139" t="s">
        <v>885</v>
      </c>
      <c r="D1118" s="157"/>
      <c r="E1118" s="148"/>
      <c r="F1118" s="176"/>
      <c r="G1118" s="124"/>
      <c r="H1118" s="173">
        <v>0</v>
      </c>
      <c r="I1118" s="119"/>
      <c r="J1118" s="119"/>
      <c r="K1118" s="119"/>
      <c r="L1118" s="119"/>
      <c r="M1118" s="119"/>
      <c r="N1118" s="119"/>
      <c r="O1118" s="119"/>
      <c r="P1118" s="119"/>
      <c r="Q1118" s="119"/>
      <c r="R1118" s="119" t="s">
        <v>128</v>
      </c>
      <c r="S1118" s="119">
        <v>0</v>
      </c>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row>
    <row r="1119" spans="1:47" ht="22.5" outlineLevel="1">
      <c r="A1119" s="120"/>
      <c r="B1119" s="122"/>
      <c r="C1119" s="139" t="s">
        <v>188</v>
      </c>
      <c r="D1119" s="157"/>
      <c r="E1119" s="148"/>
      <c r="F1119" s="176"/>
      <c r="G1119" s="124"/>
      <c r="H1119" s="173">
        <v>0</v>
      </c>
      <c r="I1119" s="119"/>
      <c r="J1119" s="119"/>
      <c r="K1119" s="119"/>
      <c r="L1119" s="119"/>
      <c r="M1119" s="119"/>
      <c r="N1119" s="119"/>
      <c r="O1119" s="119"/>
      <c r="P1119" s="119"/>
      <c r="Q1119" s="119"/>
      <c r="R1119" s="119" t="s">
        <v>128</v>
      </c>
      <c r="S1119" s="119">
        <v>0</v>
      </c>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row>
    <row r="1120" spans="1:47" outlineLevel="1">
      <c r="A1120" s="120"/>
      <c r="B1120" s="122"/>
      <c r="C1120" s="139" t="s">
        <v>886</v>
      </c>
      <c r="D1120" s="157"/>
      <c r="E1120" s="148">
        <v>646</v>
      </c>
      <c r="F1120" s="176"/>
      <c r="G1120" s="124"/>
      <c r="H1120" s="173">
        <v>0</v>
      </c>
      <c r="I1120" s="119"/>
      <c r="J1120" s="119"/>
      <c r="K1120" s="119"/>
      <c r="L1120" s="119"/>
      <c r="M1120" s="119"/>
      <c r="N1120" s="119"/>
      <c r="O1120" s="119"/>
      <c r="P1120" s="119"/>
      <c r="Q1120" s="119"/>
      <c r="R1120" s="119" t="s">
        <v>128</v>
      </c>
      <c r="S1120" s="119">
        <v>0</v>
      </c>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row>
    <row r="1121" spans="1:47" outlineLevel="1">
      <c r="A1121" s="120"/>
      <c r="B1121" s="122"/>
      <c r="C1121" s="139" t="s">
        <v>887</v>
      </c>
      <c r="D1121" s="157"/>
      <c r="E1121" s="148">
        <v>169</v>
      </c>
      <c r="F1121" s="176"/>
      <c r="G1121" s="124"/>
      <c r="H1121" s="173">
        <v>0</v>
      </c>
      <c r="I1121" s="119"/>
      <c r="J1121" s="119"/>
      <c r="K1121" s="119"/>
      <c r="L1121" s="119"/>
      <c r="M1121" s="119"/>
      <c r="N1121" s="119"/>
      <c r="O1121" s="119"/>
      <c r="P1121" s="119"/>
      <c r="Q1121" s="119"/>
      <c r="R1121" s="119" t="s">
        <v>128</v>
      </c>
      <c r="S1121" s="119">
        <v>0</v>
      </c>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row>
    <row r="1122" spans="1:47" outlineLevel="1">
      <c r="A1122" s="120">
        <v>215</v>
      </c>
      <c r="B1122" s="122" t="s">
        <v>938</v>
      </c>
      <c r="C1122" s="138" t="s">
        <v>939</v>
      </c>
      <c r="D1122" s="156" t="s">
        <v>179</v>
      </c>
      <c r="E1122" s="124">
        <v>937.25</v>
      </c>
      <c r="F1122" s="176"/>
      <c r="G1122" s="124">
        <f>ROUND(E1122*F1122,2)</f>
        <v>0</v>
      </c>
      <c r="H1122" s="173" t="s">
        <v>1523</v>
      </c>
      <c r="I1122" s="119"/>
      <c r="J1122" s="119"/>
      <c r="K1122" s="119"/>
      <c r="L1122" s="119"/>
      <c r="M1122" s="119"/>
      <c r="N1122" s="119"/>
      <c r="O1122" s="119"/>
      <c r="P1122" s="119"/>
      <c r="Q1122" s="119"/>
      <c r="R1122" s="119" t="s">
        <v>225</v>
      </c>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row>
    <row r="1123" spans="1:47" outlineLevel="1">
      <c r="A1123" s="120"/>
      <c r="B1123" s="122"/>
      <c r="C1123" s="139" t="s">
        <v>885</v>
      </c>
      <c r="D1123" s="157"/>
      <c r="E1123" s="148"/>
      <c r="F1123" s="176"/>
      <c r="G1123" s="124"/>
      <c r="H1123" s="173">
        <v>0</v>
      </c>
      <c r="I1123" s="119"/>
      <c r="J1123" s="119"/>
      <c r="K1123" s="119"/>
      <c r="L1123" s="119"/>
      <c r="M1123" s="119"/>
      <c r="N1123" s="119"/>
      <c r="O1123" s="119"/>
      <c r="P1123" s="119"/>
      <c r="Q1123" s="119"/>
      <c r="R1123" s="119" t="s">
        <v>128</v>
      </c>
      <c r="S1123" s="119">
        <v>0</v>
      </c>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row>
    <row r="1124" spans="1:47" ht="22.5" outlineLevel="1">
      <c r="A1124" s="120"/>
      <c r="B1124" s="122"/>
      <c r="C1124" s="139" t="s">
        <v>188</v>
      </c>
      <c r="D1124" s="157"/>
      <c r="E1124" s="148"/>
      <c r="F1124" s="176"/>
      <c r="G1124" s="124"/>
      <c r="H1124" s="173">
        <v>0</v>
      </c>
      <c r="I1124" s="119"/>
      <c r="J1124" s="119"/>
      <c r="K1124" s="119"/>
      <c r="L1124" s="119"/>
      <c r="M1124" s="119"/>
      <c r="N1124" s="119"/>
      <c r="O1124" s="119"/>
      <c r="P1124" s="119"/>
      <c r="Q1124" s="119"/>
      <c r="R1124" s="119" t="s">
        <v>128</v>
      </c>
      <c r="S1124" s="119">
        <v>0</v>
      </c>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row>
    <row r="1125" spans="1:47" outlineLevel="1">
      <c r="A1125" s="120"/>
      <c r="B1125" s="122"/>
      <c r="C1125" s="141" t="s">
        <v>209</v>
      </c>
      <c r="D1125" s="159"/>
      <c r="E1125" s="149"/>
      <c r="F1125" s="176"/>
      <c r="G1125" s="124"/>
      <c r="H1125" s="173">
        <v>0</v>
      </c>
      <c r="I1125" s="119"/>
      <c r="J1125" s="119"/>
      <c r="K1125" s="119"/>
      <c r="L1125" s="119"/>
      <c r="M1125" s="119"/>
      <c r="N1125" s="119"/>
      <c r="O1125" s="119"/>
      <c r="P1125" s="119"/>
      <c r="Q1125" s="119"/>
      <c r="R1125" s="119" t="s">
        <v>128</v>
      </c>
      <c r="S1125" s="119">
        <v>2</v>
      </c>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row>
    <row r="1126" spans="1:47" outlineLevel="1">
      <c r="A1126" s="120"/>
      <c r="B1126" s="122"/>
      <c r="C1126" s="142" t="s">
        <v>906</v>
      </c>
      <c r="D1126" s="159"/>
      <c r="E1126" s="149">
        <v>646</v>
      </c>
      <c r="F1126" s="176"/>
      <c r="G1126" s="124"/>
      <c r="H1126" s="173">
        <v>0</v>
      </c>
      <c r="I1126" s="119"/>
      <c r="J1126" s="119"/>
      <c r="K1126" s="119"/>
      <c r="L1126" s="119"/>
      <c r="M1126" s="119"/>
      <c r="N1126" s="119"/>
      <c r="O1126" s="119"/>
      <c r="P1126" s="119"/>
      <c r="Q1126" s="119"/>
      <c r="R1126" s="119" t="s">
        <v>128</v>
      </c>
      <c r="S1126" s="119">
        <v>2</v>
      </c>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row>
    <row r="1127" spans="1:47" outlineLevel="1">
      <c r="A1127" s="120"/>
      <c r="B1127" s="122"/>
      <c r="C1127" s="142" t="s">
        <v>911</v>
      </c>
      <c r="D1127" s="159"/>
      <c r="E1127" s="149">
        <v>169</v>
      </c>
      <c r="F1127" s="176"/>
      <c r="G1127" s="124"/>
      <c r="H1127" s="173">
        <v>0</v>
      </c>
      <c r="I1127" s="119"/>
      <c r="J1127" s="119"/>
      <c r="K1127" s="119"/>
      <c r="L1127" s="119"/>
      <c r="M1127" s="119"/>
      <c r="N1127" s="119"/>
      <c r="O1127" s="119"/>
      <c r="P1127" s="119"/>
      <c r="Q1127" s="119"/>
      <c r="R1127" s="119" t="s">
        <v>128</v>
      </c>
      <c r="S1127" s="119">
        <v>2</v>
      </c>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row>
    <row r="1128" spans="1:47" outlineLevel="1">
      <c r="A1128" s="120"/>
      <c r="B1128" s="122"/>
      <c r="C1128" s="141" t="s">
        <v>214</v>
      </c>
      <c r="D1128" s="159"/>
      <c r="E1128" s="149"/>
      <c r="F1128" s="176"/>
      <c r="G1128" s="124"/>
      <c r="H1128" s="173">
        <v>0</v>
      </c>
      <c r="I1128" s="119"/>
      <c r="J1128" s="119"/>
      <c r="K1128" s="119"/>
      <c r="L1128" s="119"/>
      <c r="M1128" s="119"/>
      <c r="N1128" s="119"/>
      <c r="O1128" s="119"/>
      <c r="P1128" s="119"/>
      <c r="Q1128" s="119"/>
      <c r="R1128" s="119" t="s">
        <v>128</v>
      </c>
      <c r="S1128" s="119">
        <v>0</v>
      </c>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row>
    <row r="1129" spans="1:47" outlineLevel="1">
      <c r="A1129" s="120"/>
      <c r="B1129" s="122"/>
      <c r="C1129" s="139" t="s">
        <v>940</v>
      </c>
      <c r="D1129" s="157"/>
      <c r="E1129" s="148">
        <v>937.25</v>
      </c>
      <c r="F1129" s="176"/>
      <c r="G1129" s="124"/>
      <c r="H1129" s="173">
        <v>0</v>
      </c>
      <c r="I1129" s="119"/>
      <c r="J1129" s="119"/>
      <c r="K1129" s="119"/>
      <c r="L1129" s="119"/>
      <c r="M1129" s="119"/>
      <c r="N1129" s="119"/>
      <c r="O1129" s="119"/>
      <c r="P1129" s="119"/>
      <c r="Q1129" s="119"/>
      <c r="R1129" s="119" t="s">
        <v>128</v>
      </c>
      <c r="S1129" s="119">
        <v>0</v>
      </c>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row>
    <row r="1130" spans="1:47" outlineLevel="1">
      <c r="A1130" s="120">
        <v>216</v>
      </c>
      <c r="B1130" s="122" t="s">
        <v>941</v>
      </c>
      <c r="C1130" s="138" t="s">
        <v>942</v>
      </c>
      <c r="D1130" s="156" t="s">
        <v>131</v>
      </c>
      <c r="E1130" s="124">
        <v>16.899999999999999</v>
      </c>
      <c r="F1130" s="176"/>
      <c r="G1130" s="124">
        <f>ROUND(E1130*F1130,2)</f>
        <v>0</v>
      </c>
      <c r="H1130" s="173" t="s">
        <v>1523</v>
      </c>
      <c r="I1130" s="119"/>
      <c r="J1130" s="119"/>
      <c r="K1130" s="119"/>
      <c r="L1130" s="119"/>
      <c r="M1130" s="119"/>
      <c r="N1130" s="119"/>
      <c r="O1130" s="119"/>
      <c r="P1130" s="119"/>
      <c r="Q1130" s="119"/>
      <c r="R1130" s="119" t="s">
        <v>126</v>
      </c>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row>
    <row r="1131" spans="1:47" outlineLevel="1">
      <c r="A1131" s="120"/>
      <c r="B1131" s="122"/>
      <c r="C1131" s="139" t="s">
        <v>885</v>
      </c>
      <c r="D1131" s="157"/>
      <c r="E1131" s="148"/>
      <c r="F1131" s="176"/>
      <c r="G1131" s="124"/>
      <c r="H1131" s="173">
        <v>0</v>
      </c>
      <c r="I1131" s="119"/>
      <c r="J1131" s="119"/>
      <c r="K1131" s="119"/>
      <c r="L1131" s="119"/>
      <c r="M1131" s="119"/>
      <c r="N1131" s="119"/>
      <c r="O1131" s="119"/>
      <c r="P1131" s="119"/>
      <c r="Q1131" s="119"/>
      <c r="R1131" s="119" t="s">
        <v>128</v>
      </c>
      <c r="S1131" s="119">
        <v>0</v>
      </c>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row>
    <row r="1132" spans="1:47" ht="22.5" outlineLevel="1">
      <c r="A1132" s="120"/>
      <c r="B1132" s="122"/>
      <c r="C1132" s="139" t="s">
        <v>188</v>
      </c>
      <c r="D1132" s="157"/>
      <c r="E1132" s="148"/>
      <c r="F1132" s="176"/>
      <c r="G1132" s="124"/>
      <c r="H1132" s="173">
        <v>0</v>
      </c>
      <c r="I1132" s="119"/>
      <c r="J1132" s="119"/>
      <c r="K1132" s="119"/>
      <c r="L1132" s="119"/>
      <c r="M1132" s="119"/>
      <c r="N1132" s="119"/>
      <c r="O1132" s="119"/>
      <c r="P1132" s="119"/>
      <c r="Q1132" s="119"/>
      <c r="R1132" s="119" t="s">
        <v>128</v>
      </c>
      <c r="S1132" s="119">
        <v>0</v>
      </c>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row>
    <row r="1133" spans="1:47" outlineLevel="1">
      <c r="A1133" s="120"/>
      <c r="B1133" s="122"/>
      <c r="C1133" s="139" t="s">
        <v>943</v>
      </c>
      <c r="D1133" s="157"/>
      <c r="E1133" s="148">
        <v>16.899999999999999</v>
      </c>
      <c r="F1133" s="176"/>
      <c r="G1133" s="124"/>
      <c r="H1133" s="173">
        <v>0</v>
      </c>
      <c r="I1133" s="119"/>
      <c r="J1133" s="119"/>
      <c r="K1133" s="119"/>
      <c r="L1133" s="119"/>
      <c r="M1133" s="119"/>
      <c r="N1133" s="119"/>
      <c r="O1133" s="119"/>
      <c r="P1133" s="119"/>
      <c r="Q1133" s="119"/>
      <c r="R1133" s="119" t="s">
        <v>128</v>
      </c>
      <c r="S1133" s="119">
        <v>0</v>
      </c>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row>
    <row r="1134" spans="1:47" outlineLevel="1">
      <c r="A1134" s="120">
        <v>217</v>
      </c>
      <c r="B1134" s="122" t="s">
        <v>944</v>
      </c>
      <c r="C1134" s="138" t="s">
        <v>945</v>
      </c>
      <c r="D1134" s="156" t="s">
        <v>131</v>
      </c>
      <c r="E1134" s="124">
        <v>32.299999999999997</v>
      </c>
      <c r="F1134" s="176"/>
      <c r="G1134" s="124">
        <f>ROUND(E1134*F1134,2)</f>
        <v>0</v>
      </c>
      <c r="H1134" s="173" t="s">
        <v>1523</v>
      </c>
      <c r="I1134" s="119"/>
      <c r="J1134" s="119"/>
      <c r="K1134" s="119"/>
      <c r="L1134" s="119"/>
      <c r="M1134" s="119"/>
      <c r="N1134" s="119"/>
      <c r="O1134" s="119"/>
      <c r="P1134" s="119"/>
      <c r="Q1134" s="119"/>
      <c r="R1134" s="119" t="s">
        <v>126</v>
      </c>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row>
    <row r="1135" spans="1:47" outlineLevel="1">
      <c r="A1135" s="120"/>
      <c r="B1135" s="122"/>
      <c r="C1135" s="139" t="s">
        <v>885</v>
      </c>
      <c r="D1135" s="157"/>
      <c r="E1135" s="148"/>
      <c r="F1135" s="176"/>
      <c r="G1135" s="124"/>
      <c r="H1135" s="173">
        <v>0</v>
      </c>
      <c r="I1135" s="119"/>
      <c r="J1135" s="119"/>
      <c r="K1135" s="119"/>
      <c r="L1135" s="119"/>
      <c r="M1135" s="119"/>
      <c r="N1135" s="119"/>
      <c r="O1135" s="119"/>
      <c r="P1135" s="119"/>
      <c r="Q1135" s="119"/>
      <c r="R1135" s="119" t="s">
        <v>128</v>
      </c>
      <c r="S1135" s="119">
        <v>0</v>
      </c>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row>
    <row r="1136" spans="1:47" ht="22.5" outlineLevel="1">
      <c r="A1136" s="120"/>
      <c r="B1136" s="122"/>
      <c r="C1136" s="139" t="s">
        <v>188</v>
      </c>
      <c r="D1136" s="157"/>
      <c r="E1136" s="148"/>
      <c r="F1136" s="176"/>
      <c r="G1136" s="124"/>
      <c r="H1136" s="173">
        <v>0</v>
      </c>
      <c r="I1136" s="119"/>
      <c r="J1136" s="119"/>
      <c r="K1136" s="119"/>
      <c r="L1136" s="119"/>
      <c r="M1136" s="119"/>
      <c r="N1136" s="119"/>
      <c r="O1136" s="119"/>
      <c r="P1136" s="119"/>
      <c r="Q1136" s="119"/>
      <c r="R1136" s="119" t="s">
        <v>128</v>
      </c>
      <c r="S1136" s="119">
        <v>0</v>
      </c>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row>
    <row r="1137" spans="1:47" outlineLevel="1">
      <c r="A1137" s="120"/>
      <c r="B1137" s="122"/>
      <c r="C1137" s="139" t="s">
        <v>946</v>
      </c>
      <c r="D1137" s="157"/>
      <c r="E1137" s="148">
        <v>32.299999999999997</v>
      </c>
      <c r="F1137" s="176"/>
      <c r="G1137" s="124"/>
      <c r="H1137" s="173">
        <v>0</v>
      </c>
      <c r="I1137" s="119"/>
      <c r="J1137" s="119"/>
      <c r="K1137" s="119"/>
      <c r="L1137" s="119"/>
      <c r="M1137" s="119"/>
      <c r="N1137" s="119"/>
      <c r="O1137" s="119"/>
      <c r="P1137" s="119"/>
      <c r="Q1137" s="119"/>
      <c r="R1137" s="119" t="s">
        <v>128</v>
      </c>
      <c r="S1137" s="119">
        <v>0</v>
      </c>
      <c r="T1137" s="119"/>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row>
    <row r="1138" spans="1:47" outlineLevel="1">
      <c r="A1138" s="120">
        <v>218</v>
      </c>
      <c r="B1138" s="122" t="s">
        <v>947</v>
      </c>
      <c r="C1138" s="138" t="s">
        <v>948</v>
      </c>
      <c r="D1138" s="156" t="s">
        <v>131</v>
      </c>
      <c r="E1138" s="124">
        <v>32.299999999999997</v>
      </c>
      <c r="F1138" s="176"/>
      <c r="G1138" s="124">
        <f>ROUND(E1138*F1138,2)</f>
        <v>0</v>
      </c>
      <c r="H1138" s="173" t="s">
        <v>1523</v>
      </c>
      <c r="I1138" s="119"/>
      <c r="J1138" s="119"/>
      <c r="K1138" s="119"/>
      <c r="L1138" s="119"/>
      <c r="M1138" s="119"/>
      <c r="N1138" s="119"/>
      <c r="O1138" s="119"/>
      <c r="P1138" s="119"/>
      <c r="Q1138" s="119"/>
      <c r="R1138" s="119" t="s">
        <v>225</v>
      </c>
      <c r="S1138" s="119"/>
      <c r="T1138" s="119"/>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row>
    <row r="1139" spans="1:47" outlineLevel="1">
      <c r="A1139" s="120"/>
      <c r="B1139" s="122"/>
      <c r="C1139" s="139" t="s">
        <v>885</v>
      </c>
      <c r="D1139" s="157"/>
      <c r="E1139" s="148"/>
      <c r="F1139" s="176"/>
      <c r="G1139" s="124"/>
      <c r="H1139" s="173">
        <v>0</v>
      </c>
      <c r="I1139" s="119"/>
      <c r="J1139" s="119"/>
      <c r="K1139" s="119"/>
      <c r="L1139" s="119"/>
      <c r="M1139" s="119"/>
      <c r="N1139" s="119"/>
      <c r="O1139" s="119"/>
      <c r="P1139" s="119"/>
      <c r="Q1139" s="119"/>
      <c r="R1139" s="119" t="s">
        <v>128</v>
      </c>
      <c r="S1139" s="119">
        <v>0</v>
      </c>
      <c r="T1139" s="119"/>
      <c r="U1139" s="119"/>
      <c r="V1139" s="119"/>
      <c r="W1139" s="119"/>
      <c r="X1139" s="119"/>
      <c r="Y1139" s="119"/>
      <c r="Z1139" s="119"/>
      <c r="AA1139" s="119"/>
      <c r="AB1139" s="119"/>
      <c r="AC1139" s="119"/>
      <c r="AD1139" s="119"/>
      <c r="AE1139" s="119"/>
      <c r="AF1139" s="119"/>
      <c r="AG1139" s="119"/>
      <c r="AH1139" s="119"/>
      <c r="AI1139" s="119"/>
      <c r="AJ1139" s="119"/>
      <c r="AK1139" s="119"/>
      <c r="AL1139" s="119"/>
      <c r="AM1139" s="119"/>
      <c r="AN1139" s="119"/>
      <c r="AO1139" s="119"/>
      <c r="AP1139" s="119"/>
      <c r="AQ1139" s="119"/>
      <c r="AR1139" s="119"/>
      <c r="AS1139" s="119"/>
      <c r="AT1139" s="119"/>
      <c r="AU1139" s="119"/>
    </row>
    <row r="1140" spans="1:47" ht="22.5" outlineLevel="1">
      <c r="A1140" s="120"/>
      <c r="B1140" s="122"/>
      <c r="C1140" s="139" t="s">
        <v>188</v>
      </c>
      <c r="D1140" s="157"/>
      <c r="E1140" s="148"/>
      <c r="F1140" s="176"/>
      <c r="G1140" s="124"/>
      <c r="H1140" s="173">
        <v>0</v>
      </c>
      <c r="I1140" s="119"/>
      <c r="J1140" s="119"/>
      <c r="K1140" s="119"/>
      <c r="L1140" s="119"/>
      <c r="M1140" s="119"/>
      <c r="N1140" s="119"/>
      <c r="O1140" s="119"/>
      <c r="P1140" s="119"/>
      <c r="Q1140" s="119"/>
      <c r="R1140" s="119" t="s">
        <v>128</v>
      </c>
      <c r="S1140" s="119">
        <v>0</v>
      </c>
      <c r="T1140" s="119"/>
      <c r="U1140" s="119"/>
      <c r="V1140" s="119"/>
      <c r="W1140" s="119"/>
      <c r="X1140" s="119"/>
      <c r="Y1140" s="119"/>
      <c r="Z1140" s="119"/>
      <c r="AA1140" s="119"/>
      <c r="AB1140" s="119"/>
      <c r="AC1140" s="119"/>
      <c r="AD1140" s="119"/>
      <c r="AE1140" s="119"/>
      <c r="AF1140" s="119"/>
      <c r="AG1140" s="119"/>
      <c r="AH1140" s="119"/>
      <c r="AI1140" s="119"/>
      <c r="AJ1140" s="119"/>
      <c r="AK1140" s="119"/>
      <c r="AL1140" s="119"/>
      <c r="AM1140" s="119"/>
      <c r="AN1140" s="119"/>
      <c r="AO1140" s="119"/>
      <c r="AP1140" s="119"/>
      <c r="AQ1140" s="119"/>
      <c r="AR1140" s="119"/>
      <c r="AS1140" s="119"/>
      <c r="AT1140" s="119"/>
      <c r="AU1140" s="119"/>
    </row>
    <row r="1141" spans="1:47" outlineLevel="1">
      <c r="A1141" s="120"/>
      <c r="B1141" s="122"/>
      <c r="C1141" s="139" t="s">
        <v>946</v>
      </c>
      <c r="D1141" s="157"/>
      <c r="E1141" s="148">
        <v>32.299999999999997</v>
      </c>
      <c r="F1141" s="176"/>
      <c r="G1141" s="124"/>
      <c r="H1141" s="173">
        <v>0</v>
      </c>
      <c r="I1141" s="119"/>
      <c r="J1141" s="119"/>
      <c r="K1141" s="119"/>
      <c r="L1141" s="119"/>
      <c r="M1141" s="119"/>
      <c r="N1141" s="119"/>
      <c r="O1141" s="119"/>
      <c r="P1141" s="119"/>
      <c r="Q1141" s="119"/>
      <c r="R1141" s="119" t="s">
        <v>128</v>
      </c>
      <c r="S1141" s="119">
        <v>0</v>
      </c>
      <c r="T1141" s="119"/>
      <c r="U1141" s="119"/>
      <c r="V1141" s="119"/>
      <c r="W1141" s="119"/>
      <c r="X1141" s="119"/>
      <c r="Y1141" s="119"/>
      <c r="Z1141" s="119"/>
      <c r="AA1141" s="119"/>
      <c r="AB1141" s="119"/>
      <c r="AC1141" s="119"/>
      <c r="AD1141" s="119"/>
      <c r="AE1141" s="119"/>
      <c r="AF1141" s="119"/>
      <c r="AG1141" s="119"/>
      <c r="AH1141" s="119"/>
      <c r="AI1141" s="119"/>
      <c r="AJ1141" s="119"/>
      <c r="AK1141" s="119"/>
      <c r="AL1141" s="119"/>
      <c r="AM1141" s="119"/>
      <c r="AN1141" s="119"/>
      <c r="AO1141" s="119"/>
      <c r="AP1141" s="119"/>
      <c r="AQ1141" s="119"/>
      <c r="AR1141" s="119"/>
      <c r="AS1141" s="119"/>
      <c r="AT1141" s="119"/>
      <c r="AU1141" s="119"/>
    </row>
    <row r="1142" spans="1:47" outlineLevel="1">
      <c r="A1142" s="120">
        <v>219</v>
      </c>
      <c r="B1142" s="122" t="s">
        <v>949</v>
      </c>
      <c r="C1142" s="138" t="s">
        <v>950</v>
      </c>
      <c r="D1142" s="156" t="s">
        <v>179</v>
      </c>
      <c r="E1142" s="124">
        <v>85</v>
      </c>
      <c r="F1142" s="176"/>
      <c r="G1142" s="124">
        <f>ROUND(E1142*F1142,2)</f>
        <v>0</v>
      </c>
      <c r="H1142" s="173" t="s">
        <v>1523</v>
      </c>
      <c r="I1142" s="119"/>
      <c r="J1142" s="119"/>
      <c r="K1142" s="119"/>
      <c r="L1142" s="119"/>
      <c r="M1142" s="119"/>
      <c r="N1142" s="119"/>
      <c r="O1142" s="119"/>
      <c r="P1142" s="119"/>
      <c r="Q1142" s="119"/>
      <c r="R1142" s="119" t="s">
        <v>126</v>
      </c>
      <c r="S1142" s="119"/>
      <c r="T1142" s="119"/>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row>
    <row r="1143" spans="1:47" outlineLevel="1">
      <c r="A1143" s="120"/>
      <c r="B1143" s="122"/>
      <c r="C1143" s="139" t="s">
        <v>885</v>
      </c>
      <c r="D1143" s="157"/>
      <c r="E1143" s="148"/>
      <c r="F1143" s="176"/>
      <c r="G1143" s="124"/>
      <c r="H1143" s="173">
        <v>0</v>
      </c>
      <c r="I1143" s="119"/>
      <c r="J1143" s="119"/>
      <c r="K1143" s="119"/>
      <c r="L1143" s="119"/>
      <c r="M1143" s="119"/>
      <c r="N1143" s="119"/>
      <c r="O1143" s="119"/>
      <c r="P1143" s="119"/>
      <c r="Q1143" s="119"/>
      <c r="R1143" s="119" t="s">
        <v>128</v>
      </c>
      <c r="S1143" s="119">
        <v>0</v>
      </c>
      <c r="T1143" s="119"/>
      <c r="U1143" s="119"/>
      <c r="V1143" s="119"/>
      <c r="W1143" s="119"/>
      <c r="X1143" s="119"/>
      <c r="Y1143" s="119"/>
      <c r="Z1143" s="119"/>
      <c r="AA1143" s="119"/>
      <c r="AB1143" s="119"/>
      <c r="AC1143" s="119"/>
      <c r="AD1143" s="119"/>
      <c r="AE1143" s="119"/>
      <c r="AF1143" s="119"/>
      <c r="AG1143" s="119"/>
      <c r="AH1143" s="119"/>
      <c r="AI1143" s="119"/>
      <c r="AJ1143" s="119"/>
      <c r="AK1143" s="119"/>
      <c r="AL1143" s="119"/>
      <c r="AM1143" s="119"/>
      <c r="AN1143" s="119"/>
      <c r="AO1143" s="119"/>
      <c r="AP1143" s="119"/>
      <c r="AQ1143" s="119"/>
      <c r="AR1143" s="119"/>
      <c r="AS1143" s="119"/>
      <c r="AT1143" s="119"/>
      <c r="AU1143" s="119"/>
    </row>
    <row r="1144" spans="1:47" ht="22.5" outlineLevel="1">
      <c r="A1144" s="120"/>
      <c r="B1144" s="122"/>
      <c r="C1144" s="139" t="s">
        <v>188</v>
      </c>
      <c r="D1144" s="157"/>
      <c r="E1144" s="148"/>
      <c r="F1144" s="176"/>
      <c r="G1144" s="124"/>
      <c r="H1144" s="173">
        <v>0</v>
      </c>
      <c r="I1144" s="119"/>
      <c r="J1144" s="119"/>
      <c r="K1144" s="119"/>
      <c r="L1144" s="119"/>
      <c r="M1144" s="119"/>
      <c r="N1144" s="119"/>
      <c r="O1144" s="119"/>
      <c r="P1144" s="119"/>
      <c r="Q1144" s="119"/>
      <c r="R1144" s="119" t="s">
        <v>128</v>
      </c>
      <c r="S1144" s="119">
        <v>0</v>
      </c>
      <c r="T1144" s="119"/>
      <c r="U1144" s="119"/>
      <c r="V1144" s="119"/>
      <c r="W1144" s="119"/>
      <c r="X1144" s="119"/>
      <c r="Y1144" s="119"/>
      <c r="Z1144" s="119"/>
      <c r="AA1144" s="119"/>
      <c r="AB1144" s="119"/>
      <c r="AC1144" s="119"/>
      <c r="AD1144" s="119"/>
      <c r="AE1144" s="119"/>
      <c r="AF1144" s="119"/>
      <c r="AG1144" s="119"/>
      <c r="AH1144" s="119"/>
      <c r="AI1144" s="119"/>
      <c r="AJ1144" s="119"/>
      <c r="AK1144" s="119"/>
      <c r="AL1144" s="119"/>
      <c r="AM1144" s="119"/>
      <c r="AN1144" s="119"/>
      <c r="AO1144" s="119"/>
      <c r="AP1144" s="119"/>
      <c r="AQ1144" s="119"/>
      <c r="AR1144" s="119"/>
      <c r="AS1144" s="119"/>
      <c r="AT1144" s="119"/>
      <c r="AU1144" s="119"/>
    </row>
    <row r="1145" spans="1:47" outlineLevel="1">
      <c r="A1145" s="120"/>
      <c r="B1145" s="122"/>
      <c r="C1145" s="139" t="s">
        <v>888</v>
      </c>
      <c r="D1145" s="157"/>
      <c r="E1145" s="148">
        <v>85</v>
      </c>
      <c r="F1145" s="176"/>
      <c r="G1145" s="124"/>
      <c r="H1145" s="173">
        <v>0</v>
      </c>
      <c r="I1145" s="119"/>
      <c r="J1145" s="119"/>
      <c r="K1145" s="119"/>
      <c r="L1145" s="119"/>
      <c r="M1145" s="119"/>
      <c r="N1145" s="119"/>
      <c r="O1145" s="119"/>
      <c r="P1145" s="119"/>
      <c r="Q1145" s="119"/>
      <c r="R1145" s="119" t="s">
        <v>128</v>
      </c>
      <c r="S1145" s="119">
        <v>0</v>
      </c>
      <c r="T1145" s="119"/>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row>
    <row r="1146" spans="1:47" outlineLevel="1">
      <c r="A1146" s="120">
        <v>220</v>
      </c>
      <c r="B1146" s="122" t="s">
        <v>951</v>
      </c>
      <c r="C1146" s="138" t="s">
        <v>952</v>
      </c>
      <c r="D1146" s="156" t="s">
        <v>179</v>
      </c>
      <c r="E1146" s="124">
        <v>93.5</v>
      </c>
      <c r="F1146" s="176"/>
      <c r="G1146" s="124">
        <f>ROUND(E1146*F1146,2)</f>
        <v>0</v>
      </c>
      <c r="H1146" s="173" t="s">
        <v>1523</v>
      </c>
      <c r="I1146" s="119"/>
      <c r="J1146" s="119"/>
      <c r="K1146" s="119"/>
      <c r="L1146" s="119"/>
      <c r="M1146" s="119"/>
      <c r="N1146" s="119"/>
      <c r="O1146" s="119"/>
      <c r="P1146" s="119"/>
      <c r="Q1146" s="119"/>
      <c r="R1146" s="119" t="s">
        <v>225</v>
      </c>
      <c r="S1146" s="119"/>
      <c r="T1146" s="119"/>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row>
    <row r="1147" spans="1:47" outlineLevel="1">
      <c r="A1147" s="120"/>
      <c r="B1147" s="122"/>
      <c r="C1147" s="139" t="s">
        <v>885</v>
      </c>
      <c r="D1147" s="157"/>
      <c r="E1147" s="148"/>
      <c r="F1147" s="176"/>
      <c r="G1147" s="124"/>
      <c r="H1147" s="173">
        <v>0</v>
      </c>
      <c r="I1147" s="119"/>
      <c r="J1147" s="119"/>
      <c r="K1147" s="119"/>
      <c r="L1147" s="119"/>
      <c r="M1147" s="119"/>
      <c r="N1147" s="119"/>
      <c r="O1147" s="119"/>
      <c r="P1147" s="119"/>
      <c r="Q1147" s="119"/>
      <c r="R1147" s="119" t="s">
        <v>128</v>
      </c>
      <c r="S1147" s="119">
        <v>0</v>
      </c>
      <c r="T1147" s="119"/>
      <c r="U1147" s="119"/>
      <c r="V1147" s="119"/>
      <c r="W1147" s="119"/>
      <c r="X1147" s="119"/>
      <c r="Y1147" s="119"/>
      <c r="Z1147" s="119"/>
      <c r="AA1147" s="119"/>
      <c r="AB1147" s="119"/>
      <c r="AC1147" s="119"/>
      <c r="AD1147" s="119"/>
      <c r="AE1147" s="119"/>
      <c r="AF1147" s="119"/>
      <c r="AG1147" s="119"/>
      <c r="AH1147" s="119"/>
      <c r="AI1147" s="119"/>
      <c r="AJ1147" s="119"/>
      <c r="AK1147" s="119"/>
      <c r="AL1147" s="119"/>
      <c r="AM1147" s="119"/>
      <c r="AN1147" s="119"/>
      <c r="AO1147" s="119"/>
      <c r="AP1147" s="119"/>
      <c r="AQ1147" s="119"/>
      <c r="AR1147" s="119"/>
      <c r="AS1147" s="119"/>
      <c r="AT1147" s="119"/>
      <c r="AU1147" s="119"/>
    </row>
    <row r="1148" spans="1:47" ht="22.5" outlineLevel="1">
      <c r="A1148" s="120"/>
      <c r="B1148" s="122"/>
      <c r="C1148" s="139" t="s">
        <v>188</v>
      </c>
      <c r="D1148" s="157"/>
      <c r="E1148" s="148"/>
      <c r="F1148" s="176"/>
      <c r="G1148" s="124"/>
      <c r="H1148" s="173">
        <v>0</v>
      </c>
      <c r="I1148" s="119"/>
      <c r="J1148" s="119"/>
      <c r="K1148" s="119"/>
      <c r="L1148" s="119"/>
      <c r="M1148" s="119"/>
      <c r="N1148" s="119"/>
      <c r="O1148" s="119"/>
      <c r="P1148" s="119"/>
      <c r="Q1148" s="119"/>
      <c r="R1148" s="119" t="s">
        <v>128</v>
      </c>
      <c r="S1148" s="119">
        <v>0</v>
      </c>
      <c r="T1148" s="119"/>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row>
    <row r="1149" spans="1:47" outlineLevel="1">
      <c r="A1149" s="120"/>
      <c r="B1149" s="122"/>
      <c r="C1149" s="139" t="s">
        <v>953</v>
      </c>
      <c r="D1149" s="157"/>
      <c r="E1149" s="148">
        <v>93.5</v>
      </c>
      <c r="F1149" s="176"/>
      <c r="G1149" s="124"/>
      <c r="H1149" s="173">
        <v>0</v>
      </c>
      <c r="I1149" s="119"/>
      <c r="J1149" s="119"/>
      <c r="K1149" s="119"/>
      <c r="L1149" s="119"/>
      <c r="M1149" s="119"/>
      <c r="N1149" s="119"/>
      <c r="O1149" s="119"/>
      <c r="P1149" s="119"/>
      <c r="Q1149" s="119"/>
      <c r="R1149" s="119" t="s">
        <v>128</v>
      </c>
      <c r="S1149" s="119">
        <v>0</v>
      </c>
      <c r="T1149" s="119"/>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row>
    <row r="1150" spans="1:47" ht="22.5" outlineLevel="1">
      <c r="A1150" s="120">
        <v>221</v>
      </c>
      <c r="B1150" s="122" t="s">
        <v>921</v>
      </c>
      <c r="C1150" s="138" t="s">
        <v>954</v>
      </c>
      <c r="D1150" s="156" t="s">
        <v>179</v>
      </c>
      <c r="E1150" s="124">
        <v>646</v>
      </c>
      <c r="F1150" s="176"/>
      <c r="G1150" s="124">
        <f>ROUND(E1150*F1150,2)</f>
        <v>0</v>
      </c>
      <c r="H1150" s="173" t="s">
        <v>1522</v>
      </c>
      <c r="I1150" s="119"/>
      <c r="J1150" s="119"/>
      <c r="K1150" s="119"/>
      <c r="L1150" s="119"/>
      <c r="M1150" s="119"/>
      <c r="N1150" s="119"/>
      <c r="O1150" s="119"/>
      <c r="P1150" s="119"/>
      <c r="Q1150" s="119"/>
      <c r="R1150" s="119" t="s">
        <v>126</v>
      </c>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row>
    <row r="1151" spans="1:47" outlineLevel="1">
      <c r="A1151" s="120"/>
      <c r="B1151" s="122"/>
      <c r="C1151" s="139" t="s">
        <v>885</v>
      </c>
      <c r="D1151" s="157"/>
      <c r="E1151" s="148"/>
      <c r="F1151" s="176"/>
      <c r="G1151" s="124"/>
      <c r="H1151" s="173">
        <v>0</v>
      </c>
      <c r="I1151" s="119"/>
      <c r="J1151" s="119"/>
      <c r="K1151" s="119"/>
      <c r="L1151" s="119"/>
      <c r="M1151" s="119"/>
      <c r="N1151" s="119"/>
      <c r="O1151" s="119"/>
      <c r="P1151" s="119"/>
      <c r="Q1151" s="119"/>
      <c r="R1151" s="119" t="s">
        <v>128</v>
      </c>
      <c r="S1151" s="119">
        <v>0</v>
      </c>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row>
    <row r="1152" spans="1:47" ht="22.5" outlineLevel="1">
      <c r="A1152" s="120"/>
      <c r="B1152" s="122"/>
      <c r="C1152" s="139" t="s">
        <v>188</v>
      </c>
      <c r="D1152" s="157"/>
      <c r="E1152" s="148"/>
      <c r="F1152" s="176"/>
      <c r="G1152" s="124"/>
      <c r="H1152" s="173">
        <v>0</v>
      </c>
      <c r="I1152" s="119"/>
      <c r="J1152" s="119"/>
      <c r="K1152" s="119"/>
      <c r="L1152" s="119"/>
      <c r="M1152" s="119"/>
      <c r="N1152" s="119"/>
      <c r="O1152" s="119"/>
      <c r="P1152" s="119"/>
      <c r="Q1152" s="119"/>
      <c r="R1152" s="119" t="s">
        <v>128</v>
      </c>
      <c r="S1152" s="119">
        <v>0</v>
      </c>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row>
    <row r="1153" spans="1:47" outlineLevel="1">
      <c r="A1153" s="120"/>
      <c r="B1153" s="122"/>
      <c r="C1153" s="139" t="s">
        <v>955</v>
      </c>
      <c r="D1153" s="157"/>
      <c r="E1153" s="148">
        <v>646</v>
      </c>
      <c r="F1153" s="176"/>
      <c r="G1153" s="124"/>
      <c r="H1153" s="173">
        <v>0</v>
      </c>
      <c r="I1153" s="119"/>
      <c r="J1153" s="119"/>
      <c r="K1153" s="119"/>
      <c r="L1153" s="119"/>
      <c r="M1153" s="119"/>
      <c r="N1153" s="119"/>
      <c r="O1153" s="119"/>
      <c r="P1153" s="119"/>
      <c r="Q1153" s="119"/>
      <c r="R1153" s="119" t="s">
        <v>128</v>
      </c>
      <c r="S1153" s="119">
        <v>0</v>
      </c>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row>
    <row r="1154" spans="1:47" outlineLevel="1">
      <c r="A1154" s="120">
        <v>222</v>
      </c>
      <c r="B1154" s="122" t="s">
        <v>956</v>
      </c>
      <c r="C1154" s="138" t="s">
        <v>957</v>
      </c>
      <c r="D1154" s="156" t="s">
        <v>179</v>
      </c>
      <c r="E1154" s="124">
        <v>900</v>
      </c>
      <c r="F1154" s="176"/>
      <c r="G1154" s="124">
        <f>ROUND(E1154*F1154,2)</f>
        <v>0</v>
      </c>
      <c r="H1154" s="173" t="s">
        <v>1522</v>
      </c>
      <c r="I1154" s="119"/>
      <c r="J1154" s="119"/>
      <c r="K1154" s="119"/>
      <c r="L1154" s="119"/>
      <c r="M1154" s="119"/>
      <c r="N1154" s="119"/>
      <c r="O1154" s="119"/>
      <c r="P1154" s="119"/>
      <c r="Q1154" s="119"/>
      <c r="R1154" s="119" t="s">
        <v>126</v>
      </c>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row>
    <row r="1155" spans="1:47" outlineLevel="1">
      <c r="A1155" s="120"/>
      <c r="B1155" s="122"/>
      <c r="C1155" s="139" t="s">
        <v>885</v>
      </c>
      <c r="D1155" s="157"/>
      <c r="E1155" s="148"/>
      <c r="F1155" s="176"/>
      <c r="G1155" s="124"/>
      <c r="H1155" s="173">
        <v>0</v>
      </c>
      <c r="I1155" s="119"/>
      <c r="J1155" s="119"/>
      <c r="K1155" s="119"/>
      <c r="L1155" s="119"/>
      <c r="M1155" s="119"/>
      <c r="N1155" s="119"/>
      <c r="O1155" s="119"/>
      <c r="P1155" s="119"/>
      <c r="Q1155" s="119"/>
      <c r="R1155" s="119" t="s">
        <v>128</v>
      </c>
      <c r="S1155" s="119">
        <v>0</v>
      </c>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row>
    <row r="1156" spans="1:47" ht="22.5" outlineLevel="1">
      <c r="A1156" s="120"/>
      <c r="B1156" s="122"/>
      <c r="C1156" s="139" t="s">
        <v>188</v>
      </c>
      <c r="D1156" s="157"/>
      <c r="E1156" s="148"/>
      <c r="F1156" s="176"/>
      <c r="G1156" s="124"/>
      <c r="H1156" s="173">
        <v>0</v>
      </c>
      <c r="I1156" s="119"/>
      <c r="J1156" s="119"/>
      <c r="K1156" s="119"/>
      <c r="L1156" s="119"/>
      <c r="M1156" s="119"/>
      <c r="N1156" s="119"/>
      <c r="O1156" s="119"/>
      <c r="P1156" s="119"/>
      <c r="Q1156" s="119"/>
      <c r="R1156" s="119" t="s">
        <v>128</v>
      </c>
      <c r="S1156" s="119">
        <v>0</v>
      </c>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row>
    <row r="1157" spans="1:47" outlineLevel="1">
      <c r="A1157" s="120"/>
      <c r="B1157" s="122"/>
      <c r="C1157" s="139" t="s">
        <v>886</v>
      </c>
      <c r="D1157" s="157"/>
      <c r="E1157" s="148">
        <v>646</v>
      </c>
      <c r="F1157" s="176"/>
      <c r="G1157" s="124"/>
      <c r="H1157" s="173">
        <v>0</v>
      </c>
      <c r="I1157" s="119"/>
      <c r="J1157" s="119"/>
      <c r="K1157" s="119"/>
      <c r="L1157" s="119"/>
      <c r="M1157" s="119"/>
      <c r="N1157" s="119"/>
      <c r="O1157" s="119"/>
      <c r="P1157" s="119"/>
      <c r="Q1157" s="119"/>
      <c r="R1157" s="119" t="s">
        <v>128</v>
      </c>
      <c r="S1157" s="119">
        <v>0</v>
      </c>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row>
    <row r="1158" spans="1:47" outlineLevel="1">
      <c r="A1158" s="120"/>
      <c r="B1158" s="122"/>
      <c r="C1158" s="139" t="s">
        <v>887</v>
      </c>
      <c r="D1158" s="157"/>
      <c r="E1158" s="148">
        <v>169</v>
      </c>
      <c r="F1158" s="176"/>
      <c r="G1158" s="124"/>
      <c r="H1158" s="173">
        <v>0</v>
      </c>
      <c r="I1158" s="119"/>
      <c r="J1158" s="119"/>
      <c r="K1158" s="119"/>
      <c r="L1158" s="119"/>
      <c r="M1158" s="119"/>
      <c r="N1158" s="119"/>
      <c r="O1158" s="119"/>
      <c r="P1158" s="119"/>
      <c r="Q1158" s="119"/>
      <c r="R1158" s="119" t="s">
        <v>128</v>
      </c>
      <c r="S1158" s="119">
        <v>0</v>
      </c>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row>
    <row r="1159" spans="1:47" outlineLevel="1">
      <c r="A1159" s="120"/>
      <c r="B1159" s="122"/>
      <c r="C1159" s="139" t="s">
        <v>888</v>
      </c>
      <c r="D1159" s="157"/>
      <c r="E1159" s="148">
        <v>85</v>
      </c>
      <c r="F1159" s="176"/>
      <c r="G1159" s="124"/>
      <c r="H1159" s="173">
        <v>0</v>
      </c>
      <c r="I1159" s="119"/>
      <c r="J1159" s="119"/>
      <c r="K1159" s="119"/>
      <c r="L1159" s="119"/>
      <c r="M1159" s="119"/>
      <c r="N1159" s="119"/>
      <c r="O1159" s="119"/>
      <c r="P1159" s="119"/>
      <c r="Q1159" s="119"/>
      <c r="R1159" s="119" t="s">
        <v>128</v>
      </c>
      <c r="S1159" s="119">
        <v>0</v>
      </c>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row>
    <row r="1160" spans="1:47" outlineLevel="1">
      <c r="A1160" s="120">
        <v>223</v>
      </c>
      <c r="B1160" s="122" t="s">
        <v>958</v>
      </c>
      <c r="C1160" s="138" t="s">
        <v>959</v>
      </c>
      <c r="D1160" s="156" t="s">
        <v>125</v>
      </c>
      <c r="E1160" s="124">
        <v>22</v>
      </c>
      <c r="F1160" s="176"/>
      <c r="G1160" s="124">
        <f>ROUND(E1160*F1160,2)</f>
        <v>0</v>
      </c>
      <c r="H1160" s="173" t="s">
        <v>1522</v>
      </c>
      <c r="I1160" s="119"/>
      <c r="J1160" s="119"/>
      <c r="K1160" s="119"/>
      <c r="L1160" s="119"/>
      <c r="M1160" s="119"/>
      <c r="N1160" s="119"/>
      <c r="O1160" s="119"/>
      <c r="P1160" s="119"/>
      <c r="Q1160" s="119"/>
      <c r="R1160" s="119" t="s">
        <v>126</v>
      </c>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row>
    <row r="1161" spans="1:47" outlineLevel="1">
      <c r="A1161" s="120"/>
      <c r="B1161" s="122"/>
      <c r="C1161" s="139" t="s">
        <v>960</v>
      </c>
      <c r="D1161" s="157"/>
      <c r="E1161" s="148">
        <v>22</v>
      </c>
      <c r="F1161" s="176"/>
      <c r="G1161" s="124"/>
      <c r="H1161" s="173">
        <v>0</v>
      </c>
      <c r="I1161" s="119"/>
      <c r="J1161" s="119"/>
      <c r="K1161" s="119"/>
      <c r="L1161" s="119"/>
      <c r="M1161" s="119"/>
      <c r="N1161" s="119"/>
      <c r="O1161" s="119"/>
      <c r="P1161" s="119"/>
      <c r="Q1161" s="119"/>
      <c r="R1161" s="119" t="s">
        <v>128</v>
      </c>
      <c r="S1161" s="119">
        <v>0</v>
      </c>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row>
    <row r="1162" spans="1:47" outlineLevel="1">
      <c r="A1162" s="120">
        <v>224</v>
      </c>
      <c r="B1162" s="122" t="s">
        <v>961</v>
      </c>
      <c r="C1162" s="138" t="s">
        <v>962</v>
      </c>
      <c r="D1162" s="156" t="s">
        <v>0</v>
      </c>
      <c r="E1162" s="124">
        <v>4</v>
      </c>
      <c r="F1162" s="176"/>
      <c r="G1162" s="124">
        <f>ROUND(E1162*F1162,2)</f>
        <v>0</v>
      </c>
      <c r="H1162" s="173" t="s">
        <v>1523</v>
      </c>
      <c r="I1162" s="119"/>
      <c r="J1162" s="119"/>
      <c r="K1162" s="119"/>
      <c r="L1162" s="119"/>
      <c r="M1162" s="119"/>
      <c r="N1162" s="119"/>
      <c r="O1162" s="119"/>
      <c r="P1162" s="119"/>
      <c r="Q1162" s="119"/>
      <c r="R1162" s="119" t="s">
        <v>126</v>
      </c>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row>
    <row r="1163" spans="1:47">
      <c r="A1163" s="121" t="s">
        <v>121</v>
      </c>
      <c r="B1163" s="123" t="s">
        <v>77</v>
      </c>
      <c r="C1163" s="140" t="s">
        <v>78</v>
      </c>
      <c r="D1163" s="158"/>
      <c r="E1163" s="125"/>
      <c r="F1163" s="177"/>
      <c r="G1163" s="125">
        <f>SUMIF(R1164:R1276,"&lt;&gt;NOR",G1164:G1276)</f>
        <v>0</v>
      </c>
      <c r="H1163" s="174"/>
      <c r="I1163" s="119"/>
      <c r="R1163" t="s">
        <v>122</v>
      </c>
    </row>
    <row r="1164" spans="1:47" outlineLevel="1">
      <c r="A1164" s="120">
        <v>225</v>
      </c>
      <c r="B1164" s="122" t="s">
        <v>963</v>
      </c>
      <c r="C1164" s="138" t="s">
        <v>964</v>
      </c>
      <c r="D1164" s="156" t="s">
        <v>179</v>
      </c>
      <c r="E1164" s="124">
        <v>1969.25</v>
      </c>
      <c r="F1164" s="176"/>
      <c r="G1164" s="124">
        <f>ROUND(E1164*F1164,2)</f>
        <v>0</v>
      </c>
      <c r="H1164" s="173" t="s">
        <v>1523</v>
      </c>
      <c r="I1164" s="119"/>
      <c r="J1164" s="119"/>
      <c r="K1164" s="119"/>
      <c r="L1164" s="119"/>
      <c r="M1164" s="119"/>
      <c r="N1164" s="119"/>
      <c r="O1164" s="119"/>
      <c r="P1164" s="119"/>
      <c r="Q1164" s="119"/>
      <c r="R1164" s="119" t="s">
        <v>126</v>
      </c>
      <c r="S1164" s="119"/>
      <c r="T1164" s="119"/>
      <c r="U1164" s="119"/>
      <c r="V1164" s="119"/>
      <c r="W1164" s="119"/>
      <c r="X1164" s="119"/>
      <c r="Y1164" s="119"/>
      <c r="Z1164" s="119"/>
      <c r="AA1164" s="119"/>
      <c r="AB1164" s="119"/>
      <c r="AC1164" s="119"/>
      <c r="AD1164" s="119"/>
      <c r="AE1164" s="119"/>
      <c r="AF1164" s="119"/>
      <c r="AG1164" s="119"/>
      <c r="AH1164" s="119"/>
      <c r="AI1164" s="119"/>
      <c r="AJ1164" s="119"/>
      <c r="AK1164" s="119"/>
      <c r="AL1164" s="119"/>
      <c r="AM1164" s="119"/>
      <c r="AN1164" s="119"/>
      <c r="AO1164" s="119"/>
      <c r="AP1164" s="119"/>
      <c r="AQ1164" s="119"/>
      <c r="AR1164" s="119"/>
      <c r="AS1164" s="119"/>
      <c r="AT1164" s="119"/>
      <c r="AU1164" s="119"/>
    </row>
    <row r="1165" spans="1:47" outlineLevel="1">
      <c r="A1165" s="120"/>
      <c r="B1165" s="122"/>
      <c r="C1165" s="139" t="s">
        <v>187</v>
      </c>
      <c r="D1165" s="157"/>
      <c r="E1165" s="148"/>
      <c r="F1165" s="176"/>
      <c r="G1165" s="124"/>
      <c r="H1165" s="173">
        <v>0</v>
      </c>
      <c r="I1165" s="119"/>
      <c r="J1165" s="119"/>
      <c r="K1165" s="119"/>
      <c r="L1165" s="119"/>
      <c r="M1165" s="119"/>
      <c r="N1165" s="119"/>
      <c r="O1165" s="119"/>
      <c r="P1165" s="119"/>
      <c r="Q1165" s="119"/>
      <c r="R1165" s="119" t="s">
        <v>128</v>
      </c>
      <c r="S1165" s="119">
        <v>0</v>
      </c>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row>
    <row r="1166" spans="1:47" ht="22.5" outlineLevel="1">
      <c r="A1166" s="120"/>
      <c r="B1166" s="122"/>
      <c r="C1166" s="139" t="s">
        <v>188</v>
      </c>
      <c r="D1166" s="157"/>
      <c r="E1166" s="148"/>
      <c r="F1166" s="176"/>
      <c r="G1166" s="124"/>
      <c r="H1166" s="173">
        <v>0</v>
      </c>
      <c r="I1166" s="119"/>
      <c r="J1166" s="119"/>
      <c r="K1166" s="119"/>
      <c r="L1166" s="119"/>
      <c r="M1166" s="119"/>
      <c r="N1166" s="119"/>
      <c r="O1166" s="119"/>
      <c r="P1166" s="119"/>
      <c r="Q1166" s="119"/>
      <c r="R1166" s="119" t="s">
        <v>128</v>
      </c>
      <c r="S1166" s="119">
        <v>0</v>
      </c>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row>
    <row r="1167" spans="1:47" outlineLevel="1">
      <c r="A1167" s="120"/>
      <c r="B1167" s="122"/>
      <c r="C1167" s="139" t="s">
        <v>755</v>
      </c>
      <c r="D1167" s="157"/>
      <c r="E1167" s="148">
        <v>533.91999999999996</v>
      </c>
      <c r="F1167" s="176"/>
      <c r="G1167" s="124"/>
      <c r="H1167" s="173">
        <v>0</v>
      </c>
      <c r="I1167" s="119"/>
      <c r="J1167" s="119"/>
      <c r="K1167" s="119"/>
      <c r="L1167" s="119"/>
      <c r="M1167" s="119"/>
      <c r="N1167" s="119"/>
      <c r="O1167" s="119"/>
      <c r="P1167" s="119"/>
      <c r="Q1167" s="119"/>
      <c r="R1167" s="119" t="s">
        <v>128</v>
      </c>
      <c r="S1167" s="119">
        <v>0</v>
      </c>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row>
    <row r="1168" spans="1:47" outlineLevel="1">
      <c r="A1168" s="120"/>
      <c r="B1168" s="122"/>
      <c r="C1168" s="139" t="s">
        <v>965</v>
      </c>
      <c r="D1168" s="157"/>
      <c r="E1168" s="148">
        <v>110.8</v>
      </c>
      <c r="F1168" s="176"/>
      <c r="G1168" s="124"/>
      <c r="H1168" s="173">
        <v>0</v>
      </c>
      <c r="I1168" s="119"/>
      <c r="J1168" s="119"/>
      <c r="K1168" s="119"/>
      <c r="L1168" s="119"/>
      <c r="M1168" s="119"/>
      <c r="N1168" s="119"/>
      <c r="O1168" s="119"/>
      <c r="P1168" s="119"/>
      <c r="Q1168" s="119"/>
      <c r="R1168" s="119" t="s">
        <v>128</v>
      </c>
      <c r="S1168" s="119">
        <v>0</v>
      </c>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row>
    <row r="1169" spans="1:47" outlineLevel="1">
      <c r="A1169" s="120"/>
      <c r="B1169" s="122"/>
      <c r="C1169" s="139" t="s">
        <v>966</v>
      </c>
      <c r="D1169" s="157"/>
      <c r="E1169" s="148">
        <v>269.32</v>
      </c>
      <c r="F1169" s="176"/>
      <c r="G1169" s="124"/>
      <c r="H1169" s="173">
        <v>0</v>
      </c>
      <c r="I1169" s="119"/>
      <c r="J1169" s="119"/>
      <c r="K1169" s="119"/>
      <c r="L1169" s="119"/>
      <c r="M1169" s="119"/>
      <c r="N1169" s="119"/>
      <c r="O1169" s="119"/>
      <c r="P1169" s="119"/>
      <c r="Q1169" s="119"/>
      <c r="R1169" s="119" t="s">
        <v>128</v>
      </c>
      <c r="S1169" s="119">
        <v>0</v>
      </c>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row>
    <row r="1170" spans="1:47" outlineLevel="1">
      <c r="A1170" s="120"/>
      <c r="B1170" s="122"/>
      <c r="C1170" s="139" t="s">
        <v>967</v>
      </c>
      <c r="D1170" s="157"/>
      <c r="E1170" s="148">
        <v>335.64</v>
      </c>
      <c r="F1170" s="176"/>
      <c r="G1170" s="124"/>
      <c r="H1170" s="173">
        <v>0</v>
      </c>
      <c r="I1170" s="119"/>
      <c r="J1170" s="119"/>
      <c r="K1170" s="119"/>
      <c r="L1170" s="119"/>
      <c r="M1170" s="119"/>
      <c r="N1170" s="119"/>
      <c r="O1170" s="119"/>
      <c r="P1170" s="119"/>
      <c r="Q1170" s="119"/>
      <c r="R1170" s="119" t="s">
        <v>128</v>
      </c>
      <c r="S1170" s="119">
        <v>0</v>
      </c>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row>
    <row r="1171" spans="1:47" outlineLevel="1">
      <c r="A1171" s="120"/>
      <c r="B1171" s="122"/>
      <c r="C1171" s="139" t="s">
        <v>756</v>
      </c>
      <c r="D1171" s="157"/>
      <c r="E1171" s="148">
        <v>155.6</v>
      </c>
      <c r="F1171" s="176"/>
      <c r="G1171" s="124"/>
      <c r="H1171" s="173">
        <v>0</v>
      </c>
      <c r="I1171" s="119"/>
      <c r="J1171" s="119"/>
      <c r="K1171" s="119"/>
      <c r="L1171" s="119"/>
      <c r="M1171" s="119"/>
      <c r="N1171" s="119"/>
      <c r="O1171" s="119"/>
      <c r="P1171" s="119"/>
      <c r="Q1171" s="119"/>
      <c r="R1171" s="119" t="s">
        <v>128</v>
      </c>
      <c r="S1171" s="119">
        <v>0</v>
      </c>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row>
    <row r="1172" spans="1:47" outlineLevel="1">
      <c r="A1172" s="120"/>
      <c r="B1172" s="122"/>
      <c r="C1172" s="139" t="s">
        <v>757</v>
      </c>
      <c r="D1172" s="157"/>
      <c r="E1172" s="148">
        <v>98.56</v>
      </c>
      <c r="F1172" s="176"/>
      <c r="G1172" s="124"/>
      <c r="H1172" s="173">
        <v>0</v>
      </c>
      <c r="I1172" s="119"/>
      <c r="J1172" s="119"/>
      <c r="K1172" s="119"/>
      <c r="L1172" s="119"/>
      <c r="M1172" s="119"/>
      <c r="N1172" s="119"/>
      <c r="O1172" s="119"/>
      <c r="P1172" s="119"/>
      <c r="Q1172" s="119"/>
      <c r="R1172" s="119" t="s">
        <v>128</v>
      </c>
      <c r="S1172" s="119">
        <v>0</v>
      </c>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row>
    <row r="1173" spans="1:47" outlineLevel="1">
      <c r="A1173" s="120"/>
      <c r="B1173" s="122"/>
      <c r="C1173" s="139" t="s">
        <v>758</v>
      </c>
      <c r="D1173" s="157"/>
      <c r="E1173" s="148">
        <v>217.38</v>
      </c>
      <c r="F1173" s="176"/>
      <c r="G1173" s="124"/>
      <c r="H1173" s="173">
        <v>0</v>
      </c>
      <c r="I1173" s="119"/>
      <c r="J1173" s="119"/>
      <c r="K1173" s="119"/>
      <c r="L1173" s="119"/>
      <c r="M1173" s="119"/>
      <c r="N1173" s="119"/>
      <c r="O1173" s="119"/>
      <c r="P1173" s="119"/>
      <c r="Q1173" s="119"/>
      <c r="R1173" s="119" t="s">
        <v>128</v>
      </c>
      <c r="S1173" s="119">
        <v>0</v>
      </c>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row>
    <row r="1174" spans="1:47" outlineLevel="1">
      <c r="A1174" s="120"/>
      <c r="B1174" s="122"/>
      <c r="C1174" s="139" t="s">
        <v>752</v>
      </c>
      <c r="D1174" s="157"/>
      <c r="E1174" s="148">
        <v>139.55000000000001</v>
      </c>
      <c r="F1174" s="176"/>
      <c r="G1174" s="124"/>
      <c r="H1174" s="173">
        <v>0</v>
      </c>
      <c r="I1174" s="119"/>
      <c r="J1174" s="119"/>
      <c r="K1174" s="119"/>
      <c r="L1174" s="119"/>
      <c r="M1174" s="119"/>
      <c r="N1174" s="119"/>
      <c r="O1174" s="119"/>
      <c r="P1174" s="119"/>
      <c r="Q1174" s="119"/>
      <c r="R1174" s="119" t="s">
        <v>128</v>
      </c>
      <c r="S1174" s="119">
        <v>0</v>
      </c>
      <c r="T1174" s="119"/>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row>
    <row r="1175" spans="1:47" outlineLevel="1">
      <c r="A1175" s="120"/>
      <c r="B1175" s="122"/>
      <c r="C1175" s="139" t="s">
        <v>738</v>
      </c>
      <c r="D1175" s="157"/>
      <c r="E1175" s="148">
        <v>58.07</v>
      </c>
      <c r="F1175" s="176"/>
      <c r="G1175" s="124"/>
      <c r="H1175" s="173">
        <v>0</v>
      </c>
      <c r="I1175" s="119"/>
      <c r="J1175" s="119"/>
      <c r="K1175" s="119"/>
      <c r="L1175" s="119"/>
      <c r="M1175" s="119"/>
      <c r="N1175" s="119"/>
      <c r="O1175" s="119"/>
      <c r="P1175" s="119"/>
      <c r="Q1175" s="119"/>
      <c r="R1175" s="119" t="s">
        <v>128</v>
      </c>
      <c r="S1175" s="119">
        <v>0</v>
      </c>
      <c r="T1175" s="119"/>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row>
    <row r="1176" spans="1:47" outlineLevel="1">
      <c r="A1176" s="120"/>
      <c r="B1176" s="122"/>
      <c r="C1176" s="139" t="s">
        <v>760</v>
      </c>
      <c r="D1176" s="157"/>
      <c r="E1176" s="148">
        <v>50.41</v>
      </c>
      <c r="F1176" s="176"/>
      <c r="G1176" s="124"/>
      <c r="H1176" s="173">
        <v>0</v>
      </c>
      <c r="I1176" s="119"/>
      <c r="J1176" s="119"/>
      <c r="K1176" s="119"/>
      <c r="L1176" s="119"/>
      <c r="M1176" s="119"/>
      <c r="N1176" s="119"/>
      <c r="O1176" s="119"/>
      <c r="P1176" s="119"/>
      <c r="Q1176" s="119"/>
      <c r="R1176" s="119" t="s">
        <v>128</v>
      </c>
      <c r="S1176" s="119">
        <v>0</v>
      </c>
      <c r="T1176" s="119"/>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row>
    <row r="1177" spans="1:47" outlineLevel="1">
      <c r="A1177" s="120">
        <v>226</v>
      </c>
      <c r="B1177" s="122" t="s">
        <v>968</v>
      </c>
      <c r="C1177" s="138" t="s">
        <v>969</v>
      </c>
      <c r="D1177" s="156" t="s">
        <v>131</v>
      </c>
      <c r="E1177" s="124">
        <v>139.90998999999999</v>
      </c>
      <c r="F1177" s="176"/>
      <c r="G1177" s="124">
        <f>ROUND(E1177*F1177,2)</f>
        <v>0</v>
      </c>
      <c r="H1177" s="173" t="s">
        <v>1522</v>
      </c>
      <c r="I1177" s="119"/>
      <c r="J1177" s="119"/>
      <c r="K1177" s="119"/>
      <c r="L1177" s="119"/>
      <c r="M1177" s="119"/>
      <c r="N1177" s="119"/>
      <c r="O1177" s="119"/>
      <c r="P1177" s="119"/>
      <c r="Q1177" s="119"/>
      <c r="R1177" s="119" t="s">
        <v>225</v>
      </c>
      <c r="S1177" s="119"/>
      <c r="T1177" s="119"/>
      <c r="U1177" s="119"/>
      <c r="V1177" s="119"/>
      <c r="W1177" s="119"/>
      <c r="X1177" s="119"/>
      <c r="Y1177" s="119"/>
      <c r="Z1177" s="119"/>
      <c r="AA1177" s="119"/>
      <c r="AB1177" s="119"/>
      <c r="AC1177" s="119"/>
      <c r="AD1177" s="119"/>
      <c r="AE1177" s="119"/>
      <c r="AF1177" s="119"/>
      <c r="AG1177" s="119"/>
      <c r="AH1177" s="119"/>
      <c r="AI1177" s="119"/>
      <c r="AJ1177" s="119"/>
      <c r="AK1177" s="119"/>
      <c r="AL1177" s="119"/>
      <c r="AM1177" s="119"/>
      <c r="AN1177" s="119"/>
      <c r="AO1177" s="119"/>
      <c r="AP1177" s="119"/>
      <c r="AQ1177" s="119"/>
      <c r="AR1177" s="119"/>
      <c r="AS1177" s="119"/>
      <c r="AT1177" s="119"/>
      <c r="AU1177" s="119"/>
    </row>
    <row r="1178" spans="1:47" outlineLevel="1">
      <c r="A1178" s="120"/>
      <c r="B1178" s="122"/>
      <c r="C1178" s="139" t="s">
        <v>187</v>
      </c>
      <c r="D1178" s="157"/>
      <c r="E1178" s="148"/>
      <c r="F1178" s="176"/>
      <c r="G1178" s="124"/>
      <c r="H1178" s="173">
        <v>0</v>
      </c>
      <c r="I1178" s="119"/>
      <c r="J1178" s="119"/>
      <c r="K1178" s="119"/>
      <c r="L1178" s="119"/>
      <c r="M1178" s="119"/>
      <c r="N1178" s="119"/>
      <c r="O1178" s="119"/>
      <c r="P1178" s="119"/>
      <c r="Q1178" s="119"/>
      <c r="R1178" s="119" t="s">
        <v>128</v>
      </c>
      <c r="S1178" s="119">
        <v>0</v>
      </c>
      <c r="T1178" s="119"/>
      <c r="U1178" s="119"/>
      <c r="V1178" s="119"/>
      <c r="W1178" s="119"/>
      <c r="X1178" s="119"/>
      <c r="Y1178" s="119"/>
      <c r="Z1178" s="119"/>
      <c r="AA1178" s="119"/>
      <c r="AB1178" s="119"/>
      <c r="AC1178" s="119"/>
      <c r="AD1178" s="119"/>
      <c r="AE1178" s="119"/>
      <c r="AF1178" s="119"/>
      <c r="AG1178" s="119"/>
      <c r="AH1178" s="119"/>
      <c r="AI1178" s="119"/>
      <c r="AJ1178" s="119"/>
      <c r="AK1178" s="119"/>
      <c r="AL1178" s="119"/>
      <c r="AM1178" s="119"/>
      <c r="AN1178" s="119"/>
      <c r="AO1178" s="119"/>
      <c r="AP1178" s="119"/>
      <c r="AQ1178" s="119"/>
      <c r="AR1178" s="119"/>
      <c r="AS1178" s="119"/>
      <c r="AT1178" s="119"/>
      <c r="AU1178" s="119"/>
    </row>
    <row r="1179" spans="1:47" ht="22.5" outlineLevel="1">
      <c r="A1179" s="120"/>
      <c r="B1179" s="122"/>
      <c r="C1179" s="139" t="s">
        <v>188</v>
      </c>
      <c r="D1179" s="157"/>
      <c r="E1179" s="148"/>
      <c r="F1179" s="176"/>
      <c r="G1179" s="124"/>
      <c r="H1179" s="173">
        <v>0</v>
      </c>
      <c r="I1179" s="119"/>
      <c r="J1179" s="119"/>
      <c r="K1179" s="119"/>
      <c r="L1179" s="119"/>
      <c r="M1179" s="119"/>
      <c r="N1179" s="119"/>
      <c r="O1179" s="119"/>
      <c r="P1179" s="119"/>
      <c r="Q1179" s="119"/>
      <c r="R1179" s="119" t="s">
        <v>128</v>
      </c>
      <c r="S1179" s="119">
        <v>0</v>
      </c>
      <c r="T1179" s="119"/>
      <c r="U1179" s="119"/>
      <c r="V1179" s="119"/>
      <c r="W1179" s="119"/>
      <c r="X1179" s="119"/>
      <c r="Y1179" s="119"/>
      <c r="Z1179" s="119"/>
      <c r="AA1179" s="119"/>
      <c r="AB1179" s="119"/>
      <c r="AC1179" s="119"/>
      <c r="AD1179" s="119"/>
      <c r="AE1179" s="119"/>
      <c r="AF1179" s="119"/>
      <c r="AG1179" s="119"/>
      <c r="AH1179" s="119"/>
      <c r="AI1179" s="119"/>
      <c r="AJ1179" s="119"/>
      <c r="AK1179" s="119"/>
      <c r="AL1179" s="119"/>
      <c r="AM1179" s="119"/>
      <c r="AN1179" s="119"/>
      <c r="AO1179" s="119"/>
      <c r="AP1179" s="119"/>
      <c r="AQ1179" s="119"/>
      <c r="AR1179" s="119"/>
      <c r="AS1179" s="119"/>
      <c r="AT1179" s="119"/>
      <c r="AU1179" s="119"/>
    </row>
    <row r="1180" spans="1:47" outlineLevel="1">
      <c r="A1180" s="120"/>
      <c r="B1180" s="122"/>
      <c r="C1180" s="141" t="s">
        <v>209</v>
      </c>
      <c r="D1180" s="159"/>
      <c r="E1180" s="149"/>
      <c r="F1180" s="176"/>
      <c r="G1180" s="124"/>
      <c r="H1180" s="173">
        <v>0</v>
      </c>
      <c r="I1180" s="119"/>
      <c r="J1180" s="119"/>
      <c r="K1180" s="119"/>
      <c r="L1180" s="119"/>
      <c r="M1180" s="119"/>
      <c r="N1180" s="119"/>
      <c r="O1180" s="119"/>
      <c r="P1180" s="119"/>
      <c r="Q1180" s="119"/>
      <c r="R1180" s="119" t="s">
        <v>128</v>
      </c>
      <c r="S1180" s="119">
        <v>2</v>
      </c>
      <c r="T1180" s="119"/>
      <c r="U1180" s="119"/>
      <c r="V1180" s="119"/>
      <c r="W1180" s="119"/>
      <c r="X1180" s="119"/>
      <c r="Y1180" s="119"/>
      <c r="Z1180" s="119"/>
      <c r="AA1180" s="119"/>
      <c r="AB1180" s="119"/>
      <c r="AC1180" s="119"/>
      <c r="AD1180" s="119"/>
      <c r="AE1180" s="119"/>
      <c r="AF1180" s="119"/>
      <c r="AG1180" s="119"/>
      <c r="AH1180" s="119"/>
      <c r="AI1180" s="119"/>
      <c r="AJ1180" s="119"/>
      <c r="AK1180" s="119"/>
      <c r="AL1180" s="119"/>
      <c r="AM1180" s="119"/>
      <c r="AN1180" s="119"/>
      <c r="AO1180" s="119"/>
      <c r="AP1180" s="119"/>
      <c r="AQ1180" s="119"/>
      <c r="AR1180" s="119"/>
      <c r="AS1180" s="119"/>
      <c r="AT1180" s="119"/>
      <c r="AU1180" s="119"/>
    </row>
    <row r="1181" spans="1:47" outlineLevel="1">
      <c r="A1181" s="120"/>
      <c r="B1181" s="122"/>
      <c r="C1181" s="142" t="s">
        <v>970</v>
      </c>
      <c r="D1181" s="159"/>
      <c r="E1181" s="149">
        <v>40.043999999999997</v>
      </c>
      <c r="F1181" s="176"/>
      <c r="G1181" s="124"/>
      <c r="H1181" s="173">
        <v>0</v>
      </c>
      <c r="I1181" s="119"/>
      <c r="J1181" s="119"/>
      <c r="K1181" s="119"/>
      <c r="L1181" s="119"/>
      <c r="M1181" s="119"/>
      <c r="N1181" s="119"/>
      <c r="O1181" s="119"/>
      <c r="P1181" s="119"/>
      <c r="Q1181" s="119"/>
      <c r="R1181" s="119" t="s">
        <v>128</v>
      </c>
      <c r="S1181" s="119">
        <v>2</v>
      </c>
      <c r="T1181" s="119"/>
      <c r="U1181" s="119"/>
      <c r="V1181" s="119"/>
      <c r="W1181" s="119"/>
      <c r="X1181" s="119"/>
      <c r="Y1181" s="119"/>
      <c r="Z1181" s="119"/>
      <c r="AA1181" s="119"/>
      <c r="AB1181" s="119"/>
      <c r="AC1181" s="119"/>
      <c r="AD1181" s="119"/>
      <c r="AE1181" s="119"/>
      <c r="AF1181" s="119"/>
      <c r="AG1181" s="119"/>
      <c r="AH1181" s="119"/>
      <c r="AI1181" s="119"/>
      <c r="AJ1181" s="119"/>
      <c r="AK1181" s="119"/>
      <c r="AL1181" s="119"/>
      <c r="AM1181" s="119"/>
      <c r="AN1181" s="119"/>
      <c r="AO1181" s="119"/>
      <c r="AP1181" s="119"/>
      <c r="AQ1181" s="119"/>
      <c r="AR1181" s="119"/>
      <c r="AS1181" s="119"/>
      <c r="AT1181" s="119"/>
      <c r="AU1181" s="119"/>
    </row>
    <row r="1182" spans="1:47" outlineLevel="1">
      <c r="A1182" s="120"/>
      <c r="B1182" s="122"/>
      <c r="C1182" s="142" t="s">
        <v>971</v>
      </c>
      <c r="D1182" s="159"/>
      <c r="E1182" s="149">
        <v>7.7560000000000002</v>
      </c>
      <c r="F1182" s="176"/>
      <c r="G1182" s="124"/>
      <c r="H1182" s="173">
        <v>0</v>
      </c>
      <c r="I1182" s="119"/>
      <c r="J1182" s="119"/>
      <c r="K1182" s="119"/>
      <c r="L1182" s="119"/>
      <c r="M1182" s="119"/>
      <c r="N1182" s="119"/>
      <c r="O1182" s="119"/>
      <c r="P1182" s="119"/>
      <c r="Q1182" s="119"/>
      <c r="R1182" s="119" t="s">
        <v>128</v>
      </c>
      <c r="S1182" s="119">
        <v>2</v>
      </c>
      <c r="T1182" s="119"/>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row>
    <row r="1183" spans="1:47" outlineLevel="1">
      <c r="A1183" s="120"/>
      <c r="B1183" s="122"/>
      <c r="C1183" s="142" t="s">
        <v>972</v>
      </c>
      <c r="D1183" s="159"/>
      <c r="E1183" s="149">
        <v>18.852399999999999</v>
      </c>
      <c r="F1183" s="176"/>
      <c r="G1183" s="124"/>
      <c r="H1183" s="173">
        <v>0</v>
      </c>
      <c r="I1183" s="119"/>
      <c r="J1183" s="119"/>
      <c r="K1183" s="119"/>
      <c r="L1183" s="119"/>
      <c r="M1183" s="119"/>
      <c r="N1183" s="119"/>
      <c r="O1183" s="119"/>
      <c r="P1183" s="119"/>
      <c r="Q1183" s="119"/>
      <c r="R1183" s="119" t="s">
        <v>128</v>
      </c>
      <c r="S1183" s="119">
        <v>2</v>
      </c>
      <c r="T1183" s="119"/>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row>
    <row r="1184" spans="1:47" outlineLevel="1">
      <c r="A1184" s="120"/>
      <c r="B1184" s="122"/>
      <c r="C1184" s="142" t="s">
        <v>973</v>
      </c>
      <c r="D1184" s="159"/>
      <c r="E1184" s="149">
        <v>25.172999999999998</v>
      </c>
      <c r="F1184" s="176"/>
      <c r="G1184" s="124"/>
      <c r="H1184" s="173">
        <v>0</v>
      </c>
      <c r="I1184" s="119"/>
      <c r="J1184" s="119"/>
      <c r="K1184" s="119"/>
      <c r="L1184" s="119"/>
      <c r="M1184" s="119"/>
      <c r="N1184" s="119"/>
      <c r="O1184" s="119"/>
      <c r="P1184" s="119"/>
      <c r="Q1184" s="119"/>
      <c r="R1184" s="119" t="s">
        <v>128</v>
      </c>
      <c r="S1184" s="119">
        <v>2</v>
      </c>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row>
    <row r="1185" spans="1:47" outlineLevel="1">
      <c r="A1185" s="120"/>
      <c r="B1185" s="122"/>
      <c r="C1185" s="142" t="s">
        <v>974</v>
      </c>
      <c r="D1185" s="159"/>
      <c r="E1185" s="149">
        <v>11.67</v>
      </c>
      <c r="F1185" s="176"/>
      <c r="G1185" s="124"/>
      <c r="H1185" s="173">
        <v>0</v>
      </c>
      <c r="I1185" s="119"/>
      <c r="J1185" s="119"/>
      <c r="K1185" s="119"/>
      <c r="L1185" s="119"/>
      <c r="M1185" s="119"/>
      <c r="N1185" s="119"/>
      <c r="O1185" s="119"/>
      <c r="P1185" s="119"/>
      <c r="Q1185" s="119"/>
      <c r="R1185" s="119" t="s">
        <v>128</v>
      </c>
      <c r="S1185" s="119">
        <v>2</v>
      </c>
      <c r="T1185" s="119"/>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row>
    <row r="1186" spans="1:47" outlineLevel="1">
      <c r="A1186" s="120"/>
      <c r="B1186" s="122"/>
      <c r="C1186" s="142" t="s">
        <v>975</v>
      </c>
      <c r="D1186" s="159"/>
      <c r="E1186" s="149">
        <v>7.3920000000000003</v>
      </c>
      <c r="F1186" s="176"/>
      <c r="G1186" s="124"/>
      <c r="H1186" s="173">
        <v>0</v>
      </c>
      <c r="I1186" s="119"/>
      <c r="J1186" s="119"/>
      <c r="K1186" s="119"/>
      <c r="L1186" s="119"/>
      <c r="M1186" s="119"/>
      <c r="N1186" s="119"/>
      <c r="O1186" s="119"/>
      <c r="P1186" s="119"/>
      <c r="Q1186" s="119"/>
      <c r="R1186" s="119" t="s">
        <v>128</v>
      </c>
      <c r="S1186" s="119">
        <v>2</v>
      </c>
      <c r="T1186" s="119"/>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row>
    <row r="1187" spans="1:47" outlineLevel="1">
      <c r="A1187" s="120"/>
      <c r="B1187" s="122"/>
      <c r="C1187" s="142" t="s">
        <v>976</v>
      </c>
      <c r="D1187" s="159"/>
      <c r="E1187" s="149">
        <v>16.3035</v>
      </c>
      <c r="F1187" s="176"/>
      <c r="G1187" s="124"/>
      <c r="H1187" s="173">
        <v>0</v>
      </c>
      <c r="I1187" s="119"/>
      <c r="J1187" s="119"/>
      <c r="K1187" s="119"/>
      <c r="L1187" s="119"/>
      <c r="M1187" s="119"/>
      <c r="N1187" s="119"/>
      <c r="O1187" s="119"/>
      <c r="P1187" s="119"/>
      <c r="Q1187" s="119"/>
      <c r="R1187" s="119" t="s">
        <v>128</v>
      </c>
      <c r="S1187" s="119">
        <v>2</v>
      </c>
      <c r="T1187" s="119"/>
      <c r="U1187" s="119"/>
      <c r="V1187" s="119"/>
      <c r="W1187" s="119"/>
      <c r="X1187" s="119"/>
      <c r="Y1187" s="119"/>
      <c r="Z1187" s="119"/>
      <c r="AA1187" s="119"/>
      <c r="AB1187" s="119"/>
      <c r="AC1187" s="119"/>
      <c r="AD1187" s="119"/>
      <c r="AE1187" s="119"/>
      <c r="AF1187" s="119"/>
      <c r="AG1187" s="119"/>
      <c r="AH1187" s="119"/>
      <c r="AI1187" s="119"/>
      <c r="AJ1187" s="119"/>
      <c r="AK1187" s="119"/>
      <c r="AL1187" s="119"/>
      <c r="AM1187" s="119"/>
      <c r="AN1187" s="119"/>
      <c r="AO1187" s="119"/>
      <c r="AP1187" s="119"/>
      <c r="AQ1187" s="119"/>
      <c r="AR1187" s="119"/>
      <c r="AS1187" s="119"/>
      <c r="AT1187" s="119"/>
      <c r="AU1187" s="119"/>
    </row>
    <row r="1188" spans="1:47" outlineLevel="1">
      <c r="A1188" s="120"/>
      <c r="B1188" s="122"/>
      <c r="C1188" s="141" t="s">
        <v>214</v>
      </c>
      <c r="D1188" s="159"/>
      <c r="E1188" s="149"/>
      <c r="F1188" s="176"/>
      <c r="G1188" s="124"/>
      <c r="H1188" s="173">
        <v>0</v>
      </c>
      <c r="I1188" s="119"/>
      <c r="J1188" s="119"/>
      <c r="K1188" s="119"/>
      <c r="L1188" s="119"/>
      <c r="M1188" s="119"/>
      <c r="N1188" s="119"/>
      <c r="O1188" s="119"/>
      <c r="P1188" s="119"/>
      <c r="Q1188" s="119"/>
      <c r="R1188" s="119" t="s">
        <v>128</v>
      </c>
      <c r="S1188" s="119">
        <v>0</v>
      </c>
      <c r="T1188" s="119"/>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row>
    <row r="1189" spans="1:47" outlineLevel="1">
      <c r="A1189" s="120"/>
      <c r="B1189" s="122"/>
      <c r="C1189" s="139" t="s">
        <v>977</v>
      </c>
      <c r="D1189" s="157"/>
      <c r="E1189" s="148">
        <v>139.90998999999999</v>
      </c>
      <c r="F1189" s="176"/>
      <c r="G1189" s="124"/>
      <c r="H1189" s="173">
        <v>0</v>
      </c>
      <c r="I1189" s="119"/>
      <c r="J1189" s="119"/>
      <c r="K1189" s="119"/>
      <c r="L1189" s="119"/>
      <c r="M1189" s="119"/>
      <c r="N1189" s="119"/>
      <c r="O1189" s="119"/>
      <c r="P1189" s="119"/>
      <c r="Q1189" s="119"/>
      <c r="R1189" s="119" t="s">
        <v>128</v>
      </c>
      <c r="S1189" s="119">
        <v>0</v>
      </c>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row>
    <row r="1190" spans="1:47" outlineLevel="1">
      <c r="A1190" s="120">
        <v>227</v>
      </c>
      <c r="B1190" s="122" t="s">
        <v>978</v>
      </c>
      <c r="C1190" s="138" t="s">
        <v>979</v>
      </c>
      <c r="D1190" s="156" t="s">
        <v>131</v>
      </c>
      <c r="E1190" s="124">
        <v>12.448370000000001</v>
      </c>
      <c r="F1190" s="176"/>
      <c r="G1190" s="124">
        <f>ROUND(E1190*F1190,2)</f>
        <v>0</v>
      </c>
      <c r="H1190" s="173" t="s">
        <v>1523</v>
      </c>
      <c r="I1190" s="119"/>
      <c r="J1190" s="119"/>
      <c r="K1190" s="119"/>
      <c r="L1190" s="119"/>
      <c r="M1190" s="119"/>
      <c r="N1190" s="119"/>
      <c r="O1190" s="119"/>
      <c r="P1190" s="119"/>
      <c r="Q1190" s="119"/>
      <c r="R1190" s="119" t="s">
        <v>225</v>
      </c>
      <c r="S1190" s="119"/>
      <c r="T1190" s="119"/>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row>
    <row r="1191" spans="1:47" outlineLevel="1">
      <c r="A1191" s="120"/>
      <c r="B1191" s="122"/>
      <c r="C1191" s="139" t="s">
        <v>187</v>
      </c>
      <c r="D1191" s="157"/>
      <c r="E1191" s="148"/>
      <c r="F1191" s="176"/>
      <c r="G1191" s="124"/>
      <c r="H1191" s="173">
        <v>0</v>
      </c>
      <c r="I1191" s="119"/>
      <c r="J1191" s="119"/>
      <c r="K1191" s="119"/>
      <c r="L1191" s="119"/>
      <c r="M1191" s="119"/>
      <c r="N1191" s="119"/>
      <c r="O1191" s="119"/>
      <c r="P1191" s="119"/>
      <c r="Q1191" s="119"/>
      <c r="R1191" s="119" t="s">
        <v>128</v>
      </c>
      <c r="S1191" s="119">
        <v>0</v>
      </c>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row>
    <row r="1192" spans="1:47" ht="22.5" outlineLevel="1">
      <c r="A1192" s="120"/>
      <c r="B1192" s="122"/>
      <c r="C1192" s="139" t="s">
        <v>188</v>
      </c>
      <c r="D1192" s="157"/>
      <c r="E1192" s="148"/>
      <c r="F1192" s="176"/>
      <c r="G1192" s="124"/>
      <c r="H1192" s="173">
        <v>0</v>
      </c>
      <c r="I1192" s="119"/>
      <c r="J1192" s="119"/>
      <c r="K1192" s="119"/>
      <c r="L1192" s="119"/>
      <c r="M1192" s="119"/>
      <c r="N1192" s="119"/>
      <c r="O1192" s="119"/>
      <c r="P1192" s="119"/>
      <c r="Q1192" s="119"/>
      <c r="R1192" s="119" t="s">
        <v>128</v>
      </c>
      <c r="S1192" s="119">
        <v>0</v>
      </c>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row>
    <row r="1193" spans="1:47" outlineLevel="1">
      <c r="A1193" s="120"/>
      <c r="B1193" s="122"/>
      <c r="C1193" s="141" t="s">
        <v>209</v>
      </c>
      <c r="D1193" s="159"/>
      <c r="E1193" s="149"/>
      <c r="F1193" s="176"/>
      <c r="G1193" s="124"/>
      <c r="H1193" s="173">
        <v>0</v>
      </c>
      <c r="I1193" s="119"/>
      <c r="J1193" s="119"/>
      <c r="K1193" s="119"/>
      <c r="L1193" s="119"/>
      <c r="M1193" s="119"/>
      <c r="N1193" s="119"/>
      <c r="O1193" s="119"/>
      <c r="P1193" s="119"/>
      <c r="Q1193" s="119"/>
      <c r="R1193" s="119" t="s">
        <v>128</v>
      </c>
      <c r="S1193" s="119">
        <v>2</v>
      </c>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row>
    <row r="1194" spans="1:47" outlineLevel="1">
      <c r="A1194" s="120"/>
      <c r="B1194" s="122"/>
      <c r="C1194" s="142" t="s">
        <v>980</v>
      </c>
      <c r="D1194" s="159"/>
      <c r="E1194" s="149">
        <v>6.9775</v>
      </c>
      <c r="F1194" s="176"/>
      <c r="G1194" s="124"/>
      <c r="H1194" s="173">
        <v>0</v>
      </c>
      <c r="I1194" s="119"/>
      <c r="J1194" s="119"/>
      <c r="K1194" s="119"/>
      <c r="L1194" s="119"/>
      <c r="M1194" s="119"/>
      <c r="N1194" s="119"/>
      <c r="O1194" s="119"/>
      <c r="P1194" s="119"/>
      <c r="Q1194" s="119"/>
      <c r="R1194" s="119" t="s">
        <v>128</v>
      </c>
      <c r="S1194" s="119">
        <v>2</v>
      </c>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row>
    <row r="1195" spans="1:47" outlineLevel="1">
      <c r="A1195" s="120"/>
      <c r="B1195" s="122"/>
      <c r="C1195" s="142" t="s">
        <v>981</v>
      </c>
      <c r="D1195" s="159"/>
      <c r="E1195" s="149">
        <v>2.3228</v>
      </c>
      <c r="F1195" s="176"/>
      <c r="G1195" s="124"/>
      <c r="H1195" s="173">
        <v>0</v>
      </c>
      <c r="I1195" s="119"/>
      <c r="J1195" s="119"/>
      <c r="K1195" s="119"/>
      <c r="L1195" s="119"/>
      <c r="M1195" s="119"/>
      <c r="N1195" s="119"/>
      <c r="O1195" s="119"/>
      <c r="P1195" s="119"/>
      <c r="Q1195" s="119"/>
      <c r="R1195" s="119" t="s">
        <v>128</v>
      </c>
      <c r="S1195" s="119">
        <v>2</v>
      </c>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row>
    <row r="1196" spans="1:47" outlineLevel="1">
      <c r="A1196" s="120"/>
      <c r="B1196" s="122"/>
      <c r="C1196" s="142" t="s">
        <v>982</v>
      </c>
      <c r="D1196" s="159"/>
      <c r="E1196" s="149">
        <v>2.0164</v>
      </c>
      <c r="F1196" s="176"/>
      <c r="G1196" s="124"/>
      <c r="H1196" s="173">
        <v>0</v>
      </c>
      <c r="I1196" s="119"/>
      <c r="J1196" s="119"/>
      <c r="K1196" s="119"/>
      <c r="L1196" s="119"/>
      <c r="M1196" s="119"/>
      <c r="N1196" s="119"/>
      <c r="O1196" s="119"/>
      <c r="P1196" s="119"/>
      <c r="Q1196" s="119"/>
      <c r="R1196" s="119" t="s">
        <v>128</v>
      </c>
      <c r="S1196" s="119">
        <v>2</v>
      </c>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row>
    <row r="1197" spans="1:47" outlineLevel="1">
      <c r="A1197" s="120"/>
      <c r="B1197" s="122"/>
      <c r="C1197" s="141" t="s">
        <v>214</v>
      </c>
      <c r="D1197" s="159"/>
      <c r="E1197" s="149"/>
      <c r="F1197" s="176"/>
      <c r="G1197" s="124"/>
      <c r="H1197" s="173">
        <v>0</v>
      </c>
      <c r="I1197" s="119"/>
      <c r="J1197" s="119"/>
      <c r="K1197" s="119"/>
      <c r="L1197" s="119"/>
      <c r="M1197" s="119"/>
      <c r="N1197" s="119"/>
      <c r="O1197" s="119"/>
      <c r="P1197" s="119"/>
      <c r="Q1197" s="119"/>
      <c r="R1197" s="119" t="s">
        <v>128</v>
      </c>
      <c r="S1197" s="119">
        <v>0</v>
      </c>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row>
    <row r="1198" spans="1:47" outlineLevel="1">
      <c r="A1198" s="120"/>
      <c r="B1198" s="122"/>
      <c r="C1198" s="139" t="s">
        <v>983</v>
      </c>
      <c r="D1198" s="157"/>
      <c r="E1198" s="148">
        <v>12.448370000000001</v>
      </c>
      <c r="F1198" s="176"/>
      <c r="G1198" s="124"/>
      <c r="H1198" s="173">
        <v>0</v>
      </c>
      <c r="I1198" s="119"/>
      <c r="J1198" s="119"/>
      <c r="K1198" s="119"/>
      <c r="L1198" s="119"/>
      <c r="M1198" s="119"/>
      <c r="N1198" s="119"/>
      <c r="O1198" s="119"/>
      <c r="P1198" s="119"/>
      <c r="Q1198" s="119"/>
      <c r="R1198" s="119" t="s">
        <v>128</v>
      </c>
      <c r="S1198" s="119">
        <v>0</v>
      </c>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row>
    <row r="1199" spans="1:47" ht="22.5" outlineLevel="1">
      <c r="A1199" s="120">
        <v>228</v>
      </c>
      <c r="B1199" s="122" t="s">
        <v>984</v>
      </c>
      <c r="C1199" s="138" t="s">
        <v>985</v>
      </c>
      <c r="D1199" s="156" t="s">
        <v>179</v>
      </c>
      <c r="E1199" s="124">
        <v>0</v>
      </c>
      <c r="F1199" s="176"/>
      <c r="G1199" s="124">
        <f>ROUND(E1199*F1199,2)</f>
        <v>0</v>
      </c>
      <c r="H1199" s="173">
        <v>0</v>
      </c>
      <c r="I1199" s="119"/>
      <c r="J1199" s="119"/>
      <c r="K1199" s="119"/>
      <c r="L1199" s="119"/>
      <c r="M1199" s="119"/>
      <c r="N1199" s="119"/>
      <c r="O1199" s="119"/>
      <c r="P1199" s="119"/>
      <c r="Q1199" s="119"/>
      <c r="R1199" s="119" t="s">
        <v>225</v>
      </c>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row>
    <row r="1200" spans="1:47" outlineLevel="1">
      <c r="A1200" s="120" t="s">
        <v>1525</v>
      </c>
      <c r="B1200" s="122" t="s">
        <v>1526</v>
      </c>
      <c r="C1200" s="138" t="s">
        <v>1527</v>
      </c>
      <c r="D1200" s="156" t="s">
        <v>179</v>
      </c>
      <c r="E1200" s="176">
        <v>336.69</v>
      </c>
      <c r="F1200" s="176"/>
      <c r="G1200" s="176">
        <f>ROUND(E1200*F1200,2)</f>
        <v>0</v>
      </c>
      <c r="H1200" s="173" t="s">
        <v>1523</v>
      </c>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row>
    <row r="1201" spans="1:47" outlineLevel="1">
      <c r="A1201" s="120"/>
      <c r="B1201" s="122"/>
      <c r="C1201" s="139" t="s">
        <v>1532</v>
      </c>
      <c r="D1201" s="156"/>
      <c r="E1201" s="176"/>
      <c r="F1201" s="176"/>
      <c r="G1201" s="176"/>
      <c r="H1201" s="173"/>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row>
    <row r="1202" spans="1:47" ht="22.5" outlineLevel="1">
      <c r="A1202" s="120"/>
      <c r="B1202" s="122"/>
      <c r="C1202" s="139" t="s">
        <v>188</v>
      </c>
      <c r="D1202" s="156"/>
      <c r="E1202" s="176"/>
      <c r="F1202" s="176"/>
      <c r="G1202" s="176"/>
      <c r="H1202" s="173"/>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row>
    <row r="1203" spans="1:47" outlineLevel="1">
      <c r="A1203" s="120"/>
      <c r="B1203" s="122"/>
      <c r="C1203" s="180" t="s">
        <v>1528</v>
      </c>
      <c r="D1203" s="156"/>
      <c r="E1203" s="148">
        <v>336.69</v>
      </c>
      <c r="F1203" s="176"/>
      <c r="G1203" s="176"/>
      <c r="H1203" s="173"/>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row>
    <row r="1204" spans="1:47" outlineLevel="1">
      <c r="A1204" s="120" t="s">
        <v>1529</v>
      </c>
      <c r="B1204" s="122" t="s">
        <v>1530</v>
      </c>
      <c r="C1204" s="138" t="s">
        <v>1531</v>
      </c>
      <c r="D1204" s="156"/>
      <c r="E1204" s="176">
        <v>370.36</v>
      </c>
      <c r="F1204" s="176"/>
      <c r="G1204" s="176">
        <f>ROUND(E1204*F1204,2)</f>
        <v>0</v>
      </c>
      <c r="H1204" s="173" t="s">
        <v>1523</v>
      </c>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row>
    <row r="1205" spans="1:47" outlineLevel="1">
      <c r="A1205" s="120"/>
      <c r="B1205" s="122"/>
      <c r="C1205" s="139" t="s">
        <v>1532</v>
      </c>
      <c r="D1205" s="156"/>
      <c r="E1205" s="176"/>
      <c r="F1205" s="176"/>
      <c r="G1205" s="176"/>
      <c r="H1205" s="173"/>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row>
    <row r="1206" spans="1:47" ht="22.5" outlineLevel="1">
      <c r="A1206" s="120"/>
      <c r="B1206" s="122"/>
      <c r="C1206" s="139" t="s">
        <v>188</v>
      </c>
      <c r="D1206" s="156"/>
      <c r="E1206" s="176"/>
      <c r="F1206" s="176"/>
      <c r="G1206" s="176"/>
      <c r="H1206" s="173"/>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row>
    <row r="1207" spans="1:47" outlineLevel="1">
      <c r="A1207" s="120"/>
      <c r="B1207" s="122"/>
      <c r="C1207" s="180" t="s">
        <v>1533</v>
      </c>
      <c r="D1207" s="156"/>
      <c r="E1207" s="148">
        <f>(112.19+112.43+112.07)*1.1</f>
        <v>370.35900000000004</v>
      </c>
      <c r="F1207" s="176"/>
      <c r="G1207" s="176"/>
      <c r="H1207" s="173"/>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row>
    <row r="1208" spans="1:47" outlineLevel="1">
      <c r="A1208" s="120">
        <v>229</v>
      </c>
      <c r="B1208" s="122" t="s">
        <v>986</v>
      </c>
      <c r="C1208" s="138" t="s">
        <v>987</v>
      </c>
      <c r="D1208" s="156" t="s">
        <v>179</v>
      </c>
      <c r="E1208" s="124">
        <v>1274.9359999999999</v>
      </c>
      <c r="F1208" s="176"/>
      <c r="G1208" s="124">
        <f>ROUND(E1208*F1208,2)</f>
        <v>0</v>
      </c>
      <c r="H1208" s="173" t="s">
        <v>1523</v>
      </c>
      <c r="I1208" s="119"/>
      <c r="J1208" s="119"/>
      <c r="K1208" s="119"/>
      <c r="L1208" s="119"/>
      <c r="M1208" s="119"/>
      <c r="N1208" s="119"/>
      <c r="O1208" s="119"/>
      <c r="P1208" s="119"/>
      <c r="Q1208" s="119"/>
      <c r="R1208" s="119" t="s">
        <v>175</v>
      </c>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row>
    <row r="1209" spans="1:47" outlineLevel="1">
      <c r="A1209" s="120"/>
      <c r="B1209" s="122"/>
      <c r="C1209" s="139" t="s">
        <v>187</v>
      </c>
      <c r="D1209" s="157"/>
      <c r="E1209" s="148"/>
      <c r="F1209" s="176"/>
      <c r="G1209" s="124"/>
      <c r="H1209" s="173">
        <v>0</v>
      </c>
      <c r="I1209" s="119"/>
      <c r="J1209" s="119"/>
      <c r="K1209" s="119"/>
      <c r="L1209" s="119"/>
      <c r="M1209" s="119"/>
      <c r="N1209" s="119"/>
      <c r="O1209" s="119"/>
      <c r="P1209" s="119"/>
      <c r="Q1209" s="119"/>
      <c r="R1209" s="119" t="s">
        <v>128</v>
      </c>
      <c r="S1209" s="119">
        <v>0</v>
      </c>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row>
    <row r="1210" spans="1:47" ht="22.5" outlineLevel="1">
      <c r="A1210" s="120"/>
      <c r="B1210" s="122"/>
      <c r="C1210" s="139" t="s">
        <v>188</v>
      </c>
      <c r="D1210" s="157"/>
      <c r="E1210" s="148"/>
      <c r="F1210" s="176"/>
      <c r="G1210" s="124"/>
      <c r="H1210" s="173">
        <v>0</v>
      </c>
      <c r="I1210" s="119"/>
      <c r="J1210" s="119"/>
      <c r="K1210" s="119"/>
      <c r="L1210" s="119"/>
      <c r="M1210" s="119"/>
      <c r="N1210" s="119"/>
      <c r="O1210" s="119"/>
      <c r="P1210" s="119"/>
      <c r="Q1210" s="119"/>
      <c r="R1210" s="119" t="s">
        <v>128</v>
      </c>
      <c r="S1210" s="119">
        <v>0</v>
      </c>
      <c r="T1210" s="119"/>
      <c r="U1210" s="119"/>
      <c r="V1210" s="119"/>
      <c r="W1210" s="119"/>
      <c r="X1210" s="119"/>
      <c r="Y1210" s="119"/>
      <c r="Z1210" s="119"/>
      <c r="AA1210" s="119"/>
      <c r="AB1210" s="119"/>
      <c r="AC1210" s="119"/>
      <c r="AD1210" s="119"/>
      <c r="AE1210" s="119"/>
      <c r="AF1210" s="119"/>
      <c r="AG1210" s="119"/>
      <c r="AH1210" s="119"/>
      <c r="AI1210" s="119"/>
      <c r="AJ1210" s="119"/>
      <c r="AK1210" s="119"/>
      <c r="AL1210" s="119"/>
      <c r="AM1210" s="119"/>
      <c r="AN1210" s="119"/>
      <c r="AO1210" s="119"/>
      <c r="AP1210" s="119"/>
      <c r="AQ1210" s="119"/>
      <c r="AR1210" s="119"/>
      <c r="AS1210" s="119"/>
      <c r="AT1210" s="119"/>
      <c r="AU1210" s="119"/>
    </row>
    <row r="1211" spans="1:47" outlineLevel="1">
      <c r="A1211" s="120"/>
      <c r="B1211" s="122"/>
      <c r="C1211" s="141" t="s">
        <v>209</v>
      </c>
      <c r="D1211" s="159"/>
      <c r="E1211" s="149"/>
      <c r="F1211" s="176"/>
      <c r="G1211" s="124"/>
      <c r="H1211" s="173">
        <v>0</v>
      </c>
      <c r="I1211" s="119"/>
      <c r="J1211" s="119"/>
      <c r="K1211" s="119"/>
      <c r="L1211" s="119"/>
      <c r="M1211" s="119"/>
      <c r="N1211" s="119"/>
      <c r="O1211" s="119"/>
      <c r="P1211" s="119"/>
      <c r="Q1211" s="119"/>
      <c r="R1211" s="119" t="s">
        <v>128</v>
      </c>
      <c r="S1211" s="119">
        <v>2</v>
      </c>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row>
    <row r="1212" spans="1:47" outlineLevel="1">
      <c r="A1212" s="120"/>
      <c r="B1212" s="122"/>
      <c r="C1212" s="142" t="s">
        <v>988</v>
      </c>
      <c r="D1212" s="159"/>
      <c r="E1212" s="149">
        <v>266.95999999999998</v>
      </c>
      <c r="F1212" s="176"/>
      <c r="G1212" s="124"/>
      <c r="H1212" s="173">
        <v>0</v>
      </c>
      <c r="I1212" s="119"/>
      <c r="J1212" s="119"/>
      <c r="K1212" s="119"/>
      <c r="L1212" s="119"/>
      <c r="M1212" s="119"/>
      <c r="N1212" s="119"/>
      <c r="O1212" s="119"/>
      <c r="P1212" s="119"/>
      <c r="Q1212" s="119"/>
      <c r="R1212" s="119" t="s">
        <v>128</v>
      </c>
      <c r="S1212" s="119">
        <v>2</v>
      </c>
      <c r="T1212" s="119"/>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row>
    <row r="1213" spans="1:47" outlineLevel="1">
      <c r="A1213" s="120"/>
      <c r="B1213" s="122"/>
      <c r="C1213" s="142" t="s">
        <v>989</v>
      </c>
      <c r="D1213" s="159"/>
      <c r="E1213" s="149">
        <v>55.4</v>
      </c>
      <c r="F1213" s="176"/>
      <c r="G1213" s="124"/>
      <c r="H1213" s="173">
        <v>0</v>
      </c>
      <c r="I1213" s="119"/>
      <c r="J1213" s="119"/>
      <c r="K1213" s="119"/>
      <c r="L1213" s="119"/>
      <c r="M1213" s="119"/>
      <c r="N1213" s="119"/>
      <c r="O1213" s="119"/>
      <c r="P1213" s="119"/>
      <c r="Q1213" s="119"/>
      <c r="R1213" s="119" t="s">
        <v>128</v>
      </c>
      <c r="S1213" s="119">
        <v>2</v>
      </c>
      <c r="T1213" s="119"/>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row>
    <row r="1214" spans="1:47" outlineLevel="1">
      <c r="A1214" s="120"/>
      <c r="B1214" s="122"/>
      <c r="C1214" s="142" t="s">
        <v>990</v>
      </c>
      <c r="D1214" s="159"/>
      <c r="E1214" s="149">
        <v>134.66</v>
      </c>
      <c r="F1214" s="176"/>
      <c r="G1214" s="124"/>
      <c r="H1214" s="173">
        <v>0</v>
      </c>
      <c r="I1214" s="119"/>
      <c r="J1214" s="119"/>
      <c r="K1214" s="119"/>
      <c r="L1214" s="119"/>
      <c r="M1214" s="119"/>
      <c r="N1214" s="119"/>
      <c r="O1214" s="119"/>
      <c r="P1214" s="119"/>
      <c r="Q1214" s="119"/>
      <c r="R1214" s="119" t="s">
        <v>128</v>
      </c>
      <c r="S1214" s="119">
        <v>2</v>
      </c>
      <c r="T1214" s="119"/>
      <c r="U1214" s="119"/>
      <c r="V1214" s="119"/>
      <c r="W1214" s="119"/>
      <c r="X1214" s="119"/>
      <c r="Y1214" s="119"/>
      <c r="Z1214" s="119"/>
      <c r="AA1214" s="119"/>
      <c r="AB1214" s="119"/>
      <c r="AC1214" s="119"/>
      <c r="AD1214" s="119"/>
      <c r="AE1214" s="119"/>
      <c r="AF1214" s="119"/>
      <c r="AG1214" s="119"/>
      <c r="AH1214" s="119"/>
      <c r="AI1214" s="119"/>
      <c r="AJ1214" s="119"/>
      <c r="AK1214" s="119"/>
      <c r="AL1214" s="119"/>
      <c r="AM1214" s="119"/>
      <c r="AN1214" s="119"/>
      <c r="AO1214" s="119"/>
      <c r="AP1214" s="119"/>
      <c r="AQ1214" s="119"/>
      <c r="AR1214" s="119"/>
      <c r="AS1214" s="119"/>
      <c r="AT1214" s="119"/>
      <c r="AU1214" s="119"/>
    </row>
    <row r="1215" spans="1:47" outlineLevel="1">
      <c r="A1215" s="120"/>
      <c r="B1215" s="122"/>
      <c r="C1215" s="142" t="s">
        <v>991</v>
      </c>
      <c r="D1215" s="159"/>
      <c r="E1215" s="149">
        <v>167.82</v>
      </c>
      <c r="F1215" s="176"/>
      <c r="G1215" s="124"/>
      <c r="H1215" s="173">
        <v>0</v>
      </c>
      <c r="I1215" s="119"/>
      <c r="J1215" s="119"/>
      <c r="K1215" s="119"/>
      <c r="L1215" s="119"/>
      <c r="M1215" s="119"/>
      <c r="N1215" s="119"/>
      <c r="O1215" s="119"/>
      <c r="P1215" s="119"/>
      <c r="Q1215" s="119"/>
      <c r="R1215" s="119" t="s">
        <v>128</v>
      </c>
      <c r="S1215" s="119">
        <v>2</v>
      </c>
      <c r="T1215" s="119"/>
      <c r="U1215" s="119"/>
      <c r="V1215" s="119"/>
      <c r="W1215" s="119"/>
      <c r="X1215" s="119"/>
      <c r="Y1215" s="119"/>
      <c r="Z1215" s="119"/>
      <c r="AA1215" s="119"/>
      <c r="AB1215" s="119"/>
      <c r="AC1215" s="119"/>
      <c r="AD1215" s="119"/>
      <c r="AE1215" s="119"/>
      <c r="AF1215" s="119"/>
      <c r="AG1215" s="119"/>
      <c r="AH1215" s="119"/>
      <c r="AI1215" s="119"/>
      <c r="AJ1215" s="119"/>
      <c r="AK1215" s="119"/>
      <c r="AL1215" s="119"/>
      <c r="AM1215" s="119"/>
      <c r="AN1215" s="119"/>
      <c r="AO1215" s="119"/>
      <c r="AP1215" s="119"/>
      <c r="AQ1215" s="119"/>
      <c r="AR1215" s="119"/>
      <c r="AS1215" s="119"/>
      <c r="AT1215" s="119"/>
      <c r="AU1215" s="119"/>
    </row>
    <row r="1216" spans="1:47" outlineLevel="1">
      <c r="A1216" s="120"/>
      <c r="B1216" s="122"/>
      <c r="C1216" s="142" t="s">
        <v>992</v>
      </c>
      <c r="D1216" s="159"/>
      <c r="E1216" s="149">
        <v>77.8</v>
      </c>
      <c r="F1216" s="176"/>
      <c r="G1216" s="124"/>
      <c r="H1216" s="173">
        <v>0</v>
      </c>
      <c r="I1216" s="119"/>
      <c r="J1216" s="119"/>
      <c r="K1216" s="119"/>
      <c r="L1216" s="119"/>
      <c r="M1216" s="119"/>
      <c r="N1216" s="119"/>
      <c r="O1216" s="119"/>
      <c r="P1216" s="119"/>
      <c r="Q1216" s="119"/>
      <c r="R1216" s="119" t="s">
        <v>128</v>
      </c>
      <c r="S1216" s="119">
        <v>2</v>
      </c>
      <c r="T1216" s="119"/>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row>
    <row r="1217" spans="1:47" outlineLevel="1">
      <c r="A1217" s="120"/>
      <c r="B1217" s="122"/>
      <c r="C1217" s="142" t="s">
        <v>993</v>
      </c>
      <c r="D1217" s="159"/>
      <c r="E1217" s="149">
        <v>49.28</v>
      </c>
      <c r="F1217" s="176"/>
      <c r="G1217" s="124"/>
      <c r="H1217" s="173">
        <v>0</v>
      </c>
      <c r="I1217" s="119"/>
      <c r="J1217" s="119"/>
      <c r="K1217" s="119"/>
      <c r="L1217" s="119"/>
      <c r="M1217" s="119"/>
      <c r="N1217" s="119"/>
      <c r="O1217" s="119"/>
      <c r="P1217" s="119"/>
      <c r="Q1217" s="119"/>
      <c r="R1217" s="119" t="s">
        <v>128</v>
      </c>
      <c r="S1217" s="119">
        <v>2</v>
      </c>
      <c r="T1217" s="119"/>
      <c r="U1217" s="119"/>
      <c r="V1217" s="119"/>
      <c r="W1217" s="119"/>
      <c r="X1217" s="119"/>
      <c r="Y1217" s="119"/>
      <c r="Z1217" s="119"/>
      <c r="AA1217" s="119"/>
      <c r="AB1217" s="119"/>
      <c r="AC1217" s="119"/>
      <c r="AD1217" s="119"/>
      <c r="AE1217" s="119"/>
      <c r="AF1217" s="119"/>
      <c r="AG1217" s="119"/>
      <c r="AH1217" s="119"/>
      <c r="AI1217" s="119"/>
      <c r="AJ1217" s="119"/>
      <c r="AK1217" s="119"/>
      <c r="AL1217" s="119"/>
      <c r="AM1217" s="119"/>
      <c r="AN1217" s="119"/>
      <c r="AO1217" s="119"/>
      <c r="AP1217" s="119"/>
      <c r="AQ1217" s="119"/>
      <c r="AR1217" s="119"/>
      <c r="AS1217" s="119"/>
      <c r="AT1217" s="119"/>
      <c r="AU1217" s="119"/>
    </row>
    <row r="1218" spans="1:47" outlineLevel="1">
      <c r="A1218" s="120"/>
      <c r="B1218" s="122"/>
      <c r="C1218" s="142" t="s">
        <v>994</v>
      </c>
      <c r="D1218" s="159"/>
      <c r="E1218" s="149">
        <v>108.69</v>
      </c>
      <c r="F1218" s="176"/>
      <c r="G1218" s="124"/>
      <c r="H1218" s="173">
        <v>0</v>
      </c>
      <c r="I1218" s="119"/>
      <c r="J1218" s="119"/>
      <c r="K1218" s="119"/>
      <c r="L1218" s="119"/>
      <c r="M1218" s="119"/>
      <c r="N1218" s="119"/>
      <c r="O1218" s="119"/>
      <c r="P1218" s="119"/>
      <c r="Q1218" s="119"/>
      <c r="R1218" s="119" t="s">
        <v>128</v>
      </c>
      <c r="S1218" s="119">
        <v>2</v>
      </c>
      <c r="T1218" s="119"/>
      <c r="U1218" s="119"/>
      <c r="V1218" s="119"/>
      <c r="W1218" s="119"/>
      <c r="X1218" s="119"/>
      <c r="Y1218" s="119"/>
      <c r="Z1218" s="119"/>
      <c r="AA1218" s="119"/>
      <c r="AB1218" s="119"/>
      <c r="AC1218" s="119"/>
      <c r="AD1218" s="119"/>
      <c r="AE1218" s="119"/>
      <c r="AF1218" s="119"/>
      <c r="AG1218" s="119"/>
      <c r="AH1218" s="119"/>
      <c r="AI1218" s="119"/>
      <c r="AJ1218" s="119"/>
      <c r="AK1218" s="119"/>
      <c r="AL1218" s="119"/>
      <c r="AM1218" s="119"/>
      <c r="AN1218" s="119"/>
      <c r="AO1218" s="119"/>
      <c r="AP1218" s="119"/>
      <c r="AQ1218" s="119"/>
      <c r="AR1218" s="119"/>
      <c r="AS1218" s="119"/>
      <c r="AT1218" s="119"/>
      <c r="AU1218" s="119"/>
    </row>
    <row r="1219" spans="1:47" outlineLevel="1">
      <c r="A1219" s="120"/>
      <c r="B1219" s="122"/>
      <c r="C1219" s="142" t="s">
        <v>730</v>
      </c>
      <c r="D1219" s="159"/>
      <c r="E1219" s="149">
        <v>139.55000000000001</v>
      </c>
      <c r="F1219" s="176"/>
      <c r="G1219" s="124"/>
      <c r="H1219" s="173">
        <v>0</v>
      </c>
      <c r="I1219" s="119"/>
      <c r="J1219" s="119"/>
      <c r="K1219" s="119"/>
      <c r="L1219" s="119"/>
      <c r="M1219" s="119"/>
      <c r="N1219" s="119"/>
      <c r="O1219" s="119"/>
      <c r="P1219" s="119"/>
      <c r="Q1219" s="119"/>
      <c r="R1219" s="119" t="s">
        <v>128</v>
      </c>
      <c r="S1219" s="119">
        <v>2</v>
      </c>
      <c r="T1219" s="119"/>
      <c r="U1219" s="119"/>
      <c r="V1219" s="119"/>
      <c r="W1219" s="119"/>
      <c r="X1219" s="119"/>
      <c r="Y1219" s="119"/>
      <c r="Z1219" s="119"/>
      <c r="AA1219" s="119"/>
      <c r="AB1219" s="119"/>
      <c r="AC1219" s="119"/>
      <c r="AD1219" s="119"/>
      <c r="AE1219" s="119"/>
      <c r="AF1219" s="119"/>
      <c r="AG1219" s="119"/>
      <c r="AH1219" s="119"/>
      <c r="AI1219" s="119"/>
      <c r="AJ1219" s="119"/>
      <c r="AK1219" s="119"/>
      <c r="AL1219" s="119"/>
      <c r="AM1219" s="119"/>
      <c r="AN1219" s="119"/>
      <c r="AO1219" s="119"/>
      <c r="AP1219" s="119"/>
      <c r="AQ1219" s="119"/>
      <c r="AR1219" s="119"/>
      <c r="AS1219" s="119"/>
      <c r="AT1219" s="119"/>
      <c r="AU1219" s="119"/>
    </row>
    <row r="1220" spans="1:47" outlineLevel="1">
      <c r="A1220" s="120"/>
      <c r="B1220" s="122"/>
      <c r="C1220" s="142" t="s">
        <v>731</v>
      </c>
      <c r="D1220" s="159"/>
      <c r="E1220" s="149">
        <v>58.07</v>
      </c>
      <c r="F1220" s="176"/>
      <c r="G1220" s="124"/>
      <c r="H1220" s="173">
        <v>0</v>
      </c>
      <c r="I1220" s="119"/>
      <c r="J1220" s="119"/>
      <c r="K1220" s="119"/>
      <c r="L1220" s="119"/>
      <c r="M1220" s="119"/>
      <c r="N1220" s="119"/>
      <c r="O1220" s="119"/>
      <c r="P1220" s="119"/>
      <c r="Q1220" s="119"/>
      <c r="R1220" s="119" t="s">
        <v>128</v>
      </c>
      <c r="S1220" s="119">
        <v>2</v>
      </c>
      <c r="T1220" s="119"/>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row>
    <row r="1221" spans="1:47" outlineLevel="1">
      <c r="A1221" s="120"/>
      <c r="B1221" s="122"/>
      <c r="C1221" s="142" t="s">
        <v>732</v>
      </c>
      <c r="D1221" s="159"/>
      <c r="E1221" s="149">
        <v>50.41</v>
      </c>
      <c r="F1221" s="176"/>
      <c r="G1221" s="124"/>
      <c r="H1221" s="173">
        <v>0</v>
      </c>
      <c r="I1221" s="119"/>
      <c r="J1221" s="119"/>
      <c r="K1221" s="119"/>
      <c r="L1221" s="119"/>
      <c r="M1221" s="119"/>
      <c r="N1221" s="119"/>
      <c r="O1221" s="119"/>
      <c r="P1221" s="119"/>
      <c r="Q1221" s="119"/>
      <c r="R1221" s="119" t="s">
        <v>128</v>
      </c>
      <c r="S1221" s="119">
        <v>2</v>
      </c>
      <c r="T1221" s="119"/>
      <c r="U1221" s="119"/>
      <c r="V1221" s="119"/>
      <c r="W1221" s="119"/>
      <c r="X1221" s="119"/>
      <c r="Y1221" s="119"/>
      <c r="Z1221" s="119"/>
      <c r="AA1221" s="119"/>
      <c r="AB1221" s="119"/>
      <c r="AC1221" s="119"/>
      <c r="AD1221" s="119"/>
      <c r="AE1221" s="119"/>
      <c r="AF1221" s="119"/>
      <c r="AG1221" s="119"/>
      <c r="AH1221" s="119"/>
      <c r="AI1221" s="119"/>
      <c r="AJ1221" s="119"/>
      <c r="AK1221" s="119"/>
      <c r="AL1221" s="119"/>
      <c r="AM1221" s="119"/>
      <c r="AN1221" s="119"/>
      <c r="AO1221" s="119"/>
      <c r="AP1221" s="119"/>
      <c r="AQ1221" s="119"/>
      <c r="AR1221" s="119"/>
      <c r="AS1221" s="119"/>
      <c r="AT1221" s="119"/>
      <c r="AU1221" s="119"/>
    </row>
    <row r="1222" spans="1:47" outlineLevel="1">
      <c r="A1222" s="120"/>
      <c r="B1222" s="122"/>
      <c r="C1222" s="141" t="s">
        <v>214</v>
      </c>
      <c r="D1222" s="159"/>
      <c r="E1222" s="149"/>
      <c r="F1222" s="176"/>
      <c r="G1222" s="124"/>
      <c r="H1222" s="173">
        <v>0</v>
      </c>
      <c r="I1222" s="119"/>
      <c r="J1222" s="119"/>
      <c r="K1222" s="119"/>
      <c r="L1222" s="119"/>
      <c r="M1222" s="119"/>
      <c r="N1222" s="119"/>
      <c r="O1222" s="119"/>
      <c r="P1222" s="119"/>
      <c r="Q1222" s="119"/>
      <c r="R1222" s="119" t="s">
        <v>128</v>
      </c>
      <c r="S1222" s="119">
        <v>0</v>
      </c>
      <c r="T1222" s="119"/>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row>
    <row r="1223" spans="1:47" outlineLevel="1">
      <c r="A1223" s="120"/>
      <c r="B1223" s="122"/>
      <c r="C1223" s="139" t="s">
        <v>995</v>
      </c>
      <c r="D1223" s="157"/>
      <c r="E1223" s="148">
        <v>1274.9359999999999</v>
      </c>
      <c r="F1223" s="176"/>
      <c r="G1223" s="124"/>
      <c r="H1223" s="173">
        <v>0</v>
      </c>
      <c r="I1223" s="119"/>
      <c r="J1223" s="119"/>
      <c r="K1223" s="119"/>
      <c r="L1223" s="119"/>
      <c r="M1223" s="119"/>
      <c r="N1223" s="119"/>
      <c r="O1223" s="119"/>
      <c r="P1223" s="119"/>
      <c r="Q1223" s="119"/>
      <c r="R1223" s="119" t="s">
        <v>128</v>
      </c>
      <c r="S1223" s="119">
        <v>0</v>
      </c>
      <c r="T1223" s="119"/>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row>
    <row r="1224" spans="1:47" outlineLevel="1">
      <c r="A1224" s="120">
        <v>230</v>
      </c>
      <c r="B1224" s="122" t="s">
        <v>996</v>
      </c>
      <c r="C1224" s="138" t="s">
        <v>997</v>
      </c>
      <c r="D1224" s="156" t="s">
        <v>263</v>
      </c>
      <c r="E1224" s="124">
        <v>776.1</v>
      </c>
      <c r="F1224" s="176"/>
      <c r="G1224" s="124">
        <f>ROUND(E1224*F1224,2)</f>
        <v>0</v>
      </c>
      <c r="H1224" s="173" t="s">
        <v>1523</v>
      </c>
      <c r="I1224" s="119"/>
      <c r="J1224" s="119"/>
      <c r="K1224" s="119"/>
      <c r="L1224" s="119"/>
      <c r="M1224" s="119"/>
      <c r="N1224" s="119"/>
      <c r="O1224" s="119"/>
      <c r="P1224" s="119"/>
      <c r="Q1224" s="119"/>
      <c r="R1224" s="119" t="s">
        <v>126</v>
      </c>
      <c r="S1224" s="119"/>
      <c r="T1224" s="119"/>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row>
    <row r="1225" spans="1:47" outlineLevel="1">
      <c r="A1225" s="120"/>
      <c r="B1225" s="122"/>
      <c r="C1225" s="139" t="s">
        <v>187</v>
      </c>
      <c r="D1225" s="157"/>
      <c r="E1225" s="148"/>
      <c r="F1225" s="176"/>
      <c r="G1225" s="124"/>
      <c r="H1225" s="173">
        <v>0</v>
      </c>
      <c r="I1225" s="119"/>
      <c r="J1225" s="119"/>
      <c r="K1225" s="119"/>
      <c r="L1225" s="119"/>
      <c r="M1225" s="119"/>
      <c r="N1225" s="119"/>
      <c r="O1225" s="119"/>
      <c r="P1225" s="119"/>
      <c r="Q1225" s="119"/>
      <c r="R1225" s="119" t="s">
        <v>128</v>
      </c>
      <c r="S1225" s="119">
        <v>0</v>
      </c>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row>
    <row r="1226" spans="1:47" ht="22.5" outlineLevel="1">
      <c r="A1226" s="120"/>
      <c r="B1226" s="122"/>
      <c r="C1226" s="139" t="s">
        <v>998</v>
      </c>
      <c r="D1226" s="157"/>
      <c r="E1226" s="148">
        <v>776.1</v>
      </c>
      <c r="F1226" s="176"/>
      <c r="G1226" s="124"/>
      <c r="H1226" s="173">
        <v>0</v>
      </c>
      <c r="I1226" s="119"/>
      <c r="J1226" s="119"/>
      <c r="K1226" s="119"/>
      <c r="L1226" s="119"/>
      <c r="M1226" s="119"/>
      <c r="N1226" s="119"/>
      <c r="O1226" s="119"/>
      <c r="P1226" s="119"/>
      <c r="Q1226" s="119"/>
      <c r="R1226" s="119" t="s">
        <v>128</v>
      </c>
      <c r="S1226" s="119">
        <v>0</v>
      </c>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row>
    <row r="1227" spans="1:47" outlineLevel="1">
      <c r="A1227" s="120">
        <v>231</v>
      </c>
      <c r="B1227" s="122" t="s">
        <v>999</v>
      </c>
      <c r="C1227" s="138" t="s">
        <v>1000</v>
      </c>
      <c r="D1227" s="156" t="s">
        <v>179</v>
      </c>
      <c r="E1227" s="124">
        <v>1885</v>
      </c>
      <c r="F1227" s="176"/>
      <c r="G1227" s="124">
        <f>ROUND(E1227*F1227,2)</f>
        <v>0</v>
      </c>
      <c r="H1227" s="173" t="s">
        <v>1523</v>
      </c>
      <c r="I1227" s="119"/>
      <c r="J1227" s="119"/>
      <c r="K1227" s="119"/>
      <c r="L1227" s="119"/>
      <c r="M1227" s="119"/>
      <c r="N1227" s="119"/>
      <c r="O1227" s="119"/>
      <c r="P1227" s="119"/>
      <c r="Q1227" s="119"/>
      <c r="R1227" s="119" t="s">
        <v>126</v>
      </c>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row>
    <row r="1228" spans="1:47" outlineLevel="1">
      <c r="A1228" s="120"/>
      <c r="B1228" s="122"/>
      <c r="C1228" s="139" t="s">
        <v>885</v>
      </c>
      <c r="D1228" s="157"/>
      <c r="E1228" s="148"/>
      <c r="F1228" s="176"/>
      <c r="G1228" s="124"/>
      <c r="H1228" s="173">
        <v>0</v>
      </c>
      <c r="I1228" s="119"/>
      <c r="J1228" s="119"/>
      <c r="K1228" s="119"/>
      <c r="L1228" s="119"/>
      <c r="M1228" s="119"/>
      <c r="N1228" s="119"/>
      <c r="O1228" s="119"/>
      <c r="P1228" s="119"/>
      <c r="Q1228" s="119"/>
      <c r="R1228" s="119" t="s">
        <v>128</v>
      </c>
      <c r="S1228" s="119">
        <v>0</v>
      </c>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row>
    <row r="1229" spans="1:47" ht="22.5" outlineLevel="1">
      <c r="A1229" s="120"/>
      <c r="B1229" s="122"/>
      <c r="C1229" s="139" t="s">
        <v>188</v>
      </c>
      <c r="D1229" s="157"/>
      <c r="E1229" s="148"/>
      <c r="F1229" s="176"/>
      <c r="G1229" s="124"/>
      <c r="H1229" s="173">
        <v>0</v>
      </c>
      <c r="I1229" s="119"/>
      <c r="J1229" s="119"/>
      <c r="K1229" s="119"/>
      <c r="L1229" s="119"/>
      <c r="M1229" s="119"/>
      <c r="N1229" s="119"/>
      <c r="O1229" s="119"/>
      <c r="P1229" s="119"/>
      <c r="Q1229" s="119"/>
      <c r="R1229" s="119" t="s">
        <v>128</v>
      </c>
      <c r="S1229" s="119">
        <v>0</v>
      </c>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row>
    <row r="1230" spans="1:47" outlineLevel="1">
      <c r="A1230" s="120"/>
      <c r="B1230" s="122"/>
      <c r="C1230" s="139" t="s">
        <v>1001</v>
      </c>
      <c r="D1230" s="157"/>
      <c r="E1230" s="148">
        <v>1292</v>
      </c>
      <c r="F1230" s="176"/>
      <c r="G1230" s="124"/>
      <c r="H1230" s="173">
        <v>0</v>
      </c>
      <c r="I1230" s="119"/>
      <c r="J1230" s="119"/>
      <c r="K1230" s="119"/>
      <c r="L1230" s="119"/>
      <c r="M1230" s="119"/>
      <c r="N1230" s="119"/>
      <c r="O1230" s="119"/>
      <c r="P1230" s="119"/>
      <c r="Q1230" s="119"/>
      <c r="R1230" s="119" t="s">
        <v>128</v>
      </c>
      <c r="S1230" s="119">
        <v>0</v>
      </c>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row>
    <row r="1231" spans="1:47" outlineLevel="1">
      <c r="A1231" s="120"/>
      <c r="B1231" s="122"/>
      <c r="C1231" s="139" t="s">
        <v>1002</v>
      </c>
      <c r="D1231" s="157"/>
      <c r="E1231" s="148">
        <v>338</v>
      </c>
      <c r="F1231" s="176"/>
      <c r="G1231" s="124"/>
      <c r="H1231" s="173">
        <v>0</v>
      </c>
      <c r="I1231" s="119"/>
      <c r="J1231" s="119"/>
      <c r="K1231" s="119"/>
      <c r="L1231" s="119"/>
      <c r="M1231" s="119"/>
      <c r="N1231" s="119"/>
      <c r="O1231" s="119"/>
      <c r="P1231" s="119"/>
      <c r="Q1231" s="119"/>
      <c r="R1231" s="119" t="s">
        <v>128</v>
      </c>
      <c r="S1231" s="119">
        <v>0</v>
      </c>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row>
    <row r="1232" spans="1:47" outlineLevel="1">
      <c r="A1232" s="120"/>
      <c r="B1232" s="122"/>
      <c r="C1232" s="139" t="s">
        <v>1003</v>
      </c>
      <c r="D1232" s="157"/>
      <c r="E1232" s="148">
        <v>255</v>
      </c>
      <c r="F1232" s="176"/>
      <c r="G1232" s="124"/>
      <c r="H1232" s="173">
        <v>0</v>
      </c>
      <c r="I1232" s="119"/>
      <c r="J1232" s="119"/>
      <c r="K1232" s="119"/>
      <c r="L1232" s="119"/>
      <c r="M1232" s="119"/>
      <c r="N1232" s="119"/>
      <c r="O1232" s="119"/>
      <c r="P1232" s="119"/>
      <c r="Q1232" s="119"/>
      <c r="R1232" s="119" t="s">
        <v>128</v>
      </c>
      <c r="S1232" s="119">
        <v>0</v>
      </c>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row>
    <row r="1233" spans="1:47" outlineLevel="1">
      <c r="A1233" s="120">
        <v>232</v>
      </c>
      <c r="B1233" s="122" t="s">
        <v>1004</v>
      </c>
      <c r="C1233" s="138" t="s">
        <v>1005</v>
      </c>
      <c r="D1233" s="156" t="s">
        <v>179</v>
      </c>
      <c r="E1233" s="124">
        <v>277.26</v>
      </c>
      <c r="F1233" s="176"/>
      <c r="G1233" s="124">
        <f>ROUND(E1233*F1233,2)</f>
        <v>0</v>
      </c>
      <c r="H1233" s="173" t="s">
        <v>1523</v>
      </c>
      <c r="I1233" s="119"/>
      <c r="J1233" s="119"/>
      <c r="K1233" s="119"/>
      <c r="L1233" s="119"/>
      <c r="M1233" s="119"/>
      <c r="N1233" s="119"/>
      <c r="O1233" s="119"/>
      <c r="P1233" s="119"/>
      <c r="Q1233" s="119"/>
      <c r="R1233" s="119" t="s">
        <v>126</v>
      </c>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row>
    <row r="1234" spans="1:47" outlineLevel="1">
      <c r="A1234" s="120"/>
      <c r="B1234" s="122"/>
      <c r="C1234" s="139" t="s">
        <v>885</v>
      </c>
      <c r="D1234" s="157"/>
      <c r="E1234" s="148"/>
      <c r="F1234" s="176"/>
      <c r="G1234" s="124"/>
      <c r="H1234" s="173">
        <v>0</v>
      </c>
      <c r="I1234" s="119"/>
      <c r="J1234" s="119"/>
      <c r="K1234" s="119"/>
      <c r="L1234" s="119"/>
      <c r="M1234" s="119"/>
      <c r="N1234" s="119"/>
      <c r="O1234" s="119"/>
      <c r="P1234" s="119"/>
      <c r="Q1234" s="119"/>
      <c r="R1234" s="119" t="s">
        <v>128</v>
      </c>
      <c r="S1234" s="119">
        <v>0</v>
      </c>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row>
    <row r="1235" spans="1:47" ht="22.5" outlineLevel="1">
      <c r="A1235" s="120"/>
      <c r="B1235" s="122"/>
      <c r="C1235" s="139" t="s">
        <v>188</v>
      </c>
      <c r="D1235" s="157"/>
      <c r="E1235" s="148"/>
      <c r="F1235" s="176"/>
      <c r="G1235" s="124"/>
      <c r="H1235" s="173">
        <v>0</v>
      </c>
      <c r="I1235" s="119"/>
      <c r="J1235" s="119"/>
      <c r="K1235" s="119"/>
      <c r="L1235" s="119"/>
      <c r="M1235" s="119"/>
      <c r="N1235" s="119"/>
      <c r="O1235" s="119"/>
      <c r="P1235" s="119"/>
      <c r="Q1235" s="119"/>
      <c r="R1235" s="119" t="s">
        <v>128</v>
      </c>
      <c r="S1235" s="119">
        <v>0</v>
      </c>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row>
    <row r="1236" spans="1:47" outlineLevel="1">
      <c r="A1236" s="120"/>
      <c r="B1236" s="122"/>
      <c r="C1236" s="139" t="s">
        <v>891</v>
      </c>
      <c r="D1236" s="157"/>
      <c r="E1236" s="148"/>
      <c r="F1236" s="176"/>
      <c r="G1236" s="124"/>
      <c r="H1236" s="173">
        <v>0</v>
      </c>
      <c r="I1236" s="119"/>
      <c r="J1236" s="119"/>
      <c r="K1236" s="119"/>
      <c r="L1236" s="119"/>
      <c r="M1236" s="119"/>
      <c r="N1236" s="119"/>
      <c r="O1236" s="119"/>
      <c r="P1236" s="119"/>
      <c r="Q1236" s="119"/>
      <c r="R1236" s="119" t="s">
        <v>128</v>
      </c>
      <c r="S1236" s="119">
        <v>0</v>
      </c>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row>
    <row r="1237" spans="1:47" outlineLevel="1">
      <c r="A1237" s="120"/>
      <c r="B1237" s="122"/>
      <c r="C1237" s="139" t="s">
        <v>892</v>
      </c>
      <c r="D1237" s="157"/>
      <c r="E1237" s="148">
        <v>121.95</v>
      </c>
      <c r="F1237" s="176"/>
      <c r="G1237" s="124"/>
      <c r="H1237" s="173">
        <v>0</v>
      </c>
      <c r="I1237" s="119"/>
      <c r="J1237" s="119"/>
      <c r="K1237" s="119"/>
      <c r="L1237" s="119"/>
      <c r="M1237" s="119"/>
      <c r="N1237" s="119"/>
      <c r="O1237" s="119"/>
      <c r="P1237" s="119"/>
      <c r="Q1237" s="119"/>
      <c r="R1237" s="119" t="s">
        <v>128</v>
      </c>
      <c r="S1237" s="119">
        <v>0</v>
      </c>
      <c r="T1237" s="119"/>
      <c r="U1237" s="119"/>
      <c r="V1237" s="119"/>
      <c r="W1237" s="119"/>
      <c r="X1237" s="119"/>
      <c r="Y1237" s="119"/>
      <c r="Z1237" s="119"/>
      <c r="AA1237" s="119"/>
      <c r="AB1237" s="119"/>
      <c r="AC1237" s="119"/>
      <c r="AD1237" s="119"/>
      <c r="AE1237" s="119"/>
      <c r="AF1237" s="119"/>
      <c r="AG1237" s="119"/>
      <c r="AH1237" s="119"/>
      <c r="AI1237" s="119"/>
      <c r="AJ1237" s="119"/>
      <c r="AK1237" s="119"/>
      <c r="AL1237" s="119"/>
      <c r="AM1237" s="119"/>
      <c r="AN1237" s="119"/>
      <c r="AO1237" s="119"/>
      <c r="AP1237" s="119"/>
      <c r="AQ1237" s="119"/>
      <c r="AR1237" s="119"/>
      <c r="AS1237" s="119"/>
      <c r="AT1237" s="119"/>
      <c r="AU1237" s="119"/>
    </row>
    <row r="1238" spans="1:47" outlineLevel="1">
      <c r="A1238" s="120"/>
      <c r="B1238" s="122"/>
      <c r="C1238" s="139" t="s">
        <v>893</v>
      </c>
      <c r="D1238" s="157"/>
      <c r="E1238" s="148">
        <v>96.81</v>
      </c>
      <c r="F1238" s="176"/>
      <c r="G1238" s="124"/>
      <c r="H1238" s="173">
        <v>0</v>
      </c>
      <c r="I1238" s="119"/>
      <c r="J1238" s="119"/>
      <c r="K1238" s="119"/>
      <c r="L1238" s="119"/>
      <c r="M1238" s="119"/>
      <c r="N1238" s="119"/>
      <c r="O1238" s="119"/>
      <c r="P1238" s="119"/>
      <c r="Q1238" s="119"/>
      <c r="R1238" s="119" t="s">
        <v>128</v>
      </c>
      <c r="S1238" s="119">
        <v>0</v>
      </c>
      <c r="T1238" s="119"/>
      <c r="U1238" s="119"/>
      <c r="V1238" s="119"/>
      <c r="W1238" s="119"/>
      <c r="X1238" s="119"/>
      <c r="Y1238" s="119"/>
      <c r="Z1238" s="119"/>
      <c r="AA1238" s="119"/>
      <c r="AB1238" s="119"/>
      <c r="AC1238" s="119"/>
      <c r="AD1238" s="119"/>
      <c r="AE1238" s="119"/>
      <c r="AF1238" s="119"/>
      <c r="AG1238" s="119"/>
      <c r="AH1238" s="119"/>
      <c r="AI1238" s="119"/>
      <c r="AJ1238" s="119"/>
      <c r="AK1238" s="119"/>
      <c r="AL1238" s="119"/>
      <c r="AM1238" s="119"/>
      <c r="AN1238" s="119"/>
      <c r="AO1238" s="119"/>
      <c r="AP1238" s="119"/>
      <c r="AQ1238" s="119"/>
      <c r="AR1238" s="119"/>
      <c r="AS1238" s="119"/>
      <c r="AT1238" s="119"/>
      <c r="AU1238" s="119"/>
    </row>
    <row r="1239" spans="1:47" outlineLevel="1">
      <c r="A1239" s="120"/>
      <c r="B1239" s="122"/>
      <c r="C1239" s="139" t="s">
        <v>896</v>
      </c>
      <c r="D1239" s="157"/>
      <c r="E1239" s="148"/>
      <c r="F1239" s="176"/>
      <c r="G1239" s="124"/>
      <c r="H1239" s="173">
        <v>0</v>
      </c>
      <c r="I1239" s="119"/>
      <c r="J1239" s="119"/>
      <c r="K1239" s="119"/>
      <c r="L1239" s="119"/>
      <c r="M1239" s="119"/>
      <c r="N1239" s="119"/>
      <c r="O1239" s="119"/>
      <c r="P1239" s="119"/>
      <c r="Q1239" s="119"/>
      <c r="R1239" s="119" t="s">
        <v>128</v>
      </c>
      <c r="S1239" s="119">
        <v>0</v>
      </c>
      <c r="T1239" s="119"/>
      <c r="U1239" s="119"/>
      <c r="V1239" s="119"/>
      <c r="W1239" s="119"/>
      <c r="X1239" s="119"/>
      <c r="Y1239" s="119"/>
      <c r="Z1239" s="119"/>
      <c r="AA1239" s="119"/>
      <c r="AB1239" s="119"/>
      <c r="AC1239" s="119"/>
      <c r="AD1239" s="119"/>
      <c r="AE1239" s="119"/>
      <c r="AF1239" s="119"/>
      <c r="AG1239" s="119"/>
      <c r="AH1239" s="119"/>
      <c r="AI1239" s="119"/>
      <c r="AJ1239" s="119"/>
      <c r="AK1239" s="119"/>
      <c r="AL1239" s="119"/>
      <c r="AM1239" s="119"/>
      <c r="AN1239" s="119"/>
      <c r="AO1239" s="119"/>
      <c r="AP1239" s="119"/>
      <c r="AQ1239" s="119"/>
      <c r="AR1239" s="119"/>
      <c r="AS1239" s="119"/>
      <c r="AT1239" s="119"/>
      <c r="AU1239" s="119"/>
    </row>
    <row r="1240" spans="1:47" outlineLevel="1">
      <c r="A1240" s="120"/>
      <c r="B1240" s="122"/>
      <c r="C1240" s="139" t="s">
        <v>897</v>
      </c>
      <c r="D1240" s="157"/>
      <c r="E1240" s="148">
        <v>46.5</v>
      </c>
      <c r="F1240" s="176"/>
      <c r="G1240" s="124"/>
      <c r="H1240" s="173">
        <v>0</v>
      </c>
      <c r="I1240" s="119"/>
      <c r="J1240" s="119"/>
      <c r="K1240" s="119"/>
      <c r="L1240" s="119"/>
      <c r="M1240" s="119"/>
      <c r="N1240" s="119"/>
      <c r="O1240" s="119"/>
      <c r="P1240" s="119"/>
      <c r="Q1240" s="119"/>
      <c r="R1240" s="119" t="s">
        <v>128</v>
      </c>
      <c r="S1240" s="119">
        <v>0</v>
      </c>
      <c r="T1240" s="119"/>
      <c r="U1240" s="119"/>
      <c r="V1240" s="119"/>
      <c r="W1240" s="119"/>
      <c r="X1240" s="119"/>
      <c r="Y1240" s="119"/>
      <c r="Z1240" s="119"/>
      <c r="AA1240" s="119"/>
      <c r="AB1240" s="119"/>
      <c r="AC1240" s="119"/>
      <c r="AD1240" s="119"/>
      <c r="AE1240" s="119"/>
      <c r="AF1240" s="119"/>
      <c r="AG1240" s="119"/>
      <c r="AH1240" s="119"/>
      <c r="AI1240" s="119"/>
      <c r="AJ1240" s="119"/>
      <c r="AK1240" s="119"/>
      <c r="AL1240" s="119"/>
      <c r="AM1240" s="119"/>
      <c r="AN1240" s="119"/>
      <c r="AO1240" s="119"/>
      <c r="AP1240" s="119"/>
      <c r="AQ1240" s="119"/>
      <c r="AR1240" s="119"/>
      <c r="AS1240" s="119"/>
      <c r="AT1240" s="119"/>
      <c r="AU1240" s="119"/>
    </row>
    <row r="1241" spans="1:47" outlineLevel="1">
      <c r="A1241" s="120"/>
      <c r="B1241" s="122"/>
      <c r="C1241" s="139" t="s">
        <v>898</v>
      </c>
      <c r="D1241" s="157"/>
      <c r="E1241" s="148">
        <v>12</v>
      </c>
      <c r="F1241" s="176"/>
      <c r="G1241" s="124"/>
      <c r="H1241" s="173">
        <v>0</v>
      </c>
      <c r="I1241" s="119"/>
      <c r="J1241" s="119"/>
      <c r="K1241" s="119"/>
      <c r="L1241" s="119"/>
      <c r="M1241" s="119"/>
      <c r="N1241" s="119"/>
      <c r="O1241" s="119"/>
      <c r="P1241" s="119"/>
      <c r="Q1241" s="119"/>
      <c r="R1241" s="119" t="s">
        <v>128</v>
      </c>
      <c r="S1241" s="119">
        <v>0</v>
      </c>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row>
    <row r="1242" spans="1:47" outlineLevel="1">
      <c r="A1242" s="120">
        <v>233</v>
      </c>
      <c r="B1242" s="122" t="s">
        <v>1006</v>
      </c>
      <c r="C1242" s="138" t="s">
        <v>969</v>
      </c>
      <c r="D1242" s="156" t="s">
        <v>179</v>
      </c>
      <c r="E1242" s="124">
        <v>159.46039999999999</v>
      </c>
      <c r="F1242" s="176"/>
      <c r="G1242" s="124">
        <f>ROUND(E1242*F1242,2)</f>
        <v>0</v>
      </c>
      <c r="H1242" s="173" t="s">
        <v>1522</v>
      </c>
      <c r="I1242" s="119"/>
      <c r="J1242" s="119"/>
      <c r="K1242" s="119"/>
      <c r="L1242" s="119"/>
      <c r="M1242" s="119"/>
      <c r="N1242" s="119"/>
      <c r="O1242" s="119"/>
      <c r="P1242" s="119"/>
      <c r="Q1242" s="119"/>
      <c r="R1242" s="119" t="s">
        <v>225</v>
      </c>
      <c r="S1242" s="119"/>
      <c r="T1242" s="119"/>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row>
    <row r="1243" spans="1:47" outlineLevel="1">
      <c r="A1243" s="120"/>
      <c r="B1243" s="122"/>
      <c r="C1243" s="139" t="s">
        <v>885</v>
      </c>
      <c r="D1243" s="157"/>
      <c r="E1243" s="148"/>
      <c r="F1243" s="176"/>
      <c r="G1243" s="124"/>
      <c r="H1243" s="173">
        <v>0</v>
      </c>
      <c r="I1243" s="119"/>
      <c r="J1243" s="119"/>
      <c r="K1243" s="119"/>
      <c r="L1243" s="119"/>
      <c r="M1243" s="119"/>
      <c r="N1243" s="119"/>
      <c r="O1243" s="119"/>
      <c r="P1243" s="119"/>
      <c r="Q1243" s="119"/>
      <c r="R1243" s="119" t="s">
        <v>128</v>
      </c>
      <c r="S1243" s="119">
        <v>0</v>
      </c>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row>
    <row r="1244" spans="1:47" ht="22.5" outlineLevel="1">
      <c r="A1244" s="120"/>
      <c r="B1244" s="122"/>
      <c r="C1244" s="139" t="s">
        <v>188</v>
      </c>
      <c r="D1244" s="157"/>
      <c r="E1244" s="148"/>
      <c r="F1244" s="176"/>
      <c r="G1244" s="124"/>
      <c r="H1244" s="173">
        <v>0</v>
      </c>
      <c r="I1244" s="119"/>
      <c r="J1244" s="119"/>
      <c r="K1244" s="119"/>
      <c r="L1244" s="119"/>
      <c r="M1244" s="119"/>
      <c r="N1244" s="119"/>
      <c r="O1244" s="119"/>
      <c r="P1244" s="119"/>
      <c r="Q1244" s="119"/>
      <c r="R1244" s="119" t="s">
        <v>128</v>
      </c>
      <c r="S1244" s="119">
        <v>0</v>
      </c>
      <c r="T1244" s="119"/>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row>
    <row r="1245" spans="1:47" outlineLevel="1">
      <c r="A1245" s="120"/>
      <c r="B1245" s="122"/>
      <c r="C1245" s="141" t="s">
        <v>209</v>
      </c>
      <c r="D1245" s="159"/>
      <c r="E1245" s="149"/>
      <c r="F1245" s="176"/>
      <c r="G1245" s="124"/>
      <c r="H1245" s="173">
        <v>0</v>
      </c>
      <c r="I1245" s="119"/>
      <c r="J1245" s="119"/>
      <c r="K1245" s="119"/>
      <c r="L1245" s="119"/>
      <c r="M1245" s="119"/>
      <c r="N1245" s="119"/>
      <c r="O1245" s="119"/>
      <c r="P1245" s="119"/>
      <c r="Q1245" s="119"/>
      <c r="R1245" s="119" t="s">
        <v>128</v>
      </c>
      <c r="S1245" s="119">
        <v>2</v>
      </c>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row>
    <row r="1246" spans="1:47" outlineLevel="1">
      <c r="A1246" s="120"/>
      <c r="B1246" s="122"/>
      <c r="C1246" s="142" t="s">
        <v>1007</v>
      </c>
      <c r="D1246" s="159"/>
      <c r="E1246" s="149">
        <v>77.52</v>
      </c>
      <c r="F1246" s="176"/>
      <c r="G1246" s="124"/>
      <c r="H1246" s="173">
        <v>0</v>
      </c>
      <c r="I1246" s="119"/>
      <c r="J1246" s="119"/>
      <c r="K1246" s="119"/>
      <c r="L1246" s="119"/>
      <c r="M1246" s="119"/>
      <c r="N1246" s="119"/>
      <c r="O1246" s="119"/>
      <c r="P1246" s="119"/>
      <c r="Q1246" s="119"/>
      <c r="R1246" s="119" t="s">
        <v>128</v>
      </c>
      <c r="S1246" s="119">
        <v>2</v>
      </c>
      <c r="T1246" s="119"/>
      <c r="U1246" s="119"/>
      <c r="V1246" s="119"/>
      <c r="W1246" s="119"/>
      <c r="X1246" s="119"/>
      <c r="Y1246" s="119"/>
      <c r="Z1246" s="119"/>
      <c r="AA1246" s="119"/>
      <c r="AB1246" s="119"/>
      <c r="AC1246" s="119"/>
      <c r="AD1246" s="119"/>
      <c r="AE1246" s="119"/>
      <c r="AF1246" s="119"/>
      <c r="AG1246" s="119"/>
      <c r="AH1246" s="119"/>
      <c r="AI1246" s="119"/>
      <c r="AJ1246" s="119"/>
      <c r="AK1246" s="119"/>
      <c r="AL1246" s="119"/>
      <c r="AM1246" s="119"/>
      <c r="AN1246" s="119"/>
      <c r="AO1246" s="119"/>
      <c r="AP1246" s="119"/>
      <c r="AQ1246" s="119"/>
      <c r="AR1246" s="119"/>
      <c r="AS1246" s="119"/>
      <c r="AT1246" s="119"/>
      <c r="AU1246" s="119"/>
    </row>
    <row r="1247" spans="1:47" outlineLevel="1">
      <c r="A1247" s="120"/>
      <c r="B1247" s="122"/>
      <c r="C1247" s="142" t="s">
        <v>1008</v>
      </c>
      <c r="D1247" s="159"/>
      <c r="E1247" s="149">
        <v>20.28</v>
      </c>
      <c r="F1247" s="176"/>
      <c r="G1247" s="124"/>
      <c r="H1247" s="173">
        <v>0</v>
      </c>
      <c r="I1247" s="119"/>
      <c r="J1247" s="119"/>
      <c r="K1247" s="119"/>
      <c r="L1247" s="119"/>
      <c r="M1247" s="119"/>
      <c r="N1247" s="119"/>
      <c r="O1247" s="119"/>
      <c r="P1247" s="119"/>
      <c r="Q1247" s="119"/>
      <c r="R1247" s="119" t="s">
        <v>128</v>
      </c>
      <c r="S1247" s="119">
        <v>2</v>
      </c>
      <c r="T1247" s="119"/>
      <c r="U1247" s="119"/>
      <c r="V1247" s="119"/>
      <c r="W1247" s="119"/>
      <c r="X1247" s="119"/>
      <c r="Y1247" s="119"/>
      <c r="Z1247" s="119"/>
      <c r="AA1247" s="119"/>
      <c r="AB1247" s="119"/>
      <c r="AC1247" s="119"/>
      <c r="AD1247" s="119"/>
      <c r="AE1247" s="119"/>
      <c r="AF1247" s="119"/>
      <c r="AG1247" s="119"/>
      <c r="AH1247" s="119"/>
      <c r="AI1247" s="119"/>
      <c r="AJ1247" s="119"/>
      <c r="AK1247" s="119"/>
      <c r="AL1247" s="119"/>
      <c r="AM1247" s="119"/>
      <c r="AN1247" s="119"/>
      <c r="AO1247" s="119"/>
      <c r="AP1247" s="119"/>
      <c r="AQ1247" s="119"/>
      <c r="AR1247" s="119"/>
      <c r="AS1247" s="119"/>
      <c r="AT1247" s="119"/>
      <c r="AU1247" s="119"/>
    </row>
    <row r="1248" spans="1:47" outlineLevel="1">
      <c r="A1248" s="120"/>
      <c r="B1248" s="122"/>
      <c r="C1248" s="142" t="s">
        <v>1009</v>
      </c>
      <c r="D1248" s="159"/>
      <c r="E1248" s="149">
        <v>8.5</v>
      </c>
      <c r="F1248" s="176"/>
      <c r="G1248" s="124"/>
      <c r="H1248" s="173">
        <v>0</v>
      </c>
      <c r="I1248" s="119"/>
      <c r="J1248" s="119"/>
      <c r="K1248" s="119"/>
      <c r="L1248" s="119"/>
      <c r="M1248" s="119"/>
      <c r="N1248" s="119"/>
      <c r="O1248" s="119"/>
      <c r="P1248" s="119"/>
      <c r="Q1248" s="119"/>
      <c r="R1248" s="119" t="s">
        <v>128</v>
      </c>
      <c r="S1248" s="119">
        <v>2</v>
      </c>
      <c r="T1248" s="119"/>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row>
    <row r="1249" spans="1:47" outlineLevel="1">
      <c r="A1249" s="120"/>
      <c r="B1249" s="122"/>
      <c r="C1249" s="141" t="s">
        <v>214</v>
      </c>
      <c r="D1249" s="159"/>
      <c r="E1249" s="149"/>
      <c r="F1249" s="176"/>
      <c r="G1249" s="124"/>
      <c r="H1249" s="173">
        <v>0</v>
      </c>
      <c r="I1249" s="119"/>
      <c r="J1249" s="119"/>
      <c r="K1249" s="119"/>
      <c r="L1249" s="119"/>
      <c r="M1249" s="119"/>
      <c r="N1249" s="119"/>
      <c r="O1249" s="119"/>
      <c r="P1249" s="119"/>
      <c r="Q1249" s="119"/>
      <c r="R1249" s="119" t="s">
        <v>128</v>
      </c>
      <c r="S1249" s="119">
        <v>0</v>
      </c>
      <c r="T1249" s="119"/>
      <c r="U1249" s="119"/>
      <c r="V1249" s="119"/>
      <c r="W1249" s="119"/>
      <c r="X1249" s="119"/>
      <c r="Y1249" s="119"/>
      <c r="Z1249" s="119"/>
      <c r="AA1249" s="119"/>
      <c r="AB1249" s="119"/>
      <c r="AC1249" s="119"/>
      <c r="AD1249" s="119"/>
      <c r="AE1249" s="119"/>
      <c r="AF1249" s="119"/>
      <c r="AG1249" s="119"/>
      <c r="AH1249" s="119"/>
      <c r="AI1249" s="119"/>
      <c r="AJ1249" s="119"/>
      <c r="AK1249" s="119"/>
      <c r="AL1249" s="119"/>
      <c r="AM1249" s="119"/>
      <c r="AN1249" s="119"/>
      <c r="AO1249" s="119"/>
      <c r="AP1249" s="119"/>
      <c r="AQ1249" s="119"/>
      <c r="AR1249" s="119"/>
      <c r="AS1249" s="119"/>
      <c r="AT1249" s="119"/>
      <c r="AU1249" s="119"/>
    </row>
    <row r="1250" spans="1:47" outlineLevel="1">
      <c r="A1250" s="120"/>
      <c r="B1250" s="122"/>
      <c r="C1250" s="139" t="s">
        <v>1010</v>
      </c>
      <c r="D1250" s="157"/>
      <c r="E1250" s="148">
        <v>116.93</v>
      </c>
      <c r="F1250" s="176"/>
      <c r="G1250" s="124"/>
      <c r="H1250" s="173">
        <v>0</v>
      </c>
      <c r="I1250" s="119"/>
      <c r="J1250" s="119"/>
      <c r="K1250" s="119"/>
      <c r="L1250" s="119"/>
      <c r="M1250" s="119"/>
      <c r="N1250" s="119"/>
      <c r="O1250" s="119"/>
      <c r="P1250" s="119"/>
      <c r="Q1250" s="119"/>
      <c r="R1250" s="119" t="s">
        <v>128</v>
      </c>
      <c r="S1250" s="119">
        <v>0</v>
      </c>
      <c r="T1250" s="119"/>
      <c r="U1250" s="119"/>
      <c r="V1250" s="119"/>
      <c r="W1250" s="119"/>
      <c r="X1250" s="119"/>
      <c r="Y1250" s="119"/>
      <c r="Z1250" s="119"/>
      <c r="AA1250" s="119"/>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19"/>
      <c r="AU1250" s="119"/>
    </row>
    <row r="1251" spans="1:47" outlineLevel="1">
      <c r="A1251" s="120"/>
      <c r="B1251" s="122"/>
      <c r="C1251" s="139" t="s">
        <v>186</v>
      </c>
      <c r="D1251" s="157"/>
      <c r="E1251" s="148"/>
      <c r="F1251" s="176"/>
      <c r="G1251" s="124"/>
      <c r="H1251" s="173">
        <v>0</v>
      </c>
      <c r="I1251" s="119"/>
      <c r="J1251" s="119"/>
      <c r="K1251" s="119"/>
      <c r="L1251" s="119"/>
      <c r="M1251" s="119"/>
      <c r="N1251" s="119"/>
      <c r="O1251" s="119"/>
      <c r="P1251" s="119"/>
      <c r="Q1251" s="119"/>
      <c r="R1251" s="119" t="s">
        <v>128</v>
      </c>
      <c r="S1251" s="119">
        <v>0</v>
      </c>
      <c r="T1251" s="119"/>
      <c r="U1251" s="119"/>
      <c r="V1251" s="119"/>
      <c r="W1251" s="119"/>
      <c r="X1251" s="119"/>
      <c r="Y1251" s="119"/>
      <c r="Z1251" s="119"/>
      <c r="AA1251" s="119"/>
      <c r="AB1251" s="119"/>
      <c r="AC1251" s="119"/>
      <c r="AD1251" s="119"/>
      <c r="AE1251" s="119"/>
      <c r="AF1251" s="119"/>
      <c r="AG1251" s="119"/>
      <c r="AH1251" s="119"/>
      <c r="AI1251" s="119"/>
      <c r="AJ1251" s="119"/>
      <c r="AK1251" s="119"/>
      <c r="AL1251" s="119"/>
      <c r="AM1251" s="119"/>
      <c r="AN1251" s="119"/>
      <c r="AO1251" s="119"/>
      <c r="AP1251" s="119"/>
      <c r="AQ1251" s="119"/>
      <c r="AR1251" s="119"/>
      <c r="AS1251" s="119"/>
      <c r="AT1251" s="119"/>
      <c r="AU1251" s="119"/>
    </row>
    <row r="1252" spans="1:47" outlineLevel="1">
      <c r="A1252" s="120"/>
      <c r="B1252" s="122"/>
      <c r="C1252" s="139" t="s">
        <v>885</v>
      </c>
      <c r="D1252" s="157"/>
      <c r="E1252" s="148"/>
      <c r="F1252" s="176"/>
      <c r="G1252" s="124"/>
      <c r="H1252" s="173">
        <v>0</v>
      </c>
      <c r="I1252" s="119"/>
      <c r="J1252" s="119"/>
      <c r="K1252" s="119"/>
      <c r="L1252" s="119"/>
      <c r="M1252" s="119"/>
      <c r="N1252" s="119"/>
      <c r="O1252" s="119"/>
      <c r="P1252" s="119"/>
      <c r="Q1252" s="119"/>
      <c r="R1252" s="119" t="s">
        <v>128</v>
      </c>
      <c r="S1252" s="119">
        <v>0</v>
      </c>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row>
    <row r="1253" spans="1:47" ht="22.5" outlineLevel="1">
      <c r="A1253" s="120"/>
      <c r="B1253" s="122"/>
      <c r="C1253" s="139" t="s">
        <v>188</v>
      </c>
      <c r="D1253" s="157"/>
      <c r="E1253" s="148"/>
      <c r="F1253" s="176"/>
      <c r="G1253" s="124"/>
      <c r="H1253" s="173">
        <v>0</v>
      </c>
      <c r="I1253" s="119"/>
      <c r="J1253" s="119"/>
      <c r="K1253" s="119"/>
      <c r="L1253" s="119"/>
      <c r="M1253" s="119"/>
      <c r="N1253" s="119"/>
      <c r="O1253" s="119"/>
      <c r="P1253" s="119"/>
      <c r="Q1253" s="119"/>
      <c r="R1253" s="119" t="s">
        <v>128</v>
      </c>
      <c r="S1253" s="119">
        <v>0</v>
      </c>
      <c r="T1253" s="119"/>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row>
    <row r="1254" spans="1:47" outlineLevel="1">
      <c r="A1254" s="120"/>
      <c r="B1254" s="122"/>
      <c r="C1254" s="141" t="s">
        <v>209</v>
      </c>
      <c r="D1254" s="159"/>
      <c r="E1254" s="149"/>
      <c r="F1254" s="176"/>
      <c r="G1254" s="124"/>
      <c r="H1254" s="173">
        <v>0</v>
      </c>
      <c r="I1254" s="119"/>
      <c r="J1254" s="119"/>
      <c r="K1254" s="119"/>
      <c r="L1254" s="119"/>
      <c r="M1254" s="119"/>
      <c r="N1254" s="119"/>
      <c r="O1254" s="119"/>
      <c r="P1254" s="119"/>
      <c r="Q1254" s="119"/>
      <c r="R1254" s="119" t="s">
        <v>128</v>
      </c>
      <c r="S1254" s="119">
        <v>2</v>
      </c>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row>
    <row r="1255" spans="1:47" outlineLevel="1">
      <c r="A1255" s="120"/>
      <c r="B1255" s="122"/>
      <c r="C1255" s="142" t="s">
        <v>1011</v>
      </c>
      <c r="D1255" s="159"/>
      <c r="E1255" s="149"/>
      <c r="F1255" s="176"/>
      <c r="G1255" s="124"/>
      <c r="H1255" s="173">
        <v>0</v>
      </c>
      <c r="I1255" s="119"/>
      <c r="J1255" s="119"/>
      <c r="K1255" s="119"/>
      <c r="L1255" s="119"/>
      <c r="M1255" s="119"/>
      <c r="N1255" s="119"/>
      <c r="O1255" s="119"/>
      <c r="P1255" s="119"/>
      <c r="Q1255" s="119"/>
      <c r="R1255" s="119" t="s">
        <v>128</v>
      </c>
      <c r="S1255" s="119">
        <v>2</v>
      </c>
      <c r="T1255" s="119"/>
      <c r="U1255" s="119"/>
      <c r="V1255" s="119"/>
      <c r="W1255" s="119"/>
      <c r="X1255" s="119"/>
      <c r="Y1255" s="119"/>
      <c r="Z1255" s="119"/>
      <c r="AA1255" s="119"/>
      <c r="AB1255" s="119"/>
      <c r="AC1255" s="119"/>
      <c r="AD1255" s="119"/>
      <c r="AE1255" s="119"/>
      <c r="AF1255" s="119"/>
      <c r="AG1255" s="119"/>
      <c r="AH1255" s="119"/>
      <c r="AI1255" s="119"/>
      <c r="AJ1255" s="119"/>
      <c r="AK1255" s="119"/>
      <c r="AL1255" s="119"/>
      <c r="AM1255" s="119"/>
      <c r="AN1255" s="119"/>
      <c r="AO1255" s="119"/>
      <c r="AP1255" s="119"/>
      <c r="AQ1255" s="119"/>
      <c r="AR1255" s="119"/>
      <c r="AS1255" s="119"/>
      <c r="AT1255" s="119"/>
      <c r="AU1255" s="119"/>
    </row>
    <row r="1256" spans="1:47" outlineLevel="1">
      <c r="A1256" s="120"/>
      <c r="B1256" s="122"/>
      <c r="C1256" s="142" t="s">
        <v>1012</v>
      </c>
      <c r="D1256" s="159"/>
      <c r="E1256" s="149">
        <v>18.2925</v>
      </c>
      <c r="F1256" s="176"/>
      <c r="G1256" s="124"/>
      <c r="H1256" s="173">
        <v>0</v>
      </c>
      <c r="I1256" s="119"/>
      <c r="J1256" s="119"/>
      <c r="K1256" s="119"/>
      <c r="L1256" s="119"/>
      <c r="M1256" s="119"/>
      <c r="N1256" s="119"/>
      <c r="O1256" s="119"/>
      <c r="P1256" s="119"/>
      <c r="Q1256" s="119"/>
      <c r="R1256" s="119" t="s">
        <v>128</v>
      </c>
      <c r="S1256" s="119">
        <v>2</v>
      </c>
      <c r="T1256" s="119"/>
      <c r="U1256" s="119"/>
      <c r="V1256" s="119"/>
      <c r="W1256" s="119"/>
      <c r="X1256" s="119"/>
      <c r="Y1256" s="119"/>
      <c r="Z1256" s="119"/>
      <c r="AA1256" s="119"/>
      <c r="AB1256" s="119"/>
      <c r="AC1256" s="119"/>
      <c r="AD1256" s="119"/>
      <c r="AE1256" s="119"/>
      <c r="AF1256" s="119"/>
      <c r="AG1256" s="119"/>
      <c r="AH1256" s="119"/>
      <c r="AI1256" s="119"/>
      <c r="AJ1256" s="119"/>
      <c r="AK1256" s="119"/>
      <c r="AL1256" s="119"/>
      <c r="AM1256" s="119"/>
      <c r="AN1256" s="119"/>
      <c r="AO1256" s="119"/>
      <c r="AP1256" s="119"/>
      <c r="AQ1256" s="119"/>
      <c r="AR1256" s="119"/>
      <c r="AS1256" s="119"/>
      <c r="AT1256" s="119"/>
      <c r="AU1256" s="119"/>
    </row>
    <row r="1257" spans="1:47" outlineLevel="1">
      <c r="A1257" s="120"/>
      <c r="B1257" s="122"/>
      <c r="C1257" s="142" t="s">
        <v>1013</v>
      </c>
      <c r="D1257" s="159"/>
      <c r="E1257" s="149">
        <v>14.5215</v>
      </c>
      <c r="F1257" s="176"/>
      <c r="G1257" s="124"/>
      <c r="H1257" s="173">
        <v>0</v>
      </c>
      <c r="I1257" s="119"/>
      <c r="J1257" s="119"/>
      <c r="K1257" s="119"/>
      <c r="L1257" s="119"/>
      <c r="M1257" s="119"/>
      <c r="N1257" s="119"/>
      <c r="O1257" s="119"/>
      <c r="P1257" s="119"/>
      <c r="Q1257" s="119"/>
      <c r="R1257" s="119" t="s">
        <v>128</v>
      </c>
      <c r="S1257" s="119">
        <v>2</v>
      </c>
      <c r="T1257" s="119"/>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row>
    <row r="1258" spans="1:47" outlineLevel="1">
      <c r="A1258" s="120"/>
      <c r="B1258" s="122"/>
      <c r="C1258" s="142" t="s">
        <v>1014</v>
      </c>
      <c r="D1258" s="159"/>
      <c r="E1258" s="149"/>
      <c r="F1258" s="176"/>
      <c r="G1258" s="124"/>
      <c r="H1258" s="173">
        <v>0</v>
      </c>
      <c r="I1258" s="119"/>
      <c r="J1258" s="119"/>
      <c r="K1258" s="119"/>
      <c r="L1258" s="119"/>
      <c r="M1258" s="119"/>
      <c r="N1258" s="119"/>
      <c r="O1258" s="119"/>
      <c r="P1258" s="119"/>
      <c r="Q1258" s="119"/>
      <c r="R1258" s="119" t="s">
        <v>128</v>
      </c>
      <c r="S1258" s="119">
        <v>2</v>
      </c>
      <c r="T1258" s="119"/>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row>
    <row r="1259" spans="1:47" outlineLevel="1">
      <c r="A1259" s="120"/>
      <c r="B1259" s="122"/>
      <c r="C1259" s="142" t="s">
        <v>1015</v>
      </c>
      <c r="D1259" s="159"/>
      <c r="E1259" s="149">
        <v>4.6500000000000004</v>
      </c>
      <c r="F1259" s="176"/>
      <c r="G1259" s="124"/>
      <c r="H1259" s="173">
        <v>0</v>
      </c>
      <c r="I1259" s="119"/>
      <c r="J1259" s="119"/>
      <c r="K1259" s="119"/>
      <c r="L1259" s="119"/>
      <c r="M1259" s="119"/>
      <c r="N1259" s="119"/>
      <c r="O1259" s="119"/>
      <c r="P1259" s="119"/>
      <c r="Q1259" s="119"/>
      <c r="R1259" s="119" t="s">
        <v>128</v>
      </c>
      <c r="S1259" s="119">
        <v>2</v>
      </c>
      <c r="T1259" s="119"/>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row>
    <row r="1260" spans="1:47" outlineLevel="1">
      <c r="A1260" s="120"/>
      <c r="B1260" s="122"/>
      <c r="C1260" s="142" t="s">
        <v>1016</v>
      </c>
      <c r="D1260" s="159"/>
      <c r="E1260" s="149">
        <v>1.2</v>
      </c>
      <c r="F1260" s="176"/>
      <c r="G1260" s="124"/>
      <c r="H1260" s="173">
        <v>0</v>
      </c>
      <c r="I1260" s="119"/>
      <c r="J1260" s="119"/>
      <c r="K1260" s="119"/>
      <c r="L1260" s="119"/>
      <c r="M1260" s="119"/>
      <c r="N1260" s="119"/>
      <c r="O1260" s="119"/>
      <c r="P1260" s="119"/>
      <c r="Q1260" s="119"/>
      <c r="R1260" s="119" t="s">
        <v>128</v>
      </c>
      <c r="S1260" s="119">
        <v>2</v>
      </c>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row>
    <row r="1261" spans="1:47" outlineLevel="1">
      <c r="A1261" s="120"/>
      <c r="B1261" s="122"/>
      <c r="C1261" s="141" t="s">
        <v>214</v>
      </c>
      <c r="D1261" s="159"/>
      <c r="E1261" s="149"/>
      <c r="F1261" s="176"/>
      <c r="G1261" s="124"/>
      <c r="H1261" s="173">
        <v>0</v>
      </c>
      <c r="I1261" s="119"/>
      <c r="J1261" s="119"/>
      <c r="K1261" s="119"/>
      <c r="L1261" s="119"/>
      <c r="M1261" s="119"/>
      <c r="N1261" s="119"/>
      <c r="O1261" s="119"/>
      <c r="P1261" s="119"/>
      <c r="Q1261" s="119"/>
      <c r="R1261" s="119" t="s">
        <v>128</v>
      </c>
      <c r="S1261" s="119">
        <v>0</v>
      </c>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row>
    <row r="1262" spans="1:47" outlineLevel="1">
      <c r="A1262" s="120"/>
      <c r="B1262" s="122"/>
      <c r="C1262" s="139" t="s">
        <v>1017</v>
      </c>
      <c r="D1262" s="157"/>
      <c r="E1262" s="148">
        <v>42.5304</v>
      </c>
      <c r="F1262" s="176"/>
      <c r="G1262" s="124"/>
      <c r="H1262" s="173">
        <v>0</v>
      </c>
      <c r="I1262" s="119"/>
      <c r="J1262" s="119"/>
      <c r="K1262" s="119"/>
      <c r="L1262" s="119"/>
      <c r="M1262" s="119"/>
      <c r="N1262" s="119"/>
      <c r="O1262" s="119"/>
      <c r="P1262" s="119"/>
      <c r="Q1262" s="119"/>
      <c r="R1262" s="119" t="s">
        <v>128</v>
      </c>
      <c r="S1262" s="119">
        <v>0</v>
      </c>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row>
    <row r="1263" spans="1:47" outlineLevel="1">
      <c r="A1263" s="120">
        <v>234</v>
      </c>
      <c r="B1263" s="122" t="s">
        <v>1018</v>
      </c>
      <c r="C1263" s="138" t="s">
        <v>1019</v>
      </c>
      <c r="D1263" s="156" t="s">
        <v>131</v>
      </c>
      <c r="E1263" s="124">
        <v>107.03</v>
      </c>
      <c r="F1263" s="176"/>
      <c r="G1263" s="124">
        <f>ROUND(E1263*F1263,2)</f>
        <v>0</v>
      </c>
      <c r="H1263" s="173" t="s">
        <v>1522</v>
      </c>
      <c r="I1263" s="119"/>
      <c r="J1263" s="119"/>
      <c r="K1263" s="119"/>
      <c r="L1263" s="119"/>
      <c r="M1263" s="119"/>
      <c r="N1263" s="119"/>
      <c r="O1263" s="119"/>
      <c r="P1263" s="119"/>
      <c r="Q1263" s="119"/>
      <c r="R1263" s="119" t="s">
        <v>225</v>
      </c>
      <c r="S1263" s="119"/>
      <c r="T1263" s="119"/>
      <c r="U1263" s="119"/>
      <c r="V1263" s="119"/>
      <c r="W1263" s="119"/>
      <c r="X1263" s="119"/>
      <c r="Y1263" s="119"/>
      <c r="Z1263" s="119"/>
      <c r="AA1263" s="119"/>
      <c r="AB1263" s="119"/>
      <c r="AC1263" s="119"/>
      <c r="AD1263" s="119"/>
      <c r="AE1263" s="119"/>
      <c r="AF1263" s="119"/>
      <c r="AG1263" s="119"/>
      <c r="AH1263" s="119"/>
      <c r="AI1263" s="119"/>
      <c r="AJ1263" s="119"/>
      <c r="AK1263" s="119"/>
      <c r="AL1263" s="119"/>
      <c r="AM1263" s="119"/>
      <c r="AN1263" s="119"/>
      <c r="AO1263" s="119"/>
      <c r="AP1263" s="119"/>
      <c r="AQ1263" s="119"/>
      <c r="AR1263" s="119"/>
      <c r="AS1263" s="119"/>
      <c r="AT1263" s="119"/>
      <c r="AU1263" s="119"/>
    </row>
    <row r="1264" spans="1:47" outlineLevel="1">
      <c r="A1264" s="120"/>
      <c r="B1264" s="122"/>
      <c r="C1264" s="139" t="s">
        <v>885</v>
      </c>
      <c r="D1264" s="157"/>
      <c r="E1264" s="148"/>
      <c r="F1264" s="176"/>
      <c r="G1264" s="124"/>
      <c r="H1264" s="173">
        <v>0</v>
      </c>
      <c r="I1264" s="119"/>
      <c r="J1264" s="119"/>
      <c r="K1264" s="119"/>
      <c r="L1264" s="119"/>
      <c r="M1264" s="119"/>
      <c r="N1264" s="119"/>
      <c r="O1264" s="119"/>
      <c r="P1264" s="119"/>
      <c r="Q1264" s="119"/>
      <c r="R1264" s="119" t="s">
        <v>128</v>
      </c>
      <c r="S1264" s="119">
        <v>0</v>
      </c>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row>
    <row r="1265" spans="1:47" ht="22.5" outlineLevel="1">
      <c r="A1265" s="120"/>
      <c r="B1265" s="122"/>
      <c r="C1265" s="139" t="s">
        <v>188</v>
      </c>
      <c r="D1265" s="157"/>
      <c r="E1265" s="148"/>
      <c r="F1265" s="176"/>
      <c r="G1265" s="124"/>
      <c r="H1265" s="173">
        <v>0</v>
      </c>
      <c r="I1265" s="119"/>
      <c r="J1265" s="119"/>
      <c r="K1265" s="119"/>
      <c r="L1265" s="119"/>
      <c r="M1265" s="119"/>
      <c r="N1265" s="119"/>
      <c r="O1265" s="119"/>
      <c r="P1265" s="119"/>
      <c r="Q1265" s="119"/>
      <c r="R1265" s="119" t="s">
        <v>128</v>
      </c>
      <c r="S1265" s="119">
        <v>0</v>
      </c>
      <c r="T1265" s="119"/>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row>
    <row r="1266" spans="1:47" outlineLevel="1">
      <c r="A1266" s="120"/>
      <c r="B1266" s="122"/>
      <c r="C1266" s="141" t="s">
        <v>209</v>
      </c>
      <c r="D1266" s="159"/>
      <c r="E1266" s="149"/>
      <c r="F1266" s="176"/>
      <c r="G1266" s="124"/>
      <c r="H1266" s="173">
        <v>0</v>
      </c>
      <c r="I1266" s="119"/>
      <c r="J1266" s="119"/>
      <c r="K1266" s="119"/>
      <c r="L1266" s="119"/>
      <c r="M1266" s="119"/>
      <c r="N1266" s="119"/>
      <c r="O1266" s="119"/>
      <c r="P1266" s="119"/>
      <c r="Q1266" s="119"/>
      <c r="R1266" s="119" t="s">
        <v>128</v>
      </c>
      <c r="S1266" s="119">
        <v>2</v>
      </c>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row>
    <row r="1267" spans="1:47" outlineLevel="1">
      <c r="A1267" s="120"/>
      <c r="B1267" s="122"/>
      <c r="C1267" s="142" t="s">
        <v>1020</v>
      </c>
      <c r="D1267" s="159"/>
      <c r="E1267" s="149">
        <v>71.06</v>
      </c>
      <c r="F1267" s="176"/>
      <c r="G1267" s="124"/>
      <c r="H1267" s="173">
        <v>0</v>
      </c>
      <c r="I1267" s="119"/>
      <c r="J1267" s="119"/>
      <c r="K1267" s="119"/>
      <c r="L1267" s="119"/>
      <c r="M1267" s="119"/>
      <c r="N1267" s="119"/>
      <c r="O1267" s="119"/>
      <c r="P1267" s="119"/>
      <c r="Q1267" s="119"/>
      <c r="R1267" s="119" t="s">
        <v>128</v>
      </c>
      <c r="S1267" s="119">
        <v>2</v>
      </c>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row>
    <row r="1268" spans="1:47" outlineLevel="1">
      <c r="A1268" s="120"/>
      <c r="B1268" s="122"/>
      <c r="C1268" s="142" t="s">
        <v>1021</v>
      </c>
      <c r="D1268" s="159"/>
      <c r="E1268" s="149">
        <v>18.59</v>
      </c>
      <c r="F1268" s="176"/>
      <c r="G1268" s="124"/>
      <c r="H1268" s="173">
        <v>0</v>
      </c>
      <c r="I1268" s="119"/>
      <c r="J1268" s="119"/>
      <c r="K1268" s="119"/>
      <c r="L1268" s="119"/>
      <c r="M1268" s="119"/>
      <c r="N1268" s="119"/>
      <c r="O1268" s="119"/>
      <c r="P1268" s="119"/>
      <c r="Q1268" s="119"/>
      <c r="R1268" s="119" t="s">
        <v>128</v>
      </c>
      <c r="S1268" s="119">
        <v>2</v>
      </c>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row>
    <row r="1269" spans="1:47" outlineLevel="1">
      <c r="A1269" s="120"/>
      <c r="B1269" s="122"/>
      <c r="C1269" s="142" t="s">
        <v>1022</v>
      </c>
      <c r="D1269" s="159"/>
      <c r="E1269" s="149">
        <v>7.65</v>
      </c>
      <c r="F1269" s="176"/>
      <c r="G1269" s="124"/>
      <c r="H1269" s="173">
        <v>0</v>
      </c>
      <c r="I1269" s="119"/>
      <c r="J1269" s="119"/>
      <c r="K1269" s="119"/>
      <c r="L1269" s="119"/>
      <c r="M1269" s="119"/>
      <c r="N1269" s="119"/>
      <c r="O1269" s="119"/>
      <c r="P1269" s="119"/>
      <c r="Q1269" s="119"/>
      <c r="R1269" s="119" t="s">
        <v>128</v>
      </c>
      <c r="S1269" s="119">
        <v>2</v>
      </c>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row>
    <row r="1270" spans="1:47" outlineLevel="1">
      <c r="A1270" s="120"/>
      <c r="B1270" s="122"/>
      <c r="C1270" s="141" t="s">
        <v>214</v>
      </c>
      <c r="D1270" s="159"/>
      <c r="E1270" s="149"/>
      <c r="F1270" s="176"/>
      <c r="G1270" s="124"/>
      <c r="H1270" s="173">
        <v>0</v>
      </c>
      <c r="I1270" s="119"/>
      <c r="J1270" s="119"/>
      <c r="K1270" s="119"/>
      <c r="L1270" s="119"/>
      <c r="M1270" s="119"/>
      <c r="N1270" s="119"/>
      <c r="O1270" s="119"/>
      <c r="P1270" s="119"/>
      <c r="Q1270" s="119"/>
      <c r="R1270" s="119" t="s">
        <v>128</v>
      </c>
      <c r="S1270" s="119">
        <v>0</v>
      </c>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row>
    <row r="1271" spans="1:47" outlineLevel="1">
      <c r="A1271" s="120"/>
      <c r="B1271" s="122"/>
      <c r="C1271" s="139" t="s">
        <v>1023</v>
      </c>
      <c r="D1271" s="157"/>
      <c r="E1271" s="148">
        <v>107.03</v>
      </c>
      <c r="F1271" s="176"/>
      <c r="G1271" s="124"/>
      <c r="H1271" s="173">
        <v>0</v>
      </c>
      <c r="I1271" s="119"/>
      <c r="J1271" s="119"/>
      <c r="K1271" s="119"/>
      <c r="L1271" s="119"/>
      <c r="M1271" s="119"/>
      <c r="N1271" s="119"/>
      <c r="O1271" s="119"/>
      <c r="P1271" s="119"/>
      <c r="Q1271" s="119"/>
      <c r="R1271" s="119" t="s">
        <v>128</v>
      </c>
      <c r="S1271" s="119">
        <v>0</v>
      </c>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row>
    <row r="1272" spans="1:47" outlineLevel="1">
      <c r="A1272" s="120">
        <v>235</v>
      </c>
      <c r="B1272" s="122" t="s">
        <v>1024</v>
      </c>
      <c r="C1272" s="138" t="s">
        <v>1025</v>
      </c>
      <c r="D1272" s="156" t="s">
        <v>179</v>
      </c>
      <c r="E1272" s="124">
        <v>93.5</v>
      </c>
      <c r="F1272" s="176"/>
      <c r="G1272" s="124">
        <f>ROUND(E1272*F1272,2)</f>
        <v>0</v>
      </c>
      <c r="H1272" s="173" t="s">
        <v>1523</v>
      </c>
      <c r="I1272" s="119"/>
      <c r="J1272" s="119"/>
      <c r="K1272" s="119"/>
      <c r="L1272" s="119"/>
      <c r="M1272" s="119"/>
      <c r="N1272" s="119"/>
      <c r="O1272" s="119"/>
      <c r="P1272" s="119"/>
      <c r="Q1272" s="119"/>
      <c r="R1272" s="119" t="s">
        <v>225</v>
      </c>
      <c r="S1272" s="119"/>
      <c r="T1272" s="119"/>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row>
    <row r="1273" spans="1:47" outlineLevel="1">
      <c r="A1273" s="120"/>
      <c r="B1273" s="122"/>
      <c r="C1273" s="139" t="s">
        <v>885</v>
      </c>
      <c r="D1273" s="157"/>
      <c r="E1273" s="148"/>
      <c r="F1273" s="176"/>
      <c r="G1273" s="124"/>
      <c r="H1273" s="173">
        <v>0</v>
      </c>
      <c r="I1273" s="119"/>
      <c r="J1273" s="119"/>
      <c r="K1273" s="119"/>
      <c r="L1273" s="119"/>
      <c r="M1273" s="119"/>
      <c r="N1273" s="119"/>
      <c r="O1273" s="119"/>
      <c r="P1273" s="119"/>
      <c r="Q1273" s="119"/>
      <c r="R1273" s="119" t="s">
        <v>128</v>
      </c>
      <c r="S1273" s="119">
        <v>0</v>
      </c>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row>
    <row r="1274" spans="1:47" ht="22.5" outlineLevel="1">
      <c r="A1274" s="120"/>
      <c r="B1274" s="122"/>
      <c r="C1274" s="139" t="s">
        <v>188</v>
      </c>
      <c r="D1274" s="157"/>
      <c r="E1274" s="148"/>
      <c r="F1274" s="176"/>
      <c r="G1274" s="124"/>
      <c r="H1274" s="173">
        <v>0</v>
      </c>
      <c r="I1274" s="119"/>
      <c r="J1274" s="119"/>
      <c r="K1274" s="119"/>
      <c r="L1274" s="119"/>
      <c r="M1274" s="119"/>
      <c r="N1274" s="119"/>
      <c r="O1274" s="119"/>
      <c r="P1274" s="119"/>
      <c r="Q1274" s="119"/>
      <c r="R1274" s="119" t="s">
        <v>128</v>
      </c>
      <c r="S1274" s="119">
        <v>0</v>
      </c>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row>
    <row r="1275" spans="1:47" outlineLevel="1">
      <c r="A1275" s="120"/>
      <c r="B1275" s="122"/>
      <c r="C1275" s="139" t="s">
        <v>953</v>
      </c>
      <c r="D1275" s="157"/>
      <c r="E1275" s="148">
        <v>93.5</v>
      </c>
      <c r="F1275" s="176"/>
      <c r="G1275" s="124"/>
      <c r="H1275" s="173">
        <v>0</v>
      </c>
      <c r="I1275" s="119"/>
      <c r="J1275" s="119"/>
      <c r="K1275" s="119"/>
      <c r="L1275" s="119"/>
      <c r="M1275" s="119"/>
      <c r="N1275" s="119"/>
      <c r="O1275" s="119"/>
      <c r="P1275" s="119"/>
      <c r="Q1275" s="119"/>
      <c r="R1275" s="119" t="s">
        <v>128</v>
      </c>
      <c r="S1275" s="119">
        <v>0</v>
      </c>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row>
    <row r="1276" spans="1:47" outlineLevel="1">
      <c r="A1276" s="120">
        <v>236</v>
      </c>
      <c r="B1276" s="122" t="s">
        <v>1026</v>
      </c>
      <c r="C1276" s="138" t="s">
        <v>1027</v>
      </c>
      <c r="D1276" s="156" t="s">
        <v>0</v>
      </c>
      <c r="E1276" s="124">
        <v>2.2000000000000002</v>
      </c>
      <c r="F1276" s="176"/>
      <c r="G1276" s="124">
        <f>ROUND(E1276*F1276,2)</f>
        <v>0</v>
      </c>
      <c r="H1276" s="173" t="s">
        <v>1523</v>
      </c>
      <c r="I1276" s="119"/>
      <c r="J1276" s="119"/>
      <c r="K1276" s="119"/>
      <c r="L1276" s="119"/>
      <c r="M1276" s="119"/>
      <c r="N1276" s="119"/>
      <c r="O1276" s="119"/>
      <c r="P1276" s="119"/>
      <c r="Q1276" s="119"/>
      <c r="R1276" s="119" t="s">
        <v>126</v>
      </c>
      <c r="S1276" s="119"/>
      <c r="T1276" s="119"/>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row>
    <row r="1277" spans="1:47">
      <c r="A1277" s="121" t="s">
        <v>121</v>
      </c>
      <c r="B1277" s="123" t="s">
        <v>79</v>
      </c>
      <c r="C1277" s="140" t="s">
        <v>80</v>
      </c>
      <c r="D1277" s="158"/>
      <c r="E1277" s="125"/>
      <c r="F1277" s="177"/>
      <c r="G1277" s="125">
        <f>SUMIF(R1278:R1284,"&lt;&gt;NOR",G1278:G1284)</f>
        <v>0</v>
      </c>
      <c r="H1277" s="174"/>
      <c r="I1277" s="119"/>
      <c r="R1277" t="s">
        <v>122</v>
      </c>
    </row>
    <row r="1278" spans="1:47" outlineLevel="1">
      <c r="A1278" s="120">
        <v>237</v>
      </c>
      <c r="B1278" s="122" t="s">
        <v>1028</v>
      </c>
      <c r="C1278" s="138" t="s">
        <v>1029</v>
      </c>
      <c r="D1278" s="156" t="s">
        <v>263</v>
      </c>
      <c r="E1278" s="124">
        <v>30</v>
      </c>
      <c r="F1278" s="176"/>
      <c r="G1278" s="124">
        <f>ROUND(E1278*F1278,2)</f>
        <v>0</v>
      </c>
      <c r="H1278" s="173" t="s">
        <v>1523</v>
      </c>
      <c r="I1278" s="119"/>
      <c r="J1278" s="119"/>
      <c r="K1278" s="119"/>
      <c r="L1278" s="119"/>
      <c r="M1278" s="119"/>
      <c r="N1278" s="119"/>
      <c r="O1278" s="119"/>
      <c r="P1278" s="119"/>
      <c r="Q1278" s="119"/>
      <c r="R1278" s="119" t="s">
        <v>126</v>
      </c>
      <c r="S1278" s="119"/>
      <c r="T1278" s="119"/>
      <c r="U1278" s="119"/>
      <c r="V1278" s="119"/>
      <c r="W1278" s="119"/>
      <c r="X1278" s="119"/>
      <c r="Y1278" s="119"/>
      <c r="Z1278" s="119"/>
      <c r="AA1278" s="119"/>
      <c r="AB1278" s="119"/>
      <c r="AC1278" s="119"/>
      <c r="AD1278" s="119"/>
      <c r="AE1278" s="119"/>
      <c r="AF1278" s="119"/>
      <c r="AG1278" s="119"/>
      <c r="AH1278" s="119"/>
      <c r="AI1278" s="119"/>
      <c r="AJ1278" s="119"/>
      <c r="AK1278" s="119"/>
      <c r="AL1278" s="119"/>
      <c r="AM1278" s="119"/>
      <c r="AN1278" s="119"/>
      <c r="AO1278" s="119"/>
      <c r="AP1278" s="119"/>
      <c r="AQ1278" s="119"/>
      <c r="AR1278" s="119"/>
      <c r="AS1278" s="119"/>
      <c r="AT1278" s="119"/>
      <c r="AU1278" s="119"/>
    </row>
    <row r="1279" spans="1:47" outlineLevel="1">
      <c r="A1279" s="120"/>
      <c r="B1279" s="122"/>
      <c r="C1279" s="139" t="s">
        <v>1030</v>
      </c>
      <c r="D1279" s="157"/>
      <c r="E1279" s="148">
        <v>30</v>
      </c>
      <c r="F1279" s="176"/>
      <c r="G1279" s="124"/>
      <c r="H1279" s="173">
        <v>0</v>
      </c>
      <c r="I1279" s="119"/>
      <c r="J1279" s="119"/>
      <c r="K1279" s="119"/>
      <c r="L1279" s="119"/>
      <c r="M1279" s="119"/>
      <c r="N1279" s="119"/>
      <c r="O1279" s="119"/>
      <c r="P1279" s="119"/>
      <c r="Q1279" s="119"/>
      <c r="R1279" s="119" t="s">
        <v>128</v>
      </c>
      <c r="S1279" s="119">
        <v>0</v>
      </c>
      <c r="T1279" s="119"/>
      <c r="U1279" s="119"/>
      <c r="V1279" s="119"/>
      <c r="W1279" s="119"/>
      <c r="X1279" s="119"/>
      <c r="Y1279" s="119"/>
      <c r="Z1279" s="119"/>
      <c r="AA1279" s="119"/>
      <c r="AB1279" s="119"/>
      <c r="AC1279" s="119"/>
      <c r="AD1279" s="119"/>
      <c r="AE1279" s="119"/>
      <c r="AF1279" s="119"/>
      <c r="AG1279" s="119"/>
      <c r="AH1279" s="119"/>
      <c r="AI1279" s="119"/>
      <c r="AJ1279" s="119"/>
      <c r="AK1279" s="119"/>
      <c r="AL1279" s="119"/>
      <c r="AM1279" s="119"/>
      <c r="AN1279" s="119"/>
      <c r="AO1279" s="119"/>
      <c r="AP1279" s="119"/>
      <c r="AQ1279" s="119"/>
      <c r="AR1279" s="119"/>
      <c r="AS1279" s="119"/>
      <c r="AT1279" s="119"/>
      <c r="AU1279" s="119"/>
    </row>
    <row r="1280" spans="1:47" outlineLevel="1">
      <c r="A1280" s="120">
        <v>238</v>
      </c>
      <c r="B1280" s="122" t="s">
        <v>1031</v>
      </c>
      <c r="C1280" s="138" t="s">
        <v>1032</v>
      </c>
      <c r="D1280" s="156" t="s">
        <v>263</v>
      </c>
      <c r="E1280" s="124">
        <v>6</v>
      </c>
      <c r="F1280" s="176"/>
      <c r="G1280" s="124">
        <f>ROUND(E1280*F1280,2)</f>
        <v>0</v>
      </c>
      <c r="H1280" s="173" t="s">
        <v>1523</v>
      </c>
      <c r="I1280" s="119"/>
      <c r="J1280" s="119"/>
      <c r="K1280" s="119"/>
      <c r="L1280" s="119"/>
      <c r="M1280" s="119"/>
      <c r="N1280" s="119"/>
      <c r="O1280" s="119"/>
      <c r="P1280" s="119"/>
      <c r="Q1280" s="119"/>
      <c r="R1280" s="119" t="s">
        <v>126</v>
      </c>
      <c r="S1280" s="119"/>
      <c r="T1280" s="119"/>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row>
    <row r="1281" spans="1:47" outlineLevel="1">
      <c r="A1281" s="120"/>
      <c r="B1281" s="122"/>
      <c r="C1281" s="139" t="s">
        <v>1033</v>
      </c>
      <c r="D1281" s="157"/>
      <c r="E1281" s="148">
        <v>6</v>
      </c>
      <c r="F1281" s="176"/>
      <c r="G1281" s="124"/>
      <c r="H1281" s="173">
        <v>0</v>
      </c>
      <c r="I1281" s="119"/>
      <c r="J1281" s="119"/>
      <c r="K1281" s="119"/>
      <c r="L1281" s="119"/>
      <c r="M1281" s="119"/>
      <c r="N1281" s="119"/>
      <c r="O1281" s="119"/>
      <c r="P1281" s="119"/>
      <c r="Q1281" s="119"/>
      <c r="R1281" s="119" t="s">
        <v>128</v>
      </c>
      <c r="S1281" s="119">
        <v>0</v>
      </c>
      <c r="T1281" s="119"/>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row>
    <row r="1282" spans="1:47" outlineLevel="1">
      <c r="A1282" s="120">
        <v>239</v>
      </c>
      <c r="B1282" s="122" t="s">
        <v>1034</v>
      </c>
      <c r="C1282" s="138" t="s">
        <v>1035</v>
      </c>
      <c r="D1282" s="156" t="s">
        <v>263</v>
      </c>
      <c r="E1282" s="124">
        <v>131.1</v>
      </c>
      <c r="F1282" s="176"/>
      <c r="G1282" s="124">
        <f>ROUND(E1282*F1282,2)</f>
        <v>0</v>
      </c>
      <c r="H1282" s="173" t="s">
        <v>1523</v>
      </c>
      <c r="I1282" s="119"/>
      <c r="J1282" s="119"/>
      <c r="K1282" s="119"/>
      <c r="L1282" s="119"/>
      <c r="M1282" s="119"/>
      <c r="N1282" s="119"/>
      <c r="O1282" s="119"/>
      <c r="P1282" s="119"/>
      <c r="Q1282" s="119"/>
      <c r="R1282" s="119" t="s">
        <v>126</v>
      </c>
      <c r="S1282" s="119"/>
      <c r="T1282" s="119"/>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row>
    <row r="1283" spans="1:47" outlineLevel="1">
      <c r="A1283" s="120"/>
      <c r="B1283" s="122"/>
      <c r="C1283" s="139" t="s">
        <v>1036</v>
      </c>
      <c r="D1283" s="157"/>
      <c r="E1283" s="148">
        <v>131.1</v>
      </c>
      <c r="F1283" s="176"/>
      <c r="G1283" s="124"/>
      <c r="H1283" s="173">
        <v>0</v>
      </c>
      <c r="I1283" s="119"/>
      <c r="J1283" s="119"/>
      <c r="K1283" s="119"/>
      <c r="L1283" s="119"/>
      <c r="M1283" s="119"/>
      <c r="N1283" s="119"/>
      <c r="O1283" s="119"/>
      <c r="P1283" s="119"/>
      <c r="Q1283" s="119"/>
      <c r="R1283" s="119" t="s">
        <v>128</v>
      </c>
      <c r="S1283" s="119">
        <v>0</v>
      </c>
      <c r="T1283" s="119"/>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row>
    <row r="1284" spans="1:47" outlineLevel="1">
      <c r="A1284" s="120">
        <v>240</v>
      </c>
      <c r="B1284" s="122" t="s">
        <v>1037</v>
      </c>
      <c r="C1284" s="138" t="s">
        <v>1038</v>
      </c>
      <c r="D1284" s="156" t="s">
        <v>0</v>
      </c>
      <c r="E1284" s="124">
        <v>2</v>
      </c>
      <c r="F1284" s="176"/>
      <c r="G1284" s="124">
        <f>ROUND(E1284*F1284,2)</f>
        <v>0</v>
      </c>
      <c r="H1284" s="173" t="s">
        <v>1523</v>
      </c>
      <c r="I1284" s="119"/>
      <c r="J1284" s="119"/>
      <c r="K1284" s="119"/>
      <c r="L1284" s="119"/>
      <c r="M1284" s="119"/>
      <c r="N1284" s="119"/>
      <c r="O1284" s="119"/>
      <c r="P1284" s="119"/>
      <c r="Q1284" s="119"/>
      <c r="R1284" s="119" t="s">
        <v>126</v>
      </c>
      <c r="S1284" s="119"/>
      <c r="T1284" s="119"/>
      <c r="U1284" s="119"/>
      <c r="V1284" s="119"/>
      <c r="W1284" s="119"/>
      <c r="X1284" s="119"/>
      <c r="Y1284" s="119"/>
      <c r="Z1284" s="119"/>
      <c r="AA1284" s="119"/>
      <c r="AB1284" s="119"/>
      <c r="AC1284" s="119"/>
      <c r="AD1284" s="119"/>
      <c r="AE1284" s="119"/>
      <c r="AF1284" s="119"/>
      <c r="AG1284" s="119"/>
      <c r="AH1284" s="119"/>
      <c r="AI1284" s="119"/>
      <c r="AJ1284" s="119"/>
      <c r="AK1284" s="119"/>
      <c r="AL1284" s="119"/>
      <c r="AM1284" s="119"/>
      <c r="AN1284" s="119"/>
      <c r="AO1284" s="119"/>
      <c r="AP1284" s="119"/>
      <c r="AQ1284" s="119"/>
      <c r="AR1284" s="119"/>
      <c r="AS1284" s="119"/>
      <c r="AT1284" s="119"/>
      <c r="AU1284" s="119"/>
    </row>
    <row r="1285" spans="1:47">
      <c r="A1285" s="121" t="s">
        <v>121</v>
      </c>
      <c r="B1285" s="123" t="s">
        <v>81</v>
      </c>
      <c r="C1285" s="140" t="s">
        <v>82</v>
      </c>
      <c r="D1285" s="158"/>
      <c r="E1285" s="125"/>
      <c r="F1285" s="177"/>
      <c r="G1285" s="125">
        <f>SUMIF(R1286:R1305,"&lt;&gt;NOR",G1286:G1305)</f>
        <v>0</v>
      </c>
      <c r="H1285" s="174"/>
      <c r="I1285" s="119"/>
      <c r="R1285" t="s">
        <v>122</v>
      </c>
    </row>
    <row r="1286" spans="1:47" outlineLevel="1">
      <c r="A1286" s="120">
        <v>241</v>
      </c>
      <c r="B1286" s="122" t="s">
        <v>1039</v>
      </c>
      <c r="C1286" s="138" t="s">
        <v>1040</v>
      </c>
      <c r="D1286" s="156" t="s">
        <v>179</v>
      </c>
      <c r="E1286" s="124">
        <v>128.81</v>
      </c>
      <c r="F1286" s="176"/>
      <c r="G1286" s="124">
        <f>ROUND(E1286*F1286,2)</f>
        <v>0</v>
      </c>
      <c r="H1286" s="173" t="s">
        <v>1523</v>
      </c>
      <c r="I1286" s="119"/>
      <c r="J1286" s="119"/>
      <c r="K1286" s="119"/>
      <c r="L1286" s="119"/>
      <c r="M1286" s="119"/>
      <c r="N1286" s="119"/>
      <c r="O1286" s="119"/>
      <c r="P1286" s="119"/>
      <c r="Q1286" s="119"/>
      <c r="R1286" s="119" t="s">
        <v>126</v>
      </c>
      <c r="S1286" s="119"/>
      <c r="T1286" s="119"/>
      <c r="U1286" s="119"/>
      <c r="V1286" s="119"/>
      <c r="W1286" s="119"/>
      <c r="X1286" s="119"/>
      <c r="Y1286" s="119"/>
      <c r="Z1286" s="119"/>
      <c r="AA1286" s="119"/>
      <c r="AB1286" s="119"/>
      <c r="AC1286" s="119"/>
      <c r="AD1286" s="119"/>
      <c r="AE1286" s="119"/>
      <c r="AF1286" s="119"/>
      <c r="AG1286" s="119"/>
      <c r="AH1286" s="119"/>
      <c r="AI1286" s="119"/>
      <c r="AJ1286" s="119"/>
      <c r="AK1286" s="119"/>
      <c r="AL1286" s="119"/>
      <c r="AM1286" s="119"/>
      <c r="AN1286" s="119"/>
      <c r="AO1286" s="119"/>
      <c r="AP1286" s="119"/>
      <c r="AQ1286" s="119"/>
      <c r="AR1286" s="119"/>
      <c r="AS1286" s="119"/>
      <c r="AT1286" s="119"/>
      <c r="AU1286" s="119"/>
    </row>
    <row r="1287" spans="1:47" outlineLevel="1">
      <c r="A1287" s="120"/>
      <c r="B1287" s="122"/>
      <c r="C1287" s="139" t="s">
        <v>885</v>
      </c>
      <c r="D1287" s="157"/>
      <c r="E1287" s="148"/>
      <c r="F1287" s="176"/>
      <c r="G1287" s="124"/>
      <c r="H1287" s="173">
        <v>0</v>
      </c>
      <c r="I1287" s="119"/>
      <c r="J1287" s="119"/>
      <c r="K1287" s="119"/>
      <c r="L1287" s="119"/>
      <c r="M1287" s="119"/>
      <c r="N1287" s="119"/>
      <c r="O1287" s="119"/>
      <c r="P1287" s="119"/>
      <c r="Q1287" s="119"/>
      <c r="R1287" s="119" t="s">
        <v>128</v>
      </c>
      <c r="S1287" s="119">
        <v>0</v>
      </c>
      <c r="T1287" s="119"/>
      <c r="U1287" s="119"/>
      <c r="V1287" s="119"/>
      <c r="W1287" s="119"/>
      <c r="X1287" s="119"/>
      <c r="Y1287" s="119"/>
      <c r="Z1287" s="119"/>
      <c r="AA1287" s="119"/>
      <c r="AB1287" s="119"/>
      <c r="AC1287" s="119"/>
      <c r="AD1287" s="119"/>
      <c r="AE1287" s="119"/>
      <c r="AF1287" s="119"/>
      <c r="AG1287" s="119"/>
      <c r="AH1287" s="119"/>
      <c r="AI1287" s="119"/>
      <c r="AJ1287" s="119"/>
      <c r="AK1287" s="119"/>
      <c r="AL1287" s="119"/>
      <c r="AM1287" s="119"/>
      <c r="AN1287" s="119"/>
      <c r="AO1287" s="119"/>
      <c r="AP1287" s="119"/>
      <c r="AQ1287" s="119"/>
      <c r="AR1287" s="119"/>
      <c r="AS1287" s="119"/>
      <c r="AT1287" s="119"/>
      <c r="AU1287" s="119"/>
    </row>
    <row r="1288" spans="1:47" ht="22.5" outlineLevel="1">
      <c r="A1288" s="120"/>
      <c r="B1288" s="122"/>
      <c r="C1288" s="139" t="s">
        <v>188</v>
      </c>
      <c r="D1288" s="157"/>
      <c r="E1288" s="148"/>
      <c r="F1288" s="176"/>
      <c r="G1288" s="124"/>
      <c r="H1288" s="173">
        <v>0</v>
      </c>
      <c r="I1288" s="119"/>
      <c r="J1288" s="119"/>
      <c r="K1288" s="119"/>
      <c r="L1288" s="119"/>
      <c r="M1288" s="119"/>
      <c r="N1288" s="119"/>
      <c r="O1288" s="119"/>
      <c r="P1288" s="119"/>
      <c r="Q1288" s="119"/>
      <c r="R1288" s="119" t="s">
        <v>128</v>
      </c>
      <c r="S1288" s="119">
        <v>0</v>
      </c>
      <c r="T1288" s="119"/>
      <c r="U1288" s="119"/>
      <c r="V1288" s="119"/>
      <c r="W1288" s="119"/>
      <c r="X1288" s="119"/>
      <c r="Y1288" s="119"/>
      <c r="Z1288" s="119"/>
      <c r="AA1288" s="119"/>
      <c r="AB1288" s="119"/>
      <c r="AC1288" s="119"/>
      <c r="AD1288" s="119"/>
      <c r="AE1288" s="119"/>
      <c r="AF1288" s="119"/>
      <c r="AG1288" s="119"/>
      <c r="AH1288" s="119"/>
      <c r="AI1288" s="119"/>
      <c r="AJ1288" s="119"/>
      <c r="AK1288" s="119"/>
      <c r="AL1288" s="119"/>
      <c r="AM1288" s="119"/>
      <c r="AN1288" s="119"/>
      <c r="AO1288" s="119"/>
      <c r="AP1288" s="119"/>
      <c r="AQ1288" s="119"/>
      <c r="AR1288" s="119"/>
      <c r="AS1288" s="119"/>
      <c r="AT1288" s="119"/>
      <c r="AU1288" s="119"/>
    </row>
    <row r="1289" spans="1:47" outlineLevel="1">
      <c r="A1289" s="120"/>
      <c r="B1289" s="122"/>
      <c r="C1289" s="139" t="s">
        <v>891</v>
      </c>
      <c r="D1289" s="157"/>
      <c r="E1289" s="148"/>
      <c r="F1289" s="176"/>
      <c r="G1289" s="124"/>
      <c r="H1289" s="173">
        <v>0</v>
      </c>
      <c r="I1289" s="119"/>
      <c r="J1289" s="119"/>
      <c r="K1289" s="119"/>
      <c r="L1289" s="119"/>
      <c r="M1289" s="119"/>
      <c r="N1289" s="119"/>
      <c r="O1289" s="119"/>
      <c r="P1289" s="119"/>
      <c r="Q1289" s="119"/>
      <c r="R1289" s="119" t="s">
        <v>128</v>
      </c>
      <c r="S1289" s="119">
        <v>0</v>
      </c>
      <c r="T1289" s="119"/>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row>
    <row r="1290" spans="1:47" outlineLevel="1">
      <c r="A1290" s="120"/>
      <c r="B1290" s="122"/>
      <c r="C1290" s="139" t="s">
        <v>893</v>
      </c>
      <c r="D1290" s="157"/>
      <c r="E1290" s="148">
        <v>96.81</v>
      </c>
      <c r="F1290" s="176"/>
      <c r="G1290" s="124"/>
      <c r="H1290" s="173">
        <v>0</v>
      </c>
      <c r="I1290" s="119"/>
      <c r="J1290" s="119"/>
      <c r="K1290" s="119"/>
      <c r="L1290" s="119"/>
      <c r="M1290" s="119"/>
      <c r="N1290" s="119"/>
      <c r="O1290" s="119"/>
      <c r="P1290" s="119"/>
      <c r="Q1290" s="119"/>
      <c r="R1290" s="119" t="s">
        <v>128</v>
      </c>
      <c r="S1290" s="119">
        <v>0</v>
      </c>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row>
    <row r="1291" spans="1:47" outlineLevel="1">
      <c r="A1291" s="120"/>
      <c r="B1291" s="122"/>
      <c r="C1291" s="139" t="s">
        <v>896</v>
      </c>
      <c r="D1291" s="157"/>
      <c r="E1291" s="148"/>
      <c r="F1291" s="176"/>
      <c r="G1291" s="124"/>
      <c r="H1291" s="173">
        <v>0</v>
      </c>
      <c r="I1291" s="119"/>
      <c r="J1291" s="119"/>
      <c r="K1291" s="119"/>
      <c r="L1291" s="119"/>
      <c r="M1291" s="119"/>
      <c r="N1291" s="119"/>
      <c r="O1291" s="119"/>
      <c r="P1291" s="119"/>
      <c r="Q1291" s="119"/>
      <c r="R1291" s="119" t="s">
        <v>128</v>
      </c>
      <c r="S1291" s="119">
        <v>0</v>
      </c>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row>
    <row r="1292" spans="1:47" outlineLevel="1">
      <c r="A1292" s="120"/>
      <c r="B1292" s="122"/>
      <c r="C1292" s="139" t="s">
        <v>898</v>
      </c>
      <c r="D1292" s="157"/>
      <c r="E1292" s="148">
        <v>12</v>
      </c>
      <c r="F1292" s="176"/>
      <c r="G1292" s="124"/>
      <c r="H1292" s="173">
        <v>0</v>
      </c>
      <c r="I1292" s="119"/>
      <c r="J1292" s="119"/>
      <c r="K1292" s="119"/>
      <c r="L1292" s="119"/>
      <c r="M1292" s="119"/>
      <c r="N1292" s="119"/>
      <c r="O1292" s="119"/>
      <c r="P1292" s="119"/>
      <c r="Q1292" s="119"/>
      <c r="R1292" s="119" t="s">
        <v>128</v>
      </c>
      <c r="S1292" s="119">
        <v>0</v>
      </c>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row>
    <row r="1293" spans="1:47" outlineLevel="1">
      <c r="A1293" s="120"/>
      <c r="B1293" s="122"/>
      <c r="C1293" s="139" t="s">
        <v>899</v>
      </c>
      <c r="D1293" s="157"/>
      <c r="E1293" s="148">
        <v>20</v>
      </c>
      <c r="F1293" s="176"/>
      <c r="G1293" s="124"/>
      <c r="H1293" s="173">
        <v>0</v>
      </c>
      <c r="I1293" s="119"/>
      <c r="J1293" s="119"/>
      <c r="K1293" s="119"/>
      <c r="L1293" s="119"/>
      <c r="M1293" s="119"/>
      <c r="N1293" s="119"/>
      <c r="O1293" s="119"/>
      <c r="P1293" s="119"/>
      <c r="Q1293" s="119"/>
      <c r="R1293" s="119" t="s">
        <v>128</v>
      </c>
      <c r="S1293" s="119">
        <v>0</v>
      </c>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row>
    <row r="1294" spans="1:47" outlineLevel="1">
      <c r="A1294" s="120">
        <v>242</v>
      </c>
      <c r="B1294" s="122" t="s">
        <v>1041</v>
      </c>
      <c r="C1294" s="138" t="s">
        <v>1042</v>
      </c>
      <c r="D1294" s="156" t="s">
        <v>179</v>
      </c>
      <c r="E1294" s="124">
        <v>141.691</v>
      </c>
      <c r="F1294" s="176"/>
      <c r="G1294" s="124">
        <f>ROUND(E1294*F1294,2)</f>
        <v>0</v>
      </c>
      <c r="H1294" s="173" t="s">
        <v>1523</v>
      </c>
      <c r="I1294" s="119"/>
      <c r="J1294" s="119"/>
      <c r="K1294" s="119"/>
      <c r="L1294" s="119"/>
      <c r="M1294" s="119"/>
      <c r="N1294" s="119"/>
      <c r="O1294" s="119"/>
      <c r="P1294" s="119"/>
      <c r="Q1294" s="119"/>
      <c r="R1294" s="119" t="s">
        <v>225</v>
      </c>
      <c r="S1294" s="119"/>
      <c r="T1294" s="119"/>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row>
    <row r="1295" spans="1:47" outlineLevel="1">
      <c r="A1295" s="120"/>
      <c r="B1295" s="122"/>
      <c r="C1295" s="139" t="s">
        <v>885</v>
      </c>
      <c r="D1295" s="157"/>
      <c r="E1295" s="148"/>
      <c r="F1295" s="176"/>
      <c r="G1295" s="124"/>
      <c r="H1295" s="173">
        <v>0</v>
      </c>
      <c r="I1295" s="119"/>
      <c r="J1295" s="119"/>
      <c r="K1295" s="119"/>
      <c r="L1295" s="119"/>
      <c r="M1295" s="119"/>
      <c r="N1295" s="119"/>
      <c r="O1295" s="119"/>
      <c r="P1295" s="119"/>
      <c r="Q1295" s="119"/>
      <c r="R1295" s="119" t="s">
        <v>128</v>
      </c>
      <c r="S1295" s="119">
        <v>0</v>
      </c>
      <c r="T1295" s="119"/>
      <c r="U1295" s="119"/>
      <c r="V1295" s="119"/>
      <c r="W1295" s="119"/>
      <c r="X1295" s="119"/>
      <c r="Y1295" s="119"/>
      <c r="Z1295" s="119"/>
      <c r="AA1295" s="119"/>
      <c r="AB1295" s="119"/>
      <c r="AC1295" s="119"/>
      <c r="AD1295" s="119"/>
      <c r="AE1295" s="119"/>
      <c r="AF1295" s="119"/>
      <c r="AG1295" s="119"/>
      <c r="AH1295" s="119"/>
      <c r="AI1295" s="119"/>
      <c r="AJ1295" s="119"/>
      <c r="AK1295" s="119"/>
      <c r="AL1295" s="119"/>
      <c r="AM1295" s="119"/>
      <c r="AN1295" s="119"/>
      <c r="AO1295" s="119"/>
      <c r="AP1295" s="119"/>
      <c r="AQ1295" s="119"/>
      <c r="AR1295" s="119"/>
      <c r="AS1295" s="119"/>
      <c r="AT1295" s="119"/>
      <c r="AU1295" s="119"/>
    </row>
    <row r="1296" spans="1:47" ht="22.5" outlineLevel="1">
      <c r="A1296" s="120"/>
      <c r="B1296" s="122"/>
      <c r="C1296" s="139" t="s">
        <v>188</v>
      </c>
      <c r="D1296" s="157"/>
      <c r="E1296" s="148"/>
      <c r="F1296" s="176"/>
      <c r="G1296" s="124"/>
      <c r="H1296" s="173">
        <v>0</v>
      </c>
      <c r="I1296" s="119"/>
      <c r="J1296" s="119"/>
      <c r="K1296" s="119"/>
      <c r="L1296" s="119"/>
      <c r="M1296" s="119"/>
      <c r="N1296" s="119"/>
      <c r="O1296" s="119"/>
      <c r="P1296" s="119"/>
      <c r="Q1296" s="119"/>
      <c r="R1296" s="119" t="s">
        <v>128</v>
      </c>
      <c r="S1296" s="119">
        <v>0</v>
      </c>
      <c r="T1296" s="119"/>
      <c r="U1296" s="119"/>
      <c r="V1296" s="119"/>
      <c r="W1296" s="119"/>
      <c r="X1296" s="119"/>
      <c r="Y1296" s="119"/>
      <c r="Z1296" s="119"/>
      <c r="AA1296" s="119"/>
      <c r="AB1296" s="119"/>
      <c r="AC1296" s="119"/>
      <c r="AD1296" s="119"/>
      <c r="AE1296" s="119"/>
      <c r="AF1296" s="119"/>
      <c r="AG1296" s="119"/>
      <c r="AH1296" s="119"/>
      <c r="AI1296" s="119"/>
      <c r="AJ1296" s="119"/>
      <c r="AK1296" s="119"/>
      <c r="AL1296" s="119"/>
      <c r="AM1296" s="119"/>
      <c r="AN1296" s="119"/>
      <c r="AO1296" s="119"/>
      <c r="AP1296" s="119"/>
      <c r="AQ1296" s="119"/>
      <c r="AR1296" s="119"/>
      <c r="AS1296" s="119"/>
      <c r="AT1296" s="119"/>
      <c r="AU1296" s="119"/>
    </row>
    <row r="1297" spans="1:47" outlineLevel="1">
      <c r="A1297" s="120"/>
      <c r="B1297" s="122"/>
      <c r="C1297" s="141" t="s">
        <v>209</v>
      </c>
      <c r="D1297" s="159"/>
      <c r="E1297" s="149"/>
      <c r="F1297" s="176"/>
      <c r="G1297" s="124"/>
      <c r="H1297" s="173">
        <v>0</v>
      </c>
      <c r="I1297" s="119"/>
      <c r="J1297" s="119"/>
      <c r="K1297" s="119"/>
      <c r="L1297" s="119"/>
      <c r="M1297" s="119"/>
      <c r="N1297" s="119"/>
      <c r="O1297" s="119"/>
      <c r="P1297" s="119"/>
      <c r="Q1297" s="119"/>
      <c r="R1297" s="119" t="s">
        <v>128</v>
      </c>
      <c r="S1297" s="119">
        <v>2</v>
      </c>
      <c r="T1297" s="119"/>
      <c r="U1297" s="119"/>
      <c r="V1297" s="119"/>
      <c r="W1297" s="119"/>
      <c r="X1297" s="119"/>
      <c r="Y1297" s="119"/>
      <c r="Z1297" s="119"/>
      <c r="AA1297" s="119"/>
      <c r="AB1297" s="119"/>
      <c r="AC1297" s="119"/>
      <c r="AD1297" s="119"/>
      <c r="AE1297" s="119"/>
      <c r="AF1297" s="119"/>
      <c r="AG1297" s="119"/>
      <c r="AH1297" s="119"/>
      <c r="AI1297" s="119"/>
      <c r="AJ1297" s="119"/>
      <c r="AK1297" s="119"/>
      <c r="AL1297" s="119"/>
      <c r="AM1297" s="119"/>
      <c r="AN1297" s="119"/>
      <c r="AO1297" s="119"/>
      <c r="AP1297" s="119"/>
      <c r="AQ1297" s="119"/>
      <c r="AR1297" s="119"/>
      <c r="AS1297" s="119"/>
      <c r="AT1297" s="119"/>
      <c r="AU1297" s="119"/>
    </row>
    <row r="1298" spans="1:47" outlineLevel="1">
      <c r="A1298" s="120"/>
      <c r="B1298" s="122"/>
      <c r="C1298" s="142" t="s">
        <v>1011</v>
      </c>
      <c r="D1298" s="159"/>
      <c r="E1298" s="149"/>
      <c r="F1298" s="176"/>
      <c r="G1298" s="124"/>
      <c r="H1298" s="173">
        <v>0</v>
      </c>
      <c r="I1298" s="119"/>
      <c r="J1298" s="119"/>
      <c r="K1298" s="119"/>
      <c r="L1298" s="119"/>
      <c r="M1298" s="119"/>
      <c r="N1298" s="119"/>
      <c r="O1298" s="119"/>
      <c r="P1298" s="119"/>
      <c r="Q1298" s="119"/>
      <c r="R1298" s="119" t="s">
        <v>128</v>
      </c>
      <c r="S1298" s="119">
        <v>2</v>
      </c>
      <c r="T1298" s="119"/>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row>
    <row r="1299" spans="1:47" outlineLevel="1">
      <c r="A1299" s="120"/>
      <c r="B1299" s="122"/>
      <c r="C1299" s="142" t="s">
        <v>908</v>
      </c>
      <c r="D1299" s="159"/>
      <c r="E1299" s="149">
        <v>96.81</v>
      </c>
      <c r="F1299" s="176"/>
      <c r="G1299" s="124"/>
      <c r="H1299" s="173">
        <v>0</v>
      </c>
      <c r="I1299" s="119"/>
      <c r="J1299" s="119"/>
      <c r="K1299" s="119"/>
      <c r="L1299" s="119"/>
      <c r="M1299" s="119"/>
      <c r="N1299" s="119"/>
      <c r="O1299" s="119"/>
      <c r="P1299" s="119"/>
      <c r="Q1299" s="119"/>
      <c r="R1299" s="119" t="s">
        <v>128</v>
      </c>
      <c r="S1299" s="119">
        <v>2</v>
      </c>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row>
    <row r="1300" spans="1:47" outlineLevel="1">
      <c r="A1300" s="120"/>
      <c r="B1300" s="122"/>
      <c r="C1300" s="142" t="s">
        <v>1014</v>
      </c>
      <c r="D1300" s="159"/>
      <c r="E1300" s="149"/>
      <c r="F1300" s="176"/>
      <c r="G1300" s="124"/>
      <c r="H1300" s="173">
        <v>0</v>
      </c>
      <c r="I1300" s="119"/>
      <c r="J1300" s="119"/>
      <c r="K1300" s="119"/>
      <c r="L1300" s="119"/>
      <c r="M1300" s="119"/>
      <c r="N1300" s="119"/>
      <c r="O1300" s="119"/>
      <c r="P1300" s="119"/>
      <c r="Q1300" s="119"/>
      <c r="R1300" s="119" t="s">
        <v>128</v>
      </c>
      <c r="S1300" s="119">
        <v>2</v>
      </c>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row>
    <row r="1301" spans="1:47" outlineLevel="1">
      <c r="A1301" s="120"/>
      <c r="B1301" s="122"/>
      <c r="C1301" s="142" t="s">
        <v>914</v>
      </c>
      <c r="D1301" s="159"/>
      <c r="E1301" s="149">
        <v>12</v>
      </c>
      <c r="F1301" s="176"/>
      <c r="G1301" s="124"/>
      <c r="H1301" s="173">
        <v>0</v>
      </c>
      <c r="I1301" s="119"/>
      <c r="J1301" s="119"/>
      <c r="K1301" s="119"/>
      <c r="L1301" s="119"/>
      <c r="M1301" s="119"/>
      <c r="N1301" s="119"/>
      <c r="O1301" s="119"/>
      <c r="P1301" s="119"/>
      <c r="Q1301" s="119"/>
      <c r="R1301" s="119" t="s">
        <v>128</v>
      </c>
      <c r="S1301" s="119">
        <v>2</v>
      </c>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row>
    <row r="1302" spans="1:47" outlineLevel="1">
      <c r="A1302" s="120"/>
      <c r="B1302" s="122"/>
      <c r="C1302" s="142" t="s">
        <v>915</v>
      </c>
      <c r="D1302" s="159"/>
      <c r="E1302" s="149">
        <v>20</v>
      </c>
      <c r="F1302" s="176"/>
      <c r="G1302" s="124"/>
      <c r="H1302" s="173">
        <v>0</v>
      </c>
      <c r="I1302" s="119"/>
      <c r="J1302" s="119"/>
      <c r="K1302" s="119"/>
      <c r="L1302" s="119"/>
      <c r="M1302" s="119"/>
      <c r="N1302" s="119"/>
      <c r="O1302" s="119"/>
      <c r="P1302" s="119"/>
      <c r="Q1302" s="119"/>
      <c r="R1302" s="119" t="s">
        <v>128</v>
      </c>
      <c r="S1302" s="119">
        <v>2</v>
      </c>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row>
    <row r="1303" spans="1:47" outlineLevel="1">
      <c r="A1303" s="120"/>
      <c r="B1303" s="122"/>
      <c r="C1303" s="141" t="s">
        <v>214</v>
      </c>
      <c r="D1303" s="159"/>
      <c r="E1303" s="149"/>
      <c r="F1303" s="176"/>
      <c r="G1303" s="124"/>
      <c r="H1303" s="173">
        <v>0</v>
      </c>
      <c r="I1303" s="119"/>
      <c r="J1303" s="119"/>
      <c r="K1303" s="119"/>
      <c r="L1303" s="119"/>
      <c r="M1303" s="119"/>
      <c r="N1303" s="119"/>
      <c r="O1303" s="119"/>
      <c r="P1303" s="119"/>
      <c r="Q1303" s="119"/>
      <c r="R1303" s="119" t="s">
        <v>128</v>
      </c>
      <c r="S1303" s="119">
        <v>0</v>
      </c>
      <c r="T1303" s="119"/>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row>
    <row r="1304" spans="1:47" outlineLevel="1">
      <c r="A1304" s="120"/>
      <c r="B1304" s="122"/>
      <c r="C1304" s="139" t="s">
        <v>1043</v>
      </c>
      <c r="D1304" s="157"/>
      <c r="E1304" s="148">
        <v>141.691</v>
      </c>
      <c r="F1304" s="176"/>
      <c r="G1304" s="124"/>
      <c r="H1304" s="173">
        <v>0</v>
      </c>
      <c r="I1304" s="119"/>
      <c r="J1304" s="119"/>
      <c r="K1304" s="119"/>
      <c r="L1304" s="119"/>
      <c r="M1304" s="119"/>
      <c r="N1304" s="119"/>
      <c r="O1304" s="119"/>
      <c r="P1304" s="119"/>
      <c r="Q1304" s="119"/>
      <c r="R1304" s="119" t="s">
        <v>128</v>
      </c>
      <c r="S1304" s="119">
        <v>0</v>
      </c>
      <c r="T1304" s="119"/>
      <c r="U1304" s="119"/>
      <c r="V1304" s="119"/>
      <c r="W1304" s="119"/>
      <c r="X1304" s="119"/>
      <c r="Y1304" s="119"/>
      <c r="Z1304" s="119"/>
      <c r="AA1304" s="119"/>
      <c r="AB1304" s="119"/>
      <c r="AC1304" s="119"/>
      <c r="AD1304" s="119"/>
      <c r="AE1304" s="119"/>
      <c r="AF1304" s="119"/>
      <c r="AG1304" s="119"/>
      <c r="AH1304" s="119"/>
      <c r="AI1304" s="119"/>
      <c r="AJ1304" s="119"/>
      <c r="AK1304" s="119"/>
      <c r="AL1304" s="119"/>
      <c r="AM1304" s="119"/>
      <c r="AN1304" s="119"/>
      <c r="AO1304" s="119"/>
      <c r="AP1304" s="119"/>
      <c r="AQ1304" s="119"/>
      <c r="AR1304" s="119"/>
      <c r="AS1304" s="119"/>
      <c r="AT1304" s="119"/>
      <c r="AU1304" s="119"/>
    </row>
    <row r="1305" spans="1:47" outlineLevel="1">
      <c r="A1305" s="120">
        <v>243</v>
      </c>
      <c r="B1305" s="122" t="s">
        <v>1044</v>
      </c>
      <c r="C1305" s="138" t="s">
        <v>1045</v>
      </c>
      <c r="D1305" s="156" t="s">
        <v>0</v>
      </c>
      <c r="E1305" s="124">
        <v>7.1</v>
      </c>
      <c r="F1305" s="176"/>
      <c r="G1305" s="124">
        <f>ROUND(E1305*F1305,2)</f>
        <v>0</v>
      </c>
      <c r="H1305" s="173" t="s">
        <v>1523</v>
      </c>
      <c r="I1305" s="119"/>
      <c r="J1305" s="119"/>
      <c r="K1305" s="119"/>
      <c r="L1305" s="119"/>
      <c r="M1305" s="119"/>
      <c r="N1305" s="119"/>
      <c r="O1305" s="119"/>
      <c r="P1305" s="119"/>
      <c r="Q1305" s="119"/>
      <c r="R1305" s="119" t="s">
        <v>126</v>
      </c>
      <c r="S1305" s="119"/>
      <c r="T1305" s="119"/>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row>
    <row r="1306" spans="1:47">
      <c r="A1306" s="121" t="s">
        <v>121</v>
      </c>
      <c r="B1306" s="123" t="s">
        <v>83</v>
      </c>
      <c r="C1306" s="140" t="s">
        <v>84</v>
      </c>
      <c r="D1306" s="158"/>
      <c r="E1306" s="125"/>
      <c r="F1306" s="177"/>
      <c r="G1306" s="125">
        <f>SUMIF(R1307:R1320,"&lt;&gt;NOR",G1307:G1320)</f>
        <v>0</v>
      </c>
      <c r="H1306" s="174"/>
      <c r="I1306" s="119"/>
      <c r="R1306" t="s">
        <v>122</v>
      </c>
    </row>
    <row r="1307" spans="1:47" ht="22.5" outlineLevel="1">
      <c r="A1307" s="120">
        <v>244</v>
      </c>
      <c r="B1307" s="122" t="s">
        <v>1046</v>
      </c>
      <c r="C1307" s="138" t="s">
        <v>1047</v>
      </c>
      <c r="D1307" s="156" t="s">
        <v>263</v>
      </c>
      <c r="E1307" s="124">
        <v>164.7</v>
      </c>
      <c r="F1307" s="176"/>
      <c r="G1307" s="124">
        <f>ROUND(E1307*F1307,2)</f>
        <v>0</v>
      </c>
      <c r="H1307" s="173" t="s">
        <v>1522</v>
      </c>
      <c r="I1307" s="119"/>
      <c r="J1307" s="119"/>
      <c r="K1307" s="119"/>
      <c r="L1307" s="119"/>
      <c r="M1307" s="119"/>
      <c r="N1307" s="119"/>
      <c r="O1307" s="119"/>
      <c r="P1307" s="119"/>
      <c r="Q1307" s="119"/>
      <c r="R1307" s="119" t="s">
        <v>126</v>
      </c>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row>
    <row r="1308" spans="1:47" ht="22.5" outlineLevel="1">
      <c r="A1308" s="120">
        <v>245</v>
      </c>
      <c r="B1308" s="122" t="s">
        <v>1048</v>
      </c>
      <c r="C1308" s="138" t="s">
        <v>1049</v>
      </c>
      <c r="D1308" s="156" t="s">
        <v>263</v>
      </c>
      <c r="E1308" s="124">
        <v>17</v>
      </c>
      <c r="F1308" s="176"/>
      <c r="G1308" s="124">
        <f>ROUND(E1308*F1308,2)</f>
        <v>0</v>
      </c>
      <c r="H1308" s="173" t="s">
        <v>1522</v>
      </c>
      <c r="I1308" s="119"/>
      <c r="J1308" s="119"/>
      <c r="K1308" s="119"/>
      <c r="L1308" s="119"/>
      <c r="M1308" s="119"/>
      <c r="N1308" s="119"/>
      <c r="O1308" s="119"/>
      <c r="P1308" s="119"/>
      <c r="Q1308" s="119"/>
      <c r="R1308" s="119" t="s">
        <v>126</v>
      </c>
      <c r="S1308" s="119"/>
      <c r="T1308" s="119"/>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row>
    <row r="1309" spans="1:47" outlineLevel="1">
      <c r="A1309" s="120"/>
      <c r="B1309" s="122"/>
      <c r="C1309" s="139" t="s">
        <v>1050</v>
      </c>
      <c r="D1309" s="157"/>
      <c r="E1309" s="148">
        <v>17</v>
      </c>
      <c r="F1309" s="176"/>
      <c r="G1309" s="124"/>
      <c r="H1309" s="173">
        <v>0</v>
      </c>
      <c r="I1309" s="119"/>
      <c r="J1309" s="119"/>
      <c r="K1309" s="119"/>
      <c r="L1309" s="119"/>
      <c r="M1309" s="119"/>
      <c r="N1309" s="119"/>
      <c r="O1309" s="119"/>
      <c r="P1309" s="119"/>
      <c r="Q1309" s="119"/>
      <c r="R1309" s="119" t="s">
        <v>128</v>
      </c>
      <c r="S1309" s="119">
        <v>0</v>
      </c>
      <c r="T1309" s="119"/>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row>
    <row r="1310" spans="1:47" ht="22.5" outlineLevel="1">
      <c r="A1310" s="120">
        <v>246</v>
      </c>
      <c r="B1310" s="122" t="s">
        <v>1051</v>
      </c>
      <c r="C1310" s="138" t="s">
        <v>1052</v>
      </c>
      <c r="D1310" s="156" t="s">
        <v>263</v>
      </c>
      <c r="E1310" s="124">
        <v>1.6</v>
      </c>
      <c r="F1310" s="176"/>
      <c r="G1310" s="124">
        <f>ROUND(E1310*F1310,2)</f>
        <v>0</v>
      </c>
      <c r="H1310" s="173" t="s">
        <v>1522</v>
      </c>
      <c r="I1310" s="119"/>
      <c r="J1310" s="119"/>
      <c r="K1310" s="119"/>
      <c r="L1310" s="119"/>
      <c r="M1310" s="119"/>
      <c r="N1310" s="119"/>
      <c r="O1310" s="119"/>
      <c r="P1310" s="119"/>
      <c r="Q1310" s="119"/>
      <c r="R1310" s="119" t="s">
        <v>126</v>
      </c>
      <c r="S1310" s="119"/>
      <c r="T1310" s="119"/>
      <c r="U1310" s="119"/>
      <c r="V1310" s="119"/>
      <c r="W1310" s="119"/>
      <c r="X1310" s="119"/>
      <c r="Y1310" s="119"/>
      <c r="Z1310" s="119"/>
      <c r="AA1310" s="119"/>
      <c r="AB1310" s="119"/>
      <c r="AC1310" s="119"/>
      <c r="AD1310" s="119"/>
      <c r="AE1310" s="119"/>
      <c r="AF1310" s="119"/>
      <c r="AG1310" s="119"/>
      <c r="AH1310" s="119"/>
      <c r="AI1310" s="119"/>
      <c r="AJ1310" s="119"/>
      <c r="AK1310" s="119"/>
      <c r="AL1310" s="119"/>
      <c r="AM1310" s="119"/>
      <c r="AN1310" s="119"/>
      <c r="AO1310" s="119"/>
      <c r="AP1310" s="119"/>
      <c r="AQ1310" s="119"/>
      <c r="AR1310" s="119"/>
      <c r="AS1310" s="119"/>
      <c r="AT1310" s="119"/>
      <c r="AU1310" s="119"/>
    </row>
    <row r="1311" spans="1:47" ht="22.5" outlineLevel="1">
      <c r="A1311" s="120">
        <v>247</v>
      </c>
      <c r="B1311" s="122" t="s">
        <v>1053</v>
      </c>
      <c r="C1311" s="138" t="s">
        <v>1054</v>
      </c>
      <c r="D1311" s="156" t="s">
        <v>263</v>
      </c>
      <c r="E1311" s="124">
        <v>8.3000000000000007</v>
      </c>
      <c r="F1311" s="176"/>
      <c r="G1311" s="124">
        <f>ROUND(E1311*F1311,2)</f>
        <v>0</v>
      </c>
      <c r="H1311" s="173" t="s">
        <v>1522</v>
      </c>
      <c r="I1311" s="119"/>
      <c r="J1311" s="119"/>
      <c r="K1311" s="119"/>
      <c r="L1311" s="119"/>
      <c r="M1311" s="119"/>
      <c r="N1311" s="119"/>
      <c r="O1311" s="119"/>
      <c r="P1311" s="119"/>
      <c r="Q1311" s="119"/>
      <c r="R1311" s="119" t="s">
        <v>126</v>
      </c>
      <c r="S1311" s="119"/>
      <c r="T1311" s="119"/>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row>
    <row r="1312" spans="1:47" ht="22.5" outlineLevel="1">
      <c r="A1312" s="120">
        <v>248</v>
      </c>
      <c r="B1312" s="122" t="s">
        <v>1055</v>
      </c>
      <c r="C1312" s="138" t="s">
        <v>1052</v>
      </c>
      <c r="D1312" s="156" t="s">
        <v>263</v>
      </c>
      <c r="E1312" s="124">
        <v>5</v>
      </c>
      <c r="F1312" s="176"/>
      <c r="G1312" s="124">
        <f>ROUND(E1312*F1312,2)</f>
        <v>0</v>
      </c>
      <c r="H1312" s="173" t="s">
        <v>1522</v>
      </c>
      <c r="I1312" s="119"/>
      <c r="J1312" s="119"/>
      <c r="K1312" s="119"/>
      <c r="L1312" s="119"/>
      <c r="M1312" s="119"/>
      <c r="N1312" s="119"/>
      <c r="O1312" s="119"/>
      <c r="P1312" s="119"/>
      <c r="Q1312" s="119"/>
      <c r="R1312" s="119" t="s">
        <v>126</v>
      </c>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row>
    <row r="1313" spans="1:47" outlineLevel="1">
      <c r="A1313" s="120"/>
      <c r="B1313" s="122"/>
      <c r="C1313" s="139" t="s">
        <v>1056</v>
      </c>
      <c r="D1313" s="157"/>
      <c r="E1313" s="148">
        <v>5</v>
      </c>
      <c r="F1313" s="176"/>
      <c r="G1313" s="124"/>
      <c r="H1313" s="173">
        <v>0</v>
      </c>
      <c r="I1313" s="119"/>
      <c r="J1313" s="119"/>
      <c r="K1313" s="119"/>
      <c r="L1313" s="119"/>
      <c r="M1313" s="119"/>
      <c r="N1313" s="119"/>
      <c r="O1313" s="119"/>
      <c r="P1313" s="119"/>
      <c r="Q1313" s="119"/>
      <c r="R1313" s="119" t="s">
        <v>128</v>
      </c>
      <c r="S1313" s="119">
        <v>0</v>
      </c>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row>
    <row r="1314" spans="1:47" ht="22.5" outlineLevel="1">
      <c r="A1314" s="120">
        <v>249</v>
      </c>
      <c r="B1314" s="122" t="s">
        <v>1057</v>
      </c>
      <c r="C1314" s="138" t="s">
        <v>1052</v>
      </c>
      <c r="D1314" s="156" t="s">
        <v>263</v>
      </c>
      <c r="E1314" s="124">
        <v>6</v>
      </c>
      <c r="F1314" s="176"/>
      <c r="G1314" s="124">
        <f>ROUND(E1314*F1314,2)</f>
        <v>0</v>
      </c>
      <c r="H1314" s="173" t="s">
        <v>1522</v>
      </c>
      <c r="I1314" s="119"/>
      <c r="J1314" s="119"/>
      <c r="K1314" s="119"/>
      <c r="L1314" s="119"/>
      <c r="M1314" s="119"/>
      <c r="N1314" s="119"/>
      <c r="O1314" s="119"/>
      <c r="P1314" s="119"/>
      <c r="Q1314" s="119"/>
      <c r="R1314" s="119" t="s">
        <v>126</v>
      </c>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row>
    <row r="1315" spans="1:47" ht="22.5" outlineLevel="1">
      <c r="A1315" s="120">
        <v>250</v>
      </c>
      <c r="B1315" s="122" t="s">
        <v>1058</v>
      </c>
      <c r="C1315" s="138" t="s">
        <v>1052</v>
      </c>
      <c r="D1315" s="156" t="s">
        <v>263</v>
      </c>
      <c r="E1315" s="124">
        <v>2.5</v>
      </c>
      <c r="F1315" s="176"/>
      <c r="G1315" s="124">
        <f>ROUND(E1315*F1315,2)</f>
        <v>0</v>
      </c>
      <c r="H1315" s="173" t="s">
        <v>1522</v>
      </c>
      <c r="I1315" s="119"/>
      <c r="J1315" s="119"/>
      <c r="K1315" s="119"/>
      <c r="L1315" s="119"/>
      <c r="M1315" s="119"/>
      <c r="N1315" s="119"/>
      <c r="O1315" s="119"/>
      <c r="P1315" s="119"/>
      <c r="Q1315" s="119"/>
      <c r="R1315" s="119" t="s">
        <v>126</v>
      </c>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row>
    <row r="1316" spans="1:47" ht="22.5" outlineLevel="1">
      <c r="A1316" s="120">
        <v>251</v>
      </c>
      <c r="B1316" s="122" t="s">
        <v>1059</v>
      </c>
      <c r="C1316" s="138" t="s">
        <v>1052</v>
      </c>
      <c r="D1316" s="156" t="s">
        <v>263</v>
      </c>
      <c r="E1316" s="124">
        <v>3.625</v>
      </c>
      <c r="F1316" s="176"/>
      <c r="G1316" s="124">
        <f>ROUND(E1316*F1316,2)</f>
        <v>0</v>
      </c>
      <c r="H1316" s="173" t="s">
        <v>1522</v>
      </c>
      <c r="I1316" s="119"/>
      <c r="J1316" s="119"/>
      <c r="K1316" s="119"/>
      <c r="L1316" s="119"/>
      <c r="M1316" s="119"/>
      <c r="N1316" s="119"/>
      <c r="O1316" s="119"/>
      <c r="P1316" s="119"/>
      <c r="Q1316" s="119"/>
      <c r="R1316" s="119" t="s">
        <v>126</v>
      </c>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row>
    <row r="1317" spans="1:47" outlineLevel="1">
      <c r="A1317" s="120"/>
      <c r="B1317" s="122"/>
      <c r="C1317" s="139" t="s">
        <v>1060</v>
      </c>
      <c r="D1317" s="157"/>
      <c r="E1317" s="148">
        <v>3.625</v>
      </c>
      <c r="F1317" s="176"/>
      <c r="G1317" s="124"/>
      <c r="H1317" s="173">
        <v>0</v>
      </c>
      <c r="I1317" s="119"/>
      <c r="J1317" s="119"/>
      <c r="K1317" s="119"/>
      <c r="L1317" s="119"/>
      <c r="M1317" s="119"/>
      <c r="N1317" s="119"/>
      <c r="O1317" s="119"/>
      <c r="P1317" s="119"/>
      <c r="Q1317" s="119"/>
      <c r="R1317" s="119" t="s">
        <v>128</v>
      </c>
      <c r="S1317" s="119">
        <v>0</v>
      </c>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row>
    <row r="1318" spans="1:47" ht="22.5" outlineLevel="1">
      <c r="A1318" s="120">
        <v>252</v>
      </c>
      <c r="B1318" s="122" t="s">
        <v>1061</v>
      </c>
      <c r="C1318" s="138" t="s">
        <v>1052</v>
      </c>
      <c r="D1318" s="156" t="s">
        <v>263</v>
      </c>
      <c r="E1318" s="124">
        <v>8.75</v>
      </c>
      <c r="F1318" s="176"/>
      <c r="G1318" s="124">
        <f>ROUND(E1318*F1318,2)</f>
        <v>0</v>
      </c>
      <c r="H1318" s="173" t="s">
        <v>1522</v>
      </c>
      <c r="I1318" s="119"/>
      <c r="J1318" s="119"/>
      <c r="K1318" s="119"/>
      <c r="L1318" s="119"/>
      <c r="M1318" s="119"/>
      <c r="N1318" s="119"/>
      <c r="O1318" s="119"/>
      <c r="P1318" s="119"/>
      <c r="Q1318" s="119"/>
      <c r="R1318" s="119" t="s">
        <v>126</v>
      </c>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row>
    <row r="1319" spans="1:47" ht="22.5" outlineLevel="1">
      <c r="A1319" s="120">
        <v>253</v>
      </c>
      <c r="B1319" s="122" t="s">
        <v>1062</v>
      </c>
      <c r="C1319" s="138" t="s">
        <v>1063</v>
      </c>
      <c r="D1319" s="156" t="s">
        <v>263</v>
      </c>
      <c r="E1319" s="124">
        <v>17.91</v>
      </c>
      <c r="F1319" s="176"/>
      <c r="G1319" s="124">
        <f>ROUND(E1319*F1319,2)</f>
        <v>0</v>
      </c>
      <c r="H1319" s="173" t="s">
        <v>1522</v>
      </c>
      <c r="I1319" s="119"/>
      <c r="J1319" s="119"/>
      <c r="K1319" s="119"/>
      <c r="L1319" s="119"/>
      <c r="M1319" s="119"/>
      <c r="N1319" s="119"/>
      <c r="O1319" s="119"/>
      <c r="P1319" s="119"/>
      <c r="Q1319" s="119"/>
      <c r="R1319" s="119" t="s">
        <v>126</v>
      </c>
      <c r="S1319" s="119"/>
      <c r="T1319" s="119"/>
      <c r="U1319" s="119"/>
      <c r="V1319" s="119"/>
      <c r="W1319" s="119"/>
      <c r="X1319" s="119"/>
      <c r="Y1319" s="119"/>
      <c r="Z1319" s="119"/>
      <c r="AA1319" s="119"/>
      <c r="AB1319" s="119"/>
      <c r="AC1319" s="119"/>
      <c r="AD1319" s="119"/>
      <c r="AE1319" s="119"/>
      <c r="AF1319" s="119"/>
      <c r="AG1319" s="119"/>
      <c r="AH1319" s="119"/>
      <c r="AI1319" s="119"/>
      <c r="AJ1319" s="119"/>
      <c r="AK1319" s="119"/>
      <c r="AL1319" s="119"/>
      <c r="AM1319" s="119"/>
      <c r="AN1319" s="119"/>
      <c r="AO1319" s="119"/>
      <c r="AP1319" s="119"/>
      <c r="AQ1319" s="119"/>
      <c r="AR1319" s="119"/>
      <c r="AS1319" s="119"/>
      <c r="AT1319" s="119"/>
      <c r="AU1319" s="119"/>
    </row>
    <row r="1320" spans="1:47" outlineLevel="1">
      <c r="A1320" s="120">
        <v>254</v>
      </c>
      <c r="B1320" s="122" t="s">
        <v>1064</v>
      </c>
      <c r="C1320" s="138" t="s">
        <v>1065</v>
      </c>
      <c r="D1320" s="156" t="s">
        <v>0</v>
      </c>
      <c r="E1320" s="124">
        <v>2.15</v>
      </c>
      <c r="F1320" s="176"/>
      <c r="G1320" s="124">
        <f>ROUND(E1320*F1320,2)</f>
        <v>0</v>
      </c>
      <c r="H1320" s="173" t="s">
        <v>1523</v>
      </c>
      <c r="I1320" s="119"/>
      <c r="J1320" s="119"/>
      <c r="K1320" s="119"/>
      <c r="L1320" s="119"/>
      <c r="M1320" s="119"/>
      <c r="N1320" s="119"/>
      <c r="O1320" s="119"/>
      <c r="P1320" s="119"/>
      <c r="Q1320" s="119"/>
      <c r="R1320" s="119" t="s">
        <v>126</v>
      </c>
      <c r="S1320" s="119"/>
      <c r="T1320" s="119"/>
      <c r="U1320" s="119"/>
      <c r="V1320" s="119"/>
      <c r="W1320" s="119"/>
      <c r="X1320" s="119"/>
      <c r="Y1320" s="119"/>
      <c r="Z1320" s="119"/>
      <c r="AA1320" s="119"/>
      <c r="AB1320" s="119"/>
      <c r="AC1320" s="119"/>
      <c r="AD1320" s="119"/>
      <c r="AE1320" s="119"/>
      <c r="AF1320" s="119"/>
      <c r="AG1320" s="119"/>
      <c r="AH1320" s="119"/>
      <c r="AI1320" s="119"/>
      <c r="AJ1320" s="119"/>
      <c r="AK1320" s="119"/>
      <c r="AL1320" s="119"/>
      <c r="AM1320" s="119"/>
      <c r="AN1320" s="119"/>
      <c r="AO1320" s="119"/>
      <c r="AP1320" s="119"/>
      <c r="AQ1320" s="119"/>
      <c r="AR1320" s="119"/>
      <c r="AS1320" s="119"/>
      <c r="AT1320" s="119"/>
      <c r="AU1320" s="119"/>
    </row>
    <row r="1321" spans="1:47">
      <c r="A1321" s="121" t="s">
        <v>121</v>
      </c>
      <c r="B1321" s="123" t="s">
        <v>85</v>
      </c>
      <c r="C1321" s="140" t="s">
        <v>86</v>
      </c>
      <c r="D1321" s="158"/>
      <c r="E1321" s="125"/>
      <c r="F1321" s="177"/>
      <c r="G1321" s="125">
        <f>SUMIF(R1322:R1432,"&lt;&gt;NOR",G1322:G1432)</f>
        <v>0</v>
      </c>
      <c r="H1321" s="174"/>
      <c r="I1321" s="119"/>
      <c r="R1321" t="s">
        <v>122</v>
      </c>
    </row>
    <row r="1322" spans="1:47" ht="22.5" outlineLevel="1">
      <c r="A1322" s="120">
        <v>255</v>
      </c>
      <c r="B1322" s="122" t="s">
        <v>1066</v>
      </c>
      <c r="C1322" s="138" t="s">
        <v>1067</v>
      </c>
      <c r="D1322" s="156" t="s">
        <v>179</v>
      </c>
      <c r="E1322" s="124">
        <v>85</v>
      </c>
      <c r="F1322" s="176"/>
      <c r="G1322" s="124">
        <f>ROUND(E1322*F1322,2)</f>
        <v>0</v>
      </c>
      <c r="H1322" s="173" t="s">
        <v>1522</v>
      </c>
      <c r="I1322" s="119"/>
      <c r="J1322" s="119"/>
      <c r="K1322" s="119"/>
      <c r="L1322" s="119"/>
      <c r="M1322" s="119"/>
      <c r="N1322" s="119"/>
      <c r="O1322" s="119"/>
      <c r="P1322" s="119"/>
      <c r="Q1322" s="119"/>
      <c r="R1322" s="119" t="s">
        <v>126</v>
      </c>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row>
    <row r="1323" spans="1:47" outlineLevel="1">
      <c r="A1323" s="120"/>
      <c r="B1323" s="122"/>
      <c r="C1323" s="139" t="s">
        <v>885</v>
      </c>
      <c r="D1323" s="157"/>
      <c r="E1323" s="148"/>
      <c r="F1323" s="176"/>
      <c r="G1323" s="124"/>
      <c r="H1323" s="173">
        <v>0</v>
      </c>
      <c r="I1323" s="119"/>
      <c r="J1323" s="119"/>
      <c r="K1323" s="119"/>
      <c r="L1323" s="119"/>
      <c r="M1323" s="119"/>
      <c r="N1323" s="119"/>
      <c r="O1323" s="119"/>
      <c r="P1323" s="119"/>
      <c r="Q1323" s="119"/>
      <c r="R1323" s="119" t="s">
        <v>128</v>
      </c>
      <c r="S1323" s="119">
        <v>0</v>
      </c>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row>
    <row r="1324" spans="1:47" ht="22.5" outlineLevel="1">
      <c r="A1324" s="120"/>
      <c r="B1324" s="122"/>
      <c r="C1324" s="139" t="s">
        <v>188</v>
      </c>
      <c r="D1324" s="157"/>
      <c r="E1324" s="148"/>
      <c r="F1324" s="176"/>
      <c r="G1324" s="124"/>
      <c r="H1324" s="173">
        <v>0</v>
      </c>
      <c r="I1324" s="119"/>
      <c r="J1324" s="119"/>
      <c r="K1324" s="119"/>
      <c r="L1324" s="119"/>
      <c r="M1324" s="119"/>
      <c r="N1324" s="119"/>
      <c r="O1324" s="119"/>
      <c r="P1324" s="119"/>
      <c r="Q1324" s="119"/>
      <c r="R1324" s="119" t="s">
        <v>128</v>
      </c>
      <c r="S1324" s="119">
        <v>0</v>
      </c>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row>
    <row r="1325" spans="1:47" outlineLevel="1">
      <c r="A1325" s="120"/>
      <c r="B1325" s="122"/>
      <c r="C1325" s="139" t="s">
        <v>888</v>
      </c>
      <c r="D1325" s="157"/>
      <c r="E1325" s="148">
        <v>85</v>
      </c>
      <c r="F1325" s="176"/>
      <c r="G1325" s="124"/>
      <c r="H1325" s="173">
        <v>0</v>
      </c>
      <c r="I1325" s="119"/>
      <c r="J1325" s="119"/>
      <c r="K1325" s="119"/>
      <c r="L1325" s="119"/>
      <c r="M1325" s="119"/>
      <c r="N1325" s="119"/>
      <c r="O1325" s="119"/>
      <c r="P1325" s="119"/>
      <c r="Q1325" s="119"/>
      <c r="R1325" s="119" t="s">
        <v>128</v>
      </c>
      <c r="S1325" s="119">
        <v>0</v>
      </c>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row>
    <row r="1326" spans="1:47" ht="22.5" outlineLevel="1">
      <c r="A1326" s="120">
        <v>256</v>
      </c>
      <c r="B1326" s="122" t="s">
        <v>1068</v>
      </c>
      <c r="C1326" s="138" t="s">
        <v>1069</v>
      </c>
      <c r="D1326" s="156" t="s">
        <v>125</v>
      </c>
      <c r="E1326" s="124">
        <v>6</v>
      </c>
      <c r="F1326" s="176"/>
      <c r="G1326" s="124">
        <f t="shared" ref="G1326:G1432" si="0">ROUND(E1326*F1326,2)</f>
        <v>0</v>
      </c>
      <c r="H1326" s="173" t="s">
        <v>1522</v>
      </c>
      <c r="I1326" s="119"/>
      <c r="J1326" s="119"/>
      <c r="K1326" s="119"/>
      <c r="L1326" s="119"/>
      <c r="M1326" s="119"/>
      <c r="N1326" s="119"/>
      <c r="O1326" s="119"/>
      <c r="P1326" s="119"/>
      <c r="Q1326" s="119"/>
      <c r="R1326" s="119" t="s">
        <v>126</v>
      </c>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row>
    <row r="1327" spans="1:47" ht="22.5" outlineLevel="1">
      <c r="A1327" s="120">
        <v>257</v>
      </c>
      <c r="B1327" s="122" t="s">
        <v>1070</v>
      </c>
      <c r="C1327" s="138" t="s">
        <v>1071</v>
      </c>
      <c r="D1327" s="156" t="s">
        <v>125</v>
      </c>
      <c r="E1327" s="124">
        <v>2</v>
      </c>
      <c r="F1327" s="176"/>
      <c r="G1327" s="124">
        <f t="shared" si="0"/>
        <v>0</v>
      </c>
      <c r="H1327" s="173" t="s">
        <v>1522</v>
      </c>
      <c r="I1327" s="119"/>
      <c r="J1327" s="119"/>
      <c r="K1327" s="119"/>
      <c r="L1327" s="119"/>
      <c r="M1327" s="119"/>
      <c r="N1327" s="119"/>
      <c r="O1327" s="119"/>
      <c r="P1327" s="119"/>
      <c r="Q1327" s="119"/>
      <c r="R1327" s="119" t="s">
        <v>126</v>
      </c>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row>
    <row r="1328" spans="1:47" ht="22.5" outlineLevel="1">
      <c r="A1328" s="120">
        <v>258</v>
      </c>
      <c r="B1328" s="122" t="s">
        <v>1072</v>
      </c>
      <c r="C1328" s="138" t="s">
        <v>1073</v>
      </c>
      <c r="D1328" s="156" t="s">
        <v>125</v>
      </c>
      <c r="E1328" s="124">
        <v>1</v>
      </c>
      <c r="F1328" s="176"/>
      <c r="G1328" s="124">
        <f t="shared" si="0"/>
        <v>0</v>
      </c>
      <c r="H1328" s="173" t="s">
        <v>1522</v>
      </c>
      <c r="I1328" s="119"/>
      <c r="J1328" s="119"/>
      <c r="K1328" s="119"/>
      <c r="L1328" s="119"/>
      <c r="M1328" s="119"/>
      <c r="N1328" s="119"/>
      <c r="O1328" s="119"/>
      <c r="P1328" s="119"/>
      <c r="Q1328" s="119"/>
      <c r="R1328" s="119" t="s">
        <v>126</v>
      </c>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row>
    <row r="1329" spans="1:47" ht="22.5" outlineLevel="1">
      <c r="A1329" s="120">
        <v>259</v>
      </c>
      <c r="B1329" s="122" t="s">
        <v>1074</v>
      </c>
      <c r="C1329" s="138" t="s">
        <v>1075</v>
      </c>
      <c r="D1329" s="156" t="s">
        <v>125</v>
      </c>
      <c r="E1329" s="124">
        <v>2</v>
      </c>
      <c r="F1329" s="176"/>
      <c r="G1329" s="124">
        <f t="shared" si="0"/>
        <v>0</v>
      </c>
      <c r="H1329" s="173" t="s">
        <v>1522</v>
      </c>
      <c r="I1329" s="119"/>
      <c r="J1329" s="119"/>
      <c r="K1329" s="119"/>
      <c r="L1329" s="119"/>
      <c r="M1329" s="119"/>
      <c r="N1329" s="119"/>
      <c r="O1329" s="119"/>
      <c r="P1329" s="119"/>
      <c r="Q1329" s="119"/>
      <c r="R1329" s="119" t="s">
        <v>126</v>
      </c>
      <c r="S1329" s="119"/>
      <c r="T1329" s="119"/>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row>
    <row r="1330" spans="1:47" ht="22.5" outlineLevel="1">
      <c r="A1330" s="120">
        <v>260</v>
      </c>
      <c r="B1330" s="122" t="s">
        <v>1076</v>
      </c>
      <c r="C1330" s="138" t="s">
        <v>1077</v>
      </c>
      <c r="D1330" s="156" t="s">
        <v>125</v>
      </c>
      <c r="E1330" s="124">
        <v>5</v>
      </c>
      <c r="F1330" s="176"/>
      <c r="G1330" s="124">
        <f t="shared" si="0"/>
        <v>0</v>
      </c>
      <c r="H1330" s="173" t="s">
        <v>1522</v>
      </c>
      <c r="I1330" s="119"/>
      <c r="J1330" s="119"/>
      <c r="K1330" s="119"/>
      <c r="L1330" s="119"/>
      <c r="M1330" s="119"/>
      <c r="N1330" s="119"/>
      <c r="O1330" s="119"/>
      <c r="P1330" s="119"/>
      <c r="Q1330" s="119"/>
      <c r="R1330" s="119" t="s">
        <v>126</v>
      </c>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row>
    <row r="1331" spans="1:47" ht="22.5" outlineLevel="1">
      <c r="A1331" s="120">
        <v>261</v>
      </c>
      <c r="B1331" s="122" t="s">
        <v>1078</v>
      </c>
      <c r="C1331" s="138" t="s">
        <v>1079</v>
      </c>
      <c r="D1331" s="156" t="s">
        <v>125</v>
      </c>
      <c r="E1331" s="124">
        <v>1</v>
      </c>
      <c r="F1331" s="176"/>
      <c r="G1331" s="124">
        <f t="shared" si="0"/>
        <v>0</v>
      </c>
      <c r="H1331" s="173" t="s">
        <v>1522</v>
      </c>
      <c r="I1331" s="119"/>
      <c r="J1331" s="119"/>
      <c r="K1331" s="119"/>
      <c r="L1331" s="119"/>
      <c r="M1331" s="119"/>
      <c r="N1331" s="119"/>
      <c r="O1331" s="119"/>
      <c r="P1331" s="119"/>
      <c r="Q1331" s="119"/>
      <c r="R1331" s="119" t="s">
        <v>126</v>
      </c>
      <c r="S1331" s="119"/>
      <c r="T1331" s="119"/>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row>
    <row r="1332" spans="1:47" ht="22.5" outlineLevel="1">
      <c r="A1332" s="120">
        <v>262</v>
      </c>
      <c r="B1332" s="122" t="s">
        <v>1080</v>
      </c>
      <c r="C1332" s="138" t="s">
        <v>1081</v>
      </c>
      <c r="D1332" s="156" t="s">
        <v>125</v>
      </c>
      <c r="E1332" s="124">
        <v>1</v>
      </c>
      <c r="F1332" s="176"/>
      <c r="G1332" s="124">
        <f t="shared" si="0"/>
        <v>0</v>
      </c>
      <c r="H1332" s="173" t="s">
        <v>1522</v>
      </c>
      <c r="I1332" s="119"/>
      <c r="J1332" s="119"/>
      <c r="K1332" s="119"/>
      <c r="L1332" s="119"/>
      <c r="M1332" s="119"/>
      <c r="N1332" s="119"/>
      <c r="O1332" s="119"/>
      <c r="P1332" s="119"/>
      <c r="Q1332" s="119"/>
      <c r="R1332" s="119" t="s">
        <v>126</v>
      </c>
      <c r="S1332" s="119"/>
      <c r="T1332" s="119"/>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row>
    <row r="1333" spans="1:47" ht="22.5" outlineLevel="1">
      <c r="A1333" s="120">
        <v>263</v>
      </c>
      <c r="B1333" s="122" t="s">
        <v>1082</v>
      </c>
      <c r="C1333" s="138" t="s">
        <v>1083</v>
      </c>
      <c r="D1333" s="156" t="s">
        <v>125</v>
      </c>
      <c r="E1333" s="124">
        <v>1</v>
      </c>
      <c r="F1333" s="176"/>
      <c r="G1333" s="124">
        <f t="shared" si="0"/>
        <v>0</v>
      </c>
      <c r="H1333" s="173" t="s">
        <v>1522</v>
      </c>
      <c r="I1333" s="119"/>
      <c r="J1333" s="119"/>
      <c r="K1333" s="119"/>
      <c r="L1333" s="119"/>
      <c r="M1333" s="119"/>
      <c r="N1333" s="119"/>
      <c r="O1333" s="119"/>
      <c r="P1333" s="119"/>
      <c r="Q1333" s="119"/>
      <c r="R1333" s="119" t="s">
        <v>126</v>
      </c>
      <c r="S1333" s="119"/>
      <c r="T1333" s="119"/>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row>
    <row r="1334" spans="1:47" ht="22.5" outlineLevel="1">
      <c r="A1334" s="120">
        <v>264</v>
      </c>
      <c r="B1334" s="122" t="s">
        <v>1084</v>
      </c>
      <c r="C1334" s="138" t="s">
        <v>1085</v>
      </c>
      <c r="D1334" s="156" t="s">
        <v>125</v>
      </c>
      <c r="E1334" s="124">
        <v>1</v>
      </c>
      <c r="F1334" s="176"/>
      <c r="G1334" s="124">
        <f t="shared" si="0"/>
        <v>0</v>
      </c>
      <c r="H1334" s="173" t="s">
        <v>1522</v>
      </c>
      <c r="I1334" s="119"/>
      <c r="J1334" s="119"/>
      <c r="K1334" s="119"/>
      <c r="L1334" s="119"/>
      <c r="M1334" s="119"/>
      <c r="N1334" s="119"/>
      <c r="O1334" s="119"/>
      <c r="P1334" s="119"/>
      <c r="Q1334" s="119"/>
      <c r="R1334" s="119" t="s">
        <v>126</v>
      </c>
      <c r="S1334" s="119"/>
      <c r="T1334" s="119"/>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row>
    <row r="1335" spans="1:47" ht="22.5" outlineLevel="1">
      <c r="A1335" s="120">
        <v>265</v>
      </c>
      <c r="B1335" s="122" t="s">
        <v>1086</v>
      </c>
      <c r="C1335" s="138" t="s">
        <v>1085</v>
      </c>
      <c r="D1335" s="156" t="s">
        <v>125</v>
      </c>
      <c r="E1335" s="124">
        <v>1</v>
      </c>
      <c r="F1335" s="176"/>
      <c r="G1335" s="124">
        <f t="shared" si="0"/>
        <v>0</v>
      </c>
      <c r="H1335" s="173" t="s">
        <v>1522</v>
      </c>
      <c r="I1335" s="119"/>
      <c r="J1335" s="119"/>
      <c r="K1335" s="119"/>
      <c r="L1335" s="119"/>
      <c r="M1335" s="119"/>
      <c r="N1335" s="119"/>
      <c r="O1335" s="119"/>
      <c r="P1335" s="119"/>
      <c r="Q1335" s="119"/>
      <c r="R1335" s="119" t="s">
        <v>126</v>
      </c>
      <c r="S1335" s="119"/>
      <c r="T1335" s="119"/>
      <c r="U1335" s="119"/>
      <c r="V1335" s="119"/>
      <c r="W1335" s="119"/>
      <c r="X1335" s="119"/>
      <c r="Y1335" s="119"/>
      <c r="Z1335" s="119"/>
      <c r="AA1335" s="119"/>
      <c r="AB1335" s="119"/>
      <c r="AC1335" s="119"/>
      <c r="AD1335" s="119"/>
      <c r="AE1335" s="119"/>
      <c r="AF1335" s="119"/>
      <c r="AG1335" s="119"/>
      <c r="AH1335" s="119"/>
      <c r="AI1335" s="119"/>
      <c r="AJ1335" s="119"/>
      <c r="AK1335" s="119"/>
      <c r="AL1335" s="119"/>
      <c r="AM1335" s="119"/>
      <c r="AN1335" s="119"/>
      <c r="AO1335" s="119"/>
      <c r="AP1335" s="119"/>
      <c r="AQ1335" s="119"/>
      <c r="AR1335" s="119"/>
      <c r="AS1335" s="119"/>
      <c r="AT1335" s="119"/>
      <c r="AU1335" s="119"/>
    </row>
    <row r="1336" spans="1:47" ht="22.5" outlineLevel="1">
      <c r="A1336" s="120">
        <v>266</v>
      </c>
      <c r="B1336" s="122" t="s">
        <v>1087</v>
      </c>
      <c r="C1336" s="138" t="s">
        <v>1088</v>
      </c>
      <c r="D1336" s="156" t="s">
        <v>125</v>
      </c>
      <c r="E1336" s="124">
        <v>1</v>
      </c>
      <c r="F1336" s="176"/>
      <c r="G1336" s="124">
        <f t="shared" si="0"/>
        <v>0</v>
      </c>
      <c r="H1336" s="173" t="s">
        <v>1522</v>
      </c>
      <c r="I1336" s="119"/>
      <c r="J1336" s="119"/>
      <c r="K1336" s="119"/>
      <c r="L1336" s="119"/>
      <c r="M1336" s="119"/>
      <c r="N1336" s="119"/>
      <c r="O1336" s="119"/>
      <c r="P1336" s="119"/>
      <c r="Q1336" s="119"/>
      <c r="R1336" s="119" t="s">
        <v>126</v>
      </c>
      <c r="S1336" s="119"/>
      <c r="T1336" s="119"/>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row>
    <row r="1337" spans="1:47" ht="22.5" outlineLevel="1">
      <c r="A1337" s="120">
        <v>267</v>
      </c>
      <c r="B1337" s="122" t="s">
        <v>1089</v>
      </c>
      <c r="C1337" s="138" t="s">
        <v>1090</v>
      </c>
      <c r="D1337" s="156" t="s">
        <v>125</v>
      </c>
      <c r="E1337" s="124">
        <v>1</v>
      </c>
      <c r="F1337" s="176"/>
      <c r="G1337" s="124">
        <f t="shared" si="0"/>
        <v>0</v>
      </c>
      <c r="H1337" s="173" t="s">
        <v>1522</v>
      </c>
      <c r="I1337" s="119"/>
      <c r="J1337" s="119"/>
      <c r="K1337" s="119"/>
      <c r="L1337" s="119"/>
      <c r="M1337" s="119"/>
      <c r="N1337" s="119"/>
      <c r="O1337" s="119"/>
      <c r="P1337" s="119"/>
      <c r="Q1337" s="119"/>
      <c r="R1337" s="119" t="s">
        <v>126</v>
      </c>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row>
    <row r="1338" spans="1:47" ht="22.5" outlineLevel="1">
      <c r="A1338" s="120">
        <v>268</v>
      </c>
      <c r="B1338" s="122" t="s">
        <v>1091</v>
      </c>
      <c r="C1338" s="138" t="s">
        <v>1090</v>
      </c>
      <c r="D1338" s="156" t="s">
        <v>125</v>
      </c>
      <c r="E1338" s="124">
        <v>1</v>
      </c>
      <c r="F1338" s="176"/>
      <c r="G1338" s="124">
        <f t="shared" si="0"/>
        <v>0</v>
      </c>
      <c r="H1338" s="173" t="s">
        <v>1522</v>
      </c>
      <c r="I1338" s="119"/>
      <c r="J1338" s="119"/>
      <c r="K1338" s="119"/>
      <c r="L1338" s="119"/>
      <c r="M1338" s="119"/>
      <c r="N1338" s="119"/>
      <c r="O1338" s="119"/>
      <c r="P1338" s="119"/>
      <c r="Q1338" s="119"/>
      <c r="R1338" s="119" t="s">
        <v>126</v>
      </c>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row>
    <row r="1339" spans="1:47" ht="22.5" outlineLevel="1">
      <c r="A1339" s="120">
        <v>269</v>
      </c>
      <c r="B1339" s="122" t="s">
        <v>1092</v>
      </c>
      <c r="C1339" s="138" t="s">
        <v>1093</v>
      </c>
      <c r="D1339" s="156" t="s">
        <v>125</v>
      </c>
      <c r="E1339" s="124">
        <v>1</v>
      </c>
      <c r="F1339" s="176"/>
      <c r="G1339" s="124">
        <f t="shared" si="0"/>
        <v>0</v>
      </c>
      <c r="H1339" s="173" t="s">
        <v>1522</v>
      </c>
      <c r="I1339" s="119"/>
      <c r="J1339" s="119"/>
      <c r="K1339" s="119"/>
      <c r="L1339" s="119"/>
      <c r="M1339" s="119"/>
      <c r="N1339" s="119"/>
      <c r="O1339" s="119"/>
      <c r="P1339" s="119"/>
      <c r="Q1339" s="119"/>
      <c r="R1339" s="119" t="s">
        <v>126</v>
      </c>
      <c r="S1339" s="119"/>
      <c r="T1339" s="119"/>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row>
    <row r="1340" spans="1:47" ht="22.5" outlineLevel="1">
      <c r="A1340" s="120">
        <v>270</v>
      </c>
      <c r="B1340" s="122" t="s">
        <v>1094</v>
      </c>
      <c r="C1340" s="138" t="s">
        <v>1095</v>
      </c>
      <c r="D1340" s="156" t="s">
        <v>125</v>
      </c>
      <c r="E1340" s="124">
        <v>1</v>
      </c>
      <c r="F1340" s="176"/>
      <c r="G1340" s="124">
        <f t="shared" si="0"/>
        <v>0</v>
      </c>
      <c r="H1340" s="173" t="s">
        <v>1522</v>
      </c>
      <c r="I1340" s="119"/>
      <c r="J1340" s="119"/>
      <c r="K1340" s="119"/>
      <c r="L1340" s="119"/>
      <c r="M1340" s="119"/>
      <c r="N1340" s="119"/>
      <c r="O1340" s="119"/>
      <c r="P1340" s="119"/>
      <c r="Q1340" s="119"/>
      <c r="R1340" s="119" t="s">
        <v>126</v>
      </c>
      <c r="S1340" s="119"/>
      <c r="T1340" s="119"/>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row>
    <row r="1341" spans="1:47" ht="22.5" outlineLevel="1">
      <c r="A1341" s="120">
        <v>271</v>
      </c>
      <c r="B1341" s="122" t="s">
        <v>1096</v>
      </c>
      <c r="C1341" s="138" t="s">
        <v>1097</v>
      </c>
      <c r="D1341" s="156" t="s">
        <v>125</v>
      </c>
      <c r="E1341" s="124">
        <v>1</v>
      </c>
      <c r="F1341" s="176"/>
      <c r="G1341" s="124">
        <f t="shared" si="0"/>
        <v>0</v>
      </c>
      <c r="H1341" s="173" t="s">
        <v>1522</v>
      </c>
      <c r="I1341" s="119"/>
      <c r="J1341" s="119"/>
      <c r="K1341" s="119"/>
      <c r="L1341" s="119"/>
      <c r="M1341" s="119"/>
      <c r="N1341" s="119"/>
      <c r="O1341" s="119"/>
      <c r="P1341" s="119"/>
      <c r="Q1341" s="119"/>
      <c r="R1341" s="119" t="s">
        <v>126</v>
      </c>
      <c r="S1341" s="119"/>
      <c r="T1341" s="119"/>
      <c r="U1341" s="119"/>
      <c r="V1341" s="119"/>
      <c r="W1341" s="119"/>
      <c r="X1341" s="119"/>
      <c r="Y1341" s="119"/>
      <c r="Z1341" s="119"/>
      <c r="AA1341" s="119"/>
      <c r="AB1341" s="119"/>
      <c r="AC1341" s="119"/>
      <c r="AD1341" s="119"/>
      <c r="AE1341" s="119"/>
      <c r="AF1341" s="119"/>
      <c r="AG1341" s="119"/>
      <c r="AH1341" s="119"/>
      <c r="AI1341" s="119"/>
      <c r="AJ1341" s="119"/>
      <c r="AK1341" s="119"/>
      <c r="AL1341" s="119"/>
      <c r="AM1341" s="119"/>
      <c r="AN1341" s="119"/>
      <c r="AO1341" s="119"/>
      <c r="AP1341" s="119"/>
      <c r="AQ1341" s="119"/>
      <c r="AR1341" s="119"/>
      <c r="AS1341" s="119"/>
      <c r="AT1341" s="119"/>
      <c r="AU1341" s="119"/>
    </row>
    <row r="1342" spans="1:47" ht="22.5" outlineLevel="1">
      <c r="A1342" s="120">
        <v>272</v>
      </c>
      <c r="B1342" s="122" t="s">
        <v>1098</v>
      </c>
      <c r="C1342" s="138" t="s">
        <v>1099</v>
      </c>
      <c r="D1342" s="156" t="s">
        <v>125</v>
      </c>
      <c r="E1342" s="124">
        <v>1</v>
      </c>
      <c r="F1342" s="176"/>
      <c r="G1342" s="124">
        <f t="shared" si="0"/>
        <v>0</v>
      </c>
      <c r="H1342" s="173" t="s">
        <v>1522</v>
      </c>
      <c r="I1342" s="119"/>
      <c r="J1342" s="119"/>
      <c r="K1342" s="119"/>
      <c r="L1342" s="119"/>
      <c r="M1342" s="119"/>
      <c r="N1342" s="119"/>
      <c r="O1342" s="119"/>
      <c r="P1342" s="119"/>
      <c r="Q1342" s="119"/>
      <c r="R1342" s="119" t="s">
        <v>126</v>
      </c>
      <c r="S1342" s="119"/>
      <c r="T1342" s="119"/>
      <c r="U1342" s="119"/>
      <c r="V1342" s="119"/>
      <c r="W1342" s="119"/>
      <c r="X1342" s="119"/>
      <c r="Y1342" s="119"/>
      <c r="Z1342" s="119"/>
      <c r="AA1342" s="119"/>
      <c r="AB1342" s="119"/>
      <c r="AC1342" s="119"/>
      <c r="AD1342" s="119"/>
      <c r="AE1342" s="119"/>
      <c r="AF1342" s="119"/>
      <c r="AG1342" s="119"/>
      <c r="AH1342" s="119"/>
      <c r="AI1342" s="119"/>
      <c r="AJ1342" s="119"/>
      <c r="AK1342" s="119"/>
      <c r="AL1342" s="119"/>
      <c r="AM1342" s="119"/>
      <c r="AN1342" s="119"/>
      <c r="AO1342" s="119"/>
      <c r="AP1342" s="119"/>
      <c r="AQ1342" s="119"/>
      <c r="AR1342" s="119"/>
      <c r="AS1342" s="119"/>
      <c r="AT1342" s="119"/>
      <c r="AU1342" s="119"/>
    </row>
    <row r="1343" spans="1:47" ht="22.5" outlineLevel="1">
      <c r="A1343" s="120">
        <v>273</v>
      </c>
      <c r="B1343" s="122" t="s">
        <v>1100</v>
      </c>
      <c r="C1343" s="138" t="s">
        <v>1101</v>
      </c>
      <c r="D1343" s="156" t="s">
        <v>125</v>
      </c>
      <c r="E1343" s="124">
        <v>1</v>
      </c>
      <c r="F1343" s="176"/>
      <c r="G1343" s="124">
        <f t="shared" si="0"/>
        <v>0</v>
      </c>
      <c r="H1343" s="173" t="s">
        <v>1522</v>
      </c>
      <c r="I1343" s="119"/>
      <c r="J1343" s="119"/>
      <c r="K1343" s="119"/>
      <c r="L1343" s="119"/>
      <c r="M1343" s="119"/>
      <c r="N1343" s="119"/>
      <c r="O1343" s="119"/>
      <c r="P1343" s="119"/>
      <c r="Q1343" s="119"/>
      <c r="R1343" s="119" t="s">
        <v>126</v>
      </c>
      <c r="S1343" s="119"/>
      <c r="T1343" s="119"/>
      <c r="U1343" s="119"/>
      <c r="V1343" s="119"/>
      <c r="W1343" s="119"/>
      <c r="X1343" s="119"/>
      <c r="Y1343" s="119"/>
      <c r="Z1343" s="119"/>
      <c r="AA1343" s="119"/>
      <c r="AB1343" s="119"/>
      <c r="AC1343" s="119"/>
      <c r="AD1343" s="119"/>
      <c r="AE1343" s="119"/>
      <c r="AF1343" s="119"/>
      <c r="AG1343" s="119"/>
      <c r="AH1343" s="119"/>
      <c r="AI1343" s="119"/>
      <c r="AJ1343" s="119"/>
      <c r="AK1343" s="119"/>
      <c r="AL1343" s="119"/>
      <c r="AM1343" s="119"/>
      <c r="AN1343" s="119"/>
      <c r="AO1343" s="119"/>
      <c r="AP1343" s="119"/>
      <c r="AQ1343" s="119"/>
      <c r="AR1343" s="119"/>
      <c r="AS1343" s="119"/>
      <c r="AT1343" s="119"/>
      <c r="AU1343" s="119"/>
    </row>
    <row r="1344" spans="1:47" ht="22.5" outlineLevel="1">
      <c r="A1344" s="120">
        <v>274</v>
      </c>
      <c r="B1344" s="122" t="s">
        <v>1102</v>
      </c>
      <c r="C1344" s="138" t="s">
        <v>1097</v>
      </c>
      <c r="D1344" s="156" t="s">
        <v>125</v>
      </c>
      <c r="E1344" s="124">
        <v>1</v>
      </c>
      <c r="F1344" s="176"/>
      <c r="G1344" s="124">
        <f t="shared" si="0"/>
        <v>0</v>
      </c>
      <c r="H1344" s="173" t="s">
        <v>1522</v>
      </c>
      <c r="I1344" s="119"/>
      <c r="J1344" s="119"/>
      <c r="K1344" s="119"/>
      <c r="L1344" s="119"/>
      <c r="M1344" s="119"/>
      <c r="N1344" s="119"/>
      <c r="O1344" s="119"/>
      <c r="P1344" s="119"/>
      <c r="Q1344" s="119"/>
      <c r="R1344" s="119" t="s">
        <v>126</v>
      </c>
      <c r="S1344" s="119"/>
      <c r="T1344" s="119"/>
      <c r="U1344" s="119"/>
      <c r="V1344" s="119"/>
      <c r="W1344" s="119"/>
      <c r="X1344" s="119"/>
      <c r="Y1344" s="119"/>
      <c r="Z1344" s="119"/>
      <c r="AA1344" s="119"/>
      <c r="AB1344" s="119"/>
      <c r="AC1344" s="119"/>
      <c r="AD1344" s="119"/>
      <c r="AE1344" s="119"/>
      <c r="AF1344" s="119"/>
      <c r="AG1344" s="119"/>
      <c r="AH1344" s="119"/>
      <c r="AI1344" s="119"/>
      <c r="AJ1344" s="119"/>
      <c r="AK1344" s="119"/>
      <c r="AL1344" s="119"/>
      <c r="AM1344" s="119"/>
      <c r="AN1344" s="119"/>
      <c r="AO1344" s="119"/>
      <c r="AP1344" s="119"/>
      <c r="AQ1344" s="119"/>
      <c r="AR1344" s="119"/>
      <c r="AS1344" s="119"/>
      <c r="AT1344" s="119"/>
      <c r="AU1344" s="119"/>
    </row>
    <row r="1345" spans="1:47" ht="22.5" outlineLevel="1">
      <c r="A1345" s="120">
        <v>275</v>
      </c>
      <c r="B1345" s="122" t="s">
        <v>1103</v>
      </c>
      <c r="C1345" s="138" t="s">
        <v>1104</v>
      </c>
      <c r="D1345" s="156" t="s">
        <v>125</v>
      </c>
      <c r="E1345" s="124">
        <v>1</v>
      </c>
      <c r="F1345" s="176"/>
      <c r="G1345" s="124">
        <f t="shared" si="0"/>
        <v>0</v>
      </c>
      <c r="H1345" s="173" t="s">
        <v>1522</v>
      </c>
      <c r="I1345" s="119"/>
      <c r="J1345" s="119"/>
      <c r="K1345" s="119"/>
      <c r="L1345" s="119"/>
      <c r="M1345" s="119"/>
      <c r="N1345" s="119"/>
      <c r="O1345" s="119"/>
      <c r="P1345" s="119"/>
      <c r="Q1345" s="119"/>
      <c r="R1345" s="119" t="s">
        <v>126</v>
      </c>
      <c r="S1345" s="119"/>
      <c r="T1345" s="119"/>
      <c r="U1345" s="119"/>
      <c r="V1345" s="119"/>
      <c r="W1345" s="119"/>
      <c r="X1345" s="119"/>
      <c r="Y1345" s="119"/>
      <c r="Z1345" s="119"/>
      <c r="AA1345" s="119"/>
      <c r="AB1345" s="119"/>
      <c r="AC1345" s="119"/>
      <c r="AD1345" s="119"/>
      <c r="AE1345" s="119"/>
      <c r="AF1345" s="119"/>
      <c r="AG1345" s="119"/>
      <c r="AH1345" s="119"/>
      <c r="AI1345" s="119"/>
      <c r="AJ1345" s="119"/>
      <c r="AK1345" s="119"/>
      <c r="AL1345" s="119"/>
      <c r="AM1345" s="119"/>
      <c r="AN1345" s="119"/>
      <c r="AO1345" s="119"/>
      <c r="AP1345" s="119"/>
      <c r="AQ1345" s="119"/>
      <c r="AR1345" s="119"/>
      <c r="AS1345" s="119"/>
      <c r="AT1345" s="119"/>
      <c r="AU1345" s="119"/>
    </row>
    <row r="1346" spans="1:47" ht="22.5" outlineLevel="1">
      <c r="A1346" s="120">
        <v>276</v>
      </c>
      <c r="B1346" s="122" t="s">
        <v>1105</v>
      </c>
      <c r="C1346" s="138" t="s">
        <v>1104</v>
      </c>
      <c r="D1346" s="156" t="s">
        <v>125</v>
      </c>
      <c r="E1346" s="124">
        <v>1</v>
      </c>
      <c r="F1346" s="176"/>
      <c r="G1346" s="124">
        <f t="shared" si="0"/>
        <v>0</v>
      </c>
      <c r="H1346" s="173" t="s">
        <v>1522</v>
      </c>
      <c r="I1346" s="119"/>
      <c r="J1346" s="119"/>
      <c r="K1346" s="119"/>
      <c r="L1346" s="119"/>
      <c r="M1346" s="119"/>
      <c r="N1346" s="119"/>
      <c r="O1346" s="119"/>
      <c r="P1346" s="119"/>
      <c r="Q1346" s="119"/>
      <c r="R1346" s="119" t="s">
        <v>126</v>
      </c>
      <c r="S1346" s="119"/>
      <c r="T1346" s="119"/>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row>
    <row r="1347" spans="1:47" ht="22.5" outlineLevel="1">
      <c r="A1347" s="120">
        <v>277</v>
      </c>
      <c r="B1347" s="122" t="s">
        <v>1106</v>
      </c>
      <c r="C1347" s="138" t="s">
        <v>1104</v>
      </c>
      <c r="D1347" s="156" t="s">
        <v>125</v>
      </c>
      <c r="E1347" s="124">
        <v>1</v>
      </c>
      <c r="F1347" s="176"/>
      <c r="G1347" s="124">
        <f t="shared" si="0"/>
        <v>0</v>
      </c>
      <c r="H1347" s="173" t="s">
        <v>1522</v>
      </c>
      <c r="I1347" s="119"/>
      <c r="J1347" s="119"/>
      <c r="K1347" s="119"/>
      <c r="L1347" s="119"/>
      <c r="M1347" s="119"/>
      <c r="N1347" s="119"/>
      <c r="O1347" s="119"/>
      <c r="P1347" s="119"/>
      <c r="Q1347" s="119"/>
      <c r="R1347" s="119" t="s">
        <v>126</v>
      </c>
      <c r="S1347" s="119"/>
      <c r="T1347" s="119"/>
      <c r="U1347" s="119"/>
      <c r="V1347" s="119"/>
      <c r="W1347" s="119"/>
      <c r="X1347" s="119"/>
      <c r="Y1347" s="119"/>
      <c r="Z1347" s="119"/>
      <c r="AA1347" s="119"/>
      <c r="AB1347" s="119"/>
      <c r="AC1347" s="119"/>
      <c r="AD1347" s="119"/>
      <c r="AE1347" s="119"/>
      <c r="AF1347" s="119"/>
      <c r="AG1347" s="119"/>
      <c r="AH1347" s="119"/>
      <c r="AI1347" s="119"/>
      <c r="AJ1347" s="119"/>
      <c r="AK1347" s="119"/>
      <c r="AL1347" s="119"/>
      <c r="AM1347" s="119"/>
      <c r="AN1347" s="119"/>
      <c r="AO1347" s="119"/>
      <c r="AP1347" s="119"/>
      <c r="AQ1347" s="119"/>
      <c r="AR1347" s="119"/>
      <c r="AS1347" s="119"/>
      <c r="AT1347" s="119"/>
      <c r="AU1347" s="119"/>
    </row>
    <row r="1348" spans="1:47" ht="22.5" outlineLevel="1">
      <c r="A1348" s="120">
        <v>278</v>
      </c>
      <c r="B1348" s="122" t="s">
        <v>1107</v>
      </c>
      <c r="C1348" s="138" t="s">
        <v>1108</v>
      </c>
      <c r="D1348" s="156" t="s">
        <v>125</v>
      </c>
      <c r="E1348" s="124">
        <v>1</v>
      </c>
      <c r="F1348" s="176"/>
      <c r="G1348" s="124">
        <f t="shared" si="0"/>
        <v>0</v>
      </c>
      <c r="H1348" s="173" t="s">
        <v>1522</v>
      </c>
      <c r="I1348" s="119"/>
      <c r="J1348" s="119"/>
      <c r="K1348" s="119"/>
      <c r="L1348" s="119"/>
      <c r="M1348" s="119"/>
      <c r="N1348" s="119"/>
      <c r="O1348" s="119"/>
      <c r="P1348" s="119"/>
      <c r="Q1348" s="119"/>
      <c r="R1348" s="119" t="s">
        <v>126</v>
      </c>
      <c r="S1348" s="119"/>
      <c r="T1348" s="119"/>
      <c r="U1348" s="119"/>
      <c r="V1348" s="119"/>
      <c r="W1348" s="119"/>
      <c r="X1348" s="119"/>
      <c r="Y1348" s="119"/>
      <c r="Z1348" s="119"/>
      <c r="AA1348" s="119"/>
      <c r="AB1348" s="119"/>
      <c r="AC1348" s="119"/>
      <c r="AD1348" s="119"/>
      <c r="AE1348" s="119"/>
      <c r="AF1348" s="119"/>
      <c r="AG1348" s="119"/>
      <c r="AH1348" s="119"/>
      <c r="AI1348" s="119"/>
      <c r="AJ1348" s="119"/>
      <c r="AK1348" s="119"/>
      <c r="AL1348" s="119"/>
      <c r="AM1348" s="119"/>
      <c r="AN1348" s="119"/>
      <c r="AO1348" s="119"/>
      <c r="AP1348" s="119"/>
      <c r="AQ1348" s="119"/>
      <c r="AR1348" s="119"/>
      <c r="AS1348" s="119"/>
      <c r="AT1348" s="119"/>
      <c r="AU1348" s="119"/>
    </row>
    <row r="1349" spans="1:47" ht="22.5" outlineLevel="1">
      <c r="A1349" s="120">
        <v>279</v>
      </c>
      <c r="B1349" s="122" t="s">
        <v>1109</v>
      </c>
      <c r="C1349" s="138" t="s">
        <v>1110</v>
      </c>
      <c r="D1349" s="156" t="s">
        <v>263</v>
      </c>
      <c r="E1349" s="124">
        <v>1.6</v>
      </c>
      <c r="F1349" s="176"/>
      <c r="G1349" s="124">
        <f t="shared" si="0"/>
        <v>0</v>
      </c>
      <c r="H1349" s="173" t="s">
        <v>1522</v>
      </c>
      <c r="I1349" s="119"/>
      <c r="J1349" s="119"/>
      <c r="K1349" s="119"/>
      <c r="L1349" s="119"/>
      <c r="M1349" s="119"/>
      <c r="N1349" s="119"/>
      <c r="O1349" s="119"/>
      <c r="P1349" s="119"/>
      <c r="Q1349" s="119"/>
      <c r="R1349" s="119" t="s">
        <v>126</v>
      </c>
      <c r="S1349" s="119"/>
      <c r="T1349" s="119"/>
      <c r="U1349" s="119"/>
      <c r="V1349" s="119"/>
      <c r="W1349" s="119"/>
      <c r="X1349" s="119"/>
      <c r="Y1349" s="119"/>
      <c r="Z1349" s="119"/>
      <c r="AA1349" s="119"/>
      <c r="AB1349" s="119"/>
      <c r="AC1349" s="119"/>
      <c r="AD1349" s="119"/>
      <c r="AE1349" s="119"/>
      <c r="AF1349" s="119"/>
      <c r="AG1349" s="119"/>
      <c r="AH1349" s="119"/>
      <c r="AI1349" s="119"/>
      <c r="AJ1349" s="119"/>
      <c r="AK1349" s="119"/>
      <c r="AL1349" s="119"/>
      <c r="AM1349" s="119"/>
      <c r="AN1349" s="119"/>
      <c r="AO1349" s="119"/>
      <c r="AP1349" s="119"/>
      <c r="AQ1349" s="119"/>
      <c r="AR1349" s="119"/>
      <c r="AS1349" s="119"/>
      <c r="AT1349" s="119"/>
      <c r="AU1349" s="119"/>
    </row>
    <row r="1350" spans="1:47" ht="22.5" outlineLevel="1">
      <c r="A1350" s="120">
        <v>280</v>
      </c>
      <c r="B1350" s="122" t="s">
        <v>1111</v>
      </c>
      <c r="C1350" s="138" t="s">
        <v>1112</v>
      </c>
      <c r="D1350" s="156" t="s">
        <v>263</v>
      </c>
      <c r="E1350" s="124">
        <v>0.63</v>
      </c>
      <c r="F1350" s="176"/>
      <c r="G1350" s="124">
        <f t="shared" si="0"/>
        <v>0</v>
      </c>
      <c r="H1350" s="173" t="s">
        <v>1522</v>
      </c>
      <c r="I1350" s="119"/>
      <c r="J1350" s="119"/>
      <c r="K1350" s="119"/>
      <c r="L1350" s="119"/>
      <c r="M1350" s="119"/>
      <c r="N1350" s="119"/>
      <c r="O1350" s="119"/>
      <c r="P1350" s="119"/>
      <c r="Q1350" s="119"/>
      <c r="R1350" s="119" t="s">
        <v>126</v>
      </c>
      <c r="S1350" s="119"/>
      <c r="T1350" s="119"/>
      <c r="U1350" s="119"/>
      <c r="V1350" s="119"/>
      <c r="W1350" s="119"/>
      <c r="X1350" s="119"/>
      <c r="Y1350" s="119"/>
      <c r="Z1350" s="119"/>
      <c r="AA1350" s="119"/>
      <c r="AB1350" s="119"/>
      <c r="AC1350" s="119"/>
      <c r="AD1350" s="119"/>
      <c r="AE1350" s="119"/>
      <c r="AF1350" s="119"/>
      <c r="AG1350" s="119"/>
      <c r="AH1350" s="119"/>
      <c r="AI1350" s="119"/>
      <c r="AJ1350" s="119"/>
      <c r="AK1350" s="119"/>
      <c r="AL1350" s="119"/>
      <c r="AM1350" s="119"/>
      <c r="AN1350" s="119"/>
      <c r="AO1350" s="119"/>
      <c r="AP1350" s="119"/>
      <c r="AQ1350" s="119"/>
      <c r="AR1350" s="119"/>
      <c r="AS1350" s="119"/>
      <c r="AT1350" s="119"/>
      <c r="AU1350" s="119"/>
    </row>
    <row r="1351" spans="1:47" ht="22.5" outlineLevel="1">
      <c r="A1351" s="120">
        <v>281</v>
      </c>
      <c r="B1351" s="122" t="s">
        <v>1113</v>
      </c>
      <c r="C1351" s="138" t="s">
        <v>1112</v>
      </c>
      <c r="D1351" s="156" t="s">
        <v>263</v>
      </c>
      <c r="E1351" s="124">
        <v>2.3719999999999999</v>
      </c>
      <c r="F1351" s="176"/>
      <c r="G1351" s="124">
        <f t="shared" si="0"/>
        <v>0</v>
      </c>
      <c r="H1351" s="173" t="s">
        <v>1522</v>
      </c>
      <c r="I1351" s="119"/>
      <c r="J1351" s="119"/>
      <c r="K1351" s="119"/>
      <c r="L1351" s="119"/>
      <c r="M1351" s="119"/>
      <c r="N1351" s="119"/>
      <c r="O1351" s="119"/>
      <c r="P1351" s="119"/>
      <c r="Q1351" s="119"/>
      <c r="R1351" s="119" t="s">
        <v>126</v>
      </c>
      <c r="S1351" s="119"/>
      <c r="T1351" s="119"/>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row>
    <row r="1352" spans="1:47" ht="22.5" outlineLevel="1">
      <c r="A1352" s="120">
        <v>282</v>
      </c>
      <c r="B1352" s="122" t="s">
        <v>1114</v>
      </c>
      <c r="C1352" s="138" t="s">
        <v>1112</v>
      </c>
      <c r="D1352" s="156" t="s">
        <v>263</v>
      </c>
      <c r="E1352" s="124">
        <v>2.79</v>
      </c>
      <c r="F1352" s="176"/>
      <c r="G1352" s="124">
        <f t="shared" si="0"/>
        <v>0</v>
      </c>
      <c r="H1352" s="173" t="s">
        <v>1522</v>
      </c>
      <c r="I1352" s="119"/>
      <c r="J1352" s="119"/>
      <c r="K1352" s="119"/>
      <c r="L1352" s="119"/>
      <c r="M1352" s="119"/>
      <c r="N1352" s="119"/>
      <c r="O1352" s="119"/>
      <c r="P1352" s="119"/>
      <c r="Q1352" s="119"/>
      <c r="R1352" s="119" t="s">
        <v>126</v>
      </c>
      <c r="S1352" s="119"/>
      <c r="T1352" s="119"/>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row>
    <row r="1353" spans="1:47" ht="22.5" outlineLevel="1">
      <c r="A1353" s="120">
        <v>283</v>
      </c>
      <c r="B1353" s="122" t="s">
        <v>1115</v>
      </c>
      <c r="C1353" s="138" t="s">
        <v>1112</v>
      </c>
      <c r="D1353" s="156" t="s">
        <v>263</v>
      </c>
      <c r="E1353" s="124">
        <v>1.53</v>
      </c>
      <c r="F1353" s="176"/>
      <c r="G1353" s="124">
        <f t="shared" si="0"/>
        <v>0</v>
      </c>
      <c r="H1353" s="173" t="s">
        <v>1522</v>
      </c>
      <c r="I1353" s="119"/>
      <c r="J1353" s="119"/>
      <c r="K1353" s="119"/>
      <c r="L1353" s="119"/>
      <c r="M1353" s="119"/>
      <c r="N1353" s="119"/>
      <c r="O1353" s="119"/>
      <c r="P1353" s="119"/>
      <c r="Q1353" s="119"/>
      <c r="R1353" s="119" t="s">
        <v>126</v>
      </c>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row>
    <row r="1354" spans="1:47" ht="22.5" outlineLevel="1">
      <c r="A1354" s="120">
        <v>284</v>
      </c>
      <c r="B1354" s="122" t="s">
        <v>1116</v>
      </c>
      <c r="C1354" s="138" t="s">
        <v>1117</v>
      </c>
      <c r="D1354" s="156" t="s">
        <v>263</v>
      </c>
      <c r="E1354" s="124">
        <v>2.5</v>
      </c>
      <c r="F1354" s="176"/>
      <c r="G1354" s="124">
        <f t="shared" si="0"/>
        <v>0</v>
      </c>
      <c r="H1354" s="173" t="s">
        <v>1522</v>
      </c>
      <c r="I1354" s="119"/>
      <c r="J1354" s="119"/>
      <c r="K1354" s="119"/>
      <c r="L1354" s="119"/>
      <c r="M1354" s="119"/>
      <c r="N1354" s="119"/>
      <c r="O1354" s="119"/>
      <c r="P1354" s="119"/>
      <c r="Q1354" s="119"/>
      <c r="R1354" s="119" t="s">
        <v>126</v>
      </c>
      <c r="S1354" s="119"/>
      <c r="T1354" s="119"/>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row>
    <row r="1355" spans="1:47" ht="22.5" outlineLevel="1">
      <c r="A1355" s="120">
        <v>285</v>
      </c>
      <c r="B1355" s="122" t="s">
        <v>1118</v>
      </c>
      <c r="C1355" s="138" t="s">
        <v>1117</v>
      </c>
      <c r="D1355" s="156" t="s">
        <v>263</v>
      </c>
      <c r="E1355" s="124">
        <v>0.6</v>
      </c>
      <c r="F1355" s="176"/>
      <c r="G1355" s="124">
        <f t="shared" si="0"/>
        <v>0</v>
      </c>
      <c r="H1355" s="173" t="s">
        <v>1522</v>
      </c>
      <c r="I1355" s="119"/>
      <c r="J1355" s="119"/>
      <c r="K1355" s="119"/>
      <c r="L1355" s="119"/>
      <c r="M1355" s="119"/>
      <c r="N1355" s="119"/>
      <c r="O1355" s="119"/>
      <c r="P1355" s="119"/>
      <c r="Q1355" s="119"/>
      <c r="R1355" s="119" t="s">
        <v>126</v>
      </c>
      <c r="S1355" s="119"/>
      <c r="T1355" s="119"/>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row>
    <row r="1356" spans="1:47" ht="22.5" outlineLevel="1">
      <c r="A1356" s="120">
        <v>286</v>
      </c>
      <c r="B1356" s="122" t="s">
        <v>1119</v>
      </c>
      <c r="C1356" s="138" t="s">
        <v>1117</v>
      </c>
      <c r="D1356" s="156" t="s">
        <v>263</v>
      </c>
      <c r="E1356" s="124">
        <v>2.1</v>
      </c>
      <c r="F1356" s="176"/>
      <c r="G1356" s="124">
        <f t="shared" si="0"/>
        <v>0</v>
      </c>
      <c r="H1356" s="173" t="s">
        <v>1522</v>
      </c>
      <c r="I1356" s="119"/>
      <c r="J1356" s="119"/>
      <c r="K1356" s="119"/>
      <c r="L1356" s="119"/>
      <c r="M1356" s="119"/>
      <c r="N1356" s="119"/>
      <c r="O1356" s="119"/>
      <c r="P1356" s="119"/>
      <c r="Q1356" s="119"/>
      <c r="R1356" s="119" t="s">
        <v>126</v>
      </c>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row>
    <row r="1357" spans="1:47" ht="22.5" outlineLevel="1">
      <c r="A1357" s="120">
        <v>287</v>
      </c>
      <c r="B1357" s="122" t="s">
        <v>1120</v>
      </c>
      <c r="C1357" s="138" t="s">
        <v>1117</v>
      </c>
      <c r="D1357" s="156" t="s">
        <v>263</v>
      </c>
      <c r="E1357" s="124">
        <v>1.8</v>
      </c>
      <c r="F1357" s="176"/>
      <c r="G1357" s="124">
        <f t="shared" si="0"/>
        <v>0</v>
      </c>
      <c r="H1357" s="173" t="s">
        <v>1522</v>
      </c>
      <c r="I1357" s="119"/>
      <c r="J1357" s="119"/>
      <c r="K1357" s="119"/>
      <c r="L1357" s="119"/>
      <c r="M1357" s="119"/>
      <c r="N1357" s="119"/>
      <c r="O1357" s="119"/>
      <c r="P1357" s="119"/>
      <c r="Q1357" s="119"/>
      <c r="R1357" s="119" t="s">
        <v>126</v>
      </c>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row>
    <row r="1358" spans="1:47" ht="22.5" outlineLevel="1">
      <c r="A1358" s="120">
        <v>288</v>
      </c>
      <c r="B1358" s="122" t="s">
        <v>1121</v>
      </c>
      <c r="C1358" s="138" t="s">
        <v>1117</v>
      </c>
      <c r="D1358" s="156" t="s">
        <v>263</v>
      </c>
      <c r="E1358" s="124">
        <v>2.4</v>
      </c>
      <c r="F1358" s="176"/>
      <c r="G1358" s="124">
        <f t="shared" si="0"/>
        <v>0</v>
      </c>
      <c r="H1358" s="173" t="s">
        <v>1522</v>
      </c>
      <c r="I1358" s="119"/>
      <c r="J1358" s="119"/>
      <c r="K1358" s="119"/>
      <c r="L1358" s="119"/>
      <c r="M1358" s="119"/>
      <c r="N1358" s="119"/>
      <c r="O1358" s="119"/>
      <c r="P1358" s="119"/>
      <c r="Q1358" s="119"/>
      <c r="R1358" s="119" t="s">
        <v>126</v>
      </c>
      <c r="S1358" s="119"/>
      <c r="T1358" s="119"/>
      <c r="U1358" s="119"/>
      <c r="V1358" s="119"/>
      <c r="W1358" s="119"/>
      <c r="X1358" s="119"/>
      <c r="Y1358" s="119"/>
      <c r="Z1358" s="119"/>
      <c r="AA1358" s="119"/>
      <c r="AB1358" s="119"/>
      <c r="AC1358" s="119"/>
      <c r="AD1358" s="119"/>
      <c r="AE1358" s="119"/>
      <c r="AF1358" s="119"/>
      <c r="AG1358" s="119"/>
      <c r="AH1358" s="119"/>
      <c r="AI1358" s="119"/>
      <c r="AJ1358" s="119"/>
      <c r="AK1358" s="119"/>
      <c r="AL1358" s="119"/>
      <c r="AM1358" s="119"/>
      <c r="AN1358" s="119"/>
      <c r="AO1358" s="119"/>
      <c r="AP1358" s="119"/>
      <c r="AQ1358" s="119"/>
      <c r="AR1358" s="119"/>
      <c r="AS1358" s="119"/>
      <c r="AT1358" s="119"/>
      <c r="AU1358" s="119"/>
    </row>
    <row r="1359" spans="1:47" ht="22.5" outlineLevel="1">
      <c r="A1359" s="120">
        <v>289</v>
      </c>
      <c r="B1359" s="122" t="s">
        <v>1122</v>
      </c>
      <c r="C1359" s="138" t="s">
        <v>1117</v>
      </c>
      <c r="D1359" s="156" t="s">
        <v>263</v>
      </c>
      <c r="E1359" s="124">
        <v>1.2</v>
      </c>
      <c r="F1359" s="176"/>
      <c r="G1359" s="124">
        <f t="shared" si="0"/>
        <v>0</v>
      </c>
      <c r="H1359" s="173" t="s">
        <v>1522</v>
      </c>
      <c r="I1359" s="119"/>
      <c r="J1359" s="119"/>
      <c r="K1359" s="119"/>
      <c r="L1359" s="119"/>
      <c r="M1359" s="119"/>
      <c r="N1359" s="119"/>
      <c r="O1359" s="119"/>
      <c r="P1359" s="119"/>
      <c r="Q1359" s="119"/>
      <c r="R1359" s="119" t="s">
        <v>126</v>
      </c>
      <c r="S1359" s="119"/>
      <c r="T1359" s="119"/>
      <c r="U1359" s="119"/>
      <c r="V1359" s="119"/>
      <c r="W1359" s="119"/>
      <c r="X1359" s="119"/>
      <c r="Y1359" s="119"/>
      <c r="Z1359" s="119"/>
      <c r="AA1359" s="119"/>
      <c r="AB1359" s="119"/>
      <c r="AC1359" s="119"/>
      <c r="AD1359" s="119"/>
      <c r="AE1359" s="119"/>
      <c r="AF1359" s="119"/>
      <c r="AG1359" s="119"/>
      <c r="AH1359" s="119"/>
      <c r="AI1359" s="119"/>
      <c r="AJ1359" s="119"/>
      <c r="AK1359" s="119"/>
      <c r="AL1359" s="119"/>
      <c r="AM1359" s="119"/>
      <c r="AN1359" s="119"/>
      <c r="AO1359" s="119"/>
      <c r="AP1359" s="119"/>
      <c r="AQ1359" s="119"/>
      <c r="AR1359" s="119"/>
      <c r="AS1359" s="119"/>
      <c r="AT1359" s="119"/>
      <c r="AU1359" s="119"/>
    </row>
    <row r="1360" spans="1:47" ht="22.5" outlineLevel="1">
      <c r="A1360" s="120">
        <v>290</v>
      </c>
      <c r="B1360" s="122" t="s">
        <v>1123</v>
      </c>
      <c r="C1360" s="138" t="s">
        <v>1110</v>
      </c>
      <c r="D1360" s="156" t="s">
        <v>263</v>
      </c>
      <c r="E1360" s="124">
        <v>1.8</v>
      </c>
      <c r="F1360" s="176"/>
      <c r="G1360" s="124">
        <f t="shared" si="0"/>
        <v>0</v>
      </c>
      <c r="H1360" s="173" t="s">
        <v>1522</v>
      </c>
      <c r="I1360" s="119"/>
      <c r="J1360" s="119"/>
      <c r="K1360" s="119"/>
      <c r="L1360" s="119"/>
      <c r="M1360" s="119"/>
      <c r="N1360" s="119"/>
      <c r="O1360" s="119"/>
      <c r="P1360" s="119"/>
      <c r="Q1360" s="119"/>
      <c r="R1360" s="119" t="s">
        <v>126</v>
      </c>
      <c r="S1360" s="119"/>
      <c r="T1360" s="119"/>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row>
    <row r="1361" spans="1:47" ht="22.5" outlineLevel="1">
      <c r="A1361" s="120">
        <v>291</v>
      </c>
      <c r="B1361" s="122" t="s">
        <v>1124</v>
      </c>
      <c r="C1361" s="138" t="s">
        <v>1110</v>
      </c>
      <c r="D1361" s="156" t="s">
        <v>263</v>
      </c>
      <c r="E1361" s="124">
        <v>0.6</v>
      </c>
      <c r="F1361" s="176"/>
      <c r="G1361" s="124">
        <f t="shared" si="0"/>
        <v>0</v>
      </c>
      <c r="H1361" s="173" t="s">
        <v>1522</v>
      </c>
      <c r="I1361" s="119"/>
      <c r="J1361" s="119"/>
      <c r="K1361" s="119"/>
      <c r="L1361" s="119"/>
      <c r="M1361" s="119"/>
      <c r="N1361" s="119"/>
      <c r="O1361" s="119"/>
      <c r="P1361" s="119"/>
      <c r="Q1361" s="119"/>
      <c r="R1361" s="119" t="s">
        <v>126</v>
      </c>
      <c r="S1361" s="119"/>
      <c r="T1361" s="119"/>
      <c r="U1361" s="119"/>
      <c r="V1361" s="119"/>
      <c r="W1361" s="119"/>
      <c r="X1361" s="119"/>
      <c r="Y1361" s="119"/>
      <c r="Z1361" s="119"/>
      <c r="AA1361" s="119"/>
      <c r="AB1361" s="119"/>
      <c r="AC1361" s="119"/>
      <c r="AD1361" s="119"/>
      <c r="AE1361" s="119"/>
      <c r="AF1361" s="119"/>
      <c r="AG1361" s="119"/>
      <c r="AH1361" s="119"/>
      <c r="AI1361" s="119"/>
      <c r="AJ1361" s="119"/>
      <c r="AK1361" s="119"/>
      <c r="AL1361" s="119"/>
      <c r="AM1361" s="119"/>
      <c r="AN1361" s="119"/>
      <c r="AO1361" s="119"/>
      <c r="AP1361" s="119"/>
      <c r="AQ1361" s="119"/>
      <c r="AR1361" s="119"/>
      <c r="AS1361" s="119"/>
      <c r="AT1361" s="119"/>
      <c r="AU1361" s="119"/>
    </row>
    <row r="1362" spans="1:47" ht="22.5" outlineLevel="1">
      <c r="A1362" s="120">
        <v>292</v>
      </c>
      <c r="B1362" s="122" t="s">
        <v>1125</v>
      </c>
      <c r="C1362" s="138" t="s">
        <v>1126</v>
      </c>
      <c r="D1362" s="156" t="s">
        <v>263</v>
      </c>
      <c r="E1362" s="124">
        <v>8.75</v>
      </c>
      <c r="F1362" s="176"/>
      <c r="G1362" s="124">
        <f t="shared" si="0"/>
        <v>0</v>
      </c>
      <c r="H1362" s="173" t="s">
        <v>1522</v>
      </c>
      <c r="I1362" s="119"/>
      <c r="J1362" s="119"/>
      <c r="K1362" s="119"/>
      <c r="L1362" s="119"/>
      <c r="M1362" s="119"/>
      <c r="N1362" s="119"/>
      <c r="O1362" s="119"/>
      <c r="P1362" s="119"/>
      <c r="Q1362" s="119"/>
      <c r="R1362" s="119" t="s">
        <v>126</v>
      </c>
      <c r="S1362" s="119"/>
      <c r="T1362" s="119"/>
      <c r="U1362" s="119"/>
      <c r="V1362" s="119"/>
      <c r="W1362" s="119"/>
      <c r="X1362" s="119"/>
      <c r="Y1362" s="119"/>
      <c r="Z1362" s="119"/>
      <c r="AA1362" s="119"/>
      <c r="AB1362" s="119"/>
      <c r="AC1362" s="119"/>
      <c r="AD1362" s="119"/>
      <c r="AE1362" s="119"/>
      <c r="AF1362" s="119"/>
      <c r="AG1362" s="119"/>
      <c r="AH1362" s="119"/>
      <c r="AI1362" s="119"/>
      <c r="AJ1362" s="119"/>
      <c r="AK1362" s="119"/>
      <c r="AL1362" s="119"/>
      <c r="AM1362" s="119"/>
      <c r="AN1362" s="119"/>
      <c r="AO1362" s="119"/>
      <c r="AP1362" s="119"/>
      <c r="AQ1362" s="119"/>
      <c r="AR1362" s="119"/>
      <c r="AS1362" s="119"/>
      <c r="AT1362" s="119"/>
      <c r="AU1362" s="119"/>
    </row>
    <row r="1363" spans="1:47" ht="22.5" outlineLevel="1">
      <c r="A1363" s="120">
        <v>293</v>
      </c>
      <c r="B1363" s="122" t="s">
        <v>1127</v>
      </c>
      <c r="C1363" s="138" t="s">
        <v>1128</v>
      </c>
      <c r="D1363" s="156" t="s">
        <v>263</v>
      </c>
      <c r="E1363" s="124">
        <v>2.39</v>
      </c>
      <c r="F1363" s="176"/>
      <c r="G1363" s="124">
        <f t="shared" si="0"/>
        <v>0</v>
      </c>
      <c r="H1363" s="173" t="s">
        <v>1522</v>
      </c>
      <c r="I1363" s="119"/>
      <c r="J1363" s="119"/>
      <c r="K1363" s="119"/>
      <c r="L1363" s="119"/>
      <c r="M1363" s="119"/>
      <c r="N1363" s="119"/>
      <c r="O1363" s="119"/>
      <c r="P1363" s="119"/>
      <c r="Q1363" s="119"/>
      <c r="R1363" s="119" t="s">
        <v>126</v>
      </c>
      <c r="S1363" s="119"/>
      <c r="T1363" s="119"/>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row>
    <row r="1364" spans="1:47" ht="22.5" outlineLevel="1">
      <c r="A1364" s="120">
        <v>294</v>
      </c>
      <c r="B1364" s="122" t="s">
        <v>1129</v>
      </c>
      <c r="C1364" s="138" t="s">
        <v>1128</v>
      </c>
      <c r="D1364" s="156" t="s">
        <v>263</v>
      </c>
      <c r="E1364" s="124">
        <v>6</v>
      </c>
      <c r="F1364" s="176"/>
      <c r="G1364" s="124">
        <f t="shared" si="0"/>
        <v>0</v>
      </c>
      <c r="H1364" s="173" t="s">
        <v>1522</v>
      </c>
      <c r="I1364" s="119"/>
      <c r="J1364" s="119"/>
      <c r="K1364" s="119"/>
      <c r="L1364" s="119"/>
      <c r="M1364" s="119"/>
      <c r="N1364" s="119"/>
      <c r="O1364" s="119"/>
      <c r="P1364" s="119"/>
      <c r="Q1364" s="119"/>
      <c r="R1364" s="119" t="s">
        <v>126</v>
      </c>
      <c r="S1364" s="119"/>
      <c r="T1364" s="119"/>
      <c r="U1364" s="119"/>
      <c r="V1364" s="119"/>
      <c r="W1364" s="119"/>
      <c r="X1364" s="119"/>
      <c r="Y1364" s="119"/>
      <c r="Z1364" s="119"/>
      <c r="AA1364" s="119"/>
      <c r="AB1364" s="119"/>
      <c r="AC1364" s="119"/>
      <c r="AD1364" s="119"/>
      <c r="AE1364" s="119"/>
      <c r="AF1364" s="119"/>
      <c r="AG1364" s="119"/>
      <c r="AH1364" s="119"/>
      <c r="AI1364" s="119"/>
      <c r="AJ1364" s="119"/>
      <c r="AK1364" s="119"/>
      <c r="AL1364" s="119"/>
      <c r="AM1364" s="119"/>
      <c r="AN1364" s="119"/>
      <c r="AO1364" s="119"/>
      <c r="AP1364" s="119"/>
      <c r="AQ1364" s="119"/>
      <c r="AR1364" s="119"/>
      <c r="AS1364" s="119"/>
      <c r="AT1364" s="119"/>
      <c r="AU1364" s="119"/>
    </row>
    <row r="1365" spans="1:47" ht="56.25" outlineLevel="1">
      <c r="A1365" s="120">
        <v>295</v>
      </c>
      <c r="B1365" s="122" t="s">
        <v>1417</v>
      </c>
      <c r="C1365" s="138" t="s">
        <v>1486</v>
      </c>
      <c r="D1365" s="156" t="s">
        <v>125</v>
      </c>
      <c r="E1365" s="124">
        <v>1</v>
      </c>
      <c r="F1365" s="176"/>
      <c r="G1365" s="176">
        <f t="shared" si="0"/>
        <v>0</v>
      </c>
      <c r="H1365" s="173" t="s">
        <v>1522</v>
      </c>
      <c r="I1365" s="119"/>
      <c r="J1365" s="119"/>
      <c r="K1365" s="119"/>
      <c r="L1365" s="119"/>
      <c r="M1365" s="119"/>
      <c r="N1365" s="119"/>
      <c r="O1365" s="119"/>
      <c r="P1365" s="119"/>
      <c r="Q1365" s="119"/>
      <c r="R1365" s="119"/>
      <c r="S1365" s="119"/>
      <c r="T1365" s="119"/>
      <c r="U1365" s="119"/>
      <c r="V1365" s="119"/>
      <c r="W1365" s="119"/>
      <c r="X1365" s="119"/>
      <c r="Y1365" s="119"/>
      <c r="Z1365" s="119"/>
      <c r="AA1365" s="119"/>
      <c r="AB1365" s="119"/>
      <c r="AC1365" s="119"/>
      <c r="AD1365" s="119"/>
      <c r="AE1365" s="119"/>
      <c r="AF1365" s="119"/>
      <c r="AG1365" s="119"/>
      <c r="AH1365" s="119"/>
      <c r="AI1365" s="119"/>
      <c r="AJ1365" s="119"/>
      <c r="AK1365" s="119"/>
      <c r="AL1365" s="119"/>
      <c r="AM1365" s="119"/>
      <c r="AN1365" s="119"/>
      <c r="AO1365" s="119"/>
      <c r="AP1365" s="119"/>
      <c r="AQ1365" s="119"/>
      <c r="AR1365" s="119"/>
      <c r="AS1365" s="119"/>
      <c r="AT1365" s="119"/>
      <c r="AU1365" s="119"/>
    </row>
    <row r="1366" spans="1:47" ht="56.25" outlineLevel="1">
      <c r="A1366" s="120">
        <v>296</v>
      </c>
      <c r="B1366" s="122" t="s">
        <v>1418</v>
      </c>
      <c r="C1366" s="138" t="s">
        <v>1486</v>
      </c>
      <c r="D1366" s="156" t="s">
        <v>125</v>
      </c>
      <c r="E1366" s="176">
        <v>1</v>
      </c>
      <c r="F1366" s="176"/>
      <c r="G1366" s="176">
        <f t="shared" si="0"/>
        <v>0</v>
      </c>
      <c r="H1366" s="173" t="s">
        <v>1522</v>
      </c>
      <c r="I1366" s="119"/>
      <c r="J1366" s="119"/>
      <c r="K1366" s="119"/>
      <c r="L1366" s="119"/>
      <c r="M1366" s="119"/>
      <c r="N1366" s="119"/>
      <c r="O1366" s="119"/>
      <c r="P1366" s="119"/>
      <c r="Q1366" s="119"/>
      <c r="R1366" s="119"/>
      <c r="S1366" s="119"/>
      <c r="T1366" s="119"/>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row>
    <row r="1367" spans="1:47" ht="56.25" outlineLevel="1">
      <c r="A1367" s="120">
        <v>297</v>
      </c>
      <c r="B1367" s="122" t="s">
        <v>1419</v>
      </c>
      <c r="C1367" s="138" t="s">
        <v>1487</v>
      </c>
      <c r="D1367" s="156" t="s">
        <v>125</v>
      </c>
      <c r="E1367" s="176">
        <v>1</v>
      </c>
      <c r="F1367" s="176"/>
      <c r="G1367" s="176">
        <f t="shared" si="0"/>
        <v>0</v>
      </c>
      <c r="H1367" s="173" t="s">
        <v>1522</v>
      </c>
      <c r="I1367" s="119"/>
      <c r="J1367" s="119"/>
      <c r="K1367" s="119"/>
      <c r="L1367" s="119"/>
      <c r="M1367" s="119"/>
      <c r="N1367" s="119"/>
      <c r="O1367" s="119"/>
      <c r="P1367" s="119"/>
      <c r="Q1367" s="119"/>
      <c r="R1367" s="119"/>
      <c r="S1367" s="119"/>
      <c r="T1367" s="119"/>
      <c r="U1367" s="119"/>
      <c r="V1367" s="119"/>
      <c r="W1367" s="119"/>
      <c r="X1367" s="119"/>
      <c r="Y1367" s="119"/>
      <c r="Z1367" s="119"/>
      <c r="AA1367" s="119"/>
      <c r="AB1367" s="119"/>
      <c r="AC1367" s="119"/>
      <c r="AD1367" s="119"/>
      <c r="AE1367" s="119"/>
      <c r="AF1367" s="119"/>
      <c r="AG1367" s="119"/>
      <c r="AH1367" s="119"/>
      <c r="AI1367" s="119"/>
      <c r="AJ1367" s="119"/>
      <c r="AK1367" s="119"/>
      <c r="AL1367" s="119"/>
      <c r="AM1367" s="119"/>
      <c r="AN1367" s="119"/>
      <c r="AO1367" s="119"/>
      <c r="AP1367" s="119"/>
      <c r="AQ1367" s="119"/>
      <c r="AR1367" s="119"/>
      <c r="AS1367" s="119"/>
      <c r="AT1367" s="119"/>
      <c r="AU1367" s="119"/>
    </row>
    <row r="1368" spans="1:47" ht="56.25" outlineLevel="1">
      <c r="A1368" s="120">
        <v>298</v>
      </c>
      <c r="B1368" s="122" t="s">
        <v>1420</v>
      </c>
      <c r="C1368" s="138" t="s">
        <v>1488</v>
      </c>
      <c r="D1368" s="156" t="s">
        <v>125</v>
      </c>
      <c r="E1368" s="176">
        <v>1</v>
      </c>
      <c r="F1368" s="176"/>
      <c r="G1368" s="176">
        <f t="shared" si="0"/>
        <v>0</v>
      </c>
      <c r="H1368" s="173" t="s">
        <v>1522</v>
      </c>
      <c r="I1368" s="119"/>
      <c r="J1368" s="119"/>
      <c r="K1368" s="119"/>
      <c r="L1368" s="119"/>
      <c r="M1368" s="119"/>
      <c r="N1368" s="119"/>
      <c r="O1368" s="119"/>
      <c r="P1368" s="119"/>
      <c r="Q1368" s="119"/>
      <c r="R1368" s="119"/>
      <c r="S1368" s="119"/>
      <c r="T1368" s="119"/>
      <c r="U1368" s="119"/>
      <c r="V1368" s="119"/>
      <c r="W1368" s="119"/>
      <c r="X1368" s="119"/>
      <c r="Y1368" s="119"/>
      <c r="Z1368" s="119"/>
      <c r="AA1368" s="119"/>
      <c r="AB1368" s="119"/>
      <c r="AC1368" s="119"/>
      <c r="AD1368" s="119"/>
      <c r="AE1368" s="119"/>
      <c r="AF1368" s="119"/>
      <c r="AG1368" s="119"/>
      <c r="AH1368" s="119"/>
      <c r="AI1368" s="119"/>
      <c r="AJ1368" s="119"/>
      <c r="AK1368" s="119"/>
      <c r="AL1368" s="119"/>
      <c r="AM1368" s="119"/>
      <c r="AN1368" s="119"/>
      <c r="AO1368" s="119"/>
      <c r="AP1368" s="119"/>
      <c r="AQ1368" s="119"/>
      <c r="AR1368" s="119"/>
      <c r="AS1368" s="119"/>
      <c r="AT1368" s="119"/>
      <c r="AU1368" s="119"/>
    </row>
    <row r="1369" spans="1:47" ht="45" outlineLevel="1">
      <c r="A1369" s="120">
        <v>299</v>
      </c>
      <c r="B1369" s="122" t="s">
        <v>1421</v>
      </c>
      <c r="C1369" s="138" t="s">
        <v>1489</v>
      </c>
      <c r="D1369" s="156" t="s">
        <v>125</v>
      </c>
      <c r="E1369" s="176">
        <v>1</v>
      </c>
      <c r="F1369" s="176"/>
      <c r="G1369" s="176">
        <f t="shared" si="0"/>
        <v>0</v>
      </c>
      <c r="H1369" s="173" t="s">
        <v>1522</v>
      </c>
      <c r="I1369" s="119"/>
      <c r="J1369" s="119"/>
      <c r="K1369" s="119"/>
      <c r="L1369" s="119"/>
      <c r="M1369" s="119"/>
      <c r="N1369" s="119"/>
      <c r="O1369" s="119"/>
      <c r="P1369" s="119"/>
      <c r="Q1369" s="119"/>
      <c r="R1369" s="119"/>
      <c r="S1369" s="119"/>
      <c r="T1369" s="119"/>
      <c r="U1369" s="119"/>
      <c r="V1369" s="119"/>
      <c r="W1369" s="119"/>
      <c r="X1369" s="119"/>
      <c r="Y1369" s="119"/>
      <c r="Z1369" s="119"/>
      <c r="AA1369" s="119"/>
      <c r="AB1369" s="119"/>
      <c r="AC1369" s="119"/>
      <c r="AD1369" s="119"/>
      <c r="AE1369" s="119"/>
      <c r="AF1369" s="119"/>
      <c r="AG1369" s="119"/>
      <c r="AH1369" s="119"/>
      <c r="AI1369" s="119"/>
      <c r="AJ1369" s="119"/>
      <c r="AK1369" s="119"/>
      <c r="AL1369" s="119"/>
      <c r="AM1369" s="119"/>
      <c r="AN1369" s="119"/>
      <c r="AO1369" s="119"/>
      <c r="AP1369" s="119"/>
      <c r="AQ1369" s="119"/>
      <c r="AR1369" s="119"/>
      <c r="AS1369" s="119"/>
      <c r="AT1369" s="119"/>
      <c r="AU1369" s="119"/>
    </row>
    <row r="1370" spans="1:47" ht="45" outlineLevel="1">
      <c r="A1370" s="120">
        <v>300</v>
      </c>
      <c r="B1370" s="122" t="s">
        <v>1422</v>
      </c>
      <c r="C1370" s="138" t="s">
        <v>1489</v>
      </c>
      <c r="D1370" s="156" t="s">
        <v>125</v>
      </c>
      <c r="E1370" s="176">
        <v>1</v>
      </c>
      <c r="F1370" s="176"/>
      <c r="G1370" s="176">
        <f t="shared" si="0"/>
        <v>0</v>
      </c>
      <c r="H1370" s="173" t="s">
        <v>1522</v>
      </c>
      <c r="I1370" s="119"/>
      <c r="J1370" s="119"/>
      <c r="K1370" s="119"/>
      <c r="L1370" s="119"/>
      <c r="M1370" s="119"/>
      <c r="N1370" s="119"/>
      <c r="O1370" s="119"/>
      <c r="P1370" s="119"/>
      <c r="Q1370" s="119"/>
      <c r="R1370" s="119"/>
      <c r="S1370" s="119"/>
      <c r="T1370" s="119"/>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row>
    <row r="1371" spans="1:47" ht="56.25" outlineLevel="1">
      <c r="A1371" s="120">
        <v>301</v>
      </c>
      <c r="B1371" s="122" t="s">
        <v>1423</v>
      </c>
      <c r="C1371" s="138" t="s">
        <v>1490</v>
      </c>
      <c r="D1371" s="156" t="s">
        <v>125</v>
      </c>
      <c r="E1371" s="176">
        <v>1</v>
      </c>
      <c r="F1371" s="176"/>
      <c r="G1371" s="176">
        <f t="shared" si="0"/>
        <v>0</v>
      </c>
      <c r="H1371" s="173" t="s">
        <v>1522</v>
      </c>
      <c r="I1371" s="119"/>
      <c r="J1371" s="119"/>
      <c r="K1371" s="119"/>
      <c r="L1371" s="119"/>
      <c r="M1371" s="119"/>
      <c r="N1371" s="119"/>
      <c r="O1371" s="119"/>
      <c r="P1371" s="119"/>
      <c r="Q1371" s="119"/>
      <c r="R1371" s="119"/>
      <c r="S1371" s="119"/>
      <c r="T1371" s="119"/>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row>
    <row r="1372" spans="1:47" ht="56.25" outlineLevel="1">
      <c r="A1372" s="120">
        <v>302</v>
      </c>
      <c r="B1372" s="122" t="s">
        <v>1424</v>
      </c>
      <c r="C1372" s="138" t="s">
        <v>1491</v>
      </c>
      <c r="D1372" s="156" t="s">
        <v>125</v>
      </c>
      <c r="E1372" s="176">
        <v>1</v>
      </c>
      <c r="F1372" s="176"/>
      <c r="G1372" s="176">
        <f t="shared" si="0"/>
        <v>0</v>
      </c>
      <c r="H1372" s="173" t="s">
        <v>1522</v>
      </c>
      <c r="I1372" s="119"/>
      <c r="J1372" s="119"/>
      <c r="K1372" s="119"/>
      <c r="L1372" s="119"/>
      <c r="M1372" s="119"/>
      <c r="N1372" s="119"/>
      <c r="O1372" s="119"/>
      <c r="P1372" s="119"/>
      <c r="Q1372" s="119"/>
      <c r="R1372" s="119"/>
      <c r="S1372" s="119"/>
      <c r="T1372" s="119"/>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row>
    <row r="1373" spans="1:47" ht="45" outlineLevel="1">
      <c r="A1373" s="120">
        <v>303</v>
      </c>
      <c r="B1373" s="122" t="s">
        <v>1425</v>
      </c>
      <c r="C1373" s="138" t="s">
        <v>1492</v>
      </c>
      <c r="D1373" s="156" t="s">
        <v>125</v>
      </c>
      <c r="E1373" s="176">
        <v>1</v>
      </c>
      <c r="F1373" s="176"/>
      <c r="G1373" s="176">
        <f t="shared" si="0"/>
        <v>0</v>
      </c>
      <c r="H1373" s="173" t="s">
        <v>1522</v>
      </c>
      <c r="I1373" s="119"/>
      <c r="J1373" s="119"/>
      <c r="K1373" s="119"/>
      <c r="L1373" s="119"/>
      <c r="M1373" s="119"/>
      <c r="N1373" s="119"/>
      <c r="O1373" s="119"/>
      <c r="P1373" s="119"/>
      <c r="Q1373" s="119"/>
      <c r="R1373" s="119"/>
      <c r="S1373" s="119"/>
      <c r="T1373" s="119"/>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row>
    <row r="1374" spans="1:47" ht="45" outlineLevel="1">
      <c r="A1374" s="120">
        <v>304</v>
      </c>
      <c r="B1374" s="122" t="s">
        <v>1426</v>
      </c>
      <c r="C1374" s="138" t="s">
        <v>1493</v>
      </c>
      <c r="D1374" s="156" t="s">
        <v>125</v>
      </c>
      <c r="E1374" s="176">
        <v>1</v>
      </c>
      <c r="F1374" s="176"/>
      <c r="G1374" s="176">
        <f t="shared" si="0"/>
        <v>0</v>
      </c>
      <c r="H1374" s="173" t="s">
        <v>1522</v>
      </c>
      <c r="I1374" s="119"/>
      <c r="J1374" s="119"/>
      <c r="K1374" s="119"/>
      <c r="L1374" s="119"/>
      <c r="M1374" s="119"/>
      <c r="N1374" s="119"/>
      <c r="O1374" s="119"/>
      <c r="P1374" s="119"/>
      <c r="Q1374" s="119"/>
      <c r="R1374" s="119"/>
      <c r="S1374" s="119"/>
      <c r="T1374" s="119"/>
      <c r="U1374" s="119"/>
      <c r="V1374" s="119"/>
      <c r="W1374" s="119"/>
      <c r="X1374" s="119"/>
      <c r="Y1374" s="119"/>
      <c r="Z1374" s="119"/>
      <c r="AA1374" s="119"/>
      <c r="AB1374" s="119"/>
      <c r="AC1374" s="119"/>
      <c r="AD1374" s="119"/>
      <c r="AE1374" s="119"/>
      <c r="AF1374" s="119"/>
      <c r="AG1374" s="119"/>
      <c r="AH1374" s="119"/>
      <c r="AI1374" s="119"/>
      <c r="AJ1374" s="119"/>
      <c r="AK1374" s="119"/>
      <c r="AL1374" s="119"/>
      <c r="AM1374" s="119"/>
      <c r="AN1374" s="119"/>
      <c r="AO1374" s="119"/>
      <c r="AP1374" s="119"/>
      <c r="AQ1374" s="119"/>
      <c r="AR1374" s="119"/>
      <c r="AS1374" s="119"/>
      <c r="AT1374" s="119"/>
      <c r="AU1374" s="119"/>
    </row>
    <row r="1375" spans="1:47" ht="45" outlineLevel="1">
      <c r="A1375" s="120">
        <v>305</v>
      </c>
      <c r="B1375" s="122" t="s">
        <v>1427</v>
      </c>
      <c r="C1375" s="138" t="s">
        <v>1493</v>
      </c>
      <c r="D1375" s="156" t="s">
        <v>125</v>
      </c>
      <c r="E1375" s="176">
        <v>1</v>
      </c>
      <c r="F1375" s="176"/>
      <c r="G1375" s="176">
        <f t="shared" si="0"/>
        <v>0</v>
      </c>
      <c r="H1375" s="173" t="s">
        <v>1522</v>
      </c>
      <c r="I1375" s="119"/>
      <c r="J1375" s="119"/>
      <c r="K1375" s="119"/>
      <c r="L1375" s="119"/>
      <c r="M1375" s="119"/>
      <c r="N1375" s="119"/>
      <c r="O1375" s="119"/>
      <c r="P1375" s="119"/>
      <c r="Q1375" s="119"/>
      <c r="R1375" s="119"/>
      <c r="S1375" s="119"/>
      <c r="T1375" s="119"/>
      <c r="U1375" s="119"/>
      <c r="V1375" s="119"/>
      <c r="W1375" s="119"/>
      <c r="X1375" s="119"/>
      <c r="Y1375" s="119"/>
      <c r="Z1375" s="119"/>
      <c r="AA1375" s="119"/>
      <c r="AB1375" s="119"/>
      <c r="AC1375" s="119"/>
      <c r="AD1375" s="119"/>
      <c r="AE1375" s="119"/>
      <c r="AF1375" s="119"/>
      <c r="AG1375" s="119"/>
      <c r="AH1375" s="119"/>
      <c r="AI1375" s="119"/>
      <c r="AJ1375" s="119"/>
      <c r="AK1375" s="119"/>
      <c r="AL1375" s="119"/>
      <c r="AM1375" s="119"/>
      <c r="AN1375" s="119"/>
      <c r="AO1375" s="119"/>
      <c r="AP1375" s="119"/>
      <c r="AQ1375" s="119"/>
      <c r="AR1375" s="119"/>
      <c r="AS1375" s="119"/>
      <c r="AT1375" s="119"/>
      <c r="AU1375" s="119"/>
    </row>
    <row r="1376" spans="1:47" ht="45" outlineLevel="1">
      <c r="A1376" s="120">
        <v>306</v>
      </c>
      <c r="B1376" s="122" t="s">
        <v>1428</v>
      </c>
      <c r="C1376" s="138" t="s">
        <v>1493</v>
      </c>
      <c r="D1376" s="156" t="s">
        <v>125</v>
      </c>
      <c r="E1376" s="176">
        <v>1</v>
      </c>
      <c r="F1376" s="176"/>
      <c r="G1376" s="176">
        <f t="shared" si="0"/>
        <v>0</v>
      </c>
      <c r="H1376" s="173" t="s">
        <v>1522</v>
      </c>
      <c r="I1376" s="119"/>
      <c r="J1376" s="119"/>
      <c r="K1376" s="119"/>
      <c r="L1376" s="119"/>
      <c r="M1376" s="119"/>
      <c r="N1376" s="119"/>
      <c r="O1376" s="119"/>
      <c r="P1376" s="119"/>
      <c r="Q1376" s="119"/>
      <c r="R1376" s="119"/>
      <c r="S1376" s="119"/>
      <c r="T1376" s="119"/>
      <c r="U1376" s="119"/>
      <c r="V1376" s="119"/>
      <c r="W1376" s="119"/>
      <c r="X1376" s="119"/>
      <c r="Y1376" s="119"/>
      <c r="Z1376" s="119"/>
      <c r="AA1376" s="119"/>
      <c r="AB1376" s="119"/>
      <c r="AC1376" s="119"/>
      <c r="AD1376" s="119"/>
      <c r="AE1376" s="119"/>
      <c r="AF1376" s="119"/>
      <c r="AG1376" s="119"/>
      <c r="AH1376" s="119"/>
      <c r="AI1376" s="119"/>
      <c r="AJ1376" s="119"/>
      <c r="AK1376" s="119"/>
      <c r="AL1376" s="119"/>
      <c r="AM1376" s="119"/>
      <c r="AN1376" s="119"/>
      <c r="AO1376" s="119"/>
      <c r="AP1376" s="119"/>
      <c r="AQ1376" s="119"/>
      <c r="AR1376" s="119"/>
      <c r="AS1376" s="119"/>
      <c r="AT1376" s="119"/>
      <c r="AU1376" s="119"/>
    </row>
    <row r="1377" spans="1:47" ht="45" outlineLevel="1">
      <c r="A1377" s="120">
        <v>307</v>
      </c>
      <c r="B1377" s="122" t="s">
        <v>1429</v>
      </c>
      <c r="C1377" s="138" t="s">
        <v>1494</v>
      </c>
      <c r="D1377" s="156" t="s">
        <v>125</v>
      </c>
      <c r="E1377" s="176">
        <v>1</v>
      </c>
      <c r="F1377" s="176"/>
      <c r="G1377" s="176">
        <f t="shared" si="0"/>
        <v>0</v>
      </c>
      <c r="H1377" s="173" t="s">
        <v>1522</v>
      </c>
      <c r="I1377" s="119"/>
      <c r="J1377" s="119"/>
      <c r="K1377" s="119"/>
      <c r="L1377" s="119"/>
      <c r="M1377" s="119"/>
      <c r="N1377" s="119"/>
      <c r="O1377" s="119"/>
      <c r="P1377" s="119"/>
      <c r="Q1377" s="119"/>
      <c r="R1377" s="119"/>
      <c r="S1377" s="119"/>
      <c r="T1377" s="119"/>
      <c r="U1377" s="119"/>
      <c r="V1377" s="119"/>
      <c r="W1377" s="119"/>
      <c r="X1377" s="119"/>
      <c r="Y1377" s="119"/>
      <c r="Z1377" s="119"/>
      <c r="AA1377" s="119"/>
      <c r="AB1377" s="119"/>
      <c r="AC1377" s="119"/>
      <c r="AD1377" s="119"/>
      <c r="AE1377" s="119"/>
      <c r="AF1377" s="119"/>
      <c r="AG1377" s="119"/>
      <c r="AH1377" s="119"/>
      <c r="AI1377" s="119"/>
      <c r="AJ1377" s="119"/>
      <c r="AK1377" s="119"/>
      <c r="AL1377" s="119"/>
      <c r="AM1377" s="119"/>
      <c r="AN1377" s="119"/>
      <c r="AO1377" s="119"/>
      <c r="AP1377" s="119"/>
      <c r="AQ1377" s="119"/>
      <c r="AR1377" s="119"/>
      <c r="AS1377" s="119"/>
      <c r="AT1377" s="119"/>
      <c r="AU1377" s="119"/>
    </row>
    <row r="1378" spans="1:47" ht="45" outlineLevel="1">
      <c r="A1378" s="120">
        <v>308</v>
      </c>
      <c r="B1378" s="122" t="s">
        <v>1430</v>
      </c>
      <c r="C1378" s="138" t="s">
        <v>1495</v>
      </c>
      <c r="D1378" s="156" t="s">
        <v>125</v>
      </c>
      <c r="E1378" s="176">
        <v>1</v>
      </c>
      <c r="F1378" s="176"/>
      <c r="G1378" s="176">
        <f t="shared" si="0"/>
        <v>0</v>
      </c>
      <c r="H1378" s="173" t="s">
        <v>1522</v>
      </c>
      <c r="I1378" s="119"/>
      <c r="J1378" s="119"/>
      <c r="K1378" s="119"/>
      <c r="L1378" s="119"/>
      <c r="M1378" s="119"/>
      <c r="N1378" s="119"/>
      <c r="O1378" s="119"/>
      <c r="P1378" s="119"/>
      <c r="Q1378" s="119"/>
      <c r="R1378" s="119"/>
      <c r="S1378" s="119"/>
      <c r="T1378" s="119"/>
      <c r="U1378" s="119"/>
      <c r="V1378" s="119"/>
      <c r="W1378" s="119"/>
      <c r="X1378" s="119"/>
      <c r="Y1378" s="119"/>
      <c r="Z1378" s="119"/>
      <c r="AA1378" s="119"/>
      <c r="AB1378" s="119"/>
      <c r="AC1378" s="119"/>
      <c r="AD1378" s="119"/>
      <c r="AE1378" s="119"/>
      <c r="AF1378" s="119"/>
      <c r="AG1378" s="119"/>
      <c r="AH1378" s="119"/>
      <c r="AI1378" s="119"/>
      <c r="AJ1378" s="119"/>
      <c r="AK1378" s="119"/>
      <c r="AL1378" s="119"/>
      <c r="AM1378" s="119"/>
      <c r="AN1378" s="119"/>
      <c r="AO1378" s="119"/>
      <c r="AP1378" s="119"/>
      <c r="AQ1378" s="119"/>
      <c r="AR1378" s="119"/>
      <c r="AS1378" s="119"/>
      <c r="AT1378" s="119"/>
      <c r="AU1378" s="119"/>
    </row>
    <row r="1379" spans="1:47" ht="45" outlineLevel="1">
      <c r="A1379" s="120">
        <v>309</v>
      </c>
      <c r="B1379" s="122" t="s">
        <v>1431</v>
      </c>
      <c r="C1379" s="138" t="s">
        <v>1489</v>
      </c>
      <c r="D1379" s="156" t="s">
        <v>125</v>
      </c>
      <c r="E1379" s="176">
        <v>1</v>
      </c>
      <c r="F1379" s="176"/>
      <c r="G1379" s="176">
        <f t="shared" si="0"/>
        <v>0</v>
      </c>
      <c r="H1379" s="173" t="s">
        <v>1522</v>
      </c>
      <c r="I1379" s="119"/>
      <c r="J1379" s="119"/>
      <c r="K1379" s="119"/>
      <c r="L1379" s="119"/>
      <c r="M1379" s="119"/>
      <c r="N1379" s="119"/>
      <c r="O1379" s="119"/>
      <c r="P1379" s="119"/>
      <c r="Q1379" s="119"/>
      <c r="R1379" s="119"/>
      <c r="S1379" s="119"/>
      <c r="T1379" s="119"/>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row>
    <row r="1380" spans="1:47" ht="45" outlineLevel="1">
      <c r="A1380" s="120">
        <v>310</v>
      </c>
      <c r="B1380" s="122" t="s">
        <v>1432</v>
      </c>
      <c r="C1380" s="138" t="s">
        <v>1489</v>
      </c>
      <c r="D1380" s="156" t="s">
        <v>125</v>
      </c>
      <c r="E1380" s="176">
        <v>1</v>
      </c>
      <c r="F1380" s="176"/>
      <c r="G1380" s="176">
        <f t="shared" si="0"/>
        <v>0</v>
      </c>
      <c r="H1380" s="173" t="s">
        <v>1522</v>
      </c>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row>
    <row r="1381" spans="1:47" ht="45" outlineLevel="1">
      <c r="A1381" s="120">
        <v>311</v>
      </c>
      <c r="B1381" s="122" t="s">
        <v>1433</v>
      </c>
      <c r="C1381" s="138" t="s">
        <v>1494</v>
      </c>
      <c r="D1381" s="156" t="s">
        <v>125</v>
      </c>
      <c r="E1381" s="176">
        <v>1</v>
      </c>
      <c r="F1381" s="176"/>
      <c r="G1381" s="176">
        <f t="shared" si="0"/>
        <v>0</v>
      </c>
      <c r="H1381" s="173" t="s">
        <v>1522</v>
      </c>
      <c r="I1381" s="119"/>
      <c r="J1381" s="119"/>
      <c r="K1381" s="119"/>
      <c r="L1381" s="119"/>
      <c r="M1381" s="119"/>
      <c r="N1381" s="119"/>
      <c r="O1381" s="119"/>
      <c r="P1381" s="119"/>
      <c r="Q1381" s="119"/>
      <c r="R1381" s="119"/>
      <c r="S1381" s="119"/>
      <c r="T1381" s="119"/>
      <c r="U1381" s="119"/>
      <c r="V1381" s="119"/>
      <c r="W1381" s="119"/>
      <c r="X1381" s="119"/>
      <c r="Y1381" s="119"/>
      <c r="Z1381" s="119"/>
      <c r="AA1381" s="119"/>
      <c r="AB1381" s="119"/>
      <c r="AC1381" s="119"/>
      <c r="AD1381" s="119"/>
      <c r="AE1381" s="119"/>
      <c r="AF1381" s="119"/>
      <c r="AG1381" s="119"/>
      <c r="AH1381" s="119"/>
      <c r="AI1381" s="119"/>
      <c r="AJ1381" s="119"/>
      <c r="AK1381" s="119"/>
      <c r="AL1381" s="119"/>
      <c r="AM1381" s="119"/>
      <c r="AN1381" s="119"/>
      <c r="AO1381" s="119"/>
      <c r="AP1381" s="119"/>
      <c r="AQ1381" s="119"/>
      <c r="AR1381" s="119"/>
      <c r="AS1381" s="119"/>
      <c r="AT1381" s="119"/>
      <c r="AU1381" s="119"/>
    </row>
    <row r="1382" spans="1:47" ht="45" outlineLevel="1">
      <c r="A1382" s="120">
        <v>312</v>
      </c>
      <c r="B1382" s="122" t="s">
        <v>1434</v>
      </c>
      <c r="C1382" s="138" t="s">
        <v>1494</v>
      </c>
      <c r="D1382" s="156" t="s">
        <v>125</v>
      </c>
      <c r="E1382" s="176">
        <v>1</v>
      </c>
      <c r="F1382" s="176"/>
      <c r="G1382" s="176">
        <f t="shared" si="0"/>
        <v>0</v>
      </c>
      <c r="H1382" s="173" t="s">
        <v>1522</v>
      </c>
      <c r="I1382" s="119"/>
      <c r="J1382" s="119"/>
      <c r="K1382" s="119"/>
      <c r="L1382" s="119"/>
      <c r="M1382" s="119"/>
      <c r="N1382" s="119"/>
      <c r="O1382" s="119"/>
      <c r="P1382" s="119"/>
      <c r="Q1382" s="119"/>
      <c r="R1382" s="119"/>
      <c r="S1382" s="119"/>
      <c r="T1382" s="119"/>
      <c r="U1382" s="119"/>
      <c r="V1382" s="119"/>
      <c r="W1382" s="119"/>
      <c r="X1382" s="119"/>
      <c r="Y1382" s="119"/>
      <c r="Z1382" s="119"/>
      <c r="AA1382" s="119"/>
      <c r="AB1382" s="119"/>
      <c r="AC1382" s="119"/>
      <c r="AD1382" s="119"/>
      <c r="AE1382" s="119"/>
      <c r="AF1382" s="119"/>
      <c r="AG1382" s="119"/>
      <c r="AH1382" s="119"/>
      <c r="AI1382" s="119"/>
      <c r="AJ1382" s="119"/>
      <c r="AK1382" s="119"/>
      <c r="AL1382" s="119"/>
      <c r="AM1382" s="119"/>
      <c r="AN1382" s="119"/>
      <c r="AO1382" s="119"/>
      <c r="AP1382" s="119"/>
      <c r="AQ1382" s="119"/>
      <c r="AR1382" s="119"/>
      <c r="AS1382" s="119"/>
      <c r="AT1382" s="119"/>
      <c r="AU1382" s="119"/>
    </row>
    <row r="1383" spans="1:47" ht="45" outlineLevel="1">
      <c r="A1383" s="120">
        <v>313</v>
      </c>
      <c r="B1383" s="122" t="s">
        <v>1435</v>
      </c>
      <c r="C1383" s="138" t="s">
        <v>1494</v>
      </c>
      <c r="D1383" s="156" t="s">
        <v>125</v>
      </c>
      <c r="E1383" s="176">
        <v>1</v>
      </c>
      <c r="F1383" s="176"/>
      <c r="G1383" s="176">
        <f t="shared" si="0"/>
        <v>0</v>
      </c>
      <c r="H1383" s="173" t="s">
        <v>1522</v>
      </c>
      <c r="I1383" s="119"/>
      <c r="J1383" s="119"/>
      <c r="K1383" s="119"/>
      <c r="L1383" s="119"/>
      <c r="M1383" s="119"/>
      <c r="N1383" s="119"/>
      <c r="O1383" s="119"/>
      <c r="P1383" s="119"/>
      <c r="Q1383" s="119"/>
      <c r="R1383" s="119"/>
      <c r="S1383" s="119"/>
      <c r="T1383" s="119"/>
      <c r="U1383" s="119"/>
      <c r="V1383" s="119"/>
      <c r="W1383" s="119"/>
      <c r="X1383" s="119"/>
      <c r="Y1383" s="119"/>
      <c r="Z1383" s="119"/>
      <c r="AA1383" s="119"/>
      <c r="AB1383" s="119"/>
      <c r="AC1383" s="119"/>
      <c r="AD1383" s="119"/>
      <c r="AE1383" s="119"/>
      <c r="AF1383" s="119"/>
      <c r="AG1383" s="119"/>
      <c r="AH1383" s="119"/>
      <c r="AI1383" s="119"/>
      <c r="AJ1383" s="119"/>
      <c r="AK1383" s="119"/>
      <c r="AL1383" s="119"/>
      <c r="AM1383" s="119"/>
      <c r="AN1383" s="119"/>
      <c r="AO1383" s="119"/>
      <c r="AP1383" s="119"/>
      <c r="AQ1383" s="119"/>
      <c r="AR1383" s="119"/>
      <c r="AS1383" s="119"/>
      <c r="AT1383" s="119"/>
      <c r="AU1383" s="119"/>
    </row>
    <row r="1384" spans="1:47" ht="45" outlineLevel="1">
      <c r="A1384" s="120">
        <v>314</v>
      </c>
      <c r="B1384" s="122" t="s">
        <v>1436</v>
      </c>
      <c r="C1384" s="138" t="s">
        <v>1493</v>
      </c>
      <c r="D1384" s="156" t="s">
        <v>125</v>
      </c>
      <c r="E1384" s="176">
        <v>1</v>
      </c>
      <c r="F1384" s="176"/>
      <c r="G1384" s="176">
        <f t="shared" si="0"/>
        <v>0</v>
      </c>
      <c r="H1384" s="173" t="s">
        <v>1522</v>
      </c>
      <c r="I1384" s="119"/>
      <c r="J1384" s="119"/>
      <c r="K1384" s="119"/>
      <c r="L1384" s="119"/>
      <c r="M1384" s="119"/>
      <c r="N1384" s="119"/>
      <c r="O1384" s="119"/>
      <c r="P1384" s="119"/>
      <c r="Q1384" s="119"/>
      <c r="R1384" s="119"/>
      <c r="S1384" s="119"/>
      <c r="T1384" s="119"/>
      <c r="U1384" s="119"/>
      <c r="V1384" s="119"/>
      <c r="W1384" s="119"/>
      <c r="X1384" s="119"/>
      <c r="Y1384" s="119"/>
      <c r="Z1384" s="119"/>
      <c r="AA1384" s="119"/>
      <c r="AB1384" s="119"/>
      <c r="AC1384" s="119"/>
      <c r="AD1384" s="119"/>
      <c r="AE1384" s="119"/>
      <c r="AF1384" s="119"/>
      <c r="AG1384" s="119"/>
      <c r="AH1384" s="119"/>
      <c r="AI1384" s="119"/>
      <c r="AJ1384" s="119"/>
      <c r="AK1384" s="119"/>
      <c r="AL1384" s="119"/>
      <c r="AM1384" s="119"/>
      <c r="AN1384" s="119"/>
      <c r="AO1384" s="119"/>
      <c r="AP1384" s="119"/>
      <c r="AQ1384" s="119"/>
      <c r="AR1384" s="119"/>
      <c r="AS1384" s="119"/>
      <c r="AT1384" s="119"/>
      <c r="AU1384" s="119"/>
    </row>
    <row r="1385" spans="1:47" ht="45" outlineLevel="1">
      <c r="A1385" s="120">
        <v>315</v>
      </c>
      <c r="B1385" s="122" t="s">
        <v>1437</v>
      </c>
      <c r="C1385" s="138" t="s">
        <v>1496</v>
      </c>
      <c r="D1385" s="156" t="s">
        <v>125</v>
      </c>
      <c r="E1385" s="176">
        <v>1</v>
      </c>
      <c r="F1385" s="176"/>
      <c r="G1385" s="176">
        <f t="shared" si="0"/>
        <v>0</v>
      </c>
      <c r="H1385" s="173" t="s">
        <v>1522</v>
      </c>
      <c r="I1385" s="119"/>
      <c r="J1385" s="119"/>
      <c r="K1385" s="119"/>
      <c r="L1385" s="119"/>
      <c r="M1385" s="119"/>
      <c r="N1385" s="119"/>
      <c r="O1385" s="119"/>
      <c r="P1385" s="119"/>
      <c r="Q1385" s="119"/>
      <c r="R1385" s="119"/>
      <c r="S1385" s="119"/>
      <c r="T1385" s="119"/>
      <c r="U1385" s="119"/>
      <c r="V1385" s="119"/>
      <c r="W1385" s="119"/>
      <c r="X1385" s="119"/>
      <c r="Y1385" s="119"/>
      <c r="Z1385" s="119"/>
      <c r="AA1385" s="119"/>
      <c r="AB1385" s="119"/>
      <c r="AC1385" s="119"/>
      <c r="AD1385" s="119"/>
      <c r="AE1385" s="119"/>
      <c r="AF1385" s="119"/>
      <c r="AG1385" s="119"/>
      <c r="AH1385" s="119"/>
      <c r="AI1385" s="119"/>
      <c r="AJ1385" s="119"/>
      <c r="AK1385" s="119"/>
      <c r="AL1385" s="119"/>
      <c r="AM1385" s="119"/>
      <c r="AN1385" s="119"/>
      <c r="AO1385" s="119"/>
      <c r="AP1385" s="119"/>
      <c r="AQ1385" s="119"/>
      <c r="AR1385" s="119"/>
      <c r="AS1385" s="119"/>
      <c r="AT1385" s="119"/>
      <c r="AU1385" s="119"/>
    </row>
    <row r="1386" spans="1:47" ht="45" outlineLevel="1">
      <c r="A1386" s="120">
        <v>316</v>
      </c>
      <c r="B1386" s="122" t="s">
        <v>1438</v>
      </c>
      <c r="C1386" s="138" t="s">
        <v>1493</v>
      </c>
      <c r="D1386" s="156" t="s">
        <v>125</v>
      </c>
      <c r="E1386" s="176">
        <v>1</v>
      </c>
      <c r="F1386" s="176"/>
      <c r="G1386" s="176">
        <f t="shared" si="0"/>
        <v>0</v>
      </c>
      <c r="H1386" s="173" t="s">
        <v>1522</v>
      </c>
      <c r="I1386" s="119"/>
      <c r="J1386" s="119"/>
      <c r="K1386" s="119"/>
      <c r="L1386" s="119"/>
      <c r="M1386" s="119"/>
      <c r="N1386" s="119"/>
      <c r="O1386" s="119"/>
      <c r="P1386" s="119"/>
      <c r="Q1386" s="119"/>
      <c r="R1386" s="119"/>
      <c r="S1386" s="119"/>
      <c r="T1386" s="119"/>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row>
    <row r="1387" spans="1:47" ht="56.25" outlineLevel="1">
      <c r="A1387" s="120">
        <v>317</v>
      </c>
      <c r="B1387" s="122" t="s">
        <v>1439</v>
      </c>
      <c r="C1387" s="138" t="s">
        <v>1497</v>
      </c>
      <c r="D1387" s="156" t="s">
        <v>125</v>
      </c>
      <c r="E1387" s="176">
        <v>1</v>
      </c>
      <c r="F1387" s="176"/>
      <c r="G1387" s="176">
        <f t="shared" si="0"/>
        <v>0</v>
      </c>
      <c r="H1387" s="173" t="s">
        <v>1522</v>
      </c>
      <c r="I1387" s="119"/>
      <c r="J1387" s="119"/>
      <c r="K1387" s="119"/>
      <c r="L1387" s="119"/>
      <c r="M1387" s="119"/>
      <c r="N1387" s="119"/>
      <c r="O1387" s="119"/>
      <c r="P1387" s="119"/>
      <c r="Q1387" s="119"/>
      <c r="R1387" s="119"/>
      <c r="S1387" s="119"/>
      <c r="T1387" s="119"/>
      <c r="U1387" s="119"/>
      <c r="V1387" s="119"/>
      <c r="W1387" s="119"/>
      <c r="X1387" s="119"/>
      <c r="Y1387" s="119"/>
      <c r="Z1387" s="119"/>
      <c r="AA1387" s="119"/>
      <c r="AB1387" s="119"/>
      <c r="AC1387" s="119"/>
      <c r="AD1387" s="119"/>
      <c r="AE1387" s="119"/>
      <c r="AF1387" s="119"/>
      <c r="AG1387" s="119"/>
      <c r="AH1387" s="119"/>
      <c r="AI1387" s="119"/>
      <c r="AJ1387" s="119"/>
      <c r="AK1387" s="119"/>
      <c r="AL1387" s="119"/>
      <c r="AM1387" s="119"/>
      <c r="AN1387" s="119"/>
      <c r="AO1387" s="119"/>
      <c r="AP1387" s="119"/>
      <c r="AQ1387" s="119"/>
      <c r="AR1387" s="119"/>
      <c r="AS1387" s="119"/>
      <c r="AT1387" s="119"/>
      <c r="AU1387" s="119"/>
    </row>
    <row r="1388" spans="1:47" ht="45" outlineLevel="1">
      <c r="A1388" s="120">
        <v>318</v>
      </c>
      <c r="B1388" s="122" t="s">
        <v>1440</v>
      </c>
      <c r="C1388" s="138" t="s">
        <v>1498</v>
      </c>
      <c r="D1388" s="156" t="s">
        <v>125</v>
      </c>
      <c r="E1388" s="176">
        <v>1</v>
      </c>
      <c r="F1388" s="176"/>
      <c r="G1388" s="176">
        <f t="shared" si="0"/>
        <v>0</v>
      </c>
      <c r="H1388" s="173" t="s">
        <v>1522</v>
      </c>
      <c r="I1388" s="119"/>
      <c r="J1388" s="119"/>
      <c r="K1388" s="119"/>
      <c r="L1388" s="119"/>
      <c r="M1388" s="119"/>
      <c r="N1388" s="119"/>
      <c r="O1388" s="119"/>
      <c r="P1388" s="119"/>
      <c r="Q1388" s="119"/>
      <c r="R1388" s="119"/>
      <c r="S1388" s="119"/>
      <c r="T1388" s="119"/>
      <c r="U1388" s="119"/>
      <c r="V1388" s="119"/>
      <c r="W1388" s="119"/>
      <c r="X1388" s="119"/>
      <c r="Y1388" s="119"/>
      <c r="Z1388" s="119"/>
      <c r="AA1388" s="119"/>
      <c r="AB1388" s="119"/>
      <c r="AC1388" s="119"/>
      <c r="AD1388" s="119"/>
      <c r="AE1388" s="119"/>
      <c r="AF1388" s="119"/>
      <c r="AG1388" s="119"/>
      <c r="AH1388" s="119"/>
      <c r="AI1388" s="119"/>
      <c r="AJ1388" s="119"/>
      <c r="AK1388" s="119"/>
      <c r="AL1388" s="119"/>
      <c r="AM1388" s="119"/>
      <c r="AN1388" s="119"/>
      <c r="AO1388" s="119"/>
      <c r="AP1388" s="119"/>
      <c r="AQ1388" s="119"/>
      <c r="AR1388" s="119"/>
      <c r="AS1388" s="119"/>
      <c r="AT1388" s="119"/>
      <c r="AU1388" s="119"/>
    </row>
    <row r="1389" spans="1:47" ht="56.25" outlineLevel="1">
      <c r="A1389" s="120">
        <v>319</v>
      </c>
      <c r="B1389" s="122" t="s">
        <v>1441</v>
      </c>
      <c r="C1389" s="138" t="s">
        <v>1499</v>
      </c>
      <c r="D1389" s="156" t="s">
        <v>125</v>
      </c>
      <c r="E1389" s="176">
        <v>1</v>
      </c>
      <c r="F1389" s="176"/>
      <c r="G1389" s="176">
        <f t="shared" si="0"/>
        <v>0</v>
      </c>
      <c r="H1389" s="173" t="s">
        <v>1522</v>
      </c>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row>
    <row r="1390" spans="1:47" ht="56.25" outlineLevel="1">
      <c r="A1390" s="120">
        <v>320</v>
      </c>
      <c r="B1390" s="122" t="s">
        <v>1442</v>
      </c>
      <c r="C1390" s="138" t="s">
        <v>1500</v>
      </c>
      <c r="D1390" s="156" t="s">
        <v>125</v>
      </c>
      <c r="E1390" s="176">
        <v>1</v>
      </c>
      <c r="F1390" s="176"/>
      <c r="G1390" s="176">
        <f t="shared" si="0"/>
        <v>0</v>
      </c>
      <c r="H1390" s="173" t="s">
        <v>1522</v>
      </c>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row>
    <row r="1391" spans="1:47" ht="56.25" outlineLevel="1">
      <c r="A1391" s="120">
        <v>321</v>
      </c>
      <c r="B1391" s="122" t="s">
        <v>1443</v>
      </c>
      <c r="C1391" s="138" t="s">
        <v>1501</v>
      </c>
      <c r="D1391" s="156" t="s">
        <v>125</v>
      </c>
      <c r="E1391" s="176">
        <v>1</v>
      </c>
      <c r="F1391" s="176"/>
      <c r="G1391" s="176">
        <f t="shared" si="0"/>
        <v>0</v>
      </c>
      <c r="H1391" s="173" t="s">
        <v>1522</v>
      </c>
      <c r="I1391" s="119"/>
      <c r="J1391" s="119"/>
      <c r="K1391" s="119"/>
      <c r="L1391" s="119"/>
      <c r="M1391" s="119"/>
      <c r="N1391" s="119"/>
      <c r="O1391" s="119"/>
      <c r="P1391" s="119"/>
      <c r="Q1391" s="119"/>
      <c r="R1391" s="119"/>
      <c r="S1391" s="119"/>
      <c r="T1391" s="119"/>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row>
    <row r="1392" spans="1:47" ht="56.25" outlineLevel="1">
      <c r="A1392" s="120">
        <v>322</v>
      </c>
      <c r="B1392" s="122" t="s">
        <v>1444</v>
      </c>
      <c r="C1392" s="138" t="s">
        <v>1502</v>
      </c>
      <c r="D1392" s="156" t="s">
        <v>125</v>
      </c>
      <c r="E1392" s="176">
        <v>1</v>
      </c>
      <c r="F1392" s="176"/>
      <c r="G1392" s="176">
        <f t="shared" si="0"/>
        <v>0</v>
      </c>
      <c r="H1392" s="173" t="s">
        <v>1522</v>
      </c>
      <c r="I1392" s="119"/>
      <c r="J1392" s="119"/>
      <c r="K1392" s="119"/>
      <c r="L1392" s="119"/>
      <c r="M1392" s="119"/>
      <c r="N1392" s="119"/>
      <c r="O1392" s="119"/>
      <c r="P1392" s="119"/>
      <c r="Q1392" s="119"/>
      <c r="R1392" s="119"/>
      <c r="S1392" s="119"/>
      <c r="T1392" s="119"/>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row>
    <row r="1393" spans="1:47" ht="56.25" outlineLevel="1">
      <c r="A1393" s="120">
        <v>323</v>
      </c>
      <c r="B1393" s="122" t="s">
        <v>1445</v>
      </c>
      <c r="C1393" s="138" t="s">
        <v>1503</v>
      </c>
      <c r="D1393" s="156" t="s">
        <v>125</v>
      </c>
      <c r="E1393" s="176">
        <v>1</v>
      </c>
      <c r="F1393" s="176"/>
      <c r="G1393" s="176">
        <f t="shared" si="0"/>
        <v>0</v>
      </c>
      <c r="H1393" s="173" t="s">
        <v>1522</v>
      </c>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row>
    <row r="1394" spans="1:47" ht="56.25" outlineLevel="1">
      <c r="A1394" s="120">
        <v>324</v>
      </c>
      <c r="B1394" s="122" t="s">
        <v>1446</v>
      </c>
      <c r="C1394" s="138" t="s">
        <v>1502</v>
      </c>
      <c r="D1394" s="156" t="s">
        <v>125</v>
      </c>
      <c r="E1394" s="176">
        <v>1</v>
      </c>
      <c r="F1394" s="176"/>
      <c r="G1394" s="176">
        <f t="shared" si="0"/>
        <v>0</v>
      </c>
      <c r="H1394" s="173" t="s">
        <v>1522</v>
      </c>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row>
    <row r="1395" spans="1:47" ht="56.25" outlineLevel="1">
      <c r="A1395" s="120">
        <v>325</v>
      </c>
      <c r="B1395" s="122" t="s">
        <v>1447</v>
      </c>
      <c r="C1395" s="138" t="s">
        <v>4100</v>
      </c>
      <c r="D1395" s="156" t="s">
        <v>125</v>
      </c>
      <c r="E1395" s="176">
        <v>1</v>
      </c>
      <c r="F1395" s="176"/>
      <c r="G1395" s="176">
        <f t="shared" si="0"/>
        <v>0</v>
      </c>
      <c r="H1395" s="173" t="s">
        <v>1522</v>
      </c>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row>
    <row r="1396" spans="1:47" ht="56.25" outlineLevel="1">
      <c r="A1396" s="120">
        <v>326</v>
      </c>
      <c r="B1396" s="122" t="s">
        <v>1448</v>
      </c>
      <c r="C1396" s="138" t="s">
        <v>1502</v>
      </c>
      <c r="D1396" s="156" t="s">
        <v>125</v>
      </c>
      <c r="E1396" s="176">
        <v>1</v>
      </c>
      <c r="F1396" s="176"/>
      <c r="G1396" s="176">
        <f t="shared" si="0"/>
        <v>0</v>
      </c>
      <c r="H1396" s="173" t="s">
        <v>1522</v>
      </c>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row>
    <row r="1397" spans="1:47" ht="56.25" outlineLevel="1">
      <c r="A1397" s="120">
        <v>327</v>
      </c>
      <c r="B1397" s="122" t="s">
        <v>1449</v>
      </c>
      <c r="C1397" s="138" t="s">
        <v>1484</v>
      </c>
      <c r="D1397" s="156" t="s">
        <v>125</v>
      </c>
      <c r="E1397" s="176">
        <v>1</v>
      </c>
      <c r="F1397" s="176"/>
      <c r="G1397" s="176">
        <f t="shared" si="0"/>
        <v>0</v>
      </c>
      <c r="H1397" s="173" t="s">
        <v>1522</v>
      </c>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row>
    <row r="1398" spans="1:47" ht="56.25" outlineLevel="1">
      <c r="A1398" s="120">
        <v>328</v>
      </c>
      <c r="B1398" s="122" t="s">
        <v>1450</v>
      </c>
      <c r="C1398" s="138" t="s">
        <v>1485</v>
      </c>
      <c r="D1398" s="156" t="s">
        <v>125</v>
      </c>
      <c r="E1398" s="176">
        <v>1</v>
      </c>
      <c r="F1398" s="176"/>
      <c r="G1398" s="176">
        <f t="shared" si="0"/>
        <v>0</v>
      </c>
      <c r="H1398" s="173" t="s">
        <v>1522</v>
      </c>
      <c r="I1398" s="119"/>
      <c r="J1398" s="119"/>
      <c r="K1398" s="119"/>
      <c r="L1398" s="119"/>
      <c r="M1398" s="119"/>
      <c r="N1398" s="119"/>
      <c r="O1398" s="119"/>
      <c r="P1398" s="119"/>
      <c r="Q1398" s="119"/>
      <c r="R1398" s="119"/>
      <c r="S1398" s="119"/>
      <c r="T1398" s="119"/>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row>
    <row r="1399" spans="1:47" ht="67.5" outlineLevel="1">
      <c r="A1399" s="120">
        <v>329</v>
      </c>
      <c r="B1399" s="122" t="s">
        <v>1451</v>
      </c>
      <c r="C1399" s="138" t="s">
        <v>1505</v>
      </c>
      <c r="D1399" s="156" t="s">
        <v>125</v>
      </c>
      <c r="E1399" s="176">
        <v>1</v>
      </c>
      <c r="F1399" s="176"/>
      <c r="G1399" s="176">
        <f t="shared" si="0"/>
        <v>0</v>
      </c>
      <c r="H1399" s="173" t="s">
        <v>1522</v>
      </c>
      <c r="I1399" s="119"/>
      <c r="J1399" s="119"/>
      <c r="K1399" s="119"/>
      <c r="L1399" s="119"/>
      <c r="M1399" s="119"/>
      <c r="N1399" s="119"/>
      <c r="O1399" s="119"/>
      <c r="P1399" s="119"/>
      <c r="Q1399" s="119"/>
      <c r="R1399" s="119"/>
      <c r="S1399" s="119"/>
      <c r="T1399" s="119"/>
      <c r="U1399" s="119"/>
      <c r="V1399" s="119"/>
      <c r="W1399" s="119"/>
      <c r="X1399" s="119"/>
      <c r="Y1399" s="119"/>
      <c r="Z1399" s="119"/>
      <c r="AA1399" s="119"/>
      <c r="AB1399" s="119"/>
      <c r="AC1399" s="119"/>
      <c r="AD1399" s="119"/>
      <c r="AE1399" s="119"/>
      <c r="AF1399" s="119"/>
      <c r="AG1399" s="119"/>
      <c r="AH1399" s="119"/>
      <c r="AI1399" s="119"/>
      <c r="AJ1399" s="119"/>
      <c r="AK1399" s="119"/>
      <c r="AL1399" s="119"/>
      <c r="AM1399" s="119"/>
      <c r="AN1399" s="119"/>
      <c r="AO1399" s="119"/>
      <c r="AP1399" s="119"/>
      <c r="AQ1399" s="119"/>
      <c r="AR1399" s="119"/>
      <c r="AS1399" s="119"/>
      <c r="AT1399" s="119"/>
      <c r="AU1399" s="119"/>
    </row>
    <row r="1400" spans="1:47" ht="56.25" outlineLevel="1">
      <c r="A1400" s="120">
        <v>330</v>
      </c>
      <c r="B1400" s="122" t="s">
        <v>1452</v>
      </c>
      <c r="C1400" s="138" t="s">
        <v>1502</v>
      </c>
      <c r="D1400" s="156" t="s">
        <v>125</v>
      </c>
      <c r="E1400" s="176">
        <v>1</v>
      </c>
      <c r="F1400" s="176"/>
      <c r="G1400" s="176">
        <f t="shared" si="0"/>
        <v>0</v>
      </c>
      <c r="H1400" s="173" t="s">
        <v>1522</v>
      </c>
      <c r="I1400" s="119"/>
      <c r="J1400" s="119"/>
      <c r="K1400" s="119"/>
      <c r="L1400" s="119"/>
      <c r="M1400" s="119"/>
      <c r="N1400" s="119"/>
      <c r="O1400" s="119"/>
      <c r="P1400" s="119"/>
      <c r="Q1400" s="119"/>
      <c r="R1400" s="119"/>
      <c r="S1400" s="119"/>
      <c r="T1400" s="119"/>
      <c r="U1400" s="119"/>
      <c r="V1400" s="119"/>
      <c r="W1400" s="119"/>
      <c r="X1400" s="119"/>
      <c r="Y1400" s="119"/>
      <c r="Z1400" s="119"/>
      <c r="AA1400" s="119"/>
      <c r="AB1400" s="119"/>
      <c r="AC1400" s="119"/>
      <c r="AD1400" s="119"/>
      <c r="AE1400" s="119"/>
      <c r="AF1400" s="119"/>
      <c r="AG1400" s="119"/>
      <c r="AH1400" s="119"/>
      <c r="AI1400" s="119"/>
      <c r="AJ1400" s="119"/>
      <c r="AK1400" s="119"/>
      <c r="AL1400" s="119"/>
      <c r="AM1400" s="119"/>
      <c r="AN1400" s="119"/>
      <c r="AO1400" s="119"/>
      <c r="AP1400" s="119"/>
      <c r="AQ1400" s="119"/>
      <c r="AR1400" s="119"/>
      <c r="AS1400" s="119"/>
      <c r="AT1400" s="119"/>
      <c r="AU1400" s="119"/>
    </row>
    <row r="1401" spans="1:47" ht="56.25" outlineLevel="1">
      <c r="A1401" s="120">
        <v>331</v>
      </c>
      <c r="B1401" s="122" t="s">
        <v>1453</v>
      </c>
      <c r="C1401" s="138" t="s">
        <v>4100</v>
      </c>
      <c r="D1401" s="156" t="s">
        <v>125</v>
      </c>
      <c r="E1401" s="176">
        <v>1</v>
      </c>
      <c r="F1401" s="176"/>
      <c r="G1401" s="176">
        <f t="shared" ref="G1401" si="1">ROUND(E1401*F1401,2)</f>
        <v>0</v>
      </c>
      <c r="H1401" s="173" t="s">
        <v>1522</v>
      </c>
      <c r="I1401" s="119"/>
      <c r="J1401" s="119"/>
      <c r="K1401" s="119"/>
      <c r="L1401" s="119"/>
      <c r="M1401" s="119"/>
      <c r="N1401" s="119"/>
      <c r="O1401" s="119"/>
      <c r="P1401" s="119"/>
      <c r="Q1401" s="119"/>
      <c r="R1401" s="119"/>
      <c r="S1401" s="119"/>
      <c r="T1401" s="119"/>
      <c r="U1401" s="119"/>
      <c r="V1401" s="119"/>
      <c r="W1401" s="119"/>
      <c r="X1401" s="119"/>
      <c r="Y1401" s="119"/>
      <c r="Z1401" s="119"/>
      <c r="AA1401" s="119"/>
      <c r="AB1401" s="119"/>
      <c r="AC1401" s="119"/>
      <c r="AD1401" s="119"/>
      <c r="AE1401" s="119"/>
      <c r="AF1401" s="119"/>
      <c r="AG1401" s="119"/>
      <c r="AH1401" s="119"/>
      <c r="AI1401" s="119"/>
      <c r="AJ1401" s="119"/>
      <c r="AK1401" s="119"/>
      <c r="AL1401" s="119"/>
      <c r="AM1401" s="119"/>
      <c r="AN1401" s="119"/>
      <c r="AO1401" s="119"/>
      <c r="AP1401" s="119"/>
      <c r="AQ1401" s="119"/>
      <c r="AR1401" s="119"/>
      <c r="AS1401" s="119"/>
      <c r="AT1401" s="119"/>
      <c r="AU1401" s="119"/>
    </row>
    <row r="1402" spans="1:47" ht="56.25" outlineLevel="1">
      <c r="A1402" s="120">
        <v>332</v>
      </c>
      <c r="B1402" s="122" t="s">
        <v>1454</v>
      </c>
      <c r="C1402" s="138" t="s">
        <v>1502</v>
      </c>
      <c r="D1402" s="156" t="s">
        <v>125</v>
      </c>
      <c r="E1402" s="176">
        <v>1</v>
      </c>
      <c r="F1402" s="176"/>
      <c r="G1402" s="176">
        <f t="shared" si="0"/>
        <v>0</v>
      </c>
      <c r="H1402" s="173" t="s">
        <v>1522</v>
      </c>
      <c r="I1402" s="119"/>
      <c r="J1402" s="119"/>
      <c r="K1402" s="119"/>
      <c r="L1402" s="119"/>
      <c r="M1402" s="119"/>
      <c r="N1402" s="119"/>
      <c r="O1402" s="119"/>
      <c r="P1402" s="119"/>
      <c r="Q1402" s="119"/>
      <c r="R1402" s="119"/>
      <c r="S1402" s="119"/>
      <c r="T1402" s="119"/>
      <c r="U1402" s="119"/>
      <c r="V1402" s="119"/>
      <c r="W1402" s="119"/>
      <c r="X1402" s="119"/>
      <c r="Y1402" s="119"/>
      <c r="Z1402" s="119"/>
      <c r="AA1402" s="119"/>
      <c r="AB1402" s="119"/>
      <c r="AC1402" s="119"/>
      <c r="AD1402" s="119"/>
      <c r="AE1402" s="119"/>
      <c r="AF1402" s="119"/>
      <c r="AG1402" s="119"/>
      <c r="AH1402" s="119"/>
      <c r="AI1402" s="119"/>
      <c r="AJ1402" s="119"/>
      <c r="AK1402" s="119"/>
      <c r="AL1402" s="119"/>
      <c r="AM1402" s="119"/>
      <c r="AN1402" s="119"/>
      <c r="AO1402" s="119"/>
      <c r="AP1402" s="119"/>
      <c r="AQ1402" s="119"/>
      <c r="AR1402" s="119"/>
      <c r="AS1402" s="119"/>
      <c r="AT1402" s="119"/>
      <c r="AU1402" s="119"/>
    </row>
    <row r="1403" spans="1:47" ht="56.25" outlineLevel="1">
      <c r="A1403" s="120">
        <v>333</v>
      </c>
      <c r="B1403" s="122" t="s">
        <v>1455</v>
      </c>
      <c r="C1403" s="138" t="s">
        <v>1501</v>
      </c>
      <c r="D1403" s="156" t="s">
        <v>125</v>
      </c>
      <c r="E1403" s="176">
        <v>1</v>
      </c>
      <c r="F1403" s="176"/>
      <c r="G1403" s="176">
        <f t="shared" si="0"/>
        <v>0</v>
      </c>
      <c r="H1403" s="173" t="s">
        <v>1522</v>
      </c>
      <c r="I1403" s="119"/>
      <c r="J1403" s="119"/>
      <c r="K1403" s="119"/>
      <c r="L1403" s="119"/>
      <c r="M1403" s="119"/>
      <c r="N1403" s="119"/>
      <c r="O1403" s="119"/>
      <c r="P1403" s="119"/>
      <c r="Q1403" s="119"/>
      <c r="R1403" s="119"/>
      <c r="S1403" s="119"/>
      <c r="T1403" s="119"/>
      <c r="U1403" s="119"/>
      <c r="V1403" s="119"/>
      <c r="W1403" s="119"/>
      <c r="X1403" s="119"/>
      <c r="Y1403" s="119"/>
      <c r="Z1403" s="119"/>
      <c r="AA1403" s="119"/>
      <c r="AB1403" s="119"/>
      <c r="AC1403" s="119"/>
      <c r="AD1403" s="119"/>
      <c r="AE1403" s="119"/>
      <c r="AF1403" s="119"/>
      <c r="AG1403" s="119"/>
      <c r="AH1403" s="119"/>
      <c r="AI1403" s="119"/>
      <c r="AJ1403" s="119"/>
      <c r="AK1403" s="119"/>
      <c r="AL1403" s="119"/>
      <c r="AM1403" s="119"/>
      <c r="AN1403" s="119"/>
      <c r="AO1403" s="119"/>
      <c r="AP1403" s="119"/>
      <c r="AQ1403" s="119"/>
      <c r="AR1403" s="119"/>
      <c r="AS1403" s="119"/>
      <c r="AT1403" s="119"/>
      <c r="AU1403" s="119"/>
    </row>
    <row r="1404" spans="1:47" ht="56.25" outlineLevel="1">
      <c r="A1404" s="120">
        <v>334</v>
      </c>
      <c r="B1404" s="122" t="s">
        <v>1456</v>
      </c>
      <c r="C1404" s="138" t="s">
        <v>1499</v>
      </c>
      <c r="D1404" s="156" t="s">
        <v>125</v>
      </c>
      <c r="E1404" s="176">
        <v>1</v>
      </c>
      <c r="F1404" s="176"/>
      <c r="G1404" s="176">
        <f t="shared" si="0"/>
        <v>0</v>
      </c>
      <c r="H1404" s="173" t="s">
        <v>1522</v>
      </c>
      <c r="I1404" s="119"/>
      <c r="J1404" s="119"/>
      <c r="K1404" s="119"/>
      <c r="L1404" s="119"/>
      <c r="M1404" s="119"/>
      <c r="N1404" s="119"/>
      <c r="O1404" s="119"/>
      <c r="P1404" s="119"/>
      <c r="Q1404" s="119"/>
      <c r="R1404" s="119"/>
      <c r="S1404" s="119"/>
      <c r="T1404" s="119"/>
      <c r="U1404" s="119"/>
      <c r="V1404" s="119"/>
      <c r="W1404" s="119"/>
      <c r="X1404" s="119"/>
      <c r="Y1404" s="119"/>
      <c r="Z1404" s="119"/>
      <c r="AA1404" s="119"/>
      <c r="AB1404" s="119"/>
      <c r="AC1404" s="119"/>
      <c r="AD1404" s="119"/>
      <c r="AE1404" s="119"/>
      <c r="AF1404" s="119"/>
      <c r="AG1404" s="119"/>
      <c r="AH1404" s="119"/>
      <c r="AI1404" s="119"/>
      <c r="AJ1404" s="119"/>
      <c r="AK1404" s="119"/>
      <c r="AL1404" s="119"/>
      <c r="AM1404" s="119"/>
      <c r="AN1404" s="119"/>
      <c r="AO1404" s="119"/>
      <c r="AP1404" s="119"/>
      <c r="AQ1404" s="119"/>
      <c r="AR1404" s="119"/>
      <c r="AS1404" s="119"/>
      <c r="AT1404" s="119"/>
      <c r="AU1404" s="119"/>
    </row>
    <row r="1405" spans="1:47" ht="45" outlineLevel="1">
      <c r="A1405" s="120">
        <v>335</v>
      </c>
      <c r="B1405" s="122" t="s">
        <v>1457</v>
      </c>
      <c r="C1405" s="138" t="s">
        <v>1506</v>
      </c>
      <c r="D1405" s="156" t="s">
        <v>125</v>
      </c>
      <c r="E1405" s="176">
        <v>1</v>
      </c>
      <c r="F1405" s="176"/>
      <c r="G1405" s="176">
        <f t="shared" si="0"/>
        <v>0</v>
      </c>
      <c r="H1405" s="173" t="s">
        <v>1522</v>
      </c>
      <c r="I1405" s="119"/>
      <c r="J1405" s="119"/>
      <c r="K1405" s="119"/>
      <c r="L1405" s="119"/>
      <c r="M1405" s="119"/>
      <c r="N1405" s="119"/>
      <c r="O1405" s="119"/>
      <c r="P1405" s="119"/>
      <c r="Q1405" s="119"/>
      <c r="R1405" s="119"/>
      <c r="S1405" s="119"/>
      <c r="T1405" s="119"/>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row>
    <row r="1406" spans="1:47" ht="56.25" outlineLevel="1">
      <c r="A1406" s="120">
        <v>336</v>
      </c>
      <c r="B1406" s="122" t="s">
        <v>1458</v>
      </c>
      <c r="C1406" s="138" t="s">
        <v>1507</v>
      </c>
      <c r="D1406" s="156" t="s">
        <v>125</v>
      </c>
      <c r="E1406" s="176">
        <v>1</v>
      </c>
      <c r="F1406" s="176"/>
      <c r="G1406" s="176">
        <f t="shared" si="0"/>
        <v>0</v>
      </c>
      <c r="H1406" s="173" t="s">
        <v>1522</v>
      </c>
      <c r="I1406" s="119"/>
      <c r="J1406" s="119"/>
      <c r="K1406" s="119"/>
      <c r="L1406" s="119"/>
      <c r="M1406" s="119"/>
      <c r="N1406" s="119"/>
      <c r="O1406" s="119"/>
      <c r="P1406" s="119"/>
      <c r="Q1406" s="119"/>
      <c r="R1406" s="119"/>
      <c r="S1406" s="119"/>
      <c r="T1406" s="119"/>
      <c r="U1406" s="119"/>
      <c r="V1406" s="119"/>
      <c r="W1406" s="119"/>
      <c r="X1406" s="119"/>
      <c r="Y1406" s="119"/>
      <c r="Z1406" s="119"/>
      <c r="AA1406" s="119"/>
      <c r="AB1406" s="119"/>
      <c r="AC1406" s="119"/>
      <c r="AD1406" s="119"/>
      <c r="AE1406" s="119"/>
      <c r="AF1406" s="119"/>
      <c r="AG1406" s="119"/>
      <c r="AH1406" s="119"/>
      <c r="AI1406" s="119"/>
      <c r="AJ1406" s="119"/>
      <c r="AK1406" s="119"/>
      <c r="AL1406" s="119"/>
      <c r="AM1406" s="119"/>
      <c r="AN1406" s="119"/>
      <c r="AO1406" s="119"/>
      <c r="AP1406" s="119"/>
      <c r="AQ1406" s="119"/>
      <c r="AR1406" s="119"/>
      <c r="AS1406" s="119"/>
      <c r="AT1406" s="119"/>
      <c r="AU1406" s="119"/>
    </row>
    <row r="1407" spans="1:47" ht="56.25" outlineLevel="1">
      <c r="A1407" s="120">
        <v>337</v>
      </c>
      <c r="B1407" s="122" t="s">
        <v>1459</v>
      </c>
      <c r="C1407" s="138" t="s">
        <v>1508</v>
      </c>
      <c r="D1407" s="156" t="s">
        <v>125</v>
      </c>
      <c r="E1407" s="176">
        <v>1</v>
      </c>
      <c r="F1407" s="176"/>
      <c r="G1407" s="176">
        <f t="shared" si="0"/>
        <v>0</v>
      </c>
      <c r="H1407" s="173" t="s">
        <v>1522</v>
      </c>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row>
    <row r="1408" spans="1:47" ht="56.25" outlineLevel="1">
      <c r="A1408" s="120">
        <v>338</v>
      </c>
      <c r="B1408" s="122" t="s">
        <v>1460</v>
      </c>
      <c r="C1408" s="138" t="s">
        <v>1502</v>
      </c>
      <c r="D1408" s="156" t="s">
        <v>125</v>
      </c>
      <c r="E1408" s="176">
        <v>1</v>
      </c>
      <c r="F1408" s="176"/>
      <c r="G1408" s="176">
        <f t="shared" si="0"/>
        <v>0</v>
      </c>
      <c r="H1408" s="173" t="s">
        <v>1522</v>
      </c>
      <c r="I1408" s="119"/>
      <c r="J1408" s="119"/>
      <c r="K1408" s="119"/>
      <c r="L1408" s="119"/>
      <c r="M1408" s="119"/>
      <c r="N1408" s="119"/>
      <c r="O1408" s="119"/>
      <c r="P1408" s="119"/>
      <c r="Q1408" s="119"/>
      <c r="R1408" s="119"/>
      <c r="S1408" s="119"/>
      <c r="T1408" s="119"/>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row>
    <row r="1409" spans="1:47" ht="56.25" outlineLevel="1">
      <c r="A1409" s="120">
        <v>339</v>
      </c>
      <c r="B1409" s="122" t="s">
        <v>1461</v>
      </c>
      <c r="C1409" s="138" t="s">
        <v>1502</v>
      </c>
      <c r="D1409" s="156" t="s">
        <v>125</v>
      </c>
      <c r="E1409" s="176">
        <v>1</v>
      </c>
      <c r="F1409" s="176"/>
      <c r="G1409" s="176">
        <f t="shared" si="0"/>
        <v>0</v>
      </c>
      <c r="H1409" s="173" t="s">
        <v>1522</v>
      </c>
      <c r="I1409" s="119"/>
      <c r="J1409" s="119"/>
      <c r="K1409" s="119"/>
      <c r="L1409" s="119"/>
      <c r="M1409" s="119"/>
      <c r="N1409" s="119"/>
      <c r="O1409" s="119"/>
      <c r="P1409" s="119"/>
      <c r="Q1409" s="119"/>
      <c r="R1409" s="119"/>
      <c r="S1409" s="119"/>
      <c r="T1409" s="119"/>
      <c r="U1409" s="119"/>
      <c r="V1409" s="119"/>
      <c r="W1409" s="119"/>
      <c r="X1409" s="119"/>
      <c r="Y1409" s="119"/>
      <c r="Z1409" s="119"/>
      <c r="AA1409" s="119"/>
      <c r="AB1409" s="119"/>
      <c r="AC1409" s="119"/>
      <c r="AD1409" s="119"/>
      <c r="AE1409" s="119"/>
      <c r="AF1409" s="119"/>
      <c r="AG1409" s="119"/>
      <c r="AH1409" s="119"/>
      <c r="AI1409" s="119"/>
      <c r="AJ1409" s="119"/>
      <c r="AK1409" s="119"/>
      <c r="AL1409" s="119"/>
      <c r="AM1409" s="119"/>
      <c r="AN1409" s="119"/>
      <c r="AO1409" s="119"/>
      <c r="AP1409" s="119"/>
      <c r="AQ1409" s="119"/>
      <c r="AR1409" s="119"/>
      <c r="AS1409" s="119"/>
      <c r="AT1409" s="119"/>
      <c r="AU1409" s="119"/>
    </row>
    <row r="1410" spans="1:47" ht="56.25" outlineLevel="1">
      <c r="A1410" s="120">
        <v>340</v>
      </c>
      <c r="B1410" s="122" t="s">
        <v>1462</v>
      </c>
      <c r="C1410" s="138" t="s">
        <v>1501</v>
      </c>
      <c r="D1410" s="156" t="s">
        <v>125</v>
      </c>
      <c r="E1410" s="176">
        <v>1</v>
      </c>
      <c r="F1410" s="176"/>
      <c r="G1410" s="176">
        <f t="shared" si="0"/>
        <v>0</v>
      </c>
      <c r="H1410" s="173" t="s">
        <v>1522</v>
      </c>
      <c r="I1410" s="119"/>
      <c r="J1410" s="119"/>
      <c r="K1410" s="119"/>
      <c r="L1410" s="119"/>
      <c r="M1410" s="119"/>
      <c r="N1410" s="119"/>
      <c r="O1410" s="119"/>
      <c r="P1410" s="119"/>
      <c r="Q1410" s="119"/>
      <c r="R1410" s="119"/>
      <c r="S1410" s="119"/>
      <c r="T1410" s="119"/>
      <c r="U1410" s="119"/>
      <c r="V1410" s="119"/>
      <c r="W1410" s="119"/>
      <c r="X1410" s="119"/>
      <c r="Y1410" s="119"/>
      <c r="Z1410" s="119"/>
      <c r="AA1410" s="119"/>
      <c r="AB1410" s="119"/>
      <c r="AC1410" s="119"/>
      <c r="AD1410" s="119"/>
      <c r="AE1410" s="119"/>
      <c r="AF1410" s="119"/>
      <c r="AG1410" s="119"/>
      <c r="AH1410" s="119"/>
      <c r="AI1410" s="119"/>
      <c r="AJ1410" s="119"/>
      <c r="AK1410" s="119"/>
      <c r="AL1410" s="119"/>
      <c r="AM1410" s="119"/>
      <c r="AN1410" s="119"/>
      <c r="AO1410" s="119"/>
      <c r="AP1410" s="119"/>
      <c r="AQ1410" s="119"/>
      <c r="AR1410" s="119"/>
      <c r="AS1410" s="119"/>
      <c r="AT1410" s="119"/>
      <c r="AU1410" s="119"/>
    </row>
    <row r="1411" spans="1:47" ht="56.25" outlineLevel="1">
      <c r="A1411" s="120">
        <v>341</v>
      </c>
      <c r="B1411" s="122" t="s">
        <v>1463</v>
      </c>
      <c r="C1411" s="138" t="s">
        <v>1509</v>
      </c>
      <c r="D1411" s="156" t="s">
        <v>125</v>
      </c>
      <c r="E1411" s="176">
        <v>1</v>
      </c>
      <c r="F1411" s="176"/>
      <c r="G1411" s="176">
        <f t="shared" si="0"/>
        <v>0</v>
      </c>
      <c r="H1411" s="173" t="s">
        <v>1522</v>
      </c>
      <c r="I1411" s="119"/>
      <c r="J1411" s="119"/>
      <c r="K1411" s="119"/>
      <c r="L1411" s="119"/>
      <c r="M1411" s="119"/>
      <c r="N1411" s="119"/>
      <c r="O1411" s="119"/>
      <c r="P1411" s="119"/>
      <c r="Q1411" s="119"/>
      <c r="R1411" s="119"/>
      <c r="S1411" s="119"/>
      <c r="T1411" s="119"/>
      <c r="U1411" s="119"/>
      <c r="V1411" s="119"/>
      <c r="W1411" s="119"/>
      <c r="X1411" s="119"/>
      <c r="Y1411" s="119"/>
      <c r="Z1411" s="119"/>
      <c r="AA1411" s="119"/>
      <c r="AB1411" s="119"/>
      <c r="AC1411" s="119"/>
      <c r="AD1411" s="119"/>
      <c r="AE1411" s="119"/>
      <c r="AF1411" s="119"/>
      <c r="AG1411" s="119"/>
      <c r="AH1411" s="119"/>
      <c r="AI1411" s="119"/>
      <c r="AJ1411" s="119"/>
      <c r="AK1411" s="119"/>
      <c r="AL1411" s="119"/>
      <c r="AM1411" s="119"/>
      <c r="AN1411" s="119"/>
      <c r="AO1411" s="119"/>
      <c r="AP1411" s="119"/>
      <c r="AQ1411" s="119"/>
      <c r="AR1411" s="119"/>
      <c r="AS1411" s="119"/>
      <c r="AT1411" s="119"/>
      <c r="AU1411" s="119"/>
    </row>
    <row r="1412" spans="1:47" ht="56.25" outlineLevel="1">
      <c r="A1412" s="120">
        <v>342</v>
      </c>
      <c r="B1412" s="122" t="s">
        <v>1464</v>
      </c>
      <c r="C1412" s="138" t="s">
        <v>1510</v>
      </c>
      <c r="D1412" s="156" t="s">
        <v>125</v>
      </c>
      <c r="E1412" s="176">
        <v>1</v>
      </c>
      <c r="F1412" s="176"/>
      <c r="G1412" s="176">
        <f t="shared" si="0"/>
        <v>0</v>
      </c>
      <c r="H1412" s="173" t="s">
        <v>1522</v>
      </c>
      <c r="I1412" s="119"/>
      <c r="J1412" s="119"/>
      <c r="K1412" s="119"/>
      <c r="L1412" s="119"/>
      <c r="M1412" s="119"/>
      <c r="N1412" s="119"/>
      <c r="O1412" s="119"/>
      <c r="P1412" s="119"/>
      <c r="Q1412" s="119"/>
      <c r="R1412" s="119"/>
      <c r="S1412" s="119"/>
      <c r="T1412" s="119"/>
      <c r="U1412" s="119"/>
      <c r="V1412" s="119"/>
      <c r="W1412" s="119"/>
      <c r="X1412" s="119"/>
      <c r="Y1412" s="119"/>
      <c r="Z1412" s="119"/>
      <c r="AA1412" s="119"/>
      <c r="AB1412" s="119"/>
      <c r="AC1412" s="119"/>
      <c r="AD1412" s="119"/>
      <c r="AE1412" s="119"/>
      <c r="AF1412" s="119"/>
      <c r="AG1412" s="119"/>
      <c r="AH1412" s="119"/>
      <c r="AI1412" s="119"/>
      <c r="AJ1412" s="119"/>
      <c r="AK1412" s="119"/>
      <c r="AL1412" s="119"/>
      <c r="AM1412" s="119"/>
      <c r="AN1412" s="119"/>
      <c r="AO1412" s="119"/>
      <c r="AP1412" s="119"/>
      <c r="AQ1412" s="119"/>
      <c r="AR1412" s="119"/>
      <c r="AS1412" s="119"/>
      <c r="AT1412" s="119"/>
      <c r="AU1412" s="119"/>
    </row>
    <row r="1413" spans="1:47" ht="56.25" outlineLevel="1">
      <c r="A1413" s="120">
        <v>343</v>
      </c>
      <c r="B1413" s="122" t="s">
        <v>1465</v>
      </c>
      <c r="C1413" s="138" t="s">
        <v>4100</v>
      </c>
      <c r="D1413" s="156" t="s">
        <v>125</v>
      </c>
      <c r="E1413" s="176">
        <v>1</v>
      </c>
      <c r="F1413" s="176"/>
      <c r="G1413" s="176">
        <f t="shared" si="0"/>
        <v>0</v>
      </c>
      <c r="H1413" s="173" t="s">
        <v>1522</v>
      </c>
      <c r="I1413" s="119"/>
      <c r="J1413" s="119"/>
      <c r="K1413" s="119"/>
      <c r="L1413" s="119"/>
      <c r="M1413" s="119"/>
      <c r="N1413" s="119"/>
      <c r="O1413" s="119"/>
      <c r="P1413" s="119"/>
      <c r="Q1413" s="119"/>
      <c r="R1413" s="119"/>
      <c r="S1413" s="119"/>
      <c r="T1413" s="119"/>
      <c r="U1413" s="119"/>
      <c r="V1413" s="119"/>
      <c r="W1413" s="119"/>
      <c r="X1413" s="119"/>
      <c r="Y1413" s="119"/>
      <c r="Z1413" s="119"/>
      <c r="AA1413" s="119"/>
      <c r="AB1413" s="119"/>
      <c r="AC1413" s="119"/>
      <c r="AD1413" s="119"/>
      <c r="AE1413" s="119"/>
      <c r="AF1413" s="119"/>
      <c r="AG1413" s="119"/>
      <c r="AH1413" s="119"/>
      <c r="AI1413" s="119"/>
      <c r="AJ1413" s="119"/>
      <c r="AK1413" s="119"/>
      <c r="AL1413" s="119"/>
      <c r="AM1413" s="119"/>
      <c r="AN1413" s="119"/>
      <c r="AO1413" s="119"/>
      <c r="AP1413" s="119"/>
      <c r="AQ1413" s="119"/>
      <c r="AR1413" s="119"/>
      <c r="AS1413" s="119"/>
      <c r="AT1413" s="119"/>
      <c r="AU1413" s="119"/>
    </row>
    <row r="1414" spans="1:47" ht="56.25" outlineLevel="1">
      <c r="A1414" s="120">
        <v>344</v>
      </c>
      <c r="B1414" s="122" t="s">
        <v>1466</v>
      </c>
      <c r="C1414" s="138" t="s">
        <v>1502</v>
      </c>
      <c r="D1414" s="156" t="s">
        <v>125</v>
      </c>
      <c r="E1414" s="176">
        <v>1</v>
      </c>
      <c r="F1414" s="176"/>
      <c r="G1414" s="176">
        <f t="shared" si="0"/>
        <v>0</v>
      </c>
      <c r="H1414" s="173" t="s">
        <v>1522</v>
      </c>
      <c r="I1414" s="119"/>
      <c r="J1414" s="119"/>
      <c r="K1414" s="119"/>
      <c r="L1414" s="119"/>
      <c r="M1414" s="119"/>
      <c r="N1414" s="119"/>
      <c r="O1414" s="119"/>
      <c r="P1414" s="119"/>
      <c r="Q1414" s="119"/>
      <c r="R1414" s="119"/>
      <c r="S1414" s="119"/>
      <c r="T1414" s="119"/>
      <c r="U1414" s="119"/>
      <c r="V1414" s="119"/>
      <c r="W1414" s="119"/>
      <c r="X1414" s="119"/>
      <c r="Y1414" s="119"/>
      <c r="Z1414" s="119"/>
      <c r="AA1414" s="119"/>
      <c r="AB1414" s="119"/>
      <c r="AC1414" s="119"/>
      <c r="AD1414" s="119"/>
      <c r="AE1414" s="119"/>
      <c r="AF1414" s="119"/>
      <c r="AG1414" s="119"/>
      <c r="AH1414" s="119"/>
      <c r="AI1414" s="119"/>
      <c r="AJ1414" s="119"/>
      <c r="AK1414" s="119"/>
      <c r="AL1414" s="119"/>
      <c r="AM1414" s="119"/>
      <c r="AN1414" s="119"/>
      <c r="AO1414" s="119"/>
      <c r="AP1414" s="119"/>
      <c r="AQ1414" s="119"/>
      <c r="AR1414" s="119"/>
      <c r="AS1414" s="119"/>
      <c r="AT1414" s="119"/>
      <c r="AU1414" s="119"/>
    </row>
    <row r="1415" spans="1:47" ht="56.25" outlineLevel="1">
      <c r="A1415" s="120">
        <v>345</v>
      </c>
      <c r="B1415" s="122" t="s">
        <v>1467</v>
      </c>
      <c r="C1415" s="138" t="s">
        <v>1511</v>
      </c>
      <c r="D1415" s="156" t="s">
        <v>125</v>
      </c>
      <c r="E1415" s="176">
        <v>1</v>
      </c>
      <c r="F1415" s="176"/>
      <c r="G1415" s="176">
        <f t="shared" si="0"/>
        <v>0</v>
      </c>
      <c r="H1415" s="173" t="s">
        <v>1522</v>
      </c>
      <c r="I1415" s="119"/>
      <c r="J1415" s="119"/>
      <c r="K1415" s="119"/>
      <c r="L1415" s="119"/>
      <c r="M1415" s="119"/>
      <c r="N1415" s="119"/>
      <c r="O1415" s="119"/>
      <c r="P1415" s="119"/>
      <c r="Q1415" s="119"/>
      <c r="R1415" s="119"/>
      <c r="S1415" s="119"/>
      <c r="T1415" s="119"/>
      <c r="U1415" s="119"/>
      <c r="V1415" s="119"/>
      <c r="W1415" s="119"/>
      <c r="X1415" s="119"/>
      <c r="Y1415" s="119"/>
      <c r="Z1415" s="119"/>
      <c r="AA1415" s="119"/>
      <c r="AB1415" s="119"/>
      <c r="AC1415" s="119"/>
      <c r="AD1415" s="119"/>
      <c r="AE1415" s="119"/>
      <c r="AF1415" s="119"/>
      <c r="AG1415" s="119"/>
      <c r="AH1415" s="119"/>
      <c r="AI1415" s="119"/>
      <c r="AJ1415" s="119"/>
      <c r="AK1415" s="119"/>
      <c r="AL1415" s="119"/>
      <c r="AM1415" s="119"/>
      <c r="AN1415" s="119"/>
      <c r="AO1415" s="119"/>
      <c r="AP1415" s="119"/>
      <c r="AQ1415" s="119"/>
      <c r="AR1415" s="119"/>
      <c r="AS1415" s="119"/>
      <c r="AT1415" s="119"/>
      <c r="AU1415" s="119"/>
    </row>
    <row r="1416" spans="1:47" ht="56.25" outlineLevel="1">
      <c r="A1416" s="120">
        <v>346</v>
      </c>
      <c r="B1416" s="122" t="s">
        <v>1468</v>
      </c>
      <c r="C1416" s="138" t="s">
        <v>1512</v>
      </c>
      <c r="D1416" s="156" t="s">
        <v>125</v>
      </c>
      <c r="E1416" s="176">
        <v>1</v>
      </c>
      <c r="F1416" s="176"/>
      <c r="G1416" s="176">
        <f t="shared" si="0"/>
        <v>0</v>
      </c>
      <c r="H1416" s="173" t="s">
        <v>1522</v>
      </c>
      <c r="I1416" s="119"/>
      <c r="J1416" s="119"/>
      <c r="K1416" s="119"/>
      <c r="L1416" s="119"/>
      <c r="M1416" s="119"/>
      <c r="N1416" s="119"/>
      <c r="O1416" s="119"/>
      <c r="P1416" s="119"/>
      <c r="Q1416" s="119"/>
      <c r="R1416" s="119"/>
      <c r="S1416" s="119"/>
      <c r="T1416" s="119"/>
      <c r="U1416" s="119"/>
      <c r="V1416" s="119"/>
      <c r="W1416" s="119"/>
      <c r="X1416" s="119"/>
      <c r="Y1416" s="119"/>
      <c r="Z1416" s="119"/>
      <c r="AA1416" s="119"/>
      <c r="AB1416" s="119"/>
      <c r="AC1416" s="119"/>
      <c r="AD1416" s="119"/>
      <c r="AE1416" s="119"/>
      <c r="AF1416" s="119"/>
      <c r="AG1416" s="119"/>
      <c r="AH1416" s="119"/>
      <c r="AI1416" s="119"/>
      <c r="AJ1416" s="119"/>
      <c r="AK1416" s="119"/>
      <c r="AL1416" s="119"/>
      <c r="AM1416" s="119"/>
      <c r="AN1416" s="119"/>
      <c r="AO1416" s="119"/>
      <c r="AP1416" s="119"/>
      <c r="AQ1416" s="119"/>
      <c r="AR1416" s="119"/>
      <c r="AS1416" s="119"/>
      <c r="AT1416" s="119"/>
      <c r="AU1416" s="119"/>
    </row>
    <row r="1417" spans="1:47" ht="67.5" outlineLevel="1">
      <c r="A1417" s="120">
        <v>347</v>
      </c>
      <c r="B1417" s="122" t="s">
        <v>1469</v>
      </c>
      <c r="C1417" s="138" t="s">
        <v>1513</v>
      </c>
      <c r="D1417" s="156" t="s">
        <v>125</v>
      </c>
      <c r="E1417" s="176">
        <v>1</v>
      </c>
      <c r="F1417" s="176"/>
      <c r="G1417" s="176">
        <f t="shared" si="0"/>
        <v>0</v>
      </c>
      <c r="H1417" s="173" t="s">
        <v>1522</v>
      </c>
      <c r="I1417" s="119"/>
      <c r="J1417" s="119"/>
      <c r="K1417" s="119"/>
      <c r="L1417" s="119"/>
      <c r="M1417" s="119"/>
      <c r="N1417" s="119"/>
      <c r="O1417" s="119"/>
      <c r="P1417" s="119"/>
      <c r="Q1417" s="119"/>
      <c r="R1417" s="119"/>
      <c r="S1417" s="119"/>
      <c r="T1417" s="119"/>
      <c r="U1417" s="119"/>
      <c r="V1417" s="119"/>
      <c r="W1417" s="119"/>
      <c r="X1417" s="119"/>
      <c r="Y1417" s="119"/>
      <c r="Z1417" s="119"/>
      <c r="AA1417" s="119"/>
      <c r="AB1417" s="119"/>
      <c r="AC1417" s="119"/>
      <c r="AD1417" s="119"/>
      <c r="AE1417" s="119"/>
      <c r="AF1417" s="119"/>
      <c r="AG1417" s="119"/>
      <c r="AH1417" s="119"/>
      <c r="AI1417" s="119"/>
      <c r="AJ1417" s="119"/>
      <c r="AK1417" s="119"/>
      <c r="AL1417" s="119"/>
      <c r="AM1417" s="119"/>
      <c r="AN1417" s="119"/>
      <c r="AO1417" s="119"/>
      <c r="AP1417" s="119"/>
      <c r="AQ1417" s="119"/>
      <c r="AR1417" s="119"/>
      <c r="AS1417" s="119"/>
      <c r="AT1417" s="119"/>
      <c r="AU1417" s="119"/>
    </row>
    <row r="1418" spans="1:47" ht="56.25" outlineLevel="1">
      <c r="A1418" s="120">
        <v>348</v>
      </c>
      <c r="B1418" s="122" t="s">
        <v>1470</v>
      </c>
      <c r="C1418" s="138" t="s">
        <v>1490</v>
      </c>
      <c r="D1418" s="156" t="s">
        <v>125</v>
      </c>
      <c r="E1418" s="176">
        <v>1</v>
      </c>
      <c r="F1418" s="176"/>
      <c r="G1418" s="176">
        <f t="shared" si="0"/>
        <v>0</v>
      </c>
      <c r="H1418" s="173" t="s">
        <v>1522</v>
      </c>
      <c r="I1418" s="119"/>
      <c r="J1418" s="119"/>
      <c r="K1418" s="119"/>
      <c r="L1418" s="119"/>
      <c r="M1418" s="119"/>
      <c r="N1418" s="119"/>
      <c r="O1418" s="119"/>
      <c r="P1418" s="119"/>
      <c r="Q1418" s="119"/>
      <c r="R1418" s="119"/>
      <c r="S1418" s="119"/>
      <c r="T1418" s="119"/>
      <c r="U1418" s="119"/>
      <c r="V1418" s="119"/>
      <c r="W1418" s="119"/>
      <c r="X1418" s="119"/>
      <c r="Y1418" s="119"/>
      <c r="Z1418" s="119"/>
      <c r="AA1418" s="119"/>
      <c r="AB1418" s="119"/>
      <c r="AC1418" s="119"/>
      <c r="AD1418" s="119"/>
      <c r="AE1418" s="119"/>
      <c r="AF1418" s="119"/>
      <c r="AG1418" s="119"/>
      <c r="AH1418" s="119"/>
      <c r="AI1418" s="119"/>
      <c r="AJ1418" s="119"/>
      <c r="AK1418" s="119"/>
      <c r="AL1418" s="119"/>
      <c r="AM1418" s="119"/>
      <c r="AN1418" s="119"/>
      <c r="AO1418" s="119"/>
      <c r="AP1418" s="119"/>
      <c r="AQ1418" s="119"/>
      <c r="AR1418" s="119"/>
      <c r="AS1418" s="119"/>
      <c r="AT1418" s="119"/>
      <c r="AU1418" s="119"/>
    </row>
    <row r="1419" spans="1:47" ht="45" outlineLevel="1">
      <c r="A1419" s="120">
        <v>349</v>
      </c>
      <c r="B1419" s="122" t="s">
        <v>1471</v>
      </c>
      <c r="C1419" s="138" t="s">
        <v>1514</v>
      </c>
      <c r="D1419" s="156" t="s">
        <v>125</v>
      </c>
      <c r="E1419" s="176">
        <v>1</v>
      </c>
      <c r="F1419" s="176"/>
      <c r="G1419" s="176">
        <f t="shared" si="0"/>
        <v>0</v>
      </c>
      <c r="H1419" s="173" t="s">
        <v>1522</v>
      </c>
      <c r="I1419" s="119"/>
      <c r="J1419" s="119"/>
      <c r="K1419" s="119"/>
      <c r="L1419" s="119"/>
      <c r="M1419" s="119"/>
      <c r="N1419" s="119"/>
      <c r="O1419" s="119"/>
      <c r="P1419" s="119"/>
      <c r="Q1419" s="119"/>
      <c r="R1419" s="119"/>
      <c r="S1419" s="119"/>
      <c r="T1419" s="119"/>
      <c r="U1419" s="119"/>
      <c r="V1419" s="119"/>
      <c r="W1419" s="119"/>
      <c r="X1419" s="119"/>
      <c r="Y1419" s="119"/>
      <c r="Z1419" s="119"/>
      <c r="AA1419" s="119"/>
      <c r="AB1419" s="119"/>
      <c r="AC1419" s="119"/>
      <c r="AD1419" s="119"/>
      <c r="AE1419" s="119"/>
      <c r="AF1419" s="119"/>
      <c r="AG1419" s="119"/>
      <c r="AH1419" s="119"/>
      <c r="AI1419" s="119"/>
      <c r="AJ1419" s="119"/>
      <c r="AK1419" s="119"/>
      <c r="AL1419" s="119"/>
      <c r="AM1419" s="119"/>
      <c r="AN1419" s="119"/>
      <c r="AO1419" s="119"/>
      <c r="AP1419" s="119"/>
      <c r="AQ1419" s="119"/>
      <c r="AR1419" s="119"/>
      <c r="AS1419" s="119"/>
      <c r="AT1419" s="119"/>
      <c r="AU1419" s="119"/>
    </row>
    <row r="1420" spans="1:47" ht="45" outlineLevel="1">
      <c r="A1420" s="120">
        <v>350</v>
      </c>
      <c r="B1420" s="122" t="s">
        <v>1472</v>
      </c>
      <c r="C1420" s="138" t="s">
        <v>1514</v>
      </c>
      <c r="D1420" s="156" t="s">
        <v>125</v>
      </c>
      <c r="E1420" s="176">
        <v>1</v>
      </c>
      <c r="F1420" s="176"/>
      <c r="G1420" s="176">
        <f t="shared" si="0"/>
        <v>0</v>
      </c>
      <c r="H1420" s="173" t="s">
        <v>1522</v>
      </c>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row>
    <row r="1421" spans="1:47" ht="45" outlineLevel="1">
      <c r="A1421" s="120">
        <v>351</v>
      </c>
      <c r="B1421" s="122" t="s">
        <v>1473</v>
      </c>
      <c r="C1421" s="138" t="s">
        <v>1514</v>
      </c>
      <c r="D1421" s="156" t="s">
        <v>125</v>
      </c>
      <c r="E1421" s="176">
        <v>1</v>
      </c>
      <c r="F1421" s="176"/>
      <c r="G1421" s="176">
        <f t="shared" si="0"/>
        <v>0</v>
      </c>
      <c r="H1421" s="173" t="s">
        <v>1522</v>
      </c>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row>
    <row r="1422" spans="1:47" ht="45" outlineLevel="1">
      <c r="A1422" s="120">
        <v>352</v>
      </c>
      <c r="B1422" s="122" t="s">
        <v>1474</v>
      </c>
      <c r="C1422" s="138" t="s">
        <v>1514</v>
      </c>
      <c r="D1422" s="156" t="s">
        <v>125</v>
      </c>
      <c r="E1422" s="176">
        <v>1</v>
      </c>
      <c r="F1422" s="176"/>
      <c r="G1422" s="176">
        <f t="shared" si="0"/>
        <v>0</v>
      </c>
      <c r="H1422" s="173" t="s">
        <v>1522</v>
      </c>
      <c r="I1422" s="119"/>
      <c r="J1422" s="119"/>
      <c r="K1422" s="119"/>
      <c r="L1422" s="119"/>
      <c r="M1422" s="119"/>
      <c r="N1422" s="119"/>
      <c r="O1422" s="119"/>
      <c r="P1422" s="119"/>
      <c r="Q1422" s="119"/>
      <c r="R1422" s="119"/>
      <c r="S1422" s="119"/>
      <c r="T1422" s="119"/>
      <c r="U1422" s="119"/>
      <c r="V1422" s="119"/>
      <c r="W1422" s="119"/>
      <c r="X1422" s="119"/>
      <c r="Y1422" s="119"/>
      <c r="Z1422" s="119"/>
      <c r="AA1422" s="119"/>
      <c r="AB1422" s="119"/>
      <c r="AC1422" s="119"/>
      <c r="AD1422" s="119"/>
      <c r="AE1422" s="119"/>
      <c r="AF1422" s="119"/>
      <c r="AG1422" s="119"/>
      <c r="AH1422" s="119"/>
      <c r="AI1422" s="119"/>
      <c r="AJ1422" s="119"/>
      <c r="AK1422" s="119"/>
      <c r="AL1422" s="119"/>
      <c r="AM1422" s="119"/>
      <c r="AN1422" s="119"/>
      <c r="AO1422" s="119"/>
      <c r="AP1422" s="119"/>
      <c r="AQ1422" s="119"/>
      <c r="AR1422" s="119"/>
      <c r="AS1422" s="119"/>
      <c r="AT1422" s="119"/>
      <c r="AU1422" s="119"/>
    </row>
    <row r="1423" spans="1:47" ht="45" outlineLevel="1">
      <c r="A1423" s="120">
        <v>353</v>
      </c>
      <c r="B1423" s="122" t="s">
        <v>1475</v>
      </c>
      <c r="C1423" s="138" t="s">
        <v>1514</v>
      </c>
      <c r="D1423" s="156" t="s">
        <v>125</v>
      </c>
      <c r="E1423" s="176">
        <v>1</v>
      </c>
      <c r="F1423" s="176"/>
      <c r="G1423" s="176">
        <f t="shared" si="0"/>
        <v>0</v>
      </c>
      <c r="H1423" s="173" t="s">
        <v>1522</v>
      </c>
      <c r="I1423" s="119"/>
      <c r="J1423" s="119"/>
      <c r="K1423" s="119"/>
      <c r="L1423" s="119"/>
      <c r="M1423" s="119"/>
      <c r="N1423" s="119"/>
      <c r="O1423" s="119"/>
      <c r="P1423" s="119"/>
      <c r="Q1423" s="119"/>
      <c r="R1423" s="119"/>
      <c r="S1423" s="119"/>
      <c r="T1423" s="119"/>
      <c r="U1423" s="119"/>
      <c r="V1423" s="119"/>
      <c r="W1423" s="119"/>
      <c r="X1423" s="119"/>
      <c r="Y1423" s="119"/>
      <c r="Z1423" s="119"/>
      <c r="AA1423" s="119"/>
      <c r="AB1423" s="119"/>
      <c r="AC1423" s="119"/>
      <c r="AD1423" s="119"/>
      <c r="AE1423" s="119"/>
      <c r="AF1423" s="119"/>
      <c r="AG1423" s="119"/>
      <c r="AH1423" s="119"/>
      <c r="AI1423" s="119"/>
      <c r="AJ1423" s="119"/>
      <c r="AK1423" s="119"/>
      <c r="AL1423" s="119"/>
      <c r="AM1423" s="119"/>
      <c r="AN1423" s="119"/>
      <c r="AO1423" s="119"/>
      <c r="AP1423" s="119"/>
      <c r="AQ1423" s="119"/>
      <c r="AR1423" s="119"/>
      <c r="AS1423" s="119"/>
      <c r="AT1423" s="119"/>
      <c r="AU1423" s="119"/>
    </row>
    <row r="1424" spans="1:47" ht="45" outlineLevel="1">
      <c r="A1424" s="120">
        <v>354</v>
      </c>
      <c r="B1424" s="122" t="s">
        <v>1476</v>
      </c>
      <c r="C1424" s="138" t="s">
        <v>1515</v>
      </c>
      <c r="D1424" s="156" t="s">
        <v>125</v>
      </c>
      <c r="E1424" s="176">
        <v>1</v>
      </c>
      <c r="F1424" s="176"/>
      <c r="G1424" s="176">
        <f t="shared" si="0"/>
        <v>0</v>
      </c>
      <c r="H1424" s="173" t="s">
        <v>1522</v>
      </c>
      <c r="I1424" s="119"/>
      <c r="J1424" s="119"/>
      <c r="K1424" s="119"/>
      <c r="L1424" s="119"/>
      <c r="M1424" s="119"/>
      <c r="N1424" s="119"/>
      <c r="O1424" s="119"/>
      <c r="P1424" s="119"/>
      <c r="Q1424" s="119"/>
      <c r="R1424" s="119"/>
      <c r="S1424" s="119"/>
      <c r="T1424" s="119"/>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row>
    <row r="1425" spans="1:47" ht="67.5" outlineLevel="1">
      <c r="A1425" s="120">
        <v>355</v>
      </c>
      <c r="B1425" s="122" t="s">
        <v>1477</v>
      </c>
      <c r="C1425" s="138" t="s">
        <v>1516</v>
      </c>
      <c r="D1425" s="156" t="s">
        <v>125</v>
      </c>
      <c r="E1425" s="176">
        <v>1</v>
      </c>
      <c r="F1425" s="176"/>
      <c r="G1425" s="176">
        <f t="shared" si="0"/>
        <v>0</v>
      </c>
      <c r="H1425" s="173" t="s">
        <v>1522</v>
      </c>
      <c r="I1425" s="119"/>
      <c r="J1425" s="119"/>
      <c r="K1425" s="119"/>
      <c r="L1425" s="119"/>
      <c r="M1425" s="119"/>
      <c r="N1425" s="119"/>
      <c r="O1425" s="119"/>
      <c r="P1425" s="119"/>
      <c r="Q1425" s="119"/>
      <c r="R1425" s="119"/>
      <c r="S1425" s="119"/>
      <c r="T1425" s="119"/>
      <c r="U1425" s="119"/>
      <c r="V1425" s="119"/>
      <c r="W1425" s="119"/>
      <c r="X1425" s="119"/>
      <c r="Y1425" s="119"/>
      <c r="Z1425" s="119"/>
      <c r="AA1425" s="119"/>
      <c r="AB1425" s="119"/>
      <c r="AC1425" s="119"/>
      <c r="AD1425" s="119"/>
      <c r="AE1425" s="119"/>
      <c r="AF1425" s="119"/>
      <c r="AG1425" s="119"/>
      <c r="AH1425" s="119"/>
      <c r="AI1425" s="119"/>
      <c r="AJ1425" s="119"/>
      <c r="AK1425" s="119"/>
      <c r="AL1425" s="119"/>
      <c r="AM1425" s="119"/>
      <c r="AN1425" s="119"/>
      <c r="AO1425" s="119"/>
      <c r="AP1425" s="119"/>
      <c r="AQ1425" s="119"/>
      <c r="AR1425" s="119"/>
      <c r="AS1425" s="119"/>
      <c r="AT1425" s="119"/>
      <c r="AU1425" s="119"/>
    </row>
    <row r="1426" spans="1:47" ht="45" outlineLevel="1">
      <c r="A1426" s="120">
        <v>356</v>
      </c>
      <c r="B1426" s="122" t="s">
        <v>1478</v>
      </c>
      <c r="C1426" s="138" t="s">
        <v>1517</v>
      </c>
      <c r="D1426" s="156" t="s">
        <v>125</v>
      </c>
      <c r="E1426" s="176">
        <v>1</v>
      </c>
      <c r="F1426" s="176"/>
      <c r="G1426" s="176">
        <f t="shared" si="0"/>
        <v>0</v>
      </c>
      <c r="H1426" s="173" t="s">
        <v>1522</v>
      </c>
      <c r="I1426" s="119"/>
      <c r="J1426" s="119"/>
      <c r="K1426" s="119"/>
      <c r="L1426" s="119"/>
      <c r="M1426" s="119"/>
      <c r="N1426" s="119"/>
      <c r="O1426" s="119"/>
      <c r="P1426" s="119"/>
      <c r="Q1426" s="119"/>
      <c r="R1426" s="119"/>
      <c r="S1426" s="119"/>
      <c r="T1426" s="119"/>
      <c r="U1426" s="119"/>
      <c r="V1426" s="119"/>
      <c r="W1426" s="119"/>
      <c r="X1426" s="119"/>
      <c r="Y1426" s="119"/>
      <c r="Z1426" s="119"/>
      <c r="AA1426" s="119"/>
      <c r="AB1426" s="119"/>
      <c r="AC1426" s="119"/>
      <c r="AD1426" s="119"/>
      <c r="AE1426" s="119"/>
      <c r="AF1426" s="119"/>
      <c r="AG1426" s="119"/>
      <c r="AH1426" s="119"/>
      <c r="AI1426" s="119"/>
      <c r="AJ1426" s="119"/>
      <c r="AK1426" s="119"/>
      <c r="AL1426" s="119"/>
      <c r="AM1426" s="119"/>
      <c r="AN1426" s="119"/>
      <c r="AO1426" s="119"/>
      <c r="AP1426" s="119"/>
      <c r="AQ1426" s="119"/>
      <c r="AR1426" s="119"/>
      <c r="AS1426" s="119"/>
      <c r="AT1426" s="119"/>
      <c r="AU1426" s="119"/>
    </row>
    <row r="1427" spans="1:47" ht="67.5" outlineLevel="1">
      <c r="A1427" s="120">
        <v>357</v>
      </c>
      <c r="B1427" s="122" t="s">
        <v>1479</v>
      </c>
      <c r="C1427" s="138" t="s">
        <v>1518</v>
      </c>
      <c r="D1427" s="156" t="s">
        <v>125</v>
      </c>
      <c r="E1427" s="176">
        <v>1</v>
      </c>
      <c r="F1427" s="176"/>
      <c r="G1427" s="176">
        <f t="shared" si="0"/>
        <v>0</v>
      </c>
      <c r="H1427" s="173" t="s">
        <v>1522</v>
      </c>
      <c r="I1427" s="119"/>
      <c r="J1427" s="119"/>
      <c r="K1427" s="119"/>
      <c r="L1427" s="119"/>
      <c r="M1427" s="119"/>
      <c r="N1427" s="119"/>
      <c r="O1427" s="119"/>
      <c r="P1427" s="119"/>
      <c r="Q1427" s="119"/>
      <c r="R1427" s="119"/>
      <c r="S1427" s="119"/>
      <c r="T1427" s="119"/>
      <c r="U1427" s="119"/>
      <c r="V1427" s="119"/>
      <c r="W1427" s="119"/>
      <c r="X1427" s="119"/>
      <c r="Y1427" s="119"/>
      <c r="Z1427" s="119"/>
      <c r="AA1427" s="119"/>
      <c r="AB1427" s="119"/>
      <c r="AC1427" s="119"/>
      <c r="AD1427" s="119"/>
      <c r="AE1427" s="119"/>
      <c r="AF1427" s="119"/>
      <c r="AG1427" s="119"/>
      <c r="AH1427" s="119"/>
      <c r="AI1427" s="119"/>
      <c r="AJ1427" s="119"/>
      <c r="AK1427" s="119"/>
      <c r="AL1427" s="119"/>
      <c r="AM1427" s="119"/>
      <c r="AN1427" s="119"/>
      <c r="AO1427" s="119"/>
      <c r="AP1427" s="119"/>
      <c r="AQ1427" s="119"/>
      <c r="AR1427" s="119"/>
      <c r="AS1427" s="119"/>
      <c r="AT1427" s="119"/>
      <c r="AU1427" s="119"/>
    </row>
    <row r="1428" spans="1:47" ht="45" outlineLevel="1">
      <c r="A1428" s="120">
        <v>358</v>
      </c>
      <c r="B1428" s="122" t="s">
        <v>1480</v>
      </c>
      <c r="C1428" s="138" t="s">
        <v>1519</v>
      </c>
      <c r="D1428" s="156" t="s">
        <v>125</v>
      </c>
      <c r="E1428" s="176">
        <v>1</v>
      </c>
      <c r="F1428" s="176"/>
      <c r="G1428" s="176">
        <f t="shared" si="0"/>
        <v>0</v>
      </c>
      <c r="H1428" s="173" t="s">
        <v>1522</v>
      </c>
      <c r="I1428" s="119"/>
      <c r="J1428" s="119"/>
      <c r="K1428" s="119"/>
      <c r="L1428" s="119"/>
      <c r="M1428" s="119"/>
      <c r="N1428" s="119"/>
      <c r="O1428" s="119"/>
      <c r="P1428" s="119"/>
      <c r="Q1428" s="119"/>
      <c r="R1428" s="119"/>
      <c r="S1428" s="119"/>
      <c r="T1428" s="119"/>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row>
    <row r="1429" spans="1:47" ht="45" outlineLevel="1">
      <c r="A1429" s="120">
        <v>359</v>
      </c>
      <c r="B1429" s="122" t="s">
        <v>1481</v>
      </c>
      <c r="C1429" s="138" t="s">
        <v>1520</v>
      </c>
      <c r="D1429" s="156" t="s">
        <v>125</v>
      </c>
      <c r="E1429" s="176">
        <v>1</v>
      </c>
      <c r="F1429" s="176"/>
      <c r="G1429" s="176">
        <f t="shared" si="0"/>
        <v>0</v>
      </c>
      <c r="H1429" s="173" t="s">
        <v>1522</v>
      </c>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row>
    <row r="1430" spans="1:47" ht="45" outlineLevel="1">
      <c r="A1430" s="120">
        <v>360</v>
      </c>
      <c r="B1430" s="122" t="s">
        <v>1482</v>
      </c>
      <c r="C1430" s="138" t="s">
        <v>1504</v>
      </c>
      <c r="D1430" s="156" t="s">
        <v>125</v>
      </c>
      <c r="E1430" s="176">
        <v>1</v>
      </c>
      <c r="F1430" s="176"/>
      <c r="G1430" s="176">
        <f t="shared" si="0"/>
        <v>0</v>
      </c>
      <c r="H1430" s="173" t="s">
        <v>1522</v>
      </c>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row>
    <row r="1431" spans="1:47" ht="67.5" outlineLevel="1">
      <c r="A1431" s="120">
        <v>361</v>
      </c>
      <c r="B1431" s="122" t="s">
        <v>1483</v>
      </c>
      <c r="C1431" s="138" t="s">
        <v>1521</v>
      </c>
      <c r="D1431" s="156" t="s">
        <v>125</v>
      </c>
      <c r="E1431" s="176">
        <v>1</v>
      </c>
      <c r="F1431" s="176"/>
      <c r="G1431" s="176">
        <f t="shared" si="0"/>
        <v>0</v>
      </c>
      <c r="H1431" s="173" t="s">
        <v>1522</v>
      </c>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row>
    <row r="1432" spans="1:47" outlineLevel="1">
      <c r="A1432" s="120">
        <v>362</v>
      </c>
      <c r="B1432" s="122" t="s">
        <v>1130</v>
      </c>
      <c r="C1432" s="138" t="s">
        <v>1131</v>
      </c>
      <c r="D1432" s="156" t="s">
        <v>0</v>
      </c>
      <c r="E1432" s="124">
        <v>1.6</v>
      </c>
      <c r="F1432" s="176"/>
      <c r="G1432" s="124">
        <f t="shared" si="0"/>
        <v>0</v>
      </c>
      <c r="H1432" s="173" t="s">
        <v>1523</v>
      </c>
      <c r="I1432" s="119"/>
      <c r="J1432" s="119"/>
      <c r="K1432" s="119"/>
      <c r="L1432" s="119"/>
      <c r="M1432" s="119"/>
      <c r="N1432" s="119"/>
      <c r="O1432" s="119"/>
      <c r="P1432" s="119"/>
      <c r="Q1432" s="119"/>
      <c r="R1432" s="119" t="s">
        <v>126</v>
      </c>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row>
    <row r="1433" spans="1:47">
      <c r="A1433" s="121" t="s">
        <v>121</v>
      </c>
      <c r="B1433" s="123" t="s">
        <v>87</v>
      </c>
      <c r="C1433" s="140" t="s">
        <v>88</v>
      </c>
      <c r="D1433" s="158"/>
      <c r="E1433" s="125"/>
      <c r="F1433" s="177"/>
      <c r="G1433" s="125">
        <f>SUMIF(R1434:R1520,"&lt;&gt;NOR",G1434:G1520)</f>
        <v>0</v>
      </c>
      <c r="H1433" s="174"/>
      <c r="I1433" s="119"/>
      <c r="R1433" t="s">
        <v>122</v>
      </c>
    </row>
    <row r="1434" spans="1:47" outlineLevel="1">
      <c r="A1434" s="179">
        <v>363</v>
      </c>
      <c r="B1434" s="122" t="s">
        <v>1132</v>
      </c>
      <c r="C1434" s="138" t="s">
        <v>1133</v>
      </c>
      <c r="D1434" s="156" t="s">
        <v>1134</v>
      </c>
      <c r="E1434" s="124">
        <v>150</v>
      </c>
      <c r="F1434" s="176"/>
      <c r="G1434" s="124">
        <f>ROUND(E1434*F1434,2)</f>
        <v>0</v>
      </c>
      <c r="H1434" s="173" t="s">
        <v>1523</v>
      </c>
      <c r="I1434" s="119"/>
      <c r="J1434" s="119"/>
      <c r="K1434" s="119"/>
      <c r="L1434" s="119"/>
      <c r="M1434" s="119"/>
      <c r="N1434" s="119"/>
      <c r="O1434" s="119"/>
      <c r="P1434" s="119"/>
      <c r="Q1434" s="119"/>
      <c r="R1434" s="119" t="s">
        <v>126</v>
      </c>
      <c r="S1434" s="119"/>
      <c r="T1434" s="119"/>
      <c r="U1434" s="119"/>
      <c r="V1434" s="119"/>
      <c r="W1434" s="119"/>
      <c r="X1434" s="119"/>
      <c r="Y1434" s="119"/>
      <c r="Z1434" s="119"/>
      <c r="AA1434" s="119"/>
      <c r="AB1434" s="119"/>
      <c r="AC1434" s="119"/>
      <c r="AD1434" s="119"/>
      <c r="AE1434" s="119"/>
      <c r="AF1434" s="119"/>
      <c r="AG1434" s="119"/>
      <c r="AH1434" s="119"/>
      <c r="AI1434" s="119"/>
      <c r="AJ1434" s="119"/>
      <c r="AK1434" s="119"/>
      <c r="AL1434" s="119"/>
      <c r="AM1434" s="119"/>
      <c r="AN1434" s="119"/>
      <c r="AO1434" s="119"/>
      <c r="AP1434" s="119"/>
      <c r="AQ1434" s="119"/>
      <c r="AR1434" s="119"/>
      <c r="AS1434" s="119"/>
      <c r="AT1434" s="119"/>
      <c r="AU1434" s="119"/>
    </row>
    <row r="1435" spans="1:47" outlineLevel="1">
      <c r="A1435" s="120"/>
      <c r="B1435" s="122"/>
      <c r="C1435" s="139" t="s">
        <v>1135</v>
      </c>
      <c r="D1435" s="157"/>
      <c r="E1435" s="148">
        <v>150</v>
      </c>
      <c r="F1435" s="176"/>
      <c r="G1435" s="124"/>
      <c r="H1435" s="173">
        <v>0</v>
      </c>
      <c r="I1435" s="119"/>
      <c r="J1435" s="119"/>
      <c r="K1435" s="119"/>
      <c r="L1435" s="119"/>
      <c r="M1435" s="119"/>
      <c r="N1435" s="119"/>
      <c r="O1435" s="119"/>
      <c r="P1435" s="119"/>
      <c r="Q1435" s="119"/>
      <c r="R1435" s="119" t="s">
        <v>128</v>
      </c>
      <c r="S1435" s="119">
        <v>0</v>
      </c>
      <c r="T1435" s="119"/>
      <c r="U1435" s="119"/>
      <c r="V1435" s="119"/>
      <c r="W1435" s="119"/>
      <c r="X1435" s="119"/>
      <c r="Y1435" s="119"/>
      <c r="Z1435" s="119"/>
      <c r="AA1435" s="119"/>
      <c r="AB1435" s="119"/>
      <c r="AC1435" s="119"/>
      <c r="AD1435" s="119"/>
      <c r="AE1435" s="119"/>
      <c r="AF1435" s="119"/>
      <c r="AG1435" s="119"/>
      <c r="AH1435" s="119"/>
      <c r="AI1435" s="119"/>
      <c r="AJ1435" s="119"/>
      <c r="AK1435" s="119"/>
      <c r="AL1435" s="119"/>
      <c r="AM1435" s="119"/>
      <c r="AN1435" s="119"/>
      <c r="AO1435" s="119"/>
      <c r="AP1435" s="119"/>
      <c r="AQ1435" s="119"/>
      <c r="AR1435" s="119"/>
      <c r="AS1435" s="119"/>
      <c r="AT1435" s="119"/>
      <c r="AU1435" s="119"/>
    </row>
    <row r="1436" spans="1:47" outlineLevel="1">
      <c r="A1436" s="120">
        <v>364</v>
      </c>
      <c r="B1436" s="122" t="s">
        <v>1136</v>
      </c>
      <c r="C1436" s="138" t="s">
        <v>1137</v>
      </c>
      <c r="D1436" s="156" t="s">
        <v>1134</v>
      </c>
      <c r="E1436" s="124">
        <v>250</v>
      </c>
      <c r="F1436" s="176"/>
      <c r="G1436" s="124">
        <f>ROUND(E1436*F1436,2)</f>
        <v>0</v>
      </c>
      <c r="H1436" s="173" t="s">
        <v>1523</v>
      </c>
      <c r="I1436" s="119"/>
      <c r="J1436" s="119"/>
      <c r="K1436" s="119"/>
      <c r="L1436" s="119"/>
      <c r="M1436" s="119"/>
      <c r="N1436" s="119"/>
      <c r="O1436" s="119"/>
      <c r="P1436" s="119"/>
      <c r="Q1436" s="119"/>
      <c r="R1436" s="119" t="s">
        <v>126</v>
      </c>
      <c r="S1436" s="119"/>
      <c r="T1436" s="119"/>
      <c r="U1436" s="119"/>
      <c r="V1436" s="119"/>
      <c r="W1436" s="119"/>
      <c r="X1436" s="119"/>
      <c r="Y1436" s="119"/>
      <c r="Z1436" s="119"/>
      <c r="AA1436" s="119"/>
      <c r="AB1436" s="119"/>
      <c r="AC1436" s="119"/>
      <c r="AD1436" s="119"/>
      <c r="AE1436" s="119"/>
      <c r="AF1436" s="119"/>
      <c r="AG1436" s="119"/>
      <c r="AH1436" s="119"/>
      <c r="AI1436" s="119"/>
      <c r="AJ1436" s="119"/>
      <c r="AK1436" s="119"/>
      <c r="AL1436" s="119"/>
      <c r="AM1436" s="119"/>
      <c r="AN1436" s="119"/>
      <c r="AO1436" s="119"/>
      <c r="AP1436" s="119"/>
      <c r="AQ1436" s="119"/>
      <c r="AR1436" s="119"/>
      <c r="AS1436" s="119"/>
      <c r="AT1436" s="119"/>
      <c r="AU1436" s="119"/>
    </row>
    <row r="1437" spans="1:47" outlineLevel="1">
      <c r="A1437" s="120"/>
      <c r="B1437" s="122"/>
      <c r="C1437" s="139" t="s">
        <v>1138</v>
      </c>
      <c r="D1437" s="157"/>
      <c r="E1437" s="148">
        <v>250</v>
      </c>
      <c r="F1437" s="176"/>
      <c r="G1437" s="124"/>
      <c r="H1437" s="173">
        <v>0</v>
      </c>
      <c r="I1437" s="119"/>
      <c r="J1437" s="119"/>
      <c r="K1437" s="119"/>
      <c r="L1437" s="119"/>
      <c r="M1437" s="119"/>
      <c r="N1437" s="119"/>
      <c r="O1437" s="119"/>
      <c r="P1437" s="119"/>
      <c r="Q1437" s="119"/>
      <c r="R1437" s="119" t="s">
        <v>128</v>
      </c>
      <c r="S1437" s="119">
        <v>0</v>
      </c>
      <c r="T1437" s="119"/>
      <c r="U1437" s="119"/>
      <c r="V1437" s="119"/>
      <c r="W1437" s="119"/>
      <c r="X1437" s="119"/>
      <c r="Y1437" s="119"/>
      <c r="Z1437" s="119"/>
      <c r="AA1437" s="119"/>
      <c r="AB1437" s="119"/>
      <c r="AC1437" s="119"/>
      <c r="AD1437" s="119"/>
      <c r="AE1437" s="119"/>
      <c r="AF1437" s="119"/>
      <c r="AG1437" s="119"/>
      <c r="AH1437" s="119"/>
      <c r="AI1437" s="119"/>
      <c r="AJ1437" s="119"/>
      <c r="AK1437" s="119"/>
      <c r="AL1437" s="119"/>
      <c r="AM1437" s="119"/>
      <c r="AN1437" s="119"/>
      <c r="AO1437" s="119"/>
      <c r="AP1437" s="119"/>
      <c r="AQ1437" s="119"/>
      <c r="AR1437" s="119"/>
      <c r="AS1437" s="119"/>
      <c r="AT1437" s="119"/>
      <c r="AU1437" s="119"/>
    </row>
    <row r="1438" spans="1:47" ht="22.5" outlineLevel="1">
      <c r="A1438" s="120">
        <v>365</v>
      </c>
      <c r="B1438" s="122" t="s">
        <v>1139</v>
      </c>
      <c r="C1438" s="138" t="s">
        <v>1140</v>
      </c>
      <c r="D1438" s="156" t="s">
        <v>125</v>
      </c>
      <c r="E1438" s="124">
        <v>53</v>
      </c>
      <c r="F1438" s="176"/>
      <c r="G1438" s="124">
        <f>ROUND(E1438*F1438,2)</f>
        <v>0</v>
      </c>
      <c r="H1438" s="173" t="s">
        <v>1522</v>
      </c>
      <c r="I1438" s="119"/>
      <c r="J1438" s="119"/>
      <c r="K1438" s="119"/>
      <c r="L1438" s="119"/>
      <c r="M1438" s="119"/>
      <c r="N1438" s="119"/>
      <c r="O1438" s="119"/>
      <c r="P1438" s="119"/>
      <c r="Q1438" s="119"/>
      <c r="R1438" s="119" t="s">
        <v>126</v>
      </c>
      <c r="S1438" s="119"/>
      <c r="T1438" s="119"/>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row>
    <row r="1439" spans="1:47" outlineLevel="1">
      <c r="A1439" s="120"/>
      <c r="B1439" s="122"/>
      <c r="C1439" s="139" t="s">
        <v>1141</v>
      </c>
      <c r="D1439" s="157"/>
      <c r="E1439" s="148">
        <v>53</v>
      </c>
      <c r="F1439" s="176"/>
      <c r="G1439" s="124"/>
      <c r="H1439" s="173">
        <v>0</v>
      </c>
      <c r="I1439" s="119"/>
      <c r="J1439" s="119"/>
      <c r="K1439" s="119"/>
      <c r="L1439" s="119"/>
      <c r="M1439" s="119"/>
      <c r="N1439" s="119"/>
      <c r="O1439" s="119"/>
      <c r="P1439" s="119"/>
      <c r="Q1439" s="119"/>
      <c r="R1439" s="119" t="s">
        <v>128</v>
      </c>
      <c r="S1439" s="119">
        <v>0</v>
      </c>
      <c r="T1439" s="119"/>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row>
    <row r="1440" spans="1:47" ht="22.5" outlineLevel="1">
      <c r="A1440" s="120">
        <v>366</v>
      </c>
      <c r="B1440" s="122" t="s">
        <v>1142</v>
      </c>
      <c r="C1440" s="138" t="s">
        <v>1143</v>
      </c>
      <c r="D1440" s="156" t="s">
        <v>125</v>
      </c>
      <c r="E1440" s="124">
        <v>4</v>
      </c>
      <c r="F1440" s="176"/>
      <c r="G1440" s="124">
        <f>ROUND(E1440*F1440,2)</f>
        <v>0</v>
      </c>
      <c r="H1440" s="173" t="s">
        <v>1522</v>
      </c>
      <c r="I1440" s="119"/>
      <c r="J1440" s="119"/>
      <c r="K1440" s="119"/>
      <c r="L1440" s="119"/>
      <c r="M1440" s="119"/>
      <c r="N1440" s="119"/>
      <c r="O1440" s="119"/>
      <c r="P1440" s="119"/>
      <c r="Q1440" s="119"/>
      <c r="R1440" s="119" t="s">
        <v>126</v>
      </c>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row>
    <row r="1441" spans="1:47" outlineLevel="1">
      <c r="A1441" s="120"/>
      <c r="B1441" s="122"/>
      <c r="C1441" s="139" t="s">
        <v>1144</v>
      </c>
      <c r="D1441" s="157"/>
      <c r="E1441" s="148">
        <v>4</v>
      </c>
      <c r="F1441" s="176"/>
      <c r="G1441" s="124"/>
      <c r="H1441" s="173">
        <v>0</v>
      </c>
      <c r="I1441" s="119"/>
      <c r="J1441" s="119"/>
      <c r="K1441" s="119"/>
      <c r="L1441" s="119"/>
      <c r="M1441" s="119"/>
      <c r="N1441" s="119"/>
      <c r="O1441" s="119"/>
      <c r="P1441" s="119"/>
      <c r="Q1441" s="119"/>
      <c r="R1441" s="119" t="s">
        <v>128</v>
      </c>
      <c r="S1441" s="119">
        <v>0</v>
      </c>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row>
    <row r="1442" spans="1:47" ht="22.5" outlineLevel="1">
      <c r="A1442" s="120">
        <v>367</v>
      </c>
      <c r="B1442" s="122" t="s">
        <v>1145</v>
      </c>
      <c r="C1442" s="138" t="s">
        <v>1146</v>
      </c>
      <c r="D1442" s="156" t="s">
        <v>125</v>
      </c>
      <c r="E1442" s="124">
        <v>35</v>
      </c>
      <c r="F1442" s="176"/>
      <c r="G1442" s="124">
        <f>ROUND(E1442*F1442,2)</f>
        <v>0</v>
      </c>
      <c r="H1442" s="173" t="s">
        <v>1522</v>
      </c>
      <c r="I1442" s="119"/>
      <c r="J1442" s="119"/>
      <c r="K1442" s="119"/>
      <c r="L1442" s="119"/>
      <c r="M1442" s="119"/>
      <c r="N1442" s="119"/>
      <c r="O1442" s="119"/>
      <c r="P1442" s="119"/>
      <c r="Q1442" s="119"/>
      <c r="R1442" s="119" t="s">
        <v>126</v>
      </c>
      <c r="S1442" s="119"/>
      <c r="T1442" s="119"/>
      <c r="U1442" s="119"/>
      <c r="V1442" s="119"/>
      <c r="W1442" s="119"/>
      <c r="X1442" s="119"/>
      <c r="Y1442" s="119"/>
      <c r="Z1442" s="119"/>
      <c r="AA1442" s="119"/>
      <c r="AB1442" s="119"/>
      <c r="AC1442" s="119"/>
      <c r="AD1442" s="119"/>
      <c r="AE1442" s="119"/>
      <c r="AF1442" s="119"/>
      <c r="AG1442" s="119"/>
      <c r="AH1442" s="119"/>
      <c r="AI1442" s="119"/>
      <c r="AJ1442" s="119"/>
      <c r="AK1442" s="119"/>
      <c r="AL1442" s="119"/>
      <c r="AM1442" s="119"/>
      <c r="AN1442" s="119"/>
      <c r="AO1442" s="119"/>
      <c r="AP1442" s="119"/>
      <c r="AQ1442" s="119"/>
      <c r="AR1442" s="119"/>
      <c r="AS1442" s="119"/>
      <c r="AT1442" s="119"/>
      <c r="AU1442" s="119"/>
    </row>
    <row r="1443" spans="1:47" ht="22.5" outlineLevel="1">
      <c r="A1443" s="120">
        <v>368</v>
      </c>
      <c r="B1443" s="122" t="s">
        <v>1147</v>
      </c>
      <c r="C1443" s="138" t="s">
        <v>1148</v>
      </c>
      <c r="D1443" s="156" t="s">
        <v>179</v>
      </c>
      <c r="E1443" s="124">
        <v>9.9</v>
      </c>
      <c r="F1443" s="176"/>
      <c r="G1443" s="124">
        <f>ROUND(E1443*F1443,2)</f>
        <v>0</v>
      </c>
      <c r="H1443" s="173" t="s">
        <v>1522</v>
      </c>
      <c r="I1443" s="119"/>
      <c r="J1443" s="119"/>
      <c r="K1443" s="119"/>
      <c r="L1443" s="119"/>
      <c r="M1443" s="119"/>
      <c r="N1443" s="119"/>
      <c r="O1443" s="119"/>
      <c r="P1443" s="119"/>
      <c r="Q1443" s="119"/>
      <c r="R1443" s="119" t="s">
        <v>126</v>
      </c>
      <c r="S1443" s="119"/>
      <c r="T1443" s="119"/>
      <c r="U1443" s="119"/>
      <c r="V1443" s="119"/>
      <c r="W1443" s="119"/>
      <c r="X1443" s="119"/>
      <c r="Y1443" s="119"/>
      <c r="Z1443" s="119"/>
      <c r="AA1443" s="119"/>
      <c r="AB1443" s="119"/>
      <c r="AC1443" s="119"/>
      <c r="AD1443" s="119"/>
      <c r="AE1443" s="119"/>
      <c r="AF1443" s="119"/>
      <c r="AG1443" s="119"/>
      <c r="AH1443" s="119"/>
      <c r="AI1443" s="119"/>
      <c r="AJ1443" s="119"/>
      <c r="AK1443" s="119"/>
      <c r="AL1443" s="119"/>
      <c r="AM1443" s="119"/>
      <c r="AN1443" s="119"/>
      <c r="AO1443" s="119"/>
      <c r="AP1443" s="119"/>
      <c r="AQ1443" s="119"/>
      <c r="AR1443" s="119"/>
      <c r="AS1443" s="119"/>
      <c r="AT1443" s="119"/>
      <c r="AU1443" s="119"/>
    </row>
    <row r="1444" spans="1:47" outlineLevel="1">
      <c r="A1444" s="120"/>
      <c r="B1444" s="122"/>
      <c r="C1444" s="139" t="s">
        <v>1149</v>
      </c>
      <c r="D1444" s="157"/>
      <c r="E1444" s="148">
        <v>2.4</v>
      </c>
      <c r="F1444" s="176"/>
      <c r="G1444" s="124"/>
      <c r="H1444" s="173">
        <v>0</v>
      </c>
      <c r="I1444" s="119"/>
      <c r="J1444" s="119"/>
      <c r="K1444" s="119"/>
      <c r="L1444" s="119"/>
      <c r="M1444" s="119"/>
      <c r="N1444" s="119"/>
      <c r="O1444" s="119"/>
      <c r="P1444" s="119"/>
      <c r="Q1444" s="119"/>
      <c r="R1444" s="119" t="s">
        <v>128</v>
      </c>
      <c r="S1444" s="119">
        <v>0</v>
      </c>
      <c r="T1444" s="119"/>
      <c r="U1444" s="119"/>
      <c r="V1444" s="119"/>
      <c r="W1444" s="119"/>
      <c r="X1444" s="119"/>
      <c r="Y1444" s="119"/>
      <c r="Z1444" s="119"/>
      <c r="AA1444" s="119"/>
      <c r="AB1444" s="119"/>
      <c r="AC1444" s="119"/>
      <c r="AD1444" s="119"/>
      <c r="AE1444" s="119"/>
      <c r="AF1444" s="119"/>
      <c r="AG1444" s="119"/>
      <c r="AH1444" s="119"/>
      <c r="AI1444" s="119"/>
      <c r="AJ1444" s="119"/>
      <c r="AK1444" s="119"/>
      <c r="AL1444" s="119"/>
      <c r="AM1444" s="119"/>
      <c r="AN1444" s="119"/>
      <c r="AO1444" s="119"/>
      <c r="AP1444" s="119"/>
      <c r="AQ1444" s="119"/>
      <c r="AR1444" s="119"/>
      <c r="AS1444" s="119"/>
      <c r="AT1444" s="119"/>
      <c r="AU1444" s="119"/>
    </row>
    <row r="1445" spans="1:47" outlineLevel="1">
      <c r="A1445" s="120"/>
      <c r="B1445" s="122"/>
      <c r="C1445" s="139" t="s">
        <v>1150</v>
      </c>
      <c r="D1445" s="157"/>
      <c r="E1445" s="148">
        <v>7.5</v>
      </c>
      <c r="F1445" s="176"/>
      <c r="G1445" s="124"/>
      <c r="H1445" s="173">
        <v>0</v>
      </c>
      <c r="I1445" s="119"/>
      <c r="J1445" s="119"/>
      <c r="K1445" s="119"/>
      <c r="L1445" s="119"/>
      <c r="M1445" s="119"/>
      <c r="N1445" s="119"/>
      <c r="O1445" s="119"/>
      <c r="P1445" s="119"/>
      <c r="Q1445" s="119"/>
      <c r="R1445" s="119" t="s">
        <v>128</v>
      </c>
      <c r="S1445" s="119">
        <v>0</v>
      </c>
      <c r="T1445" s="119"/>
      <c r="U1445" s="119"/>
      <c r="V1445" s="119"/>
      <c r="W1445" s="119"/>
      <c r="X1445" s="119"/>
      <c r="Y1445" s="119"/>
      <c r="Z1445" s="119"/>
      <c r="AA1445" s="119"/>
      <c r="AB1445" s="119"/>
      <c r="AC1445" s="119"/>
      <c r="AD1445" s="119"/>
      <c r="AE1445" s="119"/>
      <c r="AF1445" s="119"/>
      <c r="AG1445" s="119"/>
      <c r="AH1445" s="119"/>
      <c r="AI1445" s="119"/>
      <c r="AJ1445" s="119"/>
      <c r="AK1445" s="119"/>
      <c r="AL1445" s="119"/>
      <c r="AM1445" s="119"/>
      <c r="AN1445" s="119"/>
      <c r="AO1445" s="119"/>
      <c r="AP1445" s="119"/>
      <c r="AQ1445" s="119"/>
      <c r="AR1445" s="119"/>
      <c r="AS1445" s="119"/>
      <c r="AT1445" s="119"/>
      <c r="AU1445" s="119"/>
    </row>
    <row r="1446" spans="1:47" ht="22.5" outlineLevel="1">
      <c r="A1446" s="120">
        <v>369</v>
      </c>
      <c r="B1446" s="122" t="s">
        <v>1151</v>
      </c>
      <c r="C1446" s="138" t="s">
        <v>1152</v>
      </c>
      <c r="D1446" s="156" t="s">
        <v>263</v>
      </c>
      <c r="E1446" s="124">
        <v>28.64</v>
      </c>
      <c r="F1446" s="176"/>
      <c r="G1446" s="124">
        <f t="shared" ref="G1446:G1451" si="2">ROUND(E1446*F1446,2)</f>
        <v>0</v>
      </c>
      <c r="H1446" s="173" t="s">
        <v>1522</v>
      </c>
      <c r="I1446" s="119"/>
      <c r="J1446" s="119"/>
      <c r="K1446" s="119"/>
      <c r="L1446" s="119"/>
      <c r="M1446" s="119"/>
      <c r="N1446" s="119"/>
      <c r="O1446" s="119"/>
      <c r="P1446" s="119"/>
      <c r="Q1446" s="119"/>
      <c r="R1446" s="119" t="s">
        <v>126</v>
      </c>
      <c r="S1446" s="119"/>
      <c r="T1446" s="119"/>
      <c r="U1446" s="119"/>
      <c r="V1446" s="119"/>
      <c r="W1446" s="119"/>
      <c r="X1446" s="119"/>
      <c r="Y1446" s="119"/>
      <c r="Z1446" s="119"/>
      <c r="AA1446" s="119"/>
      <c r="AB1446" s="119"/>
      <c r="AC1446" s="119"/>
      <c r="AD1446" s="119"/>
      <c r="AE1446" s="119"/>
      <c r="AF1446" s="119"/>
      <c r="AG1446" s="119"/>
      <c r="AH1446" s="119"/>
      <c r="AI1446" s="119"/>
      <c r="AJ1446" s="119"/>
      <c r="AK1446" s="119"/>
      <c r="AL1446" s="119"/>
      <c r="AM1446" s="119"/>
      <c r="AN1446" s="119"/>
      <c r="AO1446" s="119"/>
      <c r="AP1446" s="119"/>
      <c r="AQ1446" s="119"/>
      <c r="AR1446" s="119"/>
      <c r="AS1446" s="119"/>
      <c r="AT1446" s="119"/>
      <c r="AU1446" s="119"/>
    </row>
    <row r="1447" spans="1:47" ht="22.5" outlineLevel="1">
      <c r="A1447" s="120">
        <v>370</v>
      </c>
      <c r="B1447" s="122" t="s">
        <v>1153</v>
      </c>
      <c r="C1447" s="138" t="s">
        <v>1154</v>
      </c>
      <c r="D1447" s="156" t="s">
        <v>263</v>
      </c>
      <c r="E1447" s="124">
        <v>1.47</v>
      </c>
      <c r="F1447" s="176"/>
      <c r="G1447" s="124">
        <f t="shared" si="2"/>
        <v>0</v>
      </c>
      <c r="H1447" s="173" t="s">
        <v>1522</v>
      </c>
      <c r="I1447" s="119"/>
      <c r="J1447" s="119"/>
      <c r="K1447" s="119"/>
      <c r="L1447" s="119"/>
      <c r="M1447" s="119"/>
      <c r="N1447" s="119"/>
      <c r="O1447" s="119"/>
      <c r="P1447" s="119"/>
      <c r="Q1447" s="119"/>
      <c r="R1447" s="119" t="s">
        <v>126</v>
      </c>
      <c r="S1447" s="119"/>
      <c r="T1447" s="119"/>
      <c r="U1447" s="119"/>
      <c r="V1447" s="119"/>
      <c r="W1447" s="119"/>
      <c r="X1447" s="119"/>
      <c r="Y1447" s="119"/>
      <c r="Z1447" s="119"/>
      <c r="AA1447" s="119"/>
      <c r="AB1447" s="119"/>
      <c r="AC1447" s="119"/>
      <c r="AD1447" s="119"/>
      <c r="AE1447" s="119"/>
      <c r="AF1447" s="119"/>
      <c r="AG1447" s="119"/>
      <c r="AH1447" s="119"/>
      <c r="AI1447" s="119"/>
      <c r="AJ1447" s="119"/>
      <c r="AK1447" s="119"/>
      <c r="AL1447" s="119"/>
      <c r="AM1447" s="119"/>
      <c r="AN1447" s="119"/>
      <c r="AO1447" s="119"/>
      <c r="AP1447" s="119"/>
      <c r="AQ1447" s="119"/>
      <c r="AR1447" s="119"/>
      <c r="AS1447" s="119"/>
      <c r="AT1447" s="119"/>
      <c r="AU1447" s="119"/>
    </row>
    <row r="1448" spans="1:47" ht="22.5" outlineLevel="1">
      <c r="A1448" s="120">
        <v>371</v>
      </c>
      <c r="B1448" s="122" t="s">
        <v>1155</v>
      </c>
      <c r="C1448" s="138" t="s">
        <v>1156</v>
      </c>
      <c r="D1448" s="156" t="s">
        <v>263</v>
      </c>
      <c r="E1448" s="124">
        <v>30.05</v>
      </c>
      <c r="F1448" s="176"/>
      <c r="G1448" s="124">
        <f t="shared" si="2"/>
        <v>0</v>
      </c>
      <c r="H1448" s="173" t="s">
        <v>1522</v>
      </c>
      <c r="I1448" s="119"/>
      <c r="J1448" s="119"/>
      <c r="K1448" s="119"/>
      <c r="L1448" s="119"/>
      <c r="M1448" s="119"/>
      <c r="N1448" s="119"/>
      <c r="O1448" s="119"/>
      <c r="P1448" s="119"/>
      <c r="Q1448" s="119"/>
      <c r="R1448" s="119" t="s">
        <v>126</v>
      </c>
      <c r="S1448" s="119"/>
      <c r="T1448" s="119"/>
      <c r="U1448" s="119"/>
      <c r="V1448" s="119"/>
      <c r="W1448" s="119"/>
      <c r="X1448" s="119"/>
      <c r="Y1448" s="119"/>
      <c r="Z1448" s="119"/>
      <c r="AA1448" s="119"/>
      <c r="AB1448" s="119"/>
      <c r="AC1448" s="119"/>
      <c r="AD1448" s="119"/>
      <c r="AE1448" s="119"/>
      <c r="AF1448" s="119"/>
      <c r="AG1448" s="119"/>
      <c r="AH1448" s="119"/>
      <c r="AI1448" s="119"/>
      <c r="AJ1448" s="119"/>
      <c r="AK1448" s="119"/>
      <c r="AL1448" s="119"/>
      <c r="AM1448" s="119"/>
      <c r="AN1448" s="119"/>
      <c r="AO1448" s="119"/>
      <c r="AP1448" s="119"/>
      <c r="AQ1448" s="119"/>
      <c r="AR1448" s="119"/>
      <c r="AS1448" s="119"/>
      <c r="AT1448" s="119"/>
      <c r="AU1448" s="119"/>
    </row>
    <row r="1449" spans="1:47" ht="22.5" outlineLevel="1">
      <c r="A1449" s="120">
        <v>372</v>
      </c>
      <c r="B1449" s="122" t="s">
        <v>1157</v>
      </c>
      <c r="C1449" s="138" t="s">
        <v>1158</v>
      </c>
      <c r="D1449" s="156" t="s">
        <v>263</v>
      </c>
      <c r="E1449" s="124">
        <v>20.100000000000001</v>
      </c>
      <c r="F1449" s="176"/>
      <c r="G1449" s="124">
        <f t="shared" si="2"/>
        <v>0</v>
      </c>
      <c r="H1449" s="173" t="s">
        <v>1522</v>
      </c>
      <c r="I1449" s="119"/>
      <c r="J1449" s="119"/>
      <c r="K1449" s="119"/>
      <c r="L1449" s="119"/>
      <c r="M1449" s="119"/>
      <c r="N1449" s="119"/>
      <c r="O1449" s="119"/>
      <c r="P1449" s="119"/>
      <c r="Q1449" s="119"/>
      <c r="R1449" s="119" t="s">
        <v>126</v>
      </c>
      <c r="S1449" s="119"/>
      <c r="T1449" s="119"/>
      <c r="U1449" s="119"/>
      <c r="V1449" s="119"/>
      <c r="W1449" s="119"/>
      <c r="X1449" s="119"/>
      <c r="Y1449" s="119"/>
      <c r="Z1449" s="119"/>
      <c r="AA1449" s="119"/>
      <c r="AB1449" s="119"/>
      <c r="AC1449" s="119"/>
      <c r="AD1449" s="119"/>
      <c r="AE1449" s="119"/>
      <c r="AF1449" s="119"/>
      <c r="AG1449" s="119"/>
      <c r="AH1449" s="119"/>
      <c r="AI1449" s="119"/>
      <c r="AJ1449" s="119"/>
      <c r="AK1449" s="119"/>
      <c r="AL1449" s="119"/>
      <c r="AM1449" s="119"/>
      <c r="AN1449" s="119"/>
      <c r="AO1449" s="119"/>
      <c r="AP1449" s="119"/>
      <c r="AQ1449" s="119"/>
      <c r="AR1449" s="119"/>
      <c r="AS1449" s="119"/>
      <c r="AT1449" s="119"/>
      <c r="AU1449" s="119"/>
    </row>
    <row r="1450" spans="1:47" ht="22.5" outlineLevel="1">
      <c r="A1450" s="120">
        <v>373</v>
      </c>
      <c r="B1450" s="122" t="s">
        <v>1159</v>
      </c>
      <c r="C1450" s="138" t="s">
        <v>1160</v>
      </c>
      <c r="D1450" s="156" t="s">
        <v>263</v>
      </c>
      <c r="E1450" s="124">
        <v>12.12</v>
      </c>
      <c r="F1450" s="176"/>
      <c r="G1450" s="124">
        <f t="shared" si="2"/>
        <v>0</v>
      </c>
      <c r="H1450" s="173" t="s">
        <v>1522</v>
      </c>
      <c r="I1450" s="119"/>
      <c r="J1450" s="119"/>
      <c r="K1450" s="119"/>
      <c r="L1450" s="119"/>
      <c r="M1450" s="119"/>
      <c r="N1450" s="119"/>
      <c r="O1450" s="119"/>
      <c r="P1450" s="119"/>
      <c r="Q1450" s="119"/>
      <c r="R1450" s="119" t="s">
        <v>126</v>
      </c>
      <c r="S1450" s="119"/>
      <c r="T1450" s="119"/>
      <c r="U1450" s="119"/>
      <c r="V1450" s="119"/>
      <c r="W1450" s="119"/>
      <c r="X1450" s="119"/>
      <c r="Y1450" s="119"/>
      <c r="Z1450" s="119"/>
      <c r="AA1450" s="119"/>
      <c r="AB1450" s="119"/>
      <c r="AC1450" s="119"/>
      <c r="AD1450" s="119"/>
      <c r="AE1450" s="119"/>
      <c r="AF1450" s="119"/>
      <c r="AG1450" s="119"/>
      <c r="AH1450" s="119"/>
      <c r="AI1450" s="119"/>
      <c r="AJ1450" s="119"/>
      <c r="AK1450" s="119"/>
      <c r="AL1450" s="119"/>
      <c r="AM1450" s="119"/>
      <c r="AN1450" s="119"/>
      <c r="AO1450" s="119"/>
      <c r="AP1450" s="119"/>
      <c r="AQ1450" s="119"/>
      <c r="AR1450" s="119"/>
      <c r="AS1450" s="119"/>
      <c r="AT1450" s="119"/>
      <c r="AU1450" s="119"/>
    </row>
    <row r="1451" spans="1:47" ht="22.5" outlineLevel="1">
      <c r="A1451" s="120">
        <v>374</v>
      </c>
      <c r="B1451" s="122" t="s">
        <v>1161</v>
      </c>
      <c r="C1451" s="138" t="s">
        <v>1162</v>
      </c>
      <c r="D1451" s="156" t="s">
        <v>1134</v>
      </c>
      <c r="E1451" s="124">
        <v>108.60000000000001</v>
      </c>
      <c r="F1451" s="176"/>
      <c r="G1451" s="124">
        <f t="shared" si="2"/>
        <v>0</v>
      </c>
      <c r="H1451" s="173" t="s">
        <v>1522</v>
      </c>
      <c r="I1451" s="119"/>
      <c r="J1451" s="119"/>
      <c r="K1451" s="119"/>
      <c r="L1451" s="119"/>
      <c r="M1451" s="119"/>
      <c r="N1451" s="119"/>
      <c r="O1451" s="119"/>
      <c r="P1451" s="119"/>
      <c r="Q1451" s="119"/>
      <c r="R1451" s="119" t="s">
        <v>126</v>
      </c>
      <c r="S1451" s="119"/>
      <c r="T1451" s="119"/>
      <c r="U1451" s="119"/>
      <c r="V1451" s="119"/>
      <c r="W1451" s="119"/>
      <c r="X1451" s="119"/>
      <c r="Y1451" s="119"/>
      <c r="Z1451" s="119"/>
      <c r="AA1451" s="119"/>
      <c r="AB1451" s="119"/>
      <c r="AC1451" s="119"/>
      <c r="AD1451" s="119"/>
      <c r="AE1451" s="119"/>
      <c r="AF1451" s="119"/>
      <c r="AG1451" s="119"/>
      <c r="AH1451" s="119"/>
      <c r="AI1451" s="119"/>
      <c r="AJ1451" s="119"/>
      <c r="AK1451" s="119"/>
      <c r="AL1451" s="119"/>
      <c r="AM1451" s="119"/>
      <c r="AN1451" s="119"/>
      <c r="AO1451" s="119"/>
      <c r="AP1451" s="119"/>
      <c r="AQ1451" s="119"/>
      <c r="AR1451" s="119"/>
      <c r="AS1451" s="119"/>
      <c r="AT1451" s="119"/>
      <c r="AU1451" s="119"/>
    </row>
    <row r="1452" spans="1:47" outlineLevel="1">
      <c r="A1452" s="120"/>
      <c r="B1452" s="122"/>
      <c r="C1452" s="139" t="s">
        <v>1163</v>
      </c>
      <c r="D1452" s="157"/>
      <c r="E1452" s="148">
        <v>108.6</v>
      </c>
      <c r="F1452" s="176"/>
      <c r="G1452" s="124"/>
      <c r="H1452" s="173">
        <v>0</v>
      </c>
      <c r="I1452" s="119"/>
      <c r="J1452" s="119"/>
      <c r="K1452" s="119"/>
      <c r="L1452" s="119"/>
      <c r="M1452" s="119"/>
      <c r="N1452" s="119"/>
      <c r="O1452" s="119"/>
      <c r="P1452" s="119"/>
      <c r="Q1452" s="119"/>
      <c r="R1452" s="119" t="s">
        <v>128</v>
      </c>
      <c r="S1452" s="119">
        <v>0</v>
      </c>
      <c r="T1452" s="119"/>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row>
    <row r="1453" spans="1:47" ht="22.5" outlineLevel="1">
      <c r="A1453" s="120">
        <v>375</v>
      </c>
      <c r="B1453" s="122" t="s">
        <v>1164</v>
      </c>
      <c r="C1453" s="138" t="s">
        <v>1165</v>
      </c>
      <c r="D1453" s="156" t="s">
        <v>1134</v>
      </c>
      <c r="E1453" s="124">
        <v>38.700000000000003</v>
      </c>
      <c r="F1453" s="176"/>
      <c r="G1453" s="124">
        <f t="shared" ref="G1453:G1471" si="3">ROUND(E1453*F1453,2)</f>
        <v>0</v>
      </c>
      <c r="H1453" s="173" t="s">
        <v>1522</v>
      </c>
      <c r="I1453" s="119"/>
      <c r="J1453" s="119"/>
      <c r="K1453" s="119"/>
      <c r="L1453" s="119"/>
      <c r="M1453" s="119"/>
      <c r="N1453" s="119"/>
      <c r="O1453" s="119"/>
      <c r="P1453" s="119"/>
      <c r="Q1453" s="119"/>
      <c r="R1453" s="119" t="s">
        <v>126</v>
      </c>
      <c r="S1453" s="119"/>
      <c r="T1453" s="119"/>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row>
    <row r="1454" spans="1:47" ht="22.5" outlineLevel="1">
      <c r="A1454" s="120">
        <v>376</v>
      </c>
      <c r="B1454" s="122" t="s">
        <v>1166</v>
      </c>
      <c r="C1454" s="138" t="s">
        <v>1167</v>
      </c>
      <c r="D1454" s="156" t="s">
        <v>1134</v>
      </c>
      <c r="E1454" s="124">
        <v>152.72</v>
      </c>
      <c r="F1454" s="176"/>
      <c r="G1454" s="124">
        <f t="shared" si="3"/>
        <v>0</v>
      </c>
      <c r="H1454" s="173" t="s">
        <v>1522</v>
      </c>
      <c r="I1454" s="119"/>
      <c r="J1454" s="119"/>
      <c r="K1454" s="119"/>
      <c r="L1454" s="119"/>
      <c r="M1454" s="119"/>
      <c r="N1454" s="119"/>
      <c r="O1454" s="119"/>
      <c r="P1454" s="119"/>
      <c r="Q1454" s="119"/>
      <c r="R1454" s="119" t="s">
        <v>126</v>
      </c>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row>
    <row r="1455" spans="1:47" outlineLevel="1">
      <c r="A1455" s="120">
        <v>377</v>
      </c>
      <c r="B1455" s="122" t="s">
        <v>1168</v>
      </c>
      <c r="C1455" s="138" t="s">
        <v>1169</v>
      </c>
      <c r="D1455" s="156" t="s">
        <v>1134</v>
      </c>
      <c r="E1455" s="124">
        <v>300</v>
      </c>
      <c r="F1455" s="176"/>
      <c r="G1455" s="124">
        <f t="shared" si="3"/>
        <v>0</v>
      </c>
      <c r="H1455" s="173" t="s">
        <v>1522</v>
      </c>
      <c r="I1455" s="119"/>
      <c r="J1455" s="119"/>
      <c r="K1455" s="119"/>
      <c r="L1455" s="119"/>
      <c r="M1455" s="119"/>
      <c r="N1455" s="119"/>
      <c r="O1455" s="119"/>
      <c r="P1455" s="119"/>
      <c r="Q1455" s="119"/>
      <c r="R1455" s="119" t="s">
        <v>126</v>
      </c>
      <c r="S1455" s="119"/>
      <c r="T1455" s="119"/>
      <c r="U1455" s="119"/>
      <c r="V1455" s="119"/>
      <c r="W1455" s="119"/>
      <c r="X1455" s="119"/>
      <c r="Y1455" s="119"/>
      <c r="Z1455" s="119"/>
      <c r="AA1455" s="119"/>
      <c r="AB1455" s="119"/>
      <c r="AC1455" s="119"/>
      <c r="AD1455" s="119"/>
      <c r="AE1455" s="119"/>
      <c r="AF1455" s="119"/>
      <c r="AG1455" s="119"/>
      <c r="AH1455" s="119"/>
      <c r="AI1455" s="119"/>
      <c r="AJ1455" s="119"/>
      <c r="AK1455" s="119"/>
      <c r="AL1455" s="119"/>
      <c r="AM1455" s="119"/>
      <c r="AN1455" s="119"/>
      <c r="AO1455" s="119"/>
      <c r="AP1455" s="119"/>
      <c r="AQ1455" s="119"/>
      <c r="AR1455" s="119"/>
      <c r="AS1455" s="119"/>
      <c r="AT1455" s="119"/>
      <c r="AU1455" s="119"/>
    </row>
    <row r="1456" spans="1:47" ht="22.5" outlineLevel="1">
      <c r="A1456" s="120">
        <v>378</v>
      </c>
      <c r="B1456" s="122" t="s">
        <v>1170</v>
      </c>
      <c r="C1456" s="138" t="s">
        <v>1171</v>
      </c>
      <c r="D1456" s="156" t="s">
        <v>125</v>
      </c>
      <c r="E1456" s="124">
        <v>2</v>
      </c>
      <c r="F1456" s="176"/>
      <c r="G1456" s="124">
        <f t="shared" si="3"/>
        <v>0</v>
      </c>
      <c r="H1456" s="173" t="s">
        <v>1522</v>
      </c>
      <c r="I1456" s="119"/>
      <c r="J1456" s="119"/>
      <c r="K1456" s="119"/>
      <c r="L1456" s="119"/>
      <c r="M1456" s="119"/>
      <c r="N1456" s="119"/>
      <c r="O1456" s="119"/>
      <c r="P1456" s="119"/>
      <c r="Q1456" s="119"/>
      <c r="R1456" s="119" t="s">
        <v>126</v>
      </c>
      <c r="S1456" s="119"/>
      <c r="T1456" s="119"/>
      <c r="U1456" s="119"/>
      <c r="V1456" s="119"/>
      <c r="W1456" s="119"/>
      <c r="X1456" s="119"/>
      <c r="Y1456" s="119"/>
      <c r="Z1456" s="119"/>
      <c r="AA1456" s="119"/>
      <c r="AB1456" s="119"/>
      <c r="AC1456" s="119"/>
      <c r="AD1456" s="119"/>
      <c r="AE1456" s="119"/>
      <c r="AF1456" s="119"/>
      <c r="AG1456" s="119"/>
      <c r="AH1456" s="119"/>
      <c r="AI1456" s="119"/>
      <c r="AJ1456" s="119"/>
      <c r="AK1456" s="119"/>
      <c r="AL1456" s="119"/>
      <c r="AM1456" s="119"/>
      <c r="AN1456" s="119"/>
      <c r="AO1456" s="119"/>
      <c r="AP1456" s="119"/>
      <c r="AQ1456" s="119"/>
      <c r="AR1456" s="119"/>
      <c r="AS1456" s="119"/>
      <c r="AT1456" s="119"/>
      <c r="AU1456" s="119"/>
    </row>
    <row r="1457" spans="1:47" outlineLevel="1">
      <c r="A1457" s="120">
        <v>379</v>
      </c>
      <c r="B1457" s="122" t="s">
        <v>1172</v>
      </c>
      <c r="C1457" s="138" t="s">
        <v>1173</v>
      </c>
      <c r="D1457" s="156" t="s">
        <v>125</v>
      </c>
      <c r="E1457" s="124">
        <v>8</v>
      </c>
      <c r="F1457" s="176"/>
      <c r="G1457" s="124">
        <f t="shared" si="3"/>
        <v>0</v>
      </c>
      <c r="H1457" s="173" t="s">
        <v>1522</v>
      </c>
      <c r="I1457" s="119"/>
      <c r="J1457" s="119"/>
      <c r="K1457" s="119"/>
      <c r="L1457" s="119"/>
      <c r="M1457" s="119"/>
      <c r="N1457" s="119"/>
      <c r="O1457" s="119"/>
      <c r="P1457" s="119"/>
      <c r="Q1457" s="119"/>
      <c r="R1457" s="119" t="s">
        <v>126</v>
      </c>
      <c r="S1457" s="119"/>
      <c r="T1457" s="119"/>
      <c r="U1457" s="119"/>
      <c r="V1457" s="119"/>
      <c r="W1457" s="119"/>
      <c r="X1457" s="119"/>
      <c r="Y1457" s="119"/>
      <c r="Z1457" s="119"/>
      <c r="AA1457" s="119"/>
      <c r="AB1457" s="119"/>
      <c r="AC1457" s="119"/>
      <c r="AD1457" s="119"/>
      <c r="AE1457" s="119"/>
      <c r="AF1457" s="119"/>
      <c r="AG1457" s="119"/>
      <c r="AH1457" s="119"/>
      <c r="AI1457" s="119"/>
      <c r="AJ1457" s="119"/>
      <c r="AK1457" s="119"/>
      <c r="AL1457" s="119"/>
      <c r="AM1457" s="119"/>
      <c r="AN1457" s="119"/>
      <c r="AO1457" s="119"/>
      <c r="AP1457" s="119"/>
      <c r="AQ1457" s="119"/>
      <c r="AR1457" s="119"/>
      <c r="AS1457" s="119"/>
      <c r="AT1457" s="119"/>
      <c r="AU1457" s="119"/>
    </row>
    <row r="1458" spans="1:47" outlineLevel="1">
      <c r="A1458" s="120">
        <v>380</v>
      </c>
      <c r="B1458" s="122" t="s">
        <v>1174</v>
      </c>
      <c r="C1458" s="138" t="s">
        <v>1175</v>
      </c>
      <c r="D1458" s="156" t="s">
        <v>125</v>
      </c>
      <c r="E1458" s="124">
        <v>3</v>
      </c>
      <c r="F1458" s="176"/>
      <c r="G1458" s="124">
        <f t="shared" si="3"/>
        <v>0</v>
      </c>
      <c r="H1458" s="173" t="s">
        <v>1522</v>
      </c>
      <c r="I1458" s="119"/>
      <c r="J1458" s="119"/>
      <c r="K1458" s="119"/>
      <c r="L1458" s="119"/>
      <c r="M1458" s="119"/>
      <c r="N1458" s="119"/>
      <c r="O1458" s="119"/>
      <c r="P1458" s="119"/>
      <c r="Q1458" s="119"/>
      <c r="R1458" s="119" t="s">
        <v>126</v>
      </c>
      <c r="S1458" s="119"/>
      <c r="T1458" s="119"/>
      <c r="U1458" s="119"/>
      <c r="V1458" s="119"/>
      <c r="W1458" s="119"/>
      <c r="X1458" s="119"/>
      <c r="Y1458" s="119"/>
      <c r="Z1458" s="119"/>
      <c r="AA1458" s="119"/>
      <c r="AB1458" s="119"/>
      <c r="AC1458" s="119"/>
      <c r="AD1458" s="119"/>
      <c r="AE1458" s="119"/>
      <c r="AF1458" s="119"/>
      <c r="AG1458" s="119"/>
      <c r="AH1458" s="119"/>
      <c r="AI1458" s="119"/>
      <c r="AJ1458" s="119"/>
      <c r="AK1458" s="119"/>
      <c r="AL1458" s="119"/>
      <c r="AM1458" s="119"/>
      <c r="AN1458" s="119"/>
      <c r="AO1458" s="119"/>
      <c r="AP1458" s="119"/>
      <c r="AQ1458" s="119"/>
      <c r="AR1458" s="119"/>
      <c r="AS1458" s="119"/>
      <c r="AT1458" s="119"/>
      <c r="AU1458" s="119"/>
    </row>
    <row r="1459" spans="1:47" ht="22.5" outlineLevel="1">
      <c r="A1459" s="120">
        <v>381</v>
      </c>
      <c r="B1459" s="122" t="s">
        <v>1176</v>
      </c>
      <c r="C1459" s="138" t="s">
        <v>1177</v>
      </c>
      <c r="D1459" s="156" t="s">
        <v>125</v>
      </c>
      <c r="E1459" s="124">
        <v>1</v>
      </c>
      <c r="F1459" s="176"/>
      <c r="G1459" s="124">
        <f t="shared" si="3"/>
        <v>0</v>
      </c>
      <c r="H1459" s="173" t="s">
        <v>1522</v>
      </c>
      <c r="I1459" s="119"/>
      <c r="J1459" s="119"/>
      <c r="K1459" s="119"/>
      <c r="L1459" s="119"/>
      <c r="M1459" s="119"/>
      <c r="N1459" s="119"/>
      <c r="O1459" s="119"/>
      <c r="P1459" s="119"/>
      <c r="Q1459" s="119"/>
      <c r="R1459" s="119" t="s">
        <v>126</v>
      </c>
      <c r="S1459" s="119"/>
      <c r="T1459" s="119"/>
      <c r="U1459" s="119"/>
      <c r="V1459" s="119"/>
      <c r="W1459" s="119"/>
      <c r="X1459" s="119"/>
      <c r="Y1459" s="119"/>
      <c r="Z1459" s="119"/>
      <c r="AA1459" s="119"/>
      <c r="AB1459" s="119"/>
      <c r="AC1459" s="119"/>
      <c r="AD1459" s="119"/>
      <c r="AE1459" s="119"/>
      <c r="AF1459" s="119"/>
      <c r="AG1459" s="119"/>
      <c r="AH1459" s="119"/>
      <c r="AI1459" s="119"/>
      <c r="AJ1459" s="119"/>
      <c r="AK1459" s="119"/>
      <c r="AL1459" s="119"/>
      <c r="AM1459" s="119"/>
      <c r="AN1459" s="119"/>
      <c r="AO1459" s="119"/>
      <c r="AP1459" s="119"/>
      <c r="AQ1459" s="119"/>
      <c r="AR1459" s="119"/>
      <c r="AS1459" s="119"/>
      <c r="AT1459" s="119"/>
      <c r="AU1459" s="119"/>
    </row>
    <row r="1460" spans="1:47" ht="22.5" outlineLevel="1">
      <c r="A1460" s="120">
        <v>382</v>
      </c>
      <c r="B1460" s="122" t="s">
        <v>1178</v>
      </c>
      <c r="C1460" s="138" t="s">
        <v>1179</v>
      </c>
      <c r="D1460" s="156" t="s">
        <v>125</v>
      </c>
      <c r="E1460" s="124">
        <v>1</v>
      </c>
      <c r="F1460" s="176"/>
      <c r="G1460" s="124">
        <f t="shared" si="3"/>
        <v>0</v>
      </c>
      <c r="H1460" s="173" t="s">
        <v>1522</v>
      </c>
      <c r="I1460" s="119"/>
      <c r="J1460" s="119"/>
      <c r="K1460" s="119"/>
      <c r="L1460" s="119"/>
      <c r="M1460" s="119"/>
      <c r="N1460" s="119"/>
      <c r="O1460" s="119"/>
      <c r="P1460" s="119"/>
      <c r="Q1460" s="119"/>
      <c r="R1460" s="119" t="s">
        <v>126</v>
      </c>
      <c r="S1460" s="119"/>
      <c r="T1460" s="119"/>
      <c r="U1460" s="119"/>
      <c r="V1460" s="119"/>
      <c r="W1460" s="119"/>
      <c r="X1460" s="119"/>
      <c r="Y1460" s="119"/>
      <c r="Z1460" s="119"/>
      <c r="AA1460" s="119"/>
      <c r="AB1460" s="119"/>
      <c r="AC1460" s="119"/>
      <c r="AD1460" s="119"/>
      <c r="AE1460" s="119"/>
      <c r="AF1460" s="119"/>
      <c r="AG1460" s="119"/>
      <c r="AH1460" s="119"/>
      <c r="AI1460" s="119"/>
      <c r="AJ1460" s="119"/>
      <c r="AK1460" s="119"/>
      <c r="AL1460" s="119"/>
      <c r="AM1460" s="119"/>
      <c r="AN1460" s="119"/>
      <c r="AO1460" s="119"/>
      <c r="AP1460" s="119"/>
      <c r="AQ1460" s="119"/>
      <c r="AR1460" s="119"/>
      <c r="AS1460" s="119"/>
      <c r="AT1460" s="119"/>
      <c r="AU1460" s="119"/>
    </row>
    <row r="1461" spans="1:47" ht="22.5" outlineLevel="1">
      <c r="A1461" s="120">
        <v>383</v>
      </c>
      <c r="B1461" s="122" t="s">
        <v>1180</v>
      </c>
      <c r="C1461" s="138" t="s">
        <v>1181</v>
      </c>
      <c r="D1461" s="156" t="s">
        <v>125</v>
      </c>
      <c r="E1461" s="124">
        <v>1</v>
      </c>
      <c r="F1461" s="176"/>
      <c r="G1461" s="124">
        <f t="shared" si="3"/>
        <v>0</v>
      </c>
      <c r="H1461" s="173" t="s">
        <v>1522</v>
      </c>
      <c r="I1461" s="119"/>
      <c r="J1461" s="119"/>
      <c r="K1461" s="119"/>
      <c r="L1461" s="119"/>
      <c r="M1461" s="119"/>
      <c r="N1461" s="119"/>
      <c r="O1461" s="119"/>
      <c r="P1461" s="119"/>
      <c r="Q1461" s="119"/>
      <c r="R1461" s="119" t="s">
        <v>126</v>
      </c>
      <c r="S1461" s="119"/>
      <c r="T1461" s="119"/>
      <c r="U1461" s="119"/>
      <c r="V1461" s="119"/>
      <c r="W1461" s="119"/>
      <c r="X1461" s="119"/>
      <c r="Y1461" s="119"/>
      <c r="Z1461" s="119"/>
      <c r="AA1461" s="119"/>
      <c r="AB1461" s="119"/>
      <c r="AC1461" s="119"/>
      <c r="AD1461" s="119"/>
      <c r="AE1461" s="119"/>
      <c r="AF1461" s="119"/>
      <c r="AG1461" s="119"/>
      <c r="AH1461" s="119"/>
      <c r="AI1461" s="119"/>
      <c r="AJ1461" s="119"/>
      <c r="AK1461" s="119"/>
      <c r="AL1461" s="119"/>
      <c r="AM1461" s="119"/>
      <c r="AN1461" s="119"/>
      <c r="AO1461" s="119"/>
      <c r="AP1461" s="119"/>
      <c r="AQ1461" s="119"/>
      <c r="AR1461" s="119"/>
      <c r="AS1461" s="119"/>
      <c r="AT1461" s="119"/>
      <c r="AU1461" s="119"/>
    </row>
    <row r="1462" spans="1:47" ht="22.5" outlineLevel="1">
      <c r="A1462" s="120">
        <v>384</v>
      </c>
      <c r="B1462" s="122" t="s">
        <v>1182</v>
      </c>
      <c r="C1462" s="138" t="s">
        <v>1183</v>
      </c>
      <c r="D1462" s="156" t="s">
        <v>125</v>
      </c>
      <c r="E1462" s="124">
        <v>2</v>
      </c>
      <c r="F1462" s="176"/>
      <c r="G1462" s="124">
        <f t="shared" si="3"/>
        <v>0</v>
      </c>
      <c r="H1462" s="173" t="s">
        <v>1522</v>
      </c>
      <c r="I1462" s="119"/>
      <c r="J1462" s="119"/>
      <c r="K1462" s="119"/>
      <c r="L1462" s="119"/>
      <c r="M1462" s="119"/>
      <c r="N1462" s="119"/>
      <c r="O1462" s="119"/>
      <c r="P1462" s="119"/>
      <c r="Q1462" s="119"/>
      <c r="R1462" s="119" t="s">
        <v>126</v>
      </c>
      <c r="S1462" s="119"/>
      <c r="T1462" s="119"/>
      <c r="U1462" s="119"/>
      <c r="V1462" s="119"/>
      <c r="W1462" s="119"/>
      <c r="X1462" s="119"/>
      <c r="Y1462" s="119"/>
      <c r="Z1462" s="119"/>
      <c r="AA1462" s="119"/>
      <c r="AB1462" s="119"/>
      <c r="AC1462" s="119"/>
      <c r="AD1462" s="119"/>
      <c r="AE1462" s="119"/>
      <c r="AF1462" s="119"/>
      <c r="AG1462" s="119"/>
      <c r="AH1462" s="119"/>
      <c r="AI1462" s="119"/>
      <c r="AJ1462" s="119"/>
      <c r="AK1462" s="119"/>
      <c r="AL1462" s="119"/>
      <c r="AM1462" s="119"/>
      <c r="AN1462" s="119"/>
      <c r="AO1462" s="119"/>
      <c r="AP1462" s="119"/>
      <c r="AQ1462" s="119"/>
      <c r="AR1462" s="119"/>
      <c r="AS1462" s="119"/>
      <c r="AT1462" s="119"/>
      <c r="AU1462" s="119"/>
    </row>
    <row r="1463" spans="1:47" ht="22.5" outlineLevel="1">
      <c r="A1463" s="120">
        <v>385</v>
      </c>
      <c r="B1463" s="122" t="s">
        <v>1184</v>
      </c>
      <c r="C1463" s="138" t="s">
        <v>1185</v>
      </c>
      <c r="D1463" s="156" t="s">
        <v>125</v>
      </c>
      <c r="E1463" s="124">
        <v>11</v>
      </c>
      <c r="F1463" s="176"/>
      <c r="G1463" s="124">
        <f t="shared" si="3"/>
        <v>0</v>
      </c>
      <c r="H1463" s="173" t="s">
        <v>1522</v>
      </c>
      <c r="I1463" s="119"/>
      <c r="J1463" s="119"/>
      <c r="K1463" s="119"/>
      <c r="L1463" s="119"/>
      <c r="M1463" s="119"/>
      <c r="N1463" s="119"/>
      <c r="O1463" s="119"/>
      <c r="P1463" s="119"/>
      <c r="Q1463" s="119"/>
      <c r="R1463" s="119" t="s">
        <v>126</v>
      </c>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row>
    <row r="1464" spans="1:47" ht="22.5" outlineLevel="1">
      <c r="A1464" s="120">
        <v>386</v>
      </c>
      <c r="B1464" s="122" t="s">
        <v>1186</v>
      </c>
      <c r="C1464" s="138" t="s">
        <v>1187</v>
      </c>
      <c r="D1464" s="156" t="s">
        <v>125</v>
      </c>
      <c r="E1464" s="124">
        <v>9</v>
      </c>
      <c r="F1464" s="176"/>
      <c r="G1464" s="124">
        <f t="shared" si="3"/>
        <v>0</v>
      </c>
      <c r="H1464" s="173" t="s">
        <v>1522</v>
      </c>
      <c r="I1464" s="119"/>
      <c r="J1464" s="119"/>
      <c r="K1464" s="119"/>
      <c r="L1464" s="119"/>
      <c r="M1464" s="119"/>
      <c r="N1464" s="119"/>
      <c r="O1464" s="119"/>
      <c r="P1464" s="119"/>
      <c r="Q1464" s="119"/>
      <c r="R1464" s="119" t="s">
        <v>126</v>
      </c>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row>
    <row r="1465" spans="1:47" ht="22.5" outlineLevel="1">
      <c r="A1465" s="120">
        <v>387</v>
      </c>
      <c r="B1465" s="122" t="s">
        <v>1188</v>
      </c>
      <c r="C1465" s="138" t="s">
        <v>1189</v>
      </c>
      <c r="D1465" s="156" t="s">
        <v>263</v>
      </c>
      <c r="E1465" s="124">
        <v>340.4</v>
      </c>
      <c r="F1465" s="176"/>
      <c r="G1465" s="124">
        <f t="shared" si="3"/>
        <v>0</v>
      </c>
      <c r="H1465" s="173" t="s">
        <v>1522</v>
      </c>
      <c r="I1465" s="119"/>
      <c r="J1465" s="119"/>
      <c r="K1465" s="119"/>
      <c r="L1465" s="119"/>
      <c r="M1465" s="119"/>
      <c r="N1465" s="119"/>
      <c r="O1465" s="119"/>
      <c r="P1465" s="119"/>
      <c r="Q1465" s="119"/>
      <c r="R1465" s="119" t="s">
        <v>126</v>
      </c>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row>
    <row r="1466" spans="1:47" ht="22.5" outlineLevel="1">
      <c r="A1466" s="120">
        <v>388</v>
      </c>
      <c r="B1466" s="122" t="s">
        <v>1190</v>
      </c>
      <c r="C1466" s="138" t="s">
        <v>1191</v>
      </c>
      <c r="D1466" s="156" t="s">
        <v>125</v>
      </c>
      <c r="E1466" s="124">
        <v>13</v>
      </c>
      <c r="F1466" s="176"/>
      <c r="G1466" s="124">
        <f t="shared" si="3"/>
        <v>0</v>
      </c>
      <c r="H1466" s="173" t="s">
        <v>1522</v>
      </c>
      <c r="I1466" s="119"/>
      <c r="J1466" s="119"/>
      <c r="K1466" s="119"/>
      <c r="L1466" s="119"/>
      <c r="M1466" s="119"/>
      <c r="N1466" s="119"/>
      <c r="O1466" s="119"/>
      <c r="P1466" s="119"/>
      <c r="Q1466" s="119"/>
      <c r="R1466" s="119" t="s">
        <v>126</v>
      </c>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row>
    <row r="1467" spans="1:47" ht="22.5" outlineLevel="1">
      <c r="A1467" s="120">
        <v>389</v>
      </c>
      <c r="B1467" s="122" t="s">
        <v>1192</v>
      </c>
      <c r="C1467" s="138" t="s">
        <v>1193</v>
      </c>
      <c r="D1467" s="156" t="s">
        <v>125</v>
      </c>
      <c r="E1467" s="124">
        <v>7</v>
      </c>
      <c r="F1467" s="176"/>
      <c r="G1467" s="124">
        <f t="shared" si="3"/>
        <v>0</v>
      </c>
      <c r="H1467" s="173" t="s">
        <v>1522</v>
      </c>
      <c r="I1467" s="119"/>
      <c r="J1467" s="119"/>
      <c r="K1467" s="119"/>
      <c r="L1467" s="119"/>
      <c r="M1467" s="119"/>
      <c r="N1467" s="119"/>
      <c r="O1467" s="119"/>
      <c r="P1467" s="119"/>
      <c r="Q1467" s="119"/>
      <c r="R1467" s="119" t="s">
        <v>126</v>
      </c>
      <c r="S1467" s="119"/>
      <c r="T1467" s="119"/>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row>
    <row r="1468" spans="1:47" ht="22.5" outlineLevel="1">
      <c r="A1468" s="120">
        <v>390</v>
      </c>
      <c r="B1468" s="122" t="s">
        <v>1194</v>
      </c>
      <c r="C1468" s="138" t="s">
        <v>1195</v>
      </c>
      <c r="D1468" s="156" t="s">
        <v>125</v>
      </c>
      <c r="E1468" s="124">
        <v>1</v>
      </c>
      <c r="F1468" s="176"/>
      <c r="G1468" s="124">
        <f t="shared" si="3"/>
        <v>0</v>
      </c>
      <c r="H1468" s="173" t="s">
        <v>1522</v>
      </c>
      <c r="I1468" s="119"/>
      <c r="J1468" s="119"/>
      <c r="K1468" s="119"/>
      <c r="L1468" s="119"/>
      <c r="M1468" s="119"/>
      <c r="N1468" s="119"/>
      <c r="O1468" s="119"/>
      <c r="P1468" s="119"/>
      <c r="Q1468" s="119"/>
      <c r="R1468" s="119" t="s">
        <v>126</v>
      </c>
      <c r="S1468" s="119"/>
      <c r="T1468" s="119"/>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row>
    <row r="1469" spans="1:47" ht="22.5" outlineLevel="1">
      <c r="A1469" s="120">
        <v>391</v>
      </c>
      <c r="B1469" s="122" t="s">
        <v>1196</v>
      </c>
      <c r="C1469" s="138" t="s">
        <v>1197</v>
      </c>
      <c r="D1469" s="156" t="s">
        <v>263</v>
      </c>
      <c r="E1469" s="124">
        <v>95.84</v>
      </c>
      <c r="F1469" s="176"/>
      <c r="G1469" s="124">
        <f t="shared" si="3"/>
        <v>0</v>
      </c>
      <c r="H1469" s="173" t="s">
        <v>1522</v>
      </c>
      <c r="I1469" s="119"/>
      <c r="J1469" s="119"/>
      <c r="K1469" s="119"/>
      <c r="L1469" s="119"/>
      <c r="M1469" s="119"/>
      <c r="N1469" s="119"/>
      <c r="O1469" s="119"/>
      <c r="P1469" s="119"/>
      <c r="Q1469" s="119"/>
      <c r="R1469" s="119" t="s">
        <v>126</v>
      </c>
      <c r="S1469" s="119"/>
      <c r="T1469" s="119"/>
      <c r="U1469" s="119"/>
      <c r="V1469" s="119"/>
      <c r="W1469" s="119"/>
      <c r="X1469" s="119"/>
      <c r="Y1469" s="119"/>
      <c r="Z1469" s="119"/>
      <c r="AA1469" s="119"/>
      <c r="AB1469" s="119"/>
      <c r="AC1469" s="119"/>
      <c r="AD1469" s="119"/>
      <c r="AE1469" s="119"/>
      <c r="AF1469" s="119"/>
      <c r="AG1469" s="119"/>
      <c r="AH1469" s="119"/>
      <c r="AI1469" s="119"/>
      <c r="AJ1469" s="119"/>
      <c r="AK1469" s="119"/>
      <c r="AL1469" s="119"/>
      <c r="AM1469" s="119"/>
      <c r="AN1469" s="119"/>
      <c r="AO1469" s="119"/>
      <c r="AP1469" s="119"/>
      <c r="AQ1469" s="119"/>
      <c r="AR1469" s="119"/>
      <c r="AS1469" s="119"/>
      <c r="AT1469" s="119"/>
      <c r="AU1469" s="119"/>
    </row>
    <row r="1470" spans="1:47" ht="22.5" outlineLevel="1">
      <c r="A1470" s="120">
        <v>392</v>
      </c>
      <c r="B1470" s="122" t="s">
        <v>1198</v>
      </c>
      <c r="C1470" s="138" t="s">
        <v>1199</v>
      </c>
      <c r="D1470" s="156" t="s">
        <v>125</v>
      </c>
      <c r="E1470" s="124">
        <v>17</v>
      </c>
      <c r="F1470" s="176"/>
      <c r="G1470" s="124">
        <f t="shared" si="3"/>
        <v>0</v>
      </c>
      <c r="H1470" s="173" t="s">
        <v>1522</v>
      </c>
      <c r="I1470" s="119"/>
      <c r="J1470" s="119"/>
      <c r="K1470" s="119"/>
      <c r="L1470" s="119"/>
      <c r="M1470" s="119"/>
      <c r="N1470" s="119"/>
      <c r="O1470" s="119"/>
      <c r="P1470" s="119"/>
      <c r="Q1470" s="119"/>
      <c r="R1470" s="119" t="s">
        <v>126</v>
      </c>
      <c r="S1470" s="119"/>
      <c r="T1470" s="119"/>
      <c r="U1470" s="119"/>
      <c r="V1470" s="119"/>
      <c r="W1470" s="119"/>
      <c r="X1470" s="119"/>
      <c r="Y1470" s="119"/>
      <c r="Z1470" s="119"/>
      <c r="AA1470" s="119"/>
      <c r="AB1470" s="119"/>
      <c r="AC1470" s="119"/>
      <c r="AD1470" s="119"/>
      <c r="AE1470" s="119"/>
      <c r="AF1470" s="119"/>
      <c r="AG1470" s="119"/>
      <c r="AH1470" s="119"/>
      <c r="AI1470" s="119"/>
      <c r="AJ1470" s="119"/>
      <c r="AK1470" s="119"/>
      <c r="AL1470" s="119"/>
      <c r="AM1470" s="119"/>
      <c r="AN1470" s="119"/>
      <c r="AO1470" s="119"/>
      <c r="AP1470" s="119"/>
      <c r="AQ1470" s="119"/>
      <c r="AR1470" s="119"/>
      <c r="AS1470" s="119"/>
      <c r="AT1470" s="119"/>
      <c r="AU1470" s="119"/>
    </row>
    <row r="1471" spans="1:47" ht="22.5" outlineLevel="1">
      <c r="A1471" s="120">
        <v>393</v>
      </c>
      <c r="B1471" s="122" t="s">
        <v>1200</v>
      </c>
      <c r="C1471" s="138" t="s">
        <v>1201</v>
      </c>
      <c r="D1471" s="156" t="s">
        <v>179</v>
      </c>
      <c r="E1471" s="124">
        <v>101.0625</v>
      </c>
      <c r="F1471" s="176"/>
      <c r="G1471" s="124">
        <f t="shared" si="3"/>
        <v>0</v>
      </c>
      <c r="H1471" s="173" t="s">
        <v>1522</v>
      </c>
      <c r="I1471" s="119"/>
      <c r="J1471" s="119"/>
      <c r="K1471" s="119"/>
      <c r="L1471" s="119"/>
      <c r="M1471" s="119"/>
      <c r="N1471" s="119"/>
      <c r="O1471" s="119"/>
      <c r="P1471" s="119"/>
      <c r="Q1471" s="119"/>
      <c r="R1471" s="119" t="s">
        <v>126</v>
      </c>
      <c r="S1471" s="119"/>
      <c r="T1471" s="119"/>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row>
    <row r="1472" spans="1:47" ht="22.5" outlineLevel="1">
      <c r="A1472" s="120"/>
      <c r="B1472" s="122"/>
      <c r="C1472" s="139" t="s">
        <v>1202</v>
      </c>
      <c r="D1472" s="157"/>
      <c r="E1472" s="148">
        <v>101.0625</v>
      </c>
      <c r="F1472" s="176"/>
      <c r="G1472" s="124"/>
      <c r="H1472" s="173">
        <v>0</v>
      </c>
      <c r="I1472" s="119"/>
      <c r="J1472" s="119"/>
      <c r="K1472" s="119"/>
      <c r="L1472" s="119"/>
      <c r="M1472" s="119"/>
      <c r="N1472" s="119"/>
      <c r="O1472" s="119"/>
      <c r="P1472" s="119"/>
      <c r="Q1472" s="119"/>
      <c r="R1472" s="119" t="s">
        <v>128</v>
      </c>
      <c r="S1472" s="119">
        <v>0</v>
      </c>
      <c r="T1472" s="119"/>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row>
    <row r="1473" spans="1:47" ht="22.5" outlineLevel="1">
      <c r="A1473" s="120">
        <v>394</v>
      </c>
      <c r="B1473" s="122" t="s">
        <v>1203</v>
      </c>
      <c r="C1473" s="138" t="s">
        <v>1204</v>
      </c>
      <c r="D1473" s="156" t="s">
        <v>125</v>
      </c>
      <c r="E1473" s="124">
        <v>1</v>
      </c>
      <c r="F1473" s="176"/>
      <c r="G1473" s="124">
        <f t="shared" ref="G1473:G1498" si="4">ROUND(E1473*F1473,2)</f>
        <v>0</v>
      </c>
      <c r="H1473" s="173" t="s">
        <v>1522</v>
      </c>
      <c r="I1473" s="119"/>
      <c r="J1473" s="119"/>
      <c r="K1473" s="119"/>
      <c r="L1473" s="119"/>
      <c r="M1473" s="119"/>
      <c r="N1473" s="119"/>
      <c r="O1473" s="119"/>
      <c r="P1473" s="119"/>
      <c r="Q1473" s="119"/>
      <c r="R1473" s="119" t="s">
        <v>126</v>
      </c>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row>
    <row r="1474" spans="1:47" ht="22.5" outlineLevel="1">
      <c r="A1474" s="120">
        <v>395</v>
      </c>
      <c r="B1474" s="122" t="s">
        <v>1205</v>
      </c>
      <c r="C1474" s="138" t="s">
        <v>1206</v>
      </c>
      <c r="D1474" s="156" t="s">
        <v>125</v>
      </c>
      <c r="E1474" s="124">
        <v>1</v>
      </c>
      <c r="F1474" s="176"/>
      <c r="G1474" s="124">
        <f t="shared" si="4"/>
        <v>0</v>
      </c>
      <c r="H1474" s="173" t="s">
        <v>1522</v>
      </c>
      <c r="I1474" s="119"/>
      <c r="J1474" s="119"/>
      <c r="K1474" s="119"/>
      <c r="L1474" s="119"/>
      <c r="M1474" s="119"/>
      <c r="N1474" s="119"/>
      <c r="O1474" s="119"/>
      <c r="P1474" s="119"/>
      <c r="Q1474" s="119"/>
      <c r="R1474" s="119" t="s">
        <v>126</v>
      </c>
      <c r="S1474" s="119"/>
      <c r="T1474" s="119"/>
      <c r="U1474" s="119"/>
      <c r="V1474" s="119"/>
      <c r="W1474" s="119"/>
      <c r="X1474" s="119"/>
      <c r="Y1474" s="119"/>
      <c r="Z1474" s="119"/>
      <c r="AA1474" s="119"/>
      <c r="AB1474" s="119"/>
      <c r="AC1474" s="119"/>
      <c r="AD1474" s="119"/>
      <c r="AE1474" s="119"/>
      <c r="AF1474" s="119"/>
      <c r="AG1474" s="119"/>
      <c r="AH1474" s="119"/>
      <c r="AI1474" s="119"/>
      <c r="AJ1474" s="119"/>
      <c r="AK1474" s="119"/>
      <c r="AL1474" s="119"/>
      <c r="AM1474" s="119"/>
      <c r="AN1474" s="119"/>
      <c r="AO1474" s="119"/>
      <c r="AP1474" s="119"/>
      <c r="AQ1474" s="119"/>
      <c r="AR1474" s="119"/>
      <c r="AS1474" s="119"/>
      <c r="AT1474" s="119"/>
      <c r="AU1474" s="119"/>
    </row>
    <row r="1475" spans="1:47" ht="22.5" outlineLevel="1">
      <c r="A1475" s="120">
        <v>396</v>
      </c>
      <c r="B1475" s="122" t="s">
        <v>1207</v>
      </c>
      <c r="C1475" s="138" t="s">
        <v>1208</v>
      </c>
      <c r="D1475" s="156" t="s">
        <v>125</v>
      </c>
      <c r="E1475" s="124">
        <v>1</v>
      </c>
      <c r="F1475" s="176"/>
      <c r="G1475" s="124">
        <f t="shared" si="4"/>
        <v>0</v>
      </c>
      <c r="H1475" s="173" t="s">
        <v>1522</v>
      </c>
      <c r="I1475" s="119"/>
      <c r="J1475" s="119"/>
      <c r="K1475" s="119"/>
      <c r="L1475" s="119"/>
      <c r="M1475" s="119"/>
      <c r="N1475" s="119"/>
      <c r="O1475" s="119"/>
      <c r="P1475" s="119"/>
      <c r="Q1475" s="119"/>
      <c r="R1475" s="119" t="s">
        <v>126</v>
      </c>
      <c r="S1475" s="119"/>
      <c r="T1475" s="119"/>
      <c r="U1475" s="119"/>
      <c r="V1475" s="119"/>
      <c r="W1475" s="119"/>
      <c r="X1475" s="119"/>
      <c r="Y1475" s="119"/>
      <c r="Z1475" s="119"/>
      <c r="AA1475" s="119"/>
      <c r="AB1475" s="119"/>
      <c r="AC1475" s="119"/>
      <c r="AD1475" s="119"/>
      <c r="AE1475" s="119"/>
      <c r="AF1475" s="119"/>
      <c r="AG1475" s="119"/>
      <c r="AH1475" s="119"/>
      <c r="AI1475" s="119"/>
      <c r="AJ1475" s="119"/>
      <c r="AK1475" s="119"/>
      <c r="AL1475" s="119"/>
      <c r="AM1475" s="119"/>
      <c r="AN1475" s="119"/>
      <c r="AO1475" s="119"/>
      <c r="AP1475" s="119"/>
      <c r="AQ1475" s="119"/>
      <c r="AR1475" s="119"/>
      <c r="AS1475" s="119"/>
      <c r="AT1475" s="119"/>
      <c r="AU1475" s="119"/>
    </row>
    <row r="1476" spans="1:47" ht="22.5" outlineLevel="1">
      <c r="A1476" s="120">
        <v>397</v>
      </c>
      <c r="B1476" s="122" t="s">
        <v>1209</v>
      </c>
      <c r="C1476" s="138" t="s">
        <v>1210</v>
      </c>
      <c r="D1476" s="156" t="s">
        <v>125</v>
      </c>
      <c r="E1476" s="124">
        <v>1</v>
      </c>
      <c r="F1476" s="176"/>
      <c r="G1476" s="124">
        <f t="shared" si="4"/>
        <v>0</v>
      </c>
      <c r="H1476" s="173" t="s">
        <v>1522</v>
      </c>
      <c r="I1476" s="119"/>
      <c r="J1476" s="119"/>
      <c r="K1476" s="119"/>
      <c r="L1476" s="119"/>
      <c r="M1476" s="119"/>
      <c r="N1476" s="119"/>
      <c r="O1476" s="119"/>
      <c r="P1476" s="119"/>
      <c r="Q1476" s="119"/>
      <c r="R1476" s="119" t="s">
        <v>126</v>
      </c>
      <c r="S1476" s="119"/>
      <c r="T1476" s="119"/>
      <c r="U1476" s="119"/>
      <c r="V1476" s="119"/>
      <c r="W1476" s="119"/>
      <c r="X1476" s="119"/>
      <c r="Y1476" s="119"/>
      <c r="Z1476" s="119"/>
      <c r="AA1476" s="119"/>
      <c r="AB1476" s="119"/>
      <c r="AC1476" s="119"/>
      <c r="AD1476" s="119"/>
      <c r="AE1476" s="119"/>
      <c r="AF1476" s="119"/>
      <c r="AG1476" s="119"/>
      <c r="AH1476" s="119"/>
      <c r="AI1476" s="119"/>
      <c r="AJ1476" s="119"/>
      <c r="AK1476" s="119"/>
      <c r="AL1476" s="119"/>
      <c r="AM1476" s="119"/>
      <c r="AN1476" s="119"/>
      <c r="AO1476" s="119"/>
      <c r="AP1476" s="119"/>
      <c r="AQ1476" s="119"/>
      <c r="AR1476" s="119"/>
      <c r="AS1476" s="119"/>
      <c r="AT1476" s="119"/>
      <c r="AU1476" s="119"/>
    </row>
    <row r="1477" spans="1:47" ht="22.5" outlineLevel="1">
      <c r="A1477" s="120">
        <v>398</v>
      </c>
      <c r="B1477" s="122" t="s">
        <v>1211</v>
      </c>
      <c r="C1477" s="138" t="s">
        <v>1212</v>
      </c>
      <c r="D1477" s="156" t="s">
        <v>125</v>
      </c>
      <c r="E1477" s="124">
        <v>1</v>
      </c>
      <c r="F1477" s="176"/>
      <c r="G1477" s="124">
        <f t="shared" si="4"/>
        <v>0</v>
      </c>
      <c r="H1477" s="173" t="s">
        <v>1522</v>
      </c>
      <c r="I1477" s="119"/>
      <c r="J1477" s="119"/>
      <c r="K1477" s="119"/>
      <c r="L1477" s="119"/>
      <c r="M1477" s="119"/>
      <c r="N1477" s="119"/>
      <c r="O1477" s="119"/>
      <c r="P1477" s="119"/>
      <c r="Q1477" s="119"/>
      <c r="R1477" s="119" t="s">
        <v>126</v>
      </c>
      <c r="S1477" s="119"/>
      <c r="T1477" s="119"/>
      <c r="U1477" s="119"/>
      <c r="V1477" s="119"/>
      <c r="W1477" s="119"/>
      <c r="X1477" s="119"/>
      <c r="Y1477" s="119"/>
      <c r="Z1477" s="119"/>
      <c r="AA1477" s="119"/>
      <c r="AB1477" s="119"/>
      <c r="AC1477" s="119"/>
      <c r="AD1477" s="119"/>
      <c r="AE1477" s="119"/>
      <c r="AF1477" s="119"/>
      <c r="AG1477" s="119"/>
      <c r="AH1477" s="119"/>
      <c r="AI1477" s="119"/>
      <c r="AJ1477" s="119"/>
      <c r="AK1477" s="119"/>
      <c r="AL1477" s="119"/>
      <c r="AM1477" s="119"/>
      <c r="AN1477" s="119"/>
      <c r="AO1477" s="119"/>
      <c r="AP1477" s="119"/>
      <c r="AQ1477" s="119"/>
      <c r="AR1477" s="119"/>
      <c r="AS1477" s="119"/>
      <c r="AT1477" s="119"/>
      <c r="AU1477" s="119"/>
    </row>
    <row r="1478" spans="1:47" ht="22.5" outlineLevel="1">
      <c r="A1478" s="120">
        <v>399</v>
      </c>
      <c r="B1478" s="122" t="s">
        <v>1213</v>
      </c>
      <c r="C1478" s="138" t="s">
        <v>1214</v>
      </c>
      <c r="D1478" s="156" t="s">
        <v>125</v>
      </c>
      <c r="E1478" s="124">
        <v>1</v>
      </c>
      <c r="F1478" s="176"/>
      <c r="G1478" s="124">
        <f t="shared" si="4"/>
        <v>0</v>
      </c>
      <c r="H1478" s="173" t="s">
        <v>1522</v>
      </c>
      <c r="I1478" s="119"/>
      <c r="J1478" s="119"/>
      <c r="K1478" s="119"/>
      <c r="L1478" s="119"/>
      <c r="M1478" s="119"/>
      <c r="N1478" s="119"/>
      <c r="O1478" s="119"/>
      <c r="P1478" s="119"/>
      <c r="Q1478" s="119"/>
      <c r="R1478" s="119" t="s">
        <v>126</v>
      </c>
      <c r="S1478" s="119"/>
      <c r="T1478" s="119"/>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row>
    <row r="1479" spans="1:47" ht="22.5" outlineLevel="1">
      <c r="A1479" s="120">
        <v>400</v>
      </c>
      <c r="B1479" s="122" t="s">
        <v>1215</v>
      </c>
      <c r="C1479" s="138" t="s">
        <v>1216</v>
      </c>
      <c r="D1479" s="156" t="s">
        <v>125</v>
      </c>
      <c r="E1479" s="124">
        <v>14</v>
      </c>
      <c r="F1479" s="176"/>
      <c r="G1479" s="124">
        <f t="shared" si="4"/>
        <v>0</v>
      </c>
      <c r="H1479" s="173" t="s">
        <v>1522</v>
      </c>
      <c r="I1479" s="119"/>
      <c r="J1479" s="119"/>
      <c r="K1479" s="119"/>
      <c r="L1479" s="119"/>
      <c r="M1479" s="119"/>
      <c r="N1479" s="119"/>
      <c r="O1479" s="119"/>
      <c r="P1479" s="119"/>
      <c r="Q1479" s="119"/>
      <c r="R1479" s="119" t="s">
        <v>126</v>
      </c>
      <c r="S1479" s="119"/>
      <c r="T1479" s="119"/>
      <c r="U1479" s="119"/>
      <c r="V1479" s="119"/>
      <c r="W1479" s="119"/>
      <c r="X1479" s="119"/>
      <c r="Y1479" s="119"/>
      <c r="Z1479" s="119"/>
      <c r="AA1479" s="119"/>
      <c r="AB1479" s="119"/>
      <c r="AC1479" s="119"/>
      <c r="AD1479" s="119"/>
      <c r="AE1479" s="119"/>
      <c r="AF1479" s="119"/>
      <c r="AG1479" s="119"/>
      <c r="AH1479" s="119"/>
      <c r="AI1479" s="119"/>
      <c r="AJ1479" s="119"/>
      <c r="AK1479" s="119"/>
      <c r="AL1479" s="119"/>
      <c r="AM1479" s="119"/>
      <c r="AN1479" s="119"/>
      <c r="AO1479" s="119"/>
      <c r="AP1479" s="119"/>
      <c r="AQ1479" s="119"/>
      <c r="AR1479" s="119"/>
      <c r="AS1479" s="119"/>
      <c r="AT1479" s="119"/>
      <c r="AU1479" s="119"/>
    </row>
    <row r="1480" spans="1:47" ht="22.5" outlineLevel="1">
      <c r="A1480" s="120">
        <v>401</v>
      </c>
      <c r="B1480" s="122" t="s">
        <v>1217</v>
      </c>
      <c r="C1480" s="138" t="s">
        <v>1218</v>
      </c>
      <c r="D1480" s="156" t="s">
        <v>125</v>
      </c>
      <c r="E1480" s="124">
        <v>31</v>
      </c>
      <c r="F1480" s="176"/>
      <c r="G1480" s="124">
        <f t="shared" si="4"/>
        <v>0</v>
      </c>
      <c r="H1480" s="173" t="s">
        <v>1522</v>
      </c>
      <c r="I1480" s="119"/>
      <c r="J1480" s="119"/>
      <c r="K1480" s="119"/>
      <c r="L1480" s="119"/>
      <c r="M1480" s="119"/>
      <c r="N1480" s="119"/>
      <c r="O1480" s="119"/>
      <c r="P1480" s="119"/>
      <c r="Q1480" s="119"/>
      <c r="R1480" s="119" t="s">
        <v>126</v>
      </c>
      <c r="S1480" s="119"/>
      <c r="T1480" s="119"/>
      <c r="U1480" s="119"/>
      <c r="V1480" s="119"/>
      <c r="W1480" s="119"/>
      <c r="X1480" s="119"/>
      <c r="Y1480" s="119"/>
      <c r="Z1480" s="119"/>
      <c r="AA1480" s="119"/>
      <c r="AB1480" s="119"/>
      <c r="AC1480" s="119"/>
      <c r="AD1480" s="119"/>
      <c r="AE1480" s="119"/>
      <c r="AF1480" s="119"/>
      <c r="AG1480" s="119"/>
      <c r="AH1480" s="119"/>
      <c r="AI1480" s="119"/>
      <c r="AJ1480" s="119"/>
      <c r="AK1480" s="119"/>
      <c r="AL1480" s="119"/>
      <c r="AM1480" s="119"/>
      <c r="AN1480" s="119"/>
      <c r="AO1480" s="119"/>
      <c r="AP1480" s="119"/>
      <c r="AQ1480" s="119"/>
      <c r="AR1480" s="119"/>
      <c r="AS1480" s="119"/>
      <c r="AT1480" s="119"/>
      <c r="AU1480" s="119"/>
    </row>
    <row r="1481" spans="1:47" outlineLevel="1">
      <c r="A1481" s="120">
        <v>402</v>
      </c>
      <c r="B1481" s="122" t="s">
        <v>1219</v>
      </c>
      <c r="C1481" s="138" t="s">
        <v>1220</v>
      </c>
      <c r="D1481" s="156" t="s">
        <v>125</v>
      </c>
      <c r="E1481" s="124">
        <v>0</v>
      </c>
      <c r="F1481" s="176"/>
      <c r="G1481" s="124">
        <f t="shared" si="4"/>
        <v>0</v>
      </c>
      <c r="H1481" s="173">
        <v>0</v>
      </c>
      <c r="I1481" s="119"/>
      <c r="J1481" s="119"/>
      <c r="K1481" s="119"/>
      <c r="L1481" s="119"/>
      <c r="M1481" s="119"/>
      <c r="N1481" s="119"/>
      <c r="O1481" s="119"/>
      <c r="P1481" s="119"/>
      <c r="Q1481" s="119"/>
      <c r="R1481" s="119" t="s">
        <v>126</v>
      </c>
      <c r="S1481" s="119"/>
      <c r="T1481" s="119"/>
      <c r="U1481" s="119"/>
      <c r="V1481" s="119"/>
      <c r="W1481" s="119"/>
      <c r="X1481" s="119"/>
      <c r="Y1481" s="119"/>
      <c r="Z1481" s="119"/>
      <c r="AA1481" s="119"/>
      <c r="AB1481" s="119"/>
      <c r="AC1481" s="119"/>
      <c r="AD1481" s="119"/>
      <c r="AE1481" s="119"/>
      <c r="AF1481" s="119"/>
      <c r="AG1481" s="119"/>
      <c r="AH1481" s="119"/>
      <c r="AI1481" s="119"/>
      <c r="AJ1481" s="119"/>
      <c r="AK1481" s="119"/>
      <c r="AL1481" s="119"/>
      <c r="AM1481" s="119"/>
      <c r="AN1481" s="119"/>
      <c r="AO1481" s="119"/>
      <c r="AP1481" s="119"/>
      <c r="AQ1481" s="119"/>
      <c r="AR1481" s="119"/>
      <c r="AS1481" s="119"/>
      <c r="AT1481" s="119"/>
      <c r="AU1481" s="119"/>
    </row>
    <row r="1482" spans="1:47" ht="22.5" outlineLevel="1">
      <c r="A1482" s="120">
        <v>403</v>
      </c>
      <c r="B1482" s="122" t="s">
        <v>1221</v>
      </c>
      <c r="C1482" s="138" t="s">
        <v>1222</v>
      </c>
      <c r="D1482" s="156" t="s">
        <v>263</v>
      </c>
      <c r="E1482" s="124">
        <v>11.75</v>
      </c>
      <c r="F1482" s="176"/>
      <c r="G1482" s="124">
        <f t="shared" si="4"/>
        <v>0</v>
      </c>
      <c r="H1482" s="173" t="s">
        <v>1522</v>
      </c>
      <c r="I1482" s="119"/>
      <c r="J1482" s="119"/>
      <c r="K1482" s="119"/>
      <c r="L1482" s="119"/>
      <c r="M1482" s="119"/>
      <c r="N1482" s="119"/>
      <c r="O1482" s="119"/>
      <c r="P1482" s="119"/>
      <c r="Q1482" s="119"/>
      <c r="R1482" s="119" t="s">
        <v>126</v>
      </c>
      <c r="S1482" s="119"/>
      <c r="T1482" s="119"/>
      <c r="U1482" s="119"/>
      <c r="V1482" s="119"/>
      <c r="W1482" s="119"/>
      <c r="X1482" s="119"/>
      <c r="Y1482" s="119"/>
      <c r="Z1482" s="119"/>
      <c r="AA1482" s="119"/>
      <c r="AB1482" s="119"/>
      <c r="AC1482" s="119"/>
      <c r="AD1482" s="119"/>
      <c r="AE1482" s="119"/>
      <c r="AF1482" s="119"/>
      <c r="AG1482" s="119"/>
      <c r="AH1482" s="119"/>
      <c r="AI1482" s="119"/>
      <c r="AJ1482" s="119"/>
      <c r="AK1482" s="119"/>
      <c r="AL1482" s="119"/>
      <c r="AM1482" s="119"/>
      <c r="AN1482" s="119"/>
      <c r="AO1482" s="119"/>
      <c r="AP1482" s="119"/>
      <c r="AQ1482" s="119"/>
      <c r="AR1482" s="119"/>
      <c r="AS1482" s="119"/>
      <c r="AT1482" s="119"/>
      <c r="AU1482" s="119"/>
    </row>
    <row r="1483" spans="1:47" ht="22.5" outlineLevel="1">
      <c r="A1483" s="120">
        <v>404</v>
      </c>
      <c r="B1483" s="122" t="s">
        <v>1223</v>
      </c>
      <c r="C1483" s="138" t="s">
        <v>1224</v>
      </c>
      <c r="D1483" s="156" t="s">
        <v>263</v>
      </c>
      <c r="E1483" s="124">
        <v>5.4</v>
      </c>
      <c r="F1483" s="176"/>
      <c r="G1483" s="124">
        <f t="shared" si="4"/>
        <v>0</v>
      </c>
      <c r="H1483" s="173" t="s">
        <v>1522</v>
      </c>
      <c r="I1483" s="119"/>
      <c r="J1483" s="119"/>
      <c r="K1483" s="119"/>
      <c r="L1483" s="119"/>
      <c r="M1483" s="119"/>
      <c r="N1483" s="119"/>
      <c r="O1483" s="119"/>
      <c r="P1483" s="119"/>
      <c r="Q1483" s="119"/>
      <c r="R1483" s="119" t="s">
        <v>126</v>
      </c>
      <c r="S1483" s="119"/>
      <c r="T1483" s="119"/>
      <c r="U1483" s="119"/>
      <c r="V1483" s="119"/>
      <c r="W1483" s="119"/>
      <c r="X1483" s="119"/>
      <c r="Y1483" s="119"/>
      <c r="Z1483" s="119"/>
      <c r="AA1483" s="119"/>
      <c r="AB1483" s="119"/>
      <c r="AC1483" s="119"/>
      <c r="AD1483" s="119"/>
      <c r="AE1483" s="119"/>
      <c r="AF1483" s="119"/>
      <c r="AG1483" s="119"/>
      <c r="AH1483" s="119"/>
      <c r="AI1483" s="119"/>
      <c r="AJ1483" s="119"/>
      <c r="AK1483" s="119"/>
      <c r="AL1483" s="119"/>
      <c r="AM1483" s="119"/>
      <c r="AN1483" s="119"/>
      <c r="AO1483" s="119"/>
      <c r="AP1483" s="119"/>
      <c r="AQ1483" s="119"/>
      <c r="AR1483" s="119"/>
      <c r="AS1483" s="119"/>
      <c r="AT1483" s="119"/>
      <c r="AU1483" s="119"/>
    </row>
    <row r="1484" spans="1:47" ht="22.5" outlineLevel="1">
      <c r="A1484" s="120">
        <v>405</v>
      </c>
      <c r="B1484" s="122" t="s">
        <v>1225</v>
      </c>
      <c r="C1484" s="138" t="s">
        <v>1226</v>
      </c>
      <c r="D1484" s="156" t="s">
        <v>125</v>
      </c>
      <c r="E1484" s="124">
        <v>7</v>
      </c>
      <c r="F1484" s="176"/>
      <c r="G1484" s="124">
        <f t="shared" si="4"/>
        <v>0</v>
      </c>
      <c r="H1484" s="173" t="s">
        <v>1522</v>
      </c>
      <c r="I1484" s="119"/>
      <c r="J1484" s="119"/>
      <c r="K1484" s="119"/>
      <c r="L1484" s="119"/>
      <c r="M1484" s="119"/>
      <c r="N1484" s="119"/>
      <c r="O1484" s="119"/>
      <c r="P1484" s="119"/>
      <c r="Q1484" s="119"/>
      <c r="R1484" s="119" t="s">
        <v>126</v>
      </c>
      <c r="S1484" s="119"/>
      <c r="T1484" s="119"/>
      <c r="U1484" s="119"/>
      <c r="V1484" s="119"/>
      <c r="W1484" s="119"/>
      <c r="X1484" s="119"/>
      <c r="Y1484" s="119"/>
      <c r="Z1484" s="119"/>
      <c r="AA1484" s="119"/>
      <c r="AB1484" s="119"/>
      <c r="AC1484" s="119"/>
      <c r="AD1484" s="119"/>
      <c r="AE1484" s="119"/>
      <c r="AF1484" s="119"/>
      <c r="AG1484" s="119"/>
      <c r="AH1484" s="119"/>
      <c r="AI1484" s="119"/>
      <c r="AJ1484" s="119"/>
      <c r="AK1484" s="119"/>
      <c r="AL1484" s="119"/>
      <c r="AM1484" s="119"/>
      <c r="AN1484" s="119"/>
      <c r="AO1484" s="119"/>
      <c r="AP1484" s="119"/>
      <c r="AQ1484" s="119"/>
      <c r="AR1484" s="119"/>
      <c r="AS1484" s="119"/>
      <c r="AT1484" s="119"/>
      <c r="AU1484" s="119"/>
    </row>
    <row r="1485" spans="1:47" ht="22.5" outlineLevel="1">
      <c r="A1485" s="120">
        <v>406</v>
      </c>
      <c r="B1485" s="122" t="s">
        <v>1227</v>
      </c>
      <c r="C1485" s="138" t="s">
        <v>1228</v>
      </c>
      <c r="D1485" s="156" t="s">
        <v>125</v>
      </c>
      <c r="E1485" s="124">
        <v>20</v>
      </c>
      <c r="F1485" s="176"/>
      <c r="G1485" s="124">
        <f t="shared" si="4"/>
        <v>0</v>
      </c>
      <c r="H1485" s="173" t="s">
        <v>1522</v>
      </c>
      <c r="I1485" s="119"/>
      <c r="J1485" s="119"/>
      <c r="K1485" s="119"/>
      <c r="L1485" s="119"/>
      <c r="M1485" s="119"/>
      <c r="N1485" s="119"/>
      <c r="O1485" s="119"/>
      <c r="P1485" s="119"/>
      <c r="Q1485" s="119"/>
      <c r="R1485" s="119" t="s">
        <v>126</v>
      </c>
      <c r="S1485" s="119"/>
      <c r="T1485" s="119"/>
      <c r="U1485" s="119"/>
      <c r="V1485" s="119"/>
      <c r="W1485" s="119"/>
      <c r="X1485" s="119"/>
      <c r="Y1485" s="119"/>
      <c r="Z1485" s="119"/>
      <c r="AA1485" s="119"/>
      <c r="AB1485" s="119"/>
      <c r="AC1485" s="119"/>
      <c r="AD1485" s="119"/>
      <c r="AE1485" s="119"/>
      <c r="AF1485" s="119"/>
      <c r="AG1485" s="119"/>
      <c r="AH1485" s="119"/>
      <c r="AI1485" s="119"/>
      <c r="AJ1485" s="119"/>
      <c r="AK1485" s="119"/>
      <c r="AL1485" s="119"/>
      <c r="AM1485" s="119"/>
      <c r="AN1485" s="119"/>
      <c r="AO1485" s="119"/>
      <c r="AP1485" s="119"/>
      <c r="AQ1485" s="119"/>
      <c r="AR1485" s="119"/>
      <c r="AS1485" s="119"/>
      <c r="AT1485" s="119"/>
      <c r="AU1485" s="119"/>
    </row>
    <row r="1486" spans="1:47" ht="22.5" outlineLevel="1">
      <c r="A1486" s="120">
        <v>407</v>
      </c>
      <c r="B1486" s="122" t="s">
        <v>1229</v>
      </c>
      <c r="C1486" s="138" t="s">
        <v>1230</v>
      </c>
      <c r="D1486" s="156" t="s">
        <v>125</v>
      </c>
      <c r="E1486" s="124">
        <v>11</v>
      </c>
      <c r="F1486" s="176"/>
      <c r="G1486" s="124">
        <f t="shared" si="4"/>
        <v>0</v>
      </c>
      <c r="H1486" s="173" t="s">
        <v>1522</v>
      </c>
      <c r="I1486" s="119"/>
      <c r="J1486" s="119"/>
      <c r="K1486" s="119"/>
      <c r="L1486" s="119"/>
      <c r="M1486" s="119"/>
      <c r="N1486" s="119"/>
      <c r="O1486" s="119"/>
      <c r="P1486" s="119"/>
      <c r="Q1486" s="119"/>
      <c r="R1486" s="119" t="s">
        <v>126</v>
      </c>
      <c r="S1486" s="119"/>
      <c r="T1486" s="119"/>
      <c r="U1486" s="119"/>
      <c r="V1486" s="119"/>
      <c r="W1486" s="119"/>
      <c r="X1486" s="119"/>
      <c r="Y1486" s="119"/>
      <c r="Z1486" s="119"/>
      <c r="AA1486" s="119"/>
      <c r="AB1486" s="119"/>
      <c r="AC1486" s="119"/>
      <c r="AD1486" s="119"/>
      <c r="AE1486" s="119"/>
      <c r="AF1486" s="119"/>
      <c r="AG1486" s="119"/>
      <c r="AH1486" s="119"/>
      <c r="AI1486" s="119"/>
      <c r="AJ1486" s="119"/>
      <c r="AK1486" s="119"/>
      <c r="AL1486" s="119"/>
      <c r="AM1486" s="119"/>
      <c r="AN1486" s="119"/>
      <c r="AO1486" s="119"/>
      <c r="AP1486" s="119"/>
      <c r="AQ1486" s="119"/>
      <c r="AR1486" s="119"/>
      <c r="AS1486" s="119"/>
      <c r="AT1486" s="119"/>
      <c r="AU1486" s="119"/>
    </row>
    <row r="1487" spans="1:47" ht="22.5" outlineLevel="1">
      <c r="A1487" s="120">
        <v>408</v>
      </c>
      <c r="B1487" s="122" t="s">
        <v>1231</v>
      </c>
      <c r="C1487" s="138" t="s">
        <v>1232</v>
      </c>
      <c r="D1487" s="156" t="s">
        <v>125</v>
      </c>
      <c r="E1487" s="124">
        <v>3</v>
      </c>
      <c r="F1487" s="176"/>
      <c r="G1487" s="124">
        <f t="shared" si="4"/>
        <v>0</v>
      </c>
      <c r="H1487" s="173" t="s">
        <v>1522</v>
      </c>
      <c r="I1487" s="119"/>
      <c r="J1487" s="119"/>
      <c r="K1487" s="119"/>
      <c r="L1487" s="119"/>
      <c r="M1487" s="119"/>
      <c r="N1487" s="119"/>
      <c r="O1487" s="119"/>
      <c r="P1487" s="119"/>
      <c r="Q1487" s="119"/>
      <c r="R1487" s="119" t="s">
        <v>126</v>
      </c>
      <c r="S1487" s="119"/>
      <c r="T1487" s="119"/>
      <c r="U1487" s="119"/>
      <c r="V1487" s="119"/>
      <c r="W1487" s="119"/>
      <c r="X1487" s="119"/>
      <c r="Y1487" s="119"/>
      <c r="Z1487" s="119"/>
      <c r="AA1487" s="119"/>
      <c r="AB1487" s="119"/>
      <c r="AC1487" s="119"/>
      <c r="AD1487" s="119"/>
      <c r="AE1487" s="119"/>
      <c r="AF1487" s="119"/>
      <c r="AG1487" s="119"/>
      <c r="AH1487" s="119"/>
      <c r="AI1487" s="119"/>
      <c r="AJ1487" s="119"/>
      <c r="AK1487" s="119"/>
      <c r="AL1487" s="119"/>
      <c r="AM1487" s="119"/>
      <c r="AN1487" s="119"/>
      <c r="AO1487" s="119"/>
      <c r="AP1487" s="119"/>
      <c r="AQ1487" s="119"/>
      <c r="AR1487" s="119"/>
      <c r="AS1487" s="119"/>
      <c r="AT1487" s="119"/>
      <c r="AU1487" s="119"/>
    </row>
    <row r="1488" spans="1:47" outlineLevel="1">
      <c r="A1488" s="120">
        <v>409</v>
      </c>
      <c r="B1488" s="122" t="s">
        <v>1233</v>
      </c>
      <c r="C1488" s="138" t="s">
        <v>1234</v>
      </c>
      <c r="D1488" s="156" t="s">
        <v>125</v>
      </c>
      <c r="E1488" s="124">
        <v>21</v>
      </c>
      <c r="F1488" s="176"/>
      <c r="G1488" s="124">
        <f t="shared" si="4"/>
        <v>0</v>
      </c>
      <c r="H1488" s="173" t="s">
        <v>1522</v>
      </c>
      <c r="I1488" s="119"/>
      <c r="J1488" s="119"/>
      <c r="K1488" s="119"/>
      <c r="L1488" s="119"/>
      <c r="M1488" s="119"/>
      <c r="N1488" s="119"/>
      <c r="O1488" s="119"/>
      <c r="P1488" s="119"/>
      <c r="Q1488" s="119"/>
      <c r="R1488" s="119" t="s">
        <v>126</v>
      </c>
      <c r="S1488" s="119"/>
      <c r="T1488" s="119"/>
      <c r="U1488" s="119"/>
      <c r="V1488" s="119"/>
      <c r="W1488" s="119"/>
      <c r="X1488" s="119"/>
      <c r="Y1488" s="119"/>
      <c r="Z1488" s="119"/>
      <c r="AA1488" s="119"/>
      <c r="AB1488" s="119"/>
      <c r="AC1488" s="119"/>
      <c r="AD1488" s="119"/>
      <c r="AE1488" s="119"/>
      <c r="AF1488" s="119"/>
      <c r="AG1488" s="119"/>
      <c r="AH1488" s="119"/>
      <c r="AI1488" s="119"/>
      <c r="AJ1488" s="119"/>
      <c r="AK1488" s="119"/>
      <c r="AL1488" s="119"/>
      <c r="AM1488" s="119"/>
      <c r="AN1488" s="119"/>
      <c r="AO1488" s="119"/>
      <c r="AP1488" s="119"/>
      <c r="AQ1488" s="119"/>
      <c r="AR1488" s="119"/>
      <c r="AS1488" s="119"/>
      <c r="AT1488" s="119"/>
      <c r="AU1488" s="119"/>
    </row>
    <row r="1489" spans="1:47" ht="22.5" outlineLevel="1">
      <c r="A1489" s="120">
        <v>410</v>
      </c>
      <c r="B1489" s="122" t="s">
        <v>1235</v>
      </c>
      <c r="C1489" s="138" t="s">
        <v>1236</v>
      </c>
      <c r="D1489" s="156" t="s">
        <v>125</v>
      </c>
      <c r="E1489" s="124">
        <v>14</v>
      </c>
      <c r="F1489" s="176"/>
      <c r="G1489" s="124">
        <f t="shared" si="4"/>
        <v>0</v>
      </c>
      <c r="H1489" s="173" t="s">
        <v>1522</v>
      </c>
      <c r="I1489" s="119"/>
      <c r="J1489" s="119"/>
      <c r="K1489" s="119"/>
      <c r="L1489" s="119"/>
      <c r="M1489" s="119"/>
      <c r="N1489" s="119"/>
      <c r="O1489" s="119"/>
      <c r="P1489" s="119"/>
      <c r="Q1489" s="119"/>
      <c r="R1489" s="119" t="s">
        <v>126</v>
      </c>
      <c r="S1489" s="119"/>
      <c r="T1489" s="119"/>
      <c r="U1489" s="119"/>
      <c r="V1489" s="119"/>
      <c r="W1489" s="119"/>
      <c r="X1489" s="119"/>
      <c r="Y1489" s="119"/>
      <c r="Z1489" s="119"/>
      <c r="AA1489" s="119"/>
      <c r="AB1489" s="119"/>
      <c r="AC1489" s="119"/>
      <c r="AD1489" s="119"/>
      <c r="AE1489" s="119"/>
      <c r="AF1489" s="119"/>
      <c r="AG1489" s="119"/>
      <c r="AH1489" s="119"/>
      <c r="AI1489" s="119"/>
      <c r="AJ1489" s="119"/>
      <c r="AK1489" s="119"/>
      <c r="AL1489" s="119"/>
      <c r="AM1489" s="119"/>
      <c r="AN1489" s="119"/>
      <c r="AO1489" s="119"/>
      <c r="AP1489" s="119"/>
      <c r="AQ1489" s="119"/>
      <c r="AR1489" s="119"/>
      <c r="AS1489" s="119"/>
      <c r="AT1489" s="119"/>
      <c r="AU1489" s="119"/>
    </row>
    <row r="1490" spans="1:47" ht="22.5" outlineLevel="1">
      <c r="A1490" s="120">
        <v>411</v>
      </c>
      <c r="B1490" s="122" t="s">
        <v>1237</v>
      </c>
      <c r="C1490" s="138" t="s">
        <v>1238</v>
      </c>
      <c r="D1490" s="156" t="s">
        <v>125</v>
      </c>
      <c r="E1490" s="124">
        <v>7</v>
      </c>
      <c r="F1490" s="176"/>
      <c r="G1490" s="124">
        <f t="shared" si="4"/>
        <v>0</v>
      </c>
      <c r="H1490" s="173" t="s">
        <v>1522</v>
      </c>
      <c r="I1490" s="119"/>
      <c r="J1490" s="119"/>
      <c r="K1490" s="119"/>
      <c r="L1490" s="119"/>
      <c r="M1490" s="119"/>
      <c r="N1490" s="119"/>
      <c r="O1490" s="119"/>
      <c r="P1490" s="119"/>
      <c r="Q1490" s="119"/>
      <c r="R1490" s="119" t="s">
        <v>126</v>
      </c>
      <c r="S1490" s="119"/>
      <c r="T1490" s="119"/>
      <c r="U1490" s="119"/>
      <c r="V1490" s="119"/>
      <c r="W1490" s="119"/>
      <c r="X1490" s="119"/>
      <c r="Y1490" s="119"/>
      <c r="Z1490" s="119"/>
      <c r="AA1490" s="119"/>
      <c r="AB1490" s="119"/>
      <c r="AC1490" s="119"/>
      <c r="AD1490" s="119"/>
      <c r="AE1490" s="119"/>
      <c r="AF1490" s="119"/>
      <c r="AG1490" s="119"/>
      <c r="AH1490" s="119"/>
      <c r="AI1490" s="119"/>
      <c r="AJ1490" s="119"/>
      <c r="AK1490" s="119"/>
      <c r="AL1490" s="119"/>
      <c r="AM1490" s="119"/>
      <c r="AN1490" s="119"/>
      <c r="AO1490" s="119"/>
      <c r="AP1490" s="119"/>
      <c r="AQ1490" s="119"/>
      <c r="AR1490" s="119"/>
      <c r="AS1490" s="119"/>
      <c r="AT1490" s="119"/>
      <c r="AU1490" s="119"/>
    </row>
    <row r="1491" spans="1:47" ht="22.5" outlineLevel="1">
      <c r="A1491" s="120">
        <v>412</v>
      </c>
      <c r="B1491" s="122" t="s">
        <v>1239</v>
      </c>
      <c r="C1491" s="138" t="s">
        <v>1240</v>
      </c>
      <c r="D1491" s="156" t="s">
        <v>125</v>
      </c>
      <c r="E1491" s="124">
        <v>11</v>
      </c>
      <c r="F1491" s="176"/>
      <c r="G1491" s="124">
        <f t="shared" si="4"/>
        <v>0</v>
      </c>
      <c r="H1491" s="173" t="s">
        <v>1522</v>
      </c>
      <c r="I1491" s="119"/>
      <c r="J1491" s="119"/>
      <c r="K1491" s="119"/>
      <c r="L1491" s="119"/>
      <c r="M1491" s="119"/>
      <c r="N1491" s="119"/>
      <c r="O1491" s="119"/>
      <c r="P1491" s="119"/>
      <c r="Q1491" s="119"/>
      <c r="R1491" s="119" t="s">
        <v>126</v>
      </c>
      <c r="S1491" s="119"/>
      <c r="T1491" s="119"/>
      <c r="U1491" s="119"/>
      <c r="V1491" s="119"/>
      <c r="W1491" s="119"/>
      <c r="X1491" s="119"/>
      <c r="Y1491" s="119"/>
      <c r="Z1491" s="119"/>
      <c r="AA1491" s="119"/>
      <c r="AB1491" s="119"/>
      <c r="AC1491" s="119"/>
      <c r="AD1491" s="119"/>
      <c r="AE1491" s="119"/>
      <c r="AF1491" s="119"/>
      <c r="AG1491" s="119"/>
      <c r="AH1491" s="119"/>
      <c r="AI1491" s="119"/>
      <c r="AJ1491" s="119"/>
      <c r="AK1491" s="119"/>
      <c r="AL1491" s="119"/>
      <c r="AM1491" s="119"/>
      <c r="AN1491" s="119"/>
      <c r="AO1491" s="119"/>
      <c r="AP1491" s="119"/>
      <c r="AQ1491" s="119"/>
      <c r="AR1491" s="119"/>
      <c r="AS1491" s="119"/>
      <c r="AT1491" s="119"/>
      <c r="AU1491" s="119"/>
    </row>
    <row r="1492" spans="1:47" ht="22.5" outlineLevel="1">
      <c r="A1492" s="120">
        <v>413</v>
      </c>
      <c r="B1492" s="122" t="s">
        <v>1241</v>
      </c>
      <c r="C1492" s="138" t="s">
        <v>1242</v>
      </c>
      <c r="D1492" s="156" t="s">
        <v>125</v>
      </c>
      <c r="E1492" s="124">
        <v>3</v>
      </c>
      <c r="F1492" s="176"/>
      <c r="G1492" s="124">
        <f t="shared" si="4"/>
        <v>0</v>
      </c>
      <c r="H1492" s="173" t="s">
        <v>1522</v>
      </c>
      <c r="I1492" s="119"/>
      <c r="J1492" s="119"/>
      <c r="K1492" s="119"/>
      <c r="L1492" s="119"/>
      <c r="M1492" s="119"/>
      <c r="N1492" s="119"/>
      <c r="O1492" s="119"/>
      <c r="P1492" s="119"/>
      <c r="Q1492" s="119"/>
      <c r="R1492" s="119" t="s">
        <v>126</v>
      </c>
      <c r="S1492" s="119"/>
      <c r="T1492" s="119"/>
      <c r="U1492" s="119"/>
      <c r="V1492" s="119"/>
      <c r="W1492" s="119"/>
      <c r="X1492" s="119"/>
      <c r="Y1492" s="119"/>
      <c r="Z1492" s="119"/>
      <c r="AA1492" s="119"/>
      <c r="AB1492" s="119"/>
      <c r="AC1492" s="119"/>
      <c r="AD1492" s="119"/>
      <c r="AE1492" s="119"/>
      <c r="AF1492" s="119"/>
      <c r="AG1492" s="119"/>
      <c r="AH1492" s="119"/>
      <c r="AI1492" s="119"/>
      <c r="AJ1492" s="119"/>
      <c r="AK1492" s="119"/>
      <c r="AL1492" s="119"/>
      <c r="AM1492" s="119"/>
      <c r="AN1492" s="119"/>
      <c r="AO1492" s="119"/>
      <c r="AP1492" s="119"/>
      <c r="AQ1492" s="119"/>
      <c r="AR1492" s="119"/>
      <c r="AS1492" s="119"/>
      <c r="AT1492" s="119"/>
      <c r="AU1492" s="119"/>
    </row>
    <row r="1493" spans="1:47" ht="22.5" outlineLevel="1">
      <c r="A1493" s="120">
        <v>414</v>
      </c>
      <c r="B1493" s="122" t="s">
        <v>1243</v>
      </c>
      <c r="C1493" s="138" t="s">
        <v>1244</v>
      </c>
      <c r="D1493" s="156" t="s">
        <v>125</v>
      </c>
      <c r="E1493" s="124">
        <v>5</v>
      </c>
      <c r="F1493" s="176"/>
      <c r="G1493" s="124">
        <f t="shared" si="4"/>
        <v>0</v>
      </c>
      <c r="H1493" s="173" t="s">
        <v>1522</v>
      </c>
      <c r="I1493" s="119"/>
      <c r="J1493" s="119"/>
      <c r="K1493" s="119"/>
      <c r="L1493" s="119"/>
      <c r="M1493" s="119"/>
      <c r="N1493" s="119"/>
      <c r="O1493" s="119"/>
      <c r="P1493" s="119"/>
      <c r="Q1493" s="119"/>
      <c r="R1493" s="119" t="s">
        <v>126</v>
      </c>
      <c r="S1493" s="119"/>
      <c r="T1493" s="119"/>
      <c r="U1493" s="119"/>
      <c r="V1493" s="119"/>
      <c r="W1493" s="119"/>
      <c r="X1493" s="119"/>
      <c r="Y1493" s="119"/>
      <c r="Z1493" s="119"/>
      <c r="AA1493" s="119"/>
      <c r="AB1493" s="119"/>
      <c r="AC1493" s="119"/>
      <c r="AD1493" s="119"/>
      <c r="AE1493" s="119"/>
      <c r="AF1493" s="119"/>
      <c r="AG1493" s="119"/>
      <c r="AH1493" s="119"/>
      <c r="AI1493" s="119"/>
      <c r="AJ1493" s="119"/>
      <c r="AK1493" s="119"/>
      <c r="AL1493" s="119"/>
      <c r="AM1493" s="119"/>
      <c r="AN1493" s="119"/>
      <c r="AO1493" s="119"/>
      <c r="AP1493" s="119"/>
      <c r="AQ1493" s="119"/>
      <c r="AR1493" s="119"/>
      <c r="AS1493" s="119"/>
      <c r="AT1493" s="119"/>
      <c r="AU1493" s="119"/>
    </row>
    <row r="1494" spans="1:47" ht="22.5" outlineLevel="1">
      <c r="A1494" s="120">
        <v>415</v>
      </c>
      <c r="B1494" s="122" t="s">
        <v>1245</v>
      </c>
      <c r="C1494" s="138" t="s">
        <v>1246</v>
      </c>
      <c r="D1494" s="156" t="s">
        <v>125</v>
      </c>
      <c r="E1494" s="124">
        <v>3</v>
      </c>
      <c r="F1494" s="176"/>
      <c r="G1494" s="124">
        <f t="shared" si="4"/>
        <v>0</v>
      </c>
      <c r="H1494" s="173" t="s">
        <v>1522</v>
      </c>
      <c r="I1494" s="119"/>
      <c r="J1494" s="119"/>
      <c r="K1494" s="119"/>
      <c r="L1494" s="119"/>
      <c r="M1494" s="119"/>
      <c r="N1494" s="119"/>
      <c r="O1494" s="119"/>
      <c r="P1494" s="119"/>
      <c r="Q1494" s="119"/>
      <c r="R1494" s="119" t="s">
        <v>126</v>
      </c>
      <c r="S1494" s="119"/>
      <c r="T1494" s="119"/>
      <c r="U1494" s="119"/>
      <c r="V1494" s="119"/>
      <c r="W1494" s="119"/>
      <c r="X1494" s="119"/>
      <c r="Y1494" s="119"/>
      <c r="Z1494" s="119"/>
      <c r="AA1494" s="119"/>
      <c r="AB1494" s="119"/>
      <c r="AC1494" s="119"/>
      <c r="AD1494" s="119"/>
      <c r="AE1494" s="119"/>
      <c r="AF1494" s="119"/>
      <c r="AG1494" s="119"/>
      <c r="AH1494" s="119"/>
      <c r="AI1494" s="119"/>
      <c r="AJ1494" s="119"/>
      <c r="AK1494" s="119"/>
      <c r="AL1494" s="119"/>
      <c r="AM1494" s="119"/>
      <c r="AN1494" s="119"/>
      <c r="AO1494" s="119"/>
      <c r="AP1494" s="119"/>
      <c r="AQ1494" s="119"/>
      <c r="AR1494" s="119"/>
      <c r="AS1494" s="119"/>
      <c r="AT1494" s="119"/>
      <c r="AU1494" s="119"/>
    </row>
    <row r="1495" spans="1:47" ht="22.5" outlineLevel="1">
      <c r="A1495" s="120">
        <v>416</v>
      </c>
      <c r="B1495" s="122" t="s">
        <v>1247</v>
      </c>
      <c r="C1495" s="138" t="s">
        <v>1248</v>
      </c>
      <c r="D1495" s="156" t="s">
        <v>125</v>
      </c>
      <c r="E1495" s="124">
        <v>2</v>
      </c>
      <c r="F1495" s="176"/>
      <c r="G1495" s="124">
        <f t="shared" si="4"/>
        <v>0</v>
      </c>
      <c r="H1495" s="173" t="s">
        <v>1522</v>
      </c>
      <c r="I1495" s="119"/>
      <c r="J1495" s="119"/>
      <c r="K1495" s="119"/>
      <c r="L1495" s="119"/>
      <c r="M1495" s="119"/>
      <c r="N1495" s="119"/>
      <c r="O1495" s="119"/>
      <c r="P1495" s="119"/>
      <c r="Q1495" s="119"/>
      <c r="R1495" s="119" t="s">
        <v>126</v>
      </c>
      <c r="S1495" s="119"/>
      <c r="T1495" s="119"/>
      <c r="U1495" s="119"/>
      <c r="V1495" s="119"/>
      <c r="W1495" s="119"/>
      <c r="X1495" s="119"/>
      <c r="Y1495" s="119"/>
      <c r="Z1495" s="119"/>
      <c r="AA1495" s="119"/>
      <c r="AB1495" s="119"/>
      <c r="AC1495" s="119"/>
      <c r="AD1495" s="119"/>
      <c r="AE1495" s="119"/>
      <c r="AF1495" s="119"/>
      <c r="AG1495" s="119"/>
      <c r="AH1495" s="119"/>
      <c r="AI1495" s="119"/>
      <c r="AJ1495" s="119"/>
      <c r="AK1495" s="119"/>
      <c r="AL1495" s="119"/>
      <c r="AM1495" s="119"/>
      <c r="AN1495" s="119"/>
      <c r="AO1495" s="119"/>
      <c r="AP1495" s="119"/>
      <c r="AQ1495" s="119"/>
      <c r="AR1495" s="119"/>
      <c r="AS1495" s="119"/>
      <c r="AT1495" s="119"/>
      <c r="AU1495" s="119"/>
    </row>
    <row r="1496" spans="1:47" ht="22.5" outlineLevel="1">
      <c r="A1496" s="120">
        <v>417</v>
      </c>
      <c r="B1496" s="122" t="s">
        <v>1249</v>
      </c>
      <c r="C1496" s="138" t="s">
        <v>1250</v>
      </c>
      <c r="D1496" s="156" t="s">
        <v>125</v>
      </c>
      <c r="E1496" s="124">
        <v>1</v>
      </c>
      <c r="F1496" s="176"/>
      <c r="G1496" s="124">
        <f t="shared" si="4"/>
        <v>0</v>
      </c>
      <c r="H1496" s="173" t="s">
        <v>1522</v>
      </c>
      <c r="I1496" s="119"/>
      <c r="J1496" s="119"/>
      <c r="K1496" s="119"/>
      <c r="L1496" s="119"/>
      <c r="M1496" s="119"/>
      <c r="N1496" s="119"/>
      <c r="O1496" s="119"/>
      <c r="P1496" s="119"/>
      <c r="Q1496" s="119"/>
      <c r="R1496" s="119" t="s">
        <v>126</v>
      </c>
      <c r="S1496" s="119"/>
      <c r="T1496" s="119"/>
      <c r="U1496" s="119"/>
      <c r="V1496" s="119"/>
      <c r="W1496" s="119"/>
      <c r="X1496" s="119"/>
      <c r="Y1496" s="119"/>
      <c r="Z1496" s="119"/>
      <c r="AA1496" s="119"/>
      <c r="AB1496" s="119"/>
      <c r="AC1496" s="119"/>
      <c r="AD1496" s="119"/>
      <c r="AE1496" s="119"/>
      <c r="AF1496" s="119"/>
      <c r="AG1496" s="119"/>
      <c r="AH1496" s="119"/>
      <c r="AI1496" s="119"/>
      <c r="AJ1496" s="119"/>
      <c r="AK1496" s="119"/>
      <c r="AL1496" s="119"/>
      <c r="AM1496" s="119"/>
      <c r="AN1496" s="119"/>
      <c r="AO1496" s="119"/>
      <c r="AP1496" s="119"/>
      <c r="AQ1496" s="119"/>
      <c r="AR1496" s="119"/>
      <c r="AS1496" s="119"/>
      <c r="AT1496" s="119"/>
      <c r="AU1496" s="119"/>
    </row>
    <row r="1497" spans="1:47" ht="22.5" outlineLevel="1">
      <c r="A1497" s="120">
        <v>418</v>
      </c>
      <c r="B1497" s="122" t="s">
        <v>1251</v>
      </c>
      <c r="C1497" s="138" t="s">
        <v>1252</v>
      </c>
      <c r="D1497" s="156" t="s">
        <v>179</v>
      </c>
      <c r="E1497" s="124">
        <v>9.5</v>
      </c>
      <c r="F1497" s="176"/>
      <c r="G1497" s="124">
        <f t="shared" si="4"/>
        <v>0</v>
      </c>
      <c r="H1497" s="173" t="s">
        <v>1522</v>
      </c>
      <c r="I1497" s="119"/>
      <c r="J1497" s="119"/>
      <c r="K1497" s="119"/>
      <c r="L1497" s="119"/>
      <c r="M1497" s="119"/>
      <c r="N1497" s="119"/>
      <c r="O1497" s="119"/>
      <c r="P1497" s="119"/>
      <c r="Q1497" s="119"/>
      <c r="R1497" s="119" t="s">
        <v>126</v>
      </c>
      <c r="S1497" s="119"/>
      <c r="T1497" s="119"/>
      <c r="U1497" s="119"/>
      <c r="V1497" s="119"/>
      <c r="W1497" s="119"/>
      <c r="X1497" s="119"/>
      <c r="Y1497" s="119"/>
      <c r="Z1497" s="119"/>
      <c r="AA1497" s="119"/>
      <c r="AB1497" s="119"/>
      <c r="AC1497" s="119"/>
      <c r="AD1497" s="119"/>
      <c r="AE1497" s="119"/>
      <c r="AF1497" s="119"/>
      <c r="AG1497" s="119"/>
      <c r="AH1497" s="119"/>
      <c r="AI1497" s="119"/>
      <c r="AJ1497" s="119"/>
      <c r="AK1497" s="119"/>
      <c r="AL1497" s="119"/>
      <c r="AM1497" s="119"/>
      <c r="AN1497" s="119"/>
      <c r="AO1497" s="119"/>
      <c r="AP1497" s="119"/>
      <c r="AQ1497" s="119"/>
      <c r="AR1497" s="119"/>
      <c r="AS1497" s="119"/>
      <c r="AT1497" s="119"/>
      <c r="AU1497" s="119"/>
    </row>
    <row r="1498" spans="1:47" ht="22.5" outlineLevel="1">
      <c r="A1498" s="120">
        <v>419</v>
      </c>
      <c r="B1498" s="122" t="s">
        <v>1253</v>
      </c>
      <c r="C1498" s="138" t="s">
        <v>1254</v>
      </c>
      <c r="D1498" s="156" t="s">
        <v>179</v>
      </c>
      <c r="E1498" s="124">
        <v>13.879999999999999</v>
      </c>
      <c r="F1498" s="176"/>
      <c r="G1498" s="124">
        <f t="shared" si="4"/>
        <v>0</v>
      </c>
      <c r="H1498" s="173" t="s">
        <v>1522</v>
      </c>
      <c r="I1498" s="119"/>
      <c r="J1498" s="119"/>
      <c r="K1498" s="119"/>
      <c r="L1498" s="119"/>
      <c r="M1498" s="119"/>
      <c r="N1498" s="119"/>
      <c r="O1498" s="119"/>
      <c r="P1498" s="119"/>
      <c r="Q1498" s="119"/>
      <c r="R1498" s="119" t="s">
        <v>126</v>
      </c>
      <c r="S1498" s="119"/>
      <c r="T1498" s="119"/>
      <c r="U1498" s="119"/>
      <c r="V1498" s="119"/>
      <c r="W1498" s="119"/>
      <c r="X1498" s="119"/>
      <c r="Y1498" s="119"/>
      <c r="Z1498" s="119"/>
      <c r="AA1498" s="119"/>
      <c r="AB1498" s="119"/>
      <c r="AC1498" s="119"/>
      <c r="AD1498" s="119"/>
      <c r="AE1498" s="119"/>
      <c r="AF1498" s="119"/>
      <c r="AG1498" s="119"/>
      <c r="AH1498" s="119"/>
      <c r="AI1498" s="119"/>
      <c r="AJ1498" s="119"/>
      <c r="AK1498" s="119"/>
      <c r="AL1498" s="119"/>
      <c r="AM1498" s="119"/>
      <c r="AN1498" s="119"/>
      <c r="AO1498" s="119"/>
      <c r="AP1498" s="119"/>
      <c r="AQ1498" s="119"/>
      <c r="AR1498" s="119"/>
      <c r="AS1498" s="119"/>
      <c r="AT1498" s="119"/>
      <c r="AU1498" s="119"/>
    </row>
    <row r="1499" spans="1:47" outlineLevel="1">
      <c r="A1499" s="120"/>
      <c r="B1499" s="122"/>
      <c r="C1499" s="139" t="s">
        <v>1255</v>
      </c>
      <c r="D1499" s="157"/>
      <c r="E1499" s="148">
        <v>13.88</v>
      </c>
      <c r="F1499" s="176"/>
      <c r="G1499" s="124"/>
      <c r="H1499" s="173">
        <v>0</v>
      </c>
      <c r="I1499" s="119"/>
      <c r="J1499" s="119"/>
      <c r="K1499" s="119"/>
      <c r="L1499" s="119"/>
      <c r="M1499" s="119"/>
      <c r="N1499" s="119"/>
      <c r="O1499" s="119"/>
      <c r="P1499" s="119"/>
      <c r="Q1499" s="119"/>
      <c r="R1499" s="119" t="s">
        <v>128</v>
      </c>
      <c r="S1499" s="119">
        <v>0</v>
      </c>
      <c r="T1499" s="119"/>
      <c r="U1499" s="119"/>
      <c r="V1499" s="119"/>
      <c r="W1499" s="119"/>
      <c r="X1499" s="119"/>
      <c r="Y1499" s="119"/>
      <c r="Z1499" s="119"/>
      <c r="AA1499" s="119"/>
      <c r="AB1499" s="119"/>
      <c r="AC1499" s="119"/>
      <c r="AD1499" s="119"/>
      <c r="AE1499" s="119"/>
      <c r="AF1499" s="119"/>
      <c r="AG1499" s="119"/>
      <c r="AH1499" s="119"/>
      <c r="AI1499" s="119"/>
      <c r="AJ1499" s="119"/>
      <c r="AK1499" s="119"/>
      <c r="AL1499" s="119"/>
      <c r="AM1499" s="119"/>
      <c r="AN1499" s="119"/>
      <c r="AO1499" s="119"/>
      <c r="AP1499" s="119"/>
      <c r="AQ1499" s="119"/>
      <c r="AR1499" s="119"/>
      <c r="AS1499" s="119"/>
      <c r="AT1499" s="119"/>
      <c r="AU1499" s="119"/>
    </row>
    <row r="1500" spans="1:47" ht="22.5" outlineLevel="1">
      <c r="A1500" s="120">
        <v>420</v>
      </c>
      <c r="B1500" s="122" t="s">
        <v>1256</v>
      </c>
      <c r="C1500" s="138" t="s">
        <v>1257</v>
      </c>
      <c r="D1500" s="156" t="s">
        <v>125</v>
      </c>
      <c r="E1500" s="124">
        <v>9</v>
      </c>
      <c r="F1500" s="176"/>
      <c r="G1500" s="124">
        <f t="shared" ref="G1500:G1514" si="5">ROUND(E1500*F1500,2)</f>
        <v>0</v>
      </c>
      <c r="H1500" s="173" t="s">
        <v>1522</v>
      </c>
      <c r="I1500" s="119"/>
      <c r="J1500" s="119"/>
      <c r="K1500" s="119"/>
      <c r="L1500" s="119"/>
      <c r="M1500" s="119"/>
      <c r="N1500" s="119"/>
      <c r="O1500" s="119"/>
      <c r="P1500" s="119"/>
      <c r="Q1500" s="119"/>
      <c r="R1500" s="119" t="s">
        <v>126</v>
      </c>
      <c r="S1500" s="119"/>
      <c r="T1500" s="119"/>
      <c r="U1500" s="119"/>
      <c r="V1500" s="119"/>
      <c r="W1500" s="119"/>
      <c r="X1500" s="119"/>
      <c r="Y1500" s="119"/>
      <c r="Z1500" s="119"/>
      <c r="AA1500" s="119"/>
      <c r="AB1500" s="119"/>
      <c r="AC1500" s="119"/>
      <c r="AD1500" s="119"/>
      <c r="AE1500" s="119"/>
      <c r="AF1500" s="119"/>
      <c r="AG1500" s="119"/>
      <c r="AH1500" s="119"/>
      <c r="AI1500" s="119"/>
      <c r="AJ1500" s="119"/>
      <c r="AK1500" s="119"/>
      <c r="AL1500" s="119"/>
      <c r="AM1500" s="119"/>
      <c r="AN1500" s="119"/>
      <c r="AO1500" s="119"/>
      <c r="AP1500" s="119"/>
      <c r="AQ1500" s="119"/>
      <c r="AR1500" s="119"/>
      <c r="AS1500" s="119"/>
      <c r="AT1500" s="119"/>
      <c r="AU1500" s="119"/>
    </row>
    <row r="1501" spans="1:47" ht="22.5" outlineLevel="1">
      <c r="A1501" s="120">
        <v>421</v>
      </c>
      <c r="B1501" s="122" t="s">
        <v>1258</v>
      </c>
      <c r="C1501" s="138" t="s">
        <v>1259</v>
      </c>
      <c r="D1501" s="156" t="s">
        <v>125</v>
      </c>
      <c r="E1501" s="124">
        <v>1</v>
      </c>
      <c r="F1501" s="176"/>
      <c r="G1501" s="124">
        <f t="shared" si="5"/>
        <v>0</v>
      </c>
      <c r="H1501" s="173" t="s">
        <v>1522</v>
      </c>
      <c r="I1501" s="119"/>
      <c r="J1501" s="119"/>
      <c r="K1501" s="119"/>
      <c r="L1501" s="119"/>
      <c r="M1501" s="119"/>
      <c r="N1501" s="119"/>
      <c r="O1501" s="119"/>
      <c r="P1501" s="119"/>
      <c r="Q1501" s="119"/>
      <c r="R1501" s="119" t="s">
        <v>126</v>
      </c>
      <c r="S1501" s="119"/>
      <c r="T1501" s="119"/>
      <c r="U1501" s="119"/>
      <c r="V1501" s="119"/>
      <c r="W1501" s="119"/>
      <c r="X1501" s="119"/>
      <c r="Y1501" s="119"/>
      <c r="Z1501" s="119"/>
      <c r="AA1501" s="119"/>
      <c r="AB1501" s="119"/>
      <c r="AC1501" s="119"/>
      <c r="AD1501" s="119"/>
      <c r="AE1501" s="119"/>
      <c r="AF1501" s="119"/>
      <c r="AG1501" s="119"/>
      <c r="AH1501" s="119"/>
      <c r="AI1501" s="119"/>
      <c r="AJ1501" s="119"/>
      <c r="AK1501" s="119"/>
      <c r="AL1501" s="119"/>
      <c r="AM1501" s="119"/>
      <c r="AN1501" s="119"/>
      <c r="AO1501" s="119"/>
      <c r="AP1501" s="119"/>
      <c r="AQ1501" s="119"/>
      <c r="AR1501" s="119"/>
      <c r="AS1501" s="119"/>
      <c r="AT1501" s="119"/>
      <c r="AU1501" s="119"/>
    </row>
    <row r="1502" spans="1:47" ht="22.5" outlineLevel="1">
      <c r="A1502" s="120">
        <v>422</v>
      </c>
      <c r="B1502" s="122" t="s">
        <v>1260</v>
      </c>
      <c r="C1502" s="138" t="s">
        <v>1261</v>
      </c>
      <c r="D1502" s="156" t="s">
        <v>125</v>
      </c>
      <c r="E1502" s="124">
        <v>2</v>
      </c>
      <c r="F1502" s="176"/>
      <c r="G1502" s="124">
        <f t="shared" si="5"/>
        <v>0</v>
      </c>
      <c r="H1502" s="173" t="s">
        <v>1522</v>
      </c>
      <c r="I1502" s="119"/>
      <c r="J1502" s="119"/>
      <c r="K1502" s="119"/>
      <c r="L1502" s="119"/>
      <c r="M1502" s="119"/>
      <c r="N1502" s="119"/>
      <c r="O1502" s="119"/>
      <c r="P1502" s="119"/>
      <c r="Q1502" s="119"/>
      <c r="R1502" s="119" t="s">
        <v>126</v>
      </c>
      <c r="S1502" s="119"/>
      <c r="T1502" s="119"/>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row>
    <row r="1503" spans="1:47" ht="22.5" outlineLevel="1">
      <c r="A1503" s="120">
        <v>423</v>
      </c>
      <c r="B1503" s="122" t="s">
        <v>1262</v>
      </c>
      <c r="C1503" s="138" t="s">
        <v>1263</v>
      </c>
      <c r="D1503" s="156" t="s">
        <v>125</v>
      </c>
      <c r="E1503" s="124">
        <v>1</v>
      </c>
      <c r="F1503" s="176"/>
      <c r="G1503" s="124">
        <f t="shared" si="5"/>
        <v>0</v>
      </c>
      <c r="H1503" s="173" t="s">
        <v>1522</v>
      </c>
      <c r="I1503" s="119"/>
      <c r="J1503" s="119"/>
      <c r="K1503" s="119"/>
      <c r="L1503" s="119"/>
      <c r="M1503" s="119"/>
      <c r="N1503" s="119"/>
      <c r="O1503" s="119"/>
      <c r="P1503" s="119"/>
      <c r="Q1503" s="119"/>
      <c r="R1503" s="119" t="s">
        <v>126</v>
      </c>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row>
    <row r="1504" spans="1:47" ht="22.5" outlineLevel="1">
      <c r="A1504" s="120">
        <v>424</v>
      </c>
      <c r="B1504" s="122" t="s">
        <v>1264</v>
      </c>
      <c r="C1504" s="138" t="s">
        <v>1265</v>
      </c>
      <c r="D1504" s="156" t="s">
        <v>125</v>
      </c>
      <c r="E1504" s="124">
        <v>2</v>
      </c>
      <c r="F1504" s="176"/>
      <c r="G1504" s="124">
        <f t="shared" si="5"/>
        <v>0</v>
      </c>
      <c r="H1504" s="173" t="s">
        <v>1522</v>
      </c>
      <c r="I1504" s="119"/>
      <c r="J1504" s="119"/>
      <c r="K1504" s="119"/>
      <c r="L1504" s="119"/>
      <c r="M1504" s="119"/>
      <c r="N1504" s="119"/>
      <c r="O1504" s="119"/>
      <c r="P1504" s="119"/>
      <c r="Q1504" s="119"/>
      <c r="R1504" s="119" t="s">
        <v>126</v>
      </c>
      <c r="S1504" s="119"/>
      <c r="T1504" s="119"/>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row>
    <row r="1505" spans="1:47" ht="22.5" outlineLevel="1">
      <c r="A1505" s="120">
        <v>425</v>
      </c>
      <c r="B1505" s="122" t="s">
        <v>1266</v>
      </c>
      <c r="C1505" s="138" t="s">
        <v>1267</v>
      </c>
      <c r="D1505" s="156" t="s">
        <v>125</v>
      </c>
      <c r="E1505" s="124">
        <v>1</v>
      </c>
      <c r="F1505" s="176"/>
      <c r="G1505" s="124">
        <f t="shared" si="5"/>
        <v>0</v>
      </c>
      <c r="H1505" s="173" t="s">
        <v>1522</v>
      </c>
      <c r="I1505" s="119"/>
      <c r="J1505" s="119"/>
      <c r="K1505" s="119"/>
      <c r="L1505" s="119"/>
      <c r="M1505" s="119"/>
      <c r="N1505" s="119"/>
      <c r="O1505" s="119"/>
      <c r="P1505" s="119"/>
      <c r="Q1505" s="119"/>
      <c r="R1505" s="119" t="s">
        <v>126</v>
      </c>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row>
    <row r="1506" spans="1:47" ht="22.5" outlineLevel="1">
      <c r="A1506" s="120">
        <v>426</v>
      </c>
      <c r="B1506" s="122" t="s">
        <v>1268</v>
      </c>
      <c r="C1506" s="138" t="s">
        <v>1269</v>
      </c>
      <c r="D1506" s="156" t="s">
        <v>125</v>
      </c>
      <c r="E1506" s="124">
        <v>2</v>
      </c>
      <c r="F1506" s="176"/>
      <c r="G1506" s="124">
        <f t="shared" si="5"/>
        <v>0</v>
      </c>
      <c r="H1506" s="173" t="s">
        <v>1522</v>
      </c>
      <c r="I1506" s="119"/>
      <c r="J1506" s="119"/>
      <c r="K1506" s="119"/>
      <c r="L1506" s="119"/>
      <c r="M1506" s="119"/>
      <c r="N1506" s="119"/>
      <c r="O1506" s="119"/>
      <c r="P1506" s="119"/>
      <c r="Q1506" s="119"/>
      <c r="R1506" s="119" t="s">
        <v>126</v>
      </c>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row>
    <row r="1507" spans="1:47" ht="22.5" outlineLevel="1">
      <c r="A1507" s="120">
        <v>427</v>
      </c>
      <c r="B1507" s="122" t="s">
        <v>1270</v>
      </c>
      <c r="C1507" s="138" t="s">
        <v>1271</v>
      </c>
      <c r="D1507" s="156" t="s">
        <v>125</v>
      </c>
      <c r="E1507" s="124">
        <v>1</v>
      </c>
      <c r="F1507" s="176"/>
      <c r="G1507" s="124">
        <f t="shared" si="5"/>
        <v>0</v>
      </c>
      <c r="H1507" s="173" t="s">
        <v>1522</v>
      </c>
      <c r="I1507" s="119"/>
      <c r="J1507" s="119"/>
      <c r="K1507" s="119"/>
      <c r="L1507" s="119"/>
      <c r="M1507" s="119"/>
      <c r="N1507" s="119"/>
      <c r="O1507" s="119"/>
      <c r="P1507" s="119"/>
      <c r="Q1507" s="119"/>
      <c r="R1507" s="119" t="s">
        <v>126</v>
      </c>
      <c r="S1507" s="119"/>
      <c r="T1507" s="119"/>
      <c r="U1507" s="119"/>
      <c r="V1507" s="119"/>
      <c r="W1507" s="119"/>
      <c r="X1507" s="119"/>
      <c r="Y1507" s="119"/>
      <c r="Z1507" s="119"/>
      <c r="AA1507" s="119"/>
      <c r="AB1507" s="119"/>
      <c r="AC1507" s="119"/>
      <c r="AD1507" s="119"/>
      <c r="AE1507" s="119"/>
      <c r="AF1507" s="119"/>
      <c r="AG1507" s="119"/>
      <c r="AH1507" s="119"/>
      <c r="AI1507" s="119"/>
      <c r="AJ1507" s="119"/>
      <c r="AK1507" s="119"/>
      <c r="AL1507" s="119"/>
      <c r="AM1507" s="119"/>
      <c r="AN1507" s="119"/>
      <c r="AO1507" s="119"/>
      <c r="AP1507" s="119"/>
      <c r="AQ1507" s="119"/>
      <c r="AR1507" s="119"/>
      <c r="AS1507" s="119"/>
      <c r="AT1507" s="119"/>
      <c r="AU1507" s="119"/>
    </row>
    <row r="1508" spans="1:47" ht="22.5" outlineLevel="1">
      <c r="A1508" s="120">
        <v>428</v>
      </c>
      <c r="B1508" s="122" t="s">
        <v>1272</v>
      </c>
      <c r="C1508" s="138" t="s">
        <v>1273</v>
      </c>
      <c r="D1508" s="156" t="s">
        <v>125</v>
      </c>
      <c r="E1508" s="124">
        <v>6</v>
      </c>
      <c r="F1508" s="176"/>
      <c r="G1508" s="124">
        <f t="shared" si="5"/>
        <v>0</v>
      </c>
      <c r="H1508" s="173" t="s">
        <v>1522</v>
      </c>
      <c r="I1508" s="119"/>
      <c r="J1508" s="119"/>
      <c r="K1508" s="119"/>
      <c r="L1508" s="119"/>
      <c r="M1508" s="119"/>
      <c r="N1508" s="119"/>
      <c r="O1508" s="119"/>
      <c r="P1508" s="119"/>
      <c r="Q1508" s="119"/>
      <c r="R1508" s="119" t="s">
        <v>126</v>
      </c>
      <c r="S1508" s="119"/>
      <c r="T1508" s="119"/>
      <c r="U1508" s="119"/>
      <c r="V1508" s="119"/>
      <c r="W1508" s="119"/>
      <c r="X1508" s="119"/>
      <c r="Y1508" s="119"/>
      <c r="Z1508" s="119"/>
      <c r="AA1508" s="119"/>
      <c r="AB1508" s="119"/>
      <c r="AC1508" s="119"/>
      <c r="AD1508" s="119"/>
      <c r="AE1508" s="119"/>
      <c r="AF1508" s="119"/>
      <c r="AG1508" s="119"/>
      <c r="AH1508" s="119"/>
      <c r="AI1508" s="119"/>
      <c r="AJ1508" s="119"/>
      <c r="AK1508" s="119"/>
      <c r="AL1508" s="119"/>
      <c r="AM1508" s="119"/>
      <c r="AN1508" s="119"/>
      <c r="AO1508" s="119"/>
      <c r="AP1508" s="119"/>
      <c r="AQ1508" s="119"/>
      <c r="AR1508" s="119"/>
      <c r="AS1508" s="119"/>
      <c r="AT1508" s="119"/>
      <c r="AU1508" s="119"/>
    </row>
    <row r="1509" spans="1:47" ht="22.5" outlineLevel="1">
      <c r="A1509" s="120">
        <v>429</v>
      </c>
      <c r="B1509" s="122" t="s">
        <v>1274</v>
      </c>
      <c r="C1509" s="138" t="s">
        <v>1275</v>
      </c>
      <c r="D1509" s="156" t="s">
        <v>125</v>
      </c>
      <c r="E1509" s="124">
        <v>16</v>
      </c>
      <c r="F1509" s="176"/>
      <c r="G1509" s="124">
        <f t="shared" si="5"/>
        <v>0</v>
      </c>
      <c r="H1509" s="173" t="s">
        <v>1522</v>
      </c>
      <c r="I1509" s="119"/>
      <c r="J1509" s="119"/>
      <c r="K1509" s="119"/>
      <c r="L1509" s="119"/>
      <c r="M1509" s="119"/>
      <c r="N1509" s="119"/>
      <c r="O1509" s="119"/>
      <c r="P1509" s="119"/>
      <c r="Q1509" s="119"/>
      <c r="R1509" s="119" t="s">
        <v>126</v>
      </c>
      <c r="S1509" s="119"/>
      <c r="T1509" s="119"/>
      <c r="U1509" s="119"/>
      <c r="V1509" s="119"/>
      <c r="W1509" s="119"/>
      <c r="X1509" s="119"/>
      <c r="Y1509" s="119"/>
      <c r="Z1509" s="119"/>
      <c r="AA1509" s="119"/>
      <c r="AB1509" s="119"/>
      <c r="AC1509" s="119"/>
      <c r="AD1509" s="119"/>
      <c r="AE1509" s="119"/>
      <c r="AF1509" s="119"/>
      <c r="AG1509" s="119"/>
      <c r="AH1509" s="119"/>
      <c r="AI1509" s="119"/>
      <c r="AJ1509" s="119"/>
      <c r="AK1509" s="119"/>
      <c r="AL1509" s="119"/>
      <c r="AM1509" s="119"/>
      <c r="AN1509" s="119"/>
      <c r="AO1509" s="119"/>
      <c r="AP1509" s="119"/>
      <c r="AQ1509" s="119"/>
      <c r="AR1509" s="119"/>
      <c r="AS1509" s="119"/>
      <c r="AT1509" s="119"/>
      <c r="AU1509" s="119"/>
    </row>
    <row r="1510" spans="1:47" ht="22.5" outlineLevel="1">
      <c r="A1510" s="120">
        <v>430</v>
      </c>
      <c r="B1510" s="122" t="s">
        <v>1276</v>
      </c>
      <c r="C1510" s="138" t="s">
        <v>1273</v>
      </c>
      <c r="D1510" s="156" t="s">
        <v>125</v>
      </c>
      <c r="E1510" s="124">
        <v>22</v>
      </c>
      <c r="F1510" s="176"/>
      <c r="G1510" s="124">
        <f t="shared" si="5"/>
        <v>0</v>
      </c>
      <c r="H1510" s="173" t="s">
        <v>1522</v>
      </c>
      <c r="I1510" s="119"/>
      <c r="J1510" s="119"/>
      <c r="K1510" s="119"/>
      <c r="L1510" s="119"/>
      <c r="M1510" s="119"/>
      <c r="N1510" s="119"/>
      <c r="O1510" s="119"/>
      <c r="P1510" s="119"/>
      <c r="Q1510" s="119"/>
      <c r="R1510" s="119" t="s">
        <v>126</v>
      </c>
      <c r="S1510" s="119"/>
      <c r="T1510" s="119"/>
      <c r="U1510" s="119"/>
      <c r="V1510" s="119"/>
      <c r="W1510" s="119"/>
      <c r="X1510" s="119"/>
      <c r="Y1510" s="119"/>
      <c r="Z1510" s="119"/>
      <c r="AA1510" s="119"/>
      <c r="AB1510" s="119"/>
      <c r="AC1510" s="119"/>
      <c r="AD1510" s="119"/>
      <c r="AE1510" s="119"/>
      <c r="AF1510" s="119"/>
      <c r="AG1510" s="119"/>
      <c r="AH1510" s="119"/>
      <c r="AI1510" s="119"/>
      <c r="AJ1510" s="119"/>
      <c r="AK1510" s="119"/>
      <c r="AL1510" s="119"/>
      <c r="AM1510" s="119"/>
      <c r="AN1510" s="119"/>
      <c r="AO1510" s="119"/>
      <c r="AP1510" s="119"/>
      <c r="AQ1510" s="119"/>
      <c r="AR1510" s="119"/>
      <c r="AS1510" s="119"/>
      <c r="AT1510" s="119"/>
      <c r="AU1510" s="119"/>
    </row>
    <row r="1511" spans="1:47" ht="22.5" outlineLevel="1">
      <c r="A1511" s="120">
        <v>431</v>
      </c>
      <c r="B1511" s="122" t="s">
        <v>1277</v>
      </c>
      <c r="C1511" s="138" t="s">
        <v>1278</v>
      </c>
      <c r="D1511" s="156" t="s">
        <v>125</v>
      </c>
      <c r="E1511" s="124">
        <v>22</v>
      </c>
      <c r="F1511" s="176"/>
      <c r="G1511" s="124">
        <f t="shared" si="5"/>
        <v>0</v>
      </c>
      <c r="H1511" s="173" t="s">
        <v>1522</v>
      </c>
      <c r="I1511" s="119"/>
      <c r="J1511" s="119"/>
      <c r="K1511" s="119"/>
      <c r="L1511" s="119"/>
      <c r="M1511" s="119"/>
      <c r="N1511" s="119"/>
      <c r="O1511" s="119"/>
      <c r="P1511" s="119"/>
      <c r="Q1511" s="119"/>
      <c r="R1511" s="119" t="s">
        <v>126</v>
      </c>
      <c r="S1511" s="119"/>
      <c r="T1511" s="119"/>
      <c r="U1511" s="119"/>
      <c r="V1511" s="119"/>
      <c r="W1511" s="119"/>
      <c r="X1511" s="119"/>
      <c r="Y1511" s="119"/>
      <c r="Z1511" s="119"/>
      <c r="AA1511" s="119"/>
      <c r="AB1511" s="119"/>
      <c r="AC1511" s="119"/>
      <c r="AD1511" s="119"/>
      <c r="AE1511" s="119"/>
      <c r="AF1511" s="119"/>
      <c r="AG1511" s="119"/>
      <c r="AH1511" s="119"/>
      <c r="AI1511" s="119"/>
      <c r="AJ1511" s="119"/>
      <c r="AK1511" s="119"/>
      <c r="AL1511" s="119"/>
      <c r="AM1511" s="119"/>
      <c r="AN1511" s="119"/>
      <c r="AO1511" s="119"/>
      <c r="AP1511" s="119"/>
      <c r="AQ1511" s="119"/>
      <c r="AR1511" s="119"/>
      <c r="AS1511" s="119"/>
      <c r="AT1511" s="119"/>
      <c r="AU1511" s="119"/>
    </row>
    <row r="1512" spans="1:47" ht="22.5" outlineLevel="1">
      <c r="A1512" s="120">
        <v>432</v>
      </c>
      <c r="B1512" s="122" t="s">
        <v>1279</v>
      </c>
      <c r="C1512" s="138" t="s">
        <v>1280</v>
      </c>
      <c r="D1512" s="156" t="s">
        <v>179</v>
      </c>
      <c r="E1512" s="124">
        <v>22.8</v>
      </c>
      <c r="F1512" s="176"/>
      <c r="G1512" s="124">
        <f t="shared" si="5"/>
        <v>0</v>
      </c>
      <c r="H1512" s="173" t="s">
        <v>1522</v>
      </c>
      <c r="I1512" s="119"/>
      <c r="J1512" s="119"/>
      <c r="K1512" s="119"/>
      <c r="L1512" s="119"/>
      <c r="M1512" s="119"/>
      <c r="N1512" s="119"/>
      <c r="O1512" s="119"/>
      <c r="P1512" s="119"/>
      <c r="Q1512" s="119"/>
      <c r="R1512" s="119" t="s">
        <v>126</v>
      </c>
      <c r="S1512" s="119"/>
      <c r="T1512" s="119"/>
      <c r="U1512" s="119"/>
      <c r="V1512" s="119"/>
      <c r="W1512" s="119"/>
      <c r="X1512" s="119"/>
      <c r="Y1512" s="119"/>
      <c r="Z1512" s="119"/>
      <c r="AA1512" s="119"/>
      <c r="AB1512" s="119"/>
      <c r="AC1512" s="119"/>
      <c r="AD1512" s="119"/>
      <c r="AE1512" s="119"/>
      <c r="AF1512" s="119"/>
      <c r="AG1512" s="119"/>
      <c r="AH1512" s="119"/>
      <c r="AI1512" s="119"/>
      <c r="AJ1512" s="119"/>
      <c r="AK1512" s="119"/>
      <c r="AL1512" s="119"/>
      <c r="AM1512" s="119"/>
      <c r="AN1512" s="119"/>
      <c r="AO1512" s="119"/>
      <c r="AP1512" s="119"/>
      <c r="AQ1512" s="119"/>
      <c r="AR1512" s="119"/>
      <c r="AS1512" s="119"/>
      <c r="AT1512" s="119"/>
      <c r="AU1512" s="119"/>
    </row>
    <row r="1513" spans="1:47" ht="22.5" outlineLevel="1">
      <c r="A1513" s="120">
        <v>433</v>
      </c>
      <c r="B1513" s="122" t="s">
        <v>1281</v>
      </c>
      <c r="C1513" s="138" t="s">
        <v>1282</v>
      </c>
      <c r="D1513" s="156" t="s">
        <v>125</v>
      </c>
      <c r="E1513" s="124">
        <v>1</v>
      </c>
      <c r="F1513" s="176"/>
      <c r="G1513" s="124">
        <f t="shared" si="5"/>
        <v>0</v>
      </c>
      <c r="H1513" s="173" t="s">
        <v>1522</v>
      </c>
      <c r="I1513" s="119"/>
      <c r="J1513" s="119"/>
      <c r="K1513" s="119"/>
      <c r="L1513" s="119"/>
      <c r="M1513" s="119"/>
      <c r="N1513" s="119"/>
      <c r="O1513" s="119"/>
      <c r="P1513" s="119"/>
      <c r="Q1513" s="119"/>
      <c r="R1513" s="119" t="s">
        <v>126</v>
      </c>
      <c r="S1513" s="119"/>
      <c r="T1513" s="119"/>
      <c r="U1513" s="119"/>
      <c r="V1513" s="119"/>
      <c r="W1513" s="119"/>
      <c r="X1513" s="119"/>
      <c r="Y1513" s="119"/>
      <c r="Z1513" s="119"/>
      <c r="AA1513" s="119"/>
      <c r="AB1513" s="119"/>
      <c r="AC1513" s="119"/>
      <c r="AD1513" s="119"/>
      <c r="AE1513" s="119"/>
      <c r="AF1513" s="119"/>
      <c r="AG1513" s="119"/>
      <c r="AH1513" s="119"/>
      <c r="AI1513" s="119"/>
      <c r="AJ1513" s="119"/>
      <c r="AK1513" s="119"/>
      <c r="AL1513" s="119"/>
      <c r="AM1513" s="119"/>
      <c r="AN1513" s="119"/>
      <c r="AO1513" s="119"/>
      <c r="AP1513" s="119"/>
      <c r="AQ1513" s="119"/>
      <c r="AR1513" s="119"/>
      <c r="AS1513" s="119"/>
      <c r="AT1513" s="119"/>
      <c r="AU1513" s="119"/>
    </row>
    <row r="1514" spans="1:47" ht="22.5" outlineLevel="1">
      <c r="A1514" s="120">
        <v>434</v>
      </c>
      <c r="B1514" s="122" t="s">
        <v>1283</v>
      </c>
      <c r="C1514" s="138" t="s">
        <v>1284</v>
      </c>
      <c r="D1514" s="156" t="s">
        <v>179</v>
      </c>
      <c r="E1514" s="124">
        <v>1.9500000000000002</v>
      </c>
      <c r="F1514" s="176"/>
      <c r="G1514" s="124">
        <f t="shared" si="5"/>
        <v>0</v>
      </c>
      <c r="H1514" s="173" t="s">
        <v>1522</v>
      </c>
      <c r="I1514" s="119"/>
      <c r="J1514" s="119"/>
      <c r="K1514" s="119"/>
      <c r="L1514" s="119"/>
      <c r="M1514" s="119"/>
      <c r="N1514" s="119"/>
      <c r="O1514" s="119"/>
      <c r="P1514" s="119"/>
      <c r="Q1514" s="119"/>
      <c r="R1514" s="119" t="s">
        <v>126</v>
      </c>
      <c r="S1514" s="119"/>
      <c r="T1514" s="119"/>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row>
    <row r="1515" spans="1:47" outlineLevel="1">
      <c r="A1515" s="120"/>
      <c r="B1515" s="122"/>
      <c r="C1515" s="139" t="s">
        <v>1285</v>
      </c>
      <c r="D1515" s="157"/>
      <c r="E1515" s="148">
        <v>1.95</v>
      </c>
      <c r="F1515" s="176"/>
      <c r="G1515" s="124"/>
      <c r="H1515" s="173">
        <v>0</v>
      </c>
      <c r="I1515" s="119"/>
      <c r="J1515" s="119"/>
      <c r="K1515" s="119"/>
      <c r="L1515" s="119"/>
      <c r="M1515" s="119"/>
      <c r="N1515" s="119"/>
      <c r="O1515" s="119"/>
      <c r="P1515" s="119"/>
      <c r="Q1515" s="119"/>
      <c r="R1515" s="119" t="s">
        <v>128</v>
      </c>
      <c r="S1515" s="119">
        <v>0</v>
      </c>
      <c r="T1515" s="119"/>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row>
    <row r="1516" spans="1:47" ht="22.5" outlineLevel="1">
      <c r="A1516" s="120">
        <v>435</v>
      </c>
      <c r="B1516" s="122" t="s">
        <v>1286</v>
      </c>
      <c r="C1516" s="138" t="s">
        <v>1287</v>
      </c>
      <c r="D1516" s="156" t="s">
        <v>179</v>
      </c>
      <c r="E1516" s="124">
        <v>2.1</v>
      </c>
      <c r="F1516" s="176"/>
      <c r="G1516" s="124">
        <f>ROUND(E1516*F1516,2)</f>
        <v>0</v>
      </c>
      <c r="H1516" s="173" t="s">
        <v>1522</v>
      </c>
      <c r="I1516" s="119"/>
      <c r="J1516" s="119"/>
      <c r="K1516" s="119"/>
      <c r="L1516" s="119"/>
      <c r="M1516" s="119"/>
      <c r="N1516" s="119"/>
      <c r="O1516" s="119"/>
      <c r="P1516" s="119"/>
      <c r="Q1516" s="119"/>
      <c r="R1516" s="119" t="s">
        <v>126</v>
      </c>
      <c r="S1516" s="119"/>
      <c r="T1516" s="119"/>
      <c r="U1516" s="119"/>
      <c r="V1516" s="119"/>
      <c r="W1516" s="119"/>
      <c r="X1516" s="119"/>
      <c r="Y1516" s="119"/>
      <c r="Z1516" s="119"/>
      <c r="AA1516" s="119"/>
      <c r="AB1516" s="119"/>
      <c r="AC1516" s="119"/>
      <c r="AD1516" s="119"/>
      <c r="AE1516" s="119"/>
      <c r="AF1516" s="119"/>
      <c r="AG1516" s="119"/>
      <c r="AH1516" s="119"/>
      <c r="AI1516" s="119"/>
      <c r="AJ1516" s="119"/>
      <c r="AK1516" s="119"/>
      <c r="AL1516" s="119"/>
      <c r="AM1516" s="119"/>
      <c r="AN1516" s="119"/>
      <c r="AO1516" s="119"/>
      <c r="AP1516" s="119"/>
      <c r="AQ1516" s="119"/>
      <c r="AR1516" s="119"/>
      <c r="AS1516" s="119"/>
      <c r="AT1516" s="119"/>
      <c r="AU1516" s="119"/>
    </row>
    <row r="1517" spans="1:47" outlineLevel="1">
      <c r="A1517" s="120"/>
      <c r="B1517" s="122"/>
      <c r="C1517" s="139" t="s">
        <v>1288</v>
      </c>
      <c r="D1517" s="157"/>
      <c r="E1517" s="148">
        <v>2.1</v>
      </c>
      <c r="F1517" s="176"/>
      <c r="G1517" s="124"/>
      <c r="H1517" s="173">
        <v>0</v>
      </c>
      <c r="I1517" s="119"/>
      <c r="J1517" s="119"/>
      <c r="K1517" s="119"/>
      <c r="L1517" s="119"/>
      <c r="M1517" s="119"/>
      <c r="N1517" s="119"/>
      <c r="O1517" s="119"/>
      <c r="P1517" s="119"/>
      <c r="Q1517" s="119"/>
      <c r="R1517" s="119" t="s">
        <v>128</v>
      </c>
      <c r="S1517" s="119">
        <v>0</v>
      </c>
      <c r="T1517" s="119"/>
      <c r="U1517" s="119"/>
      <c r="V1517" s="119"/>
      <c r="W1517" s="119"/>
      <c r="X1517" s="119"/>
      <c r="Y1517" s="119"/>
      <c r="Z1517" s="119"/>
      <c r="AA1517" s="119"/>
      <c r="AB1517" s="119"/>
      <c r="AC1517" s="119"/>
      <c r="AD1517" s="119"/>
      <c r="AE1517" s="119"/>
      <c r="AF1517" s="119"/>
      <c r="AG1517" s="119"/>
      <c r="AH1517" s="119"/>
      <c r="AI1517" s="119"/>
      <c r="AJ1517" s="119"/>
      <c r="AK1517" s="119"/>
      <c r="AL1517" s="119"/>
      <c r="AM1517" s="119"/>
      <c r="AN1517" s="119"/>
      <c r="AO1517" s="119"/>
      <c r="AP1517" s="119"/>
      <c r="AQ1517" s="119"/>
      <c r="AR1517" s="119"/>
      <c r="AS1517" s="119"/>
      <c r="AT1517" s="119"/>
      <c r="AU1517" s="119"/>
    </row>
    <row r="1518" spans="1:47" ht="22.5" outlineLevel="1">
      <c r="A1518" s="120">
        <v>436</v>
      </c>
      <c r="B1518" s="122" t="s">
        <v>1289</v>
      </c>
      <c r="C1518" s="138" t="s">
        <v>1290</v>
      </c>
      <c r="D1518" s="156" t="s">
        <v>125</v>
      </c>
      <c r="E1518" s="124">
        <v>3</v>
      </c>
      <c r="F1518" s="176"/>
      <c r="G1518" s="124">
        <f>ROUND(E1518*F1518,2)</f>
        <v>0</v>
      </c>
      <c r="H1518" s="173" t="s">
        <v>1522</v>
      </c>
      <c r="I1518" s="119"/>
      <c r="J1518" s="119"/>
      <c r="K1518" s="119"/>
      <c r="L1518" s="119"/>
      <c r="M1518" s="119"/>
      <c r="N1518" s="119"/>
      <c r="O1518" s="119"/>
      <c r="P1518" s="119"/>
      <c r="Q1518" s="119"/>
      <c r="R1518" s="119" t="s">
        <v>126</v>
      </c>
      <c r="S1518" s="119"/>
      <c r="T1518" s="119"/>
      <c r="U1518" s="119"/>
      <c r="V1518" s="119"/>
      <c r="W1518" s="119"/>
      <c r="X1518" s="119"/>
      <c r="Y1518" s="119"/>
      <c r="Z1518" s="119"/>
      <c r="AA1518" s="119"/>
      <c r="AB1518" s="119"/>
      <c r="AC1518" s="119"/>
      <c r="AD1518" s="119"/>
      <c r="AE1518" s="119"/>
      <c r="AF1518" s="119"/>
      <c r="AG1518" s="119"/>
      <c r="AH1518" s="119"/>
      <c r="AI1518" s="119"/>
      <c r="AJ1518" s="119"/>
      <c r="AK1518" s="119"/>
      <c r="AL1518" s="119"/>
      <c r="AM1518" s="119"/>
      <c r="AN1518" s="119"/>
      <c r="AO1518" s="119"/>
      <c r="AP1518" s="119"/>
      <c r="AQ1518" s="119"/>
      <c r="AR1518" s="119"/>
      <c r="AS1518" s="119"/>
      <c r="AT1518" s="119"/>
      <c r="AU1518" s="119"/>
    </row>
    <row r="1519" spans="1:47" ht="22.5" outlineLevel="1">
      <c r="A1519" s="120">
        <v>437</v>
      </c>
      <c r="B1519" s="122" t="s">
        <v>1291</v>
      </c>
      <c r="C1519" s="138" t="s">
        <v>1292</v>
      </c>
      <c r="D1519" s="156" t="s">
        <v>125</v>
      </c>
      <c r="E1519" s="124">
        <v>3</v>
      </c>
      <c r="F1519" s="176"/>
      <c r="G1519" s="124">
        <f>ROUND(E1519*F1519,2)</f>
        <v>0</v>
      </c>
      <c r="H1519" s="173" t="s">
        <v>1522</v>
      </c>
      <c r="I1519" s="119"/>
      <c r="J1519" s="119"/>
      <c r="K1519" s="119"/>
      <c r="L1519" s="119"/>
      <c r="M1519" s="119"/>
      <c r="N1519" s="119"/>
      <c r="O1519" s="119"/>
      <c r="P1519" s="119"/>
      <c r="Q1519" s="119"/>
      <c r="R1519" s="119" t="s">
        <v>126</v>
      </c>
      <c r="S1519" s="119"/>
      <c r="T1519" s="119"/>
      <c r="U1519" s="119"/>
      <c r="V1519" s="119"/>
      <c r="W1519" s="119"/>
      <c r="X1519" s="119"/>
      <c r="Y1519" s="119"/>
      <c r="Z1519" s="119"/>
      <c r="AA1519" s="119"/>
      <c r="AB1519" s="119"/>
      <c r="AC1519" s="119"/>
      <c r="AD1519" s="119"/>
      <c r="AE1519" s="119"/>
      <c r="AF1519" s="119"/>
      <c r="AG1519" s="119"/>
      <c r="AH1519" s="119"/>
      <c r="AI1519" s="119"/>
      <c r="AJ1519" s="119"/>
      <c r="AK1519" s="119"/>
      <c r="AL1519" s="119"/>
      <c r="AM1519" s="119"/>
      <c r="AN1519" s="119"/>
      <c r="AO1519" s="119"/>
      <c r="AP1519" s="119"/>
      <c r="AQ1519" s="119"/>
      <c r="AR1519" s="119"/>
      <c r="AS1519" s="119"/>
      <c r="AT1519" s="119"/>
      <c r="AU1519" s="119"/>
    </row>
    <row r="1520" spans="1:47" outlineLevel="1">
      <c r="A1520" s="120">
        <v>438</v>
      </c>
      <c r="B1520" s="122" t="s">
        <v>1293</v>
      </c>
      <c r="C1520" s="138" t="s">
        <v>1294</v>
      </c>
      <c r="D1520" s="156" t="s">
        <v>0</v>
      </c>
      <c r="E1520" s="124">
        <v>2.15</v>
      </c>
      <c r="F1520" s="176"/>
      <c r="G1520" s="124">
        <f>ROUND(E1520*F1520,2)</f>
        <v>0</v>
      </c>
      <c r="H1520" s="173" t="s">
        <v>1523</v>
      </c>
      <c r="I1520" s="119"/>
      <c r="J1520" s="119"/>
      <c r="K1520" s="119"/>
      <c r="L1520" s="119"/>
      <c r="M1520" s="119"/>
      <c r="N1520" s="119"/>
      <c r="O1520" s="119"/>
      <c r="P1520" s="119"/>
      <c r="Q1520" s="119"/>
      <c r="R1520" s="119" t="s">
        <v>126</v>
      </c>
      <c r="S1520" s="119"/>
      <c r="T1520" s="119"/>
      <c r="U1520" s="119"/>
      <c r="V1520" s="119"/>
      <c r="W1520" s="119"/>
      <c r="X1520" s="119"/>
      <c r="Y1520" s="119"/>
      <c r="Z1520" s="119"/>
      <c r="AA1520" s="119"/>
      <c r="AB1520" s="119"/>
      <c r="AC1520" s="119"/>
      <c r="AD1520" s="119"/>
      <c r="AE1520" s="119"/>
      <c r="AF1520" s="119"/>
      <c r="AG1520" s="119"/>
      <c r="AH1520" s="119"/>
      <c r="AI1520" s="119"/>
      <c r="AJ1520" s="119"/>
      <c r="AK1520" s="119"/>
      <c r="AL1520" s="119"/>
      <c r="AM1520" s="119"/>
      <c r="AN1520" s="119"/>
      <c r="AO1520" s="119"/>
      <c r="AP1520" s="119"/>
      <c r="AQ1520" s="119"/>
      <c r="AR1520" s="119"/>
      <c r="AS1520" s="119"/>
      <c r="AT1520" s="119"/>
      <c r="AU1520" s="119"/>
    </row>
    <row r="1521" spans="1:47">
      <c r="A1521" s="121" t="s">
        <v>121</v>
      </c>
      <c r="B1521" s="123" t="s">
        <v>89</v>
      </c>
      <c r="C1521" s="140" t="s">
        <v>90</v>
      </c>
      <c r="D1521" s="158"/>
      <c r="E1521" s="125"/>
      <c r="F1521" s="177"/>
      <c r="G1521" s="125">
        <f>SUMIF(R1522:R1564,"&lt;&gt;NOR",G1522:G1564)</f>
        <v>0</v>
      </c>
      <c r="H1521" s="174"/>
      <c r="I1521" s="119"/>
      <c r="R1521" t="s">
        <v>122</v>
      </c>
    </row>
    <row r="1522" spans="1:47" outlineLevel="1">
      <c r="A1522" s="120">
        <v>439</v>
      </c>
      <c r="B1522" s="122" t="s">
        <v>1295</v>
      </c>
      <c r="C1522" s="138" t="s">
        <v>1296</v>
      </c>
      <c r="D1522" s="156" t="s">
        <v>179</v>
      </c>
      <c r="E1522" s="124">
        <v>319.44</v>
      </c>
      <c r="F1522" s="176"/>
      <c r="G1522" s="124">
        <f>ROUND(E1522*F1522,2)</f>
        <v>0</v>
      </c>
      <c r="H1522" s="173" t="s">
        <v>1523</v>
      </c>
      <c r="I1522" s="119"/>
      <c r="J1522" s="119"/>
      <c r="K1522" s="119"/>
      <c r="L1522" s="119"/>
      <c r="M1522" s="119"/>
      <c r="N1522" s="119"/>
      <c r="O1522" s="119"/>
      <c r="P1522" s="119"/>
      <c r="Q1522" s="119"/>
      <c r="R1522" s="119" t="s">
        <v>126</v>
      </c>
      <c r="S1522" s="119"/>
      <c r="T1522" s="119"/>
      <c r="U1522" s="119"/>
      <c r="V1522" s="119"/>
      <c r="W1522" s="119"/>
      <c r="X1522" s="119"/>
      <c r="Y1522" s="119"/>
      <c r="Z1522" s="119"/>
      <c r="AA1522" s="119"/>
      <c r="AB1522" s="119"/>
      <c r="AC1522" s="119"/>
      <c r="AD1522" s="119"/>
      <c r="AE1522" s="119"/>
      <c r="AF1522" s="119"/>
      <c r="AG1522" s="119"/>
      <c r="AH1522" s="119"/>
      <c r="AI1522" s="119"/>
      <c r="AJ1522" s="119"/>
      <c r="AK1522" s="119"/>
      <c r="AL1522" s="119"/>
      <c r="AM1522" s="119"/>
      <c r="AN1522" s="119"/>
      <c r="AO1522" s="119"/>
      <c r="AP1522" s="119"/>
      <c r="AQ1522" s="119"/>
      <c r="AR1522" s="119"/>
      <c r="AS1522" s="119"/>
      <c r="AT1522" s="119"/>
      <c r="AU1522" s="119"/>
    </row>
    <row r="1523" spans="1:47" outlineLevel="1">
      <c r="A1523" s="120"/>
      <c r="B1523" s="122"/>
      <c r="C1523" s="139" t="s">
        <v>187</v>
      </c>
      <c r="D1523" s="157"/>
      <c r="E1523" s="148"/>
      <c r="F1523" s="176"/>
      <c r="G1523" s="124"/>
      <c r="H1523" s="173">
        <v>0</v>
      </c>
      <c r="I1523" s="119"/>
      <c r="J1523" s="119"/>
      <c r="K1523" s="119"/>
      <c r="L1523" s="119"/>
      <c r="M1523" s="119"/>
      <c r="N1523" s="119"/>
      <c r="O1523" s="119"/>
      <c r="P1523" s="119"/>
      <c r="Q1523" s="119"/>
      <c r="R1523" s="119" t="s">
        <v>128</v>
      </c>
      <c r="S1523" s="119">
        <v>0</v>
      </c>
      <c r="T1523" s="119"/>
      <c r="U1523" s="119"/>
      <c r="V1523" s="119"/>
      <c r="W1523" s="119"/>
      <c r="X1523" s="119"/>
      <c r="Y1523" s="119"/>
      <c r="Z1523" s="119"/>
      <c r="AA1523" s="119"/>
      <c r="AB1523" s="119"/>
      <c r="AC1523" s="119"/>
      <c r="AD1523" s="119"/>
      <c r="AE1523" s="119"/>
      <c r="AF1523" s="119"/>
      <c r="AG1523" s="119"/>
      <c r="AH1523" s="119"/>
      <c r="AI1523" s="119"/>
      <c r="AJ1523" s="119"/>
      <c r="AK1523" s="119"/>
      <c r="AL1523" s="119"/>
      <c r="AM1523" s="119"/>
      <c r="AN1523" s="119"/>
      <c r="AO1523" s="119"/>
      <c r="AP1523" s="119"/>
      <c r="AQ1523" s="119"/>
      <c r="AR1523" s="119"/>
      <c r="AS1523" s="119"/>
      <c r="AT1523" s="119"/>
      <c r="AU1523" s="119"/>
    </row>
    <row r="1524" spans="1:47" ht="22.5" outlineLevel="1">
      <c r="A1524" s="120"/>
      <c r="B1524" s="122"/>
      <c r="C1524" s="139" t="s">
        <v>188</v>
      </c>
      <c r="D1524" s="157"/>
      <c r="E1524" s="148"/>
      <c r="F1524" s="176"/>
      <c r="G1524" s="124"/>
      <c r="H1524" s="173">
        <v>0</v>
      </c>
      <c r="I1524" s="119"/>
      <c r="J1524" s="119"/>
      <c r="K1524" s="119"/>
      <c r="L1524" s="119"/>
      <c r="M1524" s="119"/>
      <c r="N1524" s="119"/>
      <c r="O1524" s="119"/>
      <c r="P1524" s="119"/>
      <c r="Q1524" s="119"/>
      <c r="R1524" s="119" t="s">
        <v>128</v>
      </c>
      <c r="S1524" s="119">
        <v>0</v>
      </c>
      <c r="T1524" s="119"/>
      <c r="U1524" s="119"/>
      <c r="V1524" s="119"/>
      <c r="W1524" s="119"/>
      <c r="X1524" s="119"/>
      <c r="Y1524" s="119"/>
      <c r="Z1524" s="119"/>
      <c r="AA1524" s="119"/>
      <c r="AB1524" s="119"/>
      <c r="AC1524" s="119"/>
      <c r="AD1524" s="119"/>
      <c r="AE1524" s="119"/>
      <c r="AF1524" s="119"/>
      <c r="AG1524" s="119"/>
      <c r="AH1524" s="119"/>
      <c r="AI1524" s="119"/>
      <c r="AJ1524" s="119"/>
      <c r="AK1524" s="119"/>
      <c r="AL1524" s="119"/>
      <c r="AM1524" s="119"/>
      <c r="AN1524" s="119"/>
      <c r="AO1524" s="119"/>
      <c r="AP1524" s="119"/>
      <c r="AQ1524" s="119"/>
      <c r="AR1524" s="119"/>
      <c r="AS1524" s="119"/>
      <c r="AT1524" s="119"/>
      <c r="AU1524" s="119"/>
    </row>
    <row r="1525" spans="1:47" outlineLevel="1">
      <c r="A1525" s="120"/>
      <c r="B1525" s="122"/>
      <c r="C1525" s="139" t="s">
        <v>742</v>
      </c>
      <c r="D1525" s="157"/>
      <c r="E1525" s="148">
        <v>55.4</v>
      </c>
      <c r="F1525" s="176"/>
      <c r="G1525" s="124"/>
      <c r="H1525" s="173">
        <v>0</v>
      </c>
      <c r="I1525" s="119"/>
      <c r="J1525" s="119"/>
      <c r="K1525" s="119"/>
      <c r="L1525" s="119"/>
      <c r="M1525" s="119"/>
      <c r="N1525" s="119"/>
      <c r="O1525" s="119"/>
      <c r="P1525" s="119"/>
      <c r="Q1525" s="119"/>
      <c r="R1525" s="119" t="s">
        <v>128</v>
      </c>
      <c r="S1525" s="119">
        <v>0</v>
      </c>
      <c r="T1525" s="119"/>
      <c r="U1525" s="119"/>
      <c r="V1525" s="119"/>
      <c r="W1525" s="119"/>
      <c r="X1525" s="119"/>
      <c r="Y1525" s="119"/>
      <c r="Z1525" s="119"/>
      <c r="AA1525" s="119"/>
      <c r="AB1525" s="119"/>
      <c r="AC1525" s="119"/>
      <c r="AD1525" s="119"/>
      <c r="AE1525" s="119"/>
      <c r="AF1525" s="119"/>
      <c r="AG1525" s="119"/>
      <c r="AH1525" s="119"/>
      <c r="AI1525" s="119"/>
      <c r="AJ1525" s="119"/>
      <c r="AK1525" s="119"/>
      <c r="AL1525" s="119"/>
      <c r="AM1525" s="119"/>
      <c r="AN1525" s="119"/>
      <c r="AO1525" s="119"/>
      <c r="AP1525" s="119"/>
      <c r="AQ1525" s="119"/>
      <c r="AR1525" s="119"/>
      <c r="AS1525" s="119"/>
      <c r="AT1525" s="119"/>
      <c r="AU1525" s="119"/>
    </row>
    <row r="1526" spans="1:47" outlineLevel="1">
      <c r="A1526" s="120"/>
      <c r="B1526" s="122"/>
      <c r="C1526" s="139" t="s">
        <v>748</v>
      </c>
      <c r="D1526" s="157"/>
      <c r="E1526" s="148">
        <v>134.66</v>
      </c>
      <c r="F1526" s="176"/>
      <c r="G1526" s="124"/>
      <c r="H1526" s="173">
        <v>0</v>
      </c>
      <c r="I1526" s="119"/>
      <c r="J1526" s="119"/>
      <c r="K1526" s="119"/>
      <c r="L1526" s="119"/>
      <c r="M1526" s="119"/>
      <c r="N1526" s="119"/>
      <c r="O1526" s="119"/>
      <c r="P1526" s="119"/>
      <c r="Q1526" s="119"/>
      <c r="R1526" s="119" t="s">
        <v>128</v>
      </c>
      <c r="S1526" s="119">
        <v>0</v>
      </c>
      <c r="T1526" s="119"/>
      <c r="U1526" s="119"/>
      <c r="V1526" s="119"/>
      <c r="W1526" s="119"/>
      <c r="X1526" s="119"/>
      <c r="Y1526" s="119"/>
      <c r="Z1526" s="119"/>
      <c r="AA1526" s="119"/>
      <c r="AB1526" s="119"/>
      <c r="AC1526" s="119"/>
      <c r="AD1526" s="119"/>
      <c r="AE1526" s="119"/>
      <c r="AF1526" s="119"/>
      <c r="AG1526" s="119"/>
      <c r="AH1526" s="119"/>
      <c r="AI1526" s="119"/>
      <c r="AJ1526" s="119"/>
      <c r="AK1526" s="119"/>
      <c r="AL1526" s="119"/>
      <c r="AM1526" s="119"/>
      <c r="AN1526" s="119"/>
      <c r="AO1526" s="119"/>
      <c r="AP1526" s="119"/>
      <c r="AQ1526" s="119"/>
      <c r="AR1526" s="119"/>
      <c r="AS1526" s="119"/>
      <c r="AT1526" s="119"/>
      <c r="AU1526" s="119"/>
    </row>
    <row r="1527" spans="1:47" outlineLevel="1">
      <c r="A1527" s="120"/>
      <c r="B1527" s="122"/>
      <c r="C1527" s="139" t="s">
        <v>738</v>
      </c>
      <c r="D1527" s="157"/>
      <c r="E1527" s="148">
        <v>58.07</v>
      </c>
      <c r="F1527" s="176"/>
      <c r="G1527" s="124"/>
      <c r="H1527" s="173">
        <v>0</v>
      </c>
      <c r="I1527" s="119"/>
      <c r="J1527" s="119"/>
      <c r="K1527" s="119"/>
      <c r="L1527" s="119"/>
      <c r="M1527" s="119"/>
      <c r="N1527" s="119"/>
      <c r="O1527" s="119"/>
      <c r="P1527" s="119"/>
      <c r="Q1527" s="119"/>
      <c r="R1527" s="119" t="s">
        <v>128</v>
      </c>
      <c r="S1527" s="119">
        <v>0</v>
      </c>
      <c r="T1527" s="119"/>
      <c r="U1527" s="119"/>
      <c r="V1527" s="119"/>
      <c r="W1527" s="119"/>
      <c r="X1527" s="119"/>
      <c r="Y1527" s="119"/>
      <c r="Z1527" s="119"/>
      <c r="AA1527" s="119"/>
      <c r="AB1527" s="119"/>
      <c r="AC1527" s="119"/>
      <c r="AD1527" s="119"/>
      <c r="AE1527" s="119"/>
      <c r="AF1527" s="119"/>
      <c r="AG1527" s="119"/>
      <c r="AH1527" s="119"/>
      <c r="AI1527" s="119"/>
      <c r="AJ1527" s="119"/>
      <c r="AK1527" s="119"/>
      <c r="AL1527" s="119"/>
      <c r="AM1527" s="119"/>
      <c r="AN1527" s="119"/>
      <c r="AO1527" s="119"/>
      <c r="AP1527" s="119"/>
      <c r="AQ1527" s="119"/>
      <c r="AR1527" s="119"/>
      <c r="AS1527" s="119"/>
      <c r="AT1527" s="119"/>
      <c r="AU1527" s="119"/>
    </row>
    <row r="1528" spans="1:47" outlineLevel="1">
      <c r="A1528" s="120"/>
      <c r="B1528" s="122"/>
      <c r="C1528" s="139" t="s">
        <v>760</v>
      </c>
      <c r="D1528" s="157"/>
      <c r="E1528" s="148">
        <v>50.41</v>
      </c>
      <c r="F1528" s="176"/>
      <c r="G1528" s="124"/>
      <c r="H1528" s="173">
        <v>0</v>
      </c>
      <c r="I1528" s="119"/>
      <c r="J1528" s="119"/>
      <c r="K1528" s="119"/>
      <c r="L1528" s="119"/>
      <c r="M1528" s="119"/>
      <c r="N1528" s="119"/>
      <c r="O1528" s="119"/>
      <c r="P1528" s="119"/>
      <c r="Q1528" s="119"/>
      <c r="R1528" s="119" t="s">
        <v>128</v>
      </c>
      <c r="S1528" s="119">
        <v>0</v>
      </c>
      <c r="T1528" s="119"/>
      <c r="U1528" s="119"/>
      <c r="V1528" s="119"/>
      <c r="W1528" s="119"/>
      <c r="X1528" s="119"/>
      <c r="Y1528" s="119"/>
      <c r="Z1528" s="119"/>
      <c r="AA1528" s="119"/>
      <c r="AB1528" s="119"/>
      <c r="AC1528" s="119"/>
      <c r="AD1528" s="119"/>
      <c r="AE1528" s="119"/>
      <c r="AF1528" s="119"/>
      <c r="AG1528" s="119"/>
      <c r="AH1528" s="119"/>
      <c r="AI1528" s="119"/>
      <c r="AJ1528" s="119"/>
      <c r="AK1528" s="119"/>
      <c r="AL1528" s="119"/>
      <c r="AM1528" s="119"/>
      <c r="AN1528" s="119"/>
      <c r="AO1528" s="119"/>
      <c r="AP1528" s="119"/>
      <c r="AQ1528" s="119"/>
      <c r="AR1528" s="119"/>
      <c r="AS1528" s="119"/>
      <c r="AT1528" s="119"/>
      <c r="AU1528" s="119"/>
    </row>
    <row r="1529" spans="1:47" outlineLevel="1">
      <c r="A1529" s="120"/>
      <c r="B1529" s="122"/>
      <c r="C1529" s="139" t="s">
        <v>1297</v>
      </c>
      <c r="D1529" s="157"/>
      <c r="E1529" s="148">
        <v>20.9</v>
      </c>
      <c r="F1529" s="176"/>
      <c r="G1529" s="124"/>
      <c r="H1529" s="173">
        <v>0</v>
      </c>
      <c r="I1529" s="119"/>
      <c r="J1529" s="119"/>
      <c r="K1529" s="119"/>
      <c r="L1529" s="119"/>
      <c r="M1529" s="119"/>
      <c r="N1529" s="119"/>
      <c r="O1529" s="119"/>
      <c r="P1529" s="119"/>
      <c r="Q1529" s="119"/>
      <c r="R1529" s="119" t="s">
        <v>128</v>
      </c>
      <c r="S1529" s="119">
        <v>0</v>
      </c>
      <c r="T1529" s="119"/>
      <c r="U1529" s="119"/>
      <c r="V1529" s="119"/>
      <c r="W1529" s="119"/>
      <c r="X1529" s="119"/>
      <c r="Y1529" s="119"/>
      <c r="Z1529" s="119"/>
      <c r="AA1529" s="119"/>
      <c r="AB1529" s="119"/>
      <c r="AC1529" s="119"/>
      <c r="AD1529" s="119"/>
      <c r="AE1529" s="119"/>
      <c r="AF1529" s="119"/>
      <c r="AG1529" s="119"/>
      <c r="AH1529" s="119"/>
      <c r="AI1529" s="119"/>
      <c r="AJ1529" s="119"/>
      <c r="AK1529" s="119"/>
      <c r="AL1529" s="119"/>
      <c r="AM1529" s="119"/>
      <c r="AN1529" s="119"/>
      <c r="AO1529" s="119"/>
      <c r="AP1529" s="119"/>
      <c r="AQ1529" s="119"/>
      <c r="AR1529" s="119"/>
      <c r="AS1529" s="119"/>
      <c r="AT1529" s="119"/>
      <c r="AU1529" s="119"/>
    </row>
    <row r="1530" spans="1:47" outlineLevel="1">
      <c r="A1530" s="120">
        <v>440</v>
      </c>
      <c r="B1530" s="122" t="s">
        <v>1298</v>
      </c>
      <c r="C1530" s="138" t="s">
        <v>1299</v>
      </c>
      <c r="D1530" s="156" t="s">
        <v>263</v>
      </c>
      <c r="E1530" s="124">
        <v>209</v>
      </c>
      <c r="F1530" s="176"/>
      <c r="G1530" s="124">
        <f>ROUND(E1530*F1530,2)</f>
        <v>0</v>
      </c>
      <c r="H1530" s="173" t="s">
        <v>1523</v>
      </c>
      <c r="I1530" s="119"/>
      <c r="J1530" s="119"/>
      <c r="K1530" s="119"/>
      <c r="L1530" s="119"/>
      <c r="M1530" s="119"/>
      <c r="N1530" s="119"/>
      <c r="O1530" s="119"/>
      <c r="P1530" s="119"/>
      <c r="Q1530" s="119"/>
      <c r="R1530" s="119" t="s">
        <v>126</v>
      </c>
      <c r="S1530" s="119"/>
      <c r="T1530" s="119"/>
      <c r="U1530" s="119"/>
      <c r="V1530" s="119"/>
      <c r="W1530" s="119"/>
      <c r="X1530" s="119"/>
      <c r="Y1530" s="119"/>
      <c r="Z1530" s="119"/>
      <c r="AA1530" s="119"/>
      <c r="AB1530" s="119"/>
      <c r="AC1530" s="119"/>
      <c r="AD1530" s="119"/>
      <c r="AE1530" s="119"/>
      <c r="AF1530" s="119"/>
      <c r="AG1530" s="119"/>
      <c r="AH1530" s="119"/>
      <c r="AI1530" s="119"/>
      <c r="AJ1530" s="119"/>
      <c r="AK1530" s="119"/>
      <c r="AL1530" s="119"/>
      <c r="AM1530" s="119"/>
      <c r="AN1530" s="119"/>
      <c r="AO1530" s="119"/>
      <c r="AP1530" s="119"/>
      <c r="AQ1530" s="119"/>
      <c r="AR1530" s="119"/>
      <c r="AS1530" s="119"/>
      <c r="AT1530" s="119"/>
      <c r="AU1530" s="119"/>
    </row>
    <row r="1531" spans="1:47" outlineLevel="1">
      <c r="A1531" s="120"/>
      <c r="B1531" s="122"/>
      <c r="C1531" s="139" t="s">
        <v>187</v>
      </c>
      <c r="D1531" s="157"/>
      <c r="E1531" s="148"/>
      <c r="F1531" s="176"/>
      <c r="G1531" s="124"/>
      <c r="H1531" s="173">
        <v>0</v>
      </c>
      <c r="I1531" s="119"/>
      <c r="J1531" s="119"/>
      <c r="K1531" s="119"/>
      <c r="L1531" s="119"/>
      <c r="M1531" s="119"/>
      <c r="N1531" s="119"/>
      <c r="O1531" s="119"/>
      <c r="P1531" s="119"/>
      <c r="Q1531" s="119"/>
      <c r="R1531" s="119" t="s">
        <v>128</v>
      </c>
      <c r="S1531" s="119">
        <v>0</v>
      </c>
      <c r="T1531" s="119"/>
      <c r="U1531" s="119"/>
      <c r="V1531" s="119"/>
      <c r="W1531" s="119"/>
      <c r="X1531" s="119"/>
      <c r="Y1531" s="119"/>
      <c r="Z1531" s="119"/>
      <c r="AA1531" s="119"/>
      <c r="AB1531" s="119"/>
      <c r="AC1531" s="119"/>
      <c r="AD1531" s="119"/>
      <c r="AE1531" s="119"/>
      <c r="AF1531" s="119"/>
      <c r="AG1531" s="119"/>
      <c r="AH1531" s="119"/>
      <c r="AI1531" s="119"/>
      <c r="AJ1531" s="119"/>
      <c r="AK1531" s="119"/>
      <c r="AL1531" s="119"/>
      <c r="AM1531" s="119"/>
      <c r="AN1531" s="119"/>
      <c r="AO1531" s="119"/>
      <c r="AP1531" s="119"/>
      <c r="AQ1531" s="119"/>
      <c r="AR1531" s="119"/>
      <c r="AS1531" s="119"/>
      <c r="AT1531" s="119"/>
      <c r="AU1531" s="119"/>
    </row>
    <row r="1532" spans="1:47" ht="22.5" outlineLevel="1">
      <c r="A1532" s="120"/>
      <c r="B1532" s="122"/>
      <c r="C1532" s="139" t="s">
        <v>188</v>
      </c>
      <c r="D1532" s="157"/>
      <c r="E1532" s="148"/>
      <c r="F1532" s="176"/>
      <c r="G1532" s="124"/>
      <c r="H1532" s="173">
        <v>0</v>
      </c>
      <c r="I1532" s="119"/>
      <c r="J1532" s="119"/>
      <c r="K1532" s="119"/>
      <c r="L1532" s="119"/>
      <c r="M1532" s="119"/>
      <c r="N1532" s="119"/>
      <c r="O1532" s="119"/>
      <c r="P1532" s="119"/>
      <c r="Q1532" s="119"/>
      <c r="R1532" s="119" t="s">
        <v>128</v>
      </c>
      <c r="S1532" s="119">
        <v>0</v>
      </c>
      <c r="T1532" s="119"/>
      <c r="U1532" s="119"/>
      <c r="V1532" s="119"/>
      <c r="W1532" s="119"/>
      <c r="X1532" s="119"/>
      <c r="Y1532" s="119"/>
      <c r="Z1532" s="119"/>
      <c r="AA1532" s="119"/>
      <c r="AB1532" s="119"/>
      <c r="AC1532" s="119"/>
      <c r="AD1532" s="119"/>
      <c r="AE1532" s="119"/>
      <c r="AF1532" s="119"/>
      <c r="AG1532" s="119"/>
      <c r="AH1532" s="119"/>
      <c r="AI1532" s="119"/>
      <c r="AJ1532" s="119"/>
      <c r="AK1532" s="119"/>
      <c r="AL1532" s="119"/>
      <c r="AM1532" s="119"/>
      <c r="AN1532" s="119"/>
      <c r="AO1532" s="119"/>
      <c r="AP1532" s="119"/>
      <c r="AQ1532" s="119"/>
      <c r="AR1532" s="119"/>
      <c r="AS1532" s="119"/>
      <c r="AT1532" s="119"/>
      <c r="AU1532" s="119"/>
    </row>
    <row r="1533" spans="1:47" outlineLevel="1">
      <c r="A1533" s="120"/>
      <c r="B1533" s="122"/>
      <c r="C1533" s="139" t="s">
        <v>1300</v>
      </c>
      <c r="D1533" s="157"/>
      <c r="E1533" s="148">
        <v>209</v>
      </c>
      <c r="F1533" s="176"/>
      <c r="G1533" s="124"/>
      <c r="H1533" s="173">
        <v>0</v>
      </c>
      <c r="I1533" s="119"/>
      <c r="J1533" s="119"/>
      <c r="K1533" s="119"/>
      <c r="L1533" s="119"/>
      <c r="M1533" s="119"/>
      <c r="N1533" s="119"/>
      <c r="O1533" s="119"/>
      <c r="P1533" s="119"/>
      <c r="Q1533" s="119"/>
      <c r="R1533" s="119" t="s">
        <v>128</v>
      </c>
      <c r="S1533" s="119">
        <v>0</v>
      </c>
      <c r="T1533" s="119"/>
      <c r="U1533" s="119"/>
      <c r="V1533" s="119"/>
      <c r="W1533" s="119"/>
      <c r="X1533" s="119"/>
      <c r="Y1533" s="119"/>
      <c r="Z1533" s="119"/>
      <c r="AA1533" s="119"/>
      <c r="AB1533" s="119"/>
      <c r="AC1533" s="119"/>
      <c r="AD1533" s="119"/>
      <c r="AE1533" s="119"/>
      <c r="AF1533" s="119"/>
      <c r="AG1533" s="119"/>
      <c r="AH1533" s="119"/>
      <c r="AI1533" s="119"/>
      <c r="AJ1533" s="119"/>
      <c r="AK1533" s="119"/>
      <c r="AL1533" s="119"/>
      <c r="AM1533" s="119"/>
      <c r="AN1533" s="119"/>
      <c r="AO1533" s="119"/>
      <c r="AP1533" s="119"/>
      <c r="AQ1533" s="119"/>
      <c r="AR1533" s="119"/>
      <c r="AS1533" s="119"/>
      <c r="AT1533" s="119"/>
      <c r="AU1533" s="119"/>
    </row>
    <row r="1534" spans="1:47" outlineLevel="1">
      <c r="A1534" s="120">
        <v>441</v>
      </c>
      <c r="B1534" s="122" t="s">
        <v>1301</v>
      </c>
      <c r="C1534" s="138" t="s">
        <v>1302</v>
      </c>
      <c r="D1534" s="156" t="s">
        <v>263</v>
      </c>
      <c r="E1534" s="124">
        <v>209</v>
      </c>
      <c r="F1534" s="176"/>
      <c r="G1534" s="124">
        <f>ROUND(E1534*F1534,2)</f>
        <v>0</v>
      </c>
      <c r="H1534" s="173" t="s">
        <v>1523</v>
      </c>
      <c r="I1534" s="119"/>
      <c r="J1534" s="119"/>
      <c r="K1534" s="119"/>
      <c r="L1534" s="119"/>
      <c r="M1534" s="119"/>
      <c r="N1534" s="119"/>
      <c r="O1534" s="119"/>
      <c r="P1534" s="119"/>
      <c r="Q1534" s="119"/>
      <c r="R1534" s="119" t="s">
        <v>126</v>
      </c>
      <c r="S1534" s="119"/>
      <c r="T1534" s="119"/>
      <c r="U1534" s="119"/>
      <c r="V1534" s="119"/>
      <c r="W1534" s="119"/>
      <c r="X1534" s="119"/>
      <c r="Y1534" s="119"/>
      <c r="Z1534" s="119"/>
      <c r="AA1534" s="119"/>
      <c r="AB1534" s="119"/>
      <c r="AC1534" s="119"/>
      <c r="AD1534" s="119"/>
      <c r="AE1534" s="119"/>
      <c r="AF1534" s="119"/>
      <c r="AG1534" s="119"/>
      <c r="AH1534" s="119"/>
      <c r="AI1534" s="119"/>
      <c r="AJ1534" s="119"/>
      <c r="AK1534" s="119"/>
      <c r="AL1534" s="119"/>
      <c r="AM1534" s="119"/>
      <c r="AN1534" s="119"/>
      <c r="AO1534" s="119"/>
      <c r="AP1534" s="119"/>
      <c r="AQ1534" s="119"/>
      <c r="AR1534" s="119"/>
      <c r="AS1534" s="119"/>
      <c r="AT1534" s="119"/>
      <c r="AU1534" s="119"/>
    </row>
    <row r="1535" spans="1:47" outlineLevel="1">
      <c r="A1535" s="120"/>
      <c r="B1535" s="122"/>
      <c r="C1535" s="139" t="s">
        <v>187</v>
      </c>
      <c r="D1535" s="157"/>
      <c r="E1535" s="148"/>
      <c r="F1535" s="176"/>
      <c r="G1535" s="124"/>
      <c r="H1535" s="173">
        <v>0</v>
      </c>
      <c r="I1535" s="119"/>
      <c r="J1535" s="119"/>
      <c r="K1535" s="119"/>
      <c r="L1535" s="119"/>
      <c r="M1535" s="119"/>
      <c r="N1535" s="119"/>
      <c r="O1535" s="119"/>
      <c r="P1535" s="119"/>
      <c r="Q1535" s="119"/>
      <c r="R1535" s="119" t="s">
        <v>128</v>
      </c>
      <c r="S1535" s="119">
        <v>0</v>
      </c>
      <c r="T1535" s="119"/>
      <c r="U1535" s="119"/>
      <c r="V1535" s="119"/>
      <c r="W1535" s="119"/>
      <c r="X1535" s="119"/>
      <c r="Y1535" s="119"/>
      <c r="Z1535" s="119"/>
      <c r="AA1535" s="119"/>
      <c r="AB1535" s="119"/>
      <c r="AC1535" s="119"/>
      <c r="AD1535" s="119"/>
      <c r="AE1535" s="119"/>
      <c r="AF1535" s="119"/>
      <c r="AG1535" s="119"/>
      <c r="AH1535" s="119"/>
      <c r="AI1535" s="119"/>
      <c r="AJ1535" s="119"/>
      <c r="AK1535" s="119"/>
      <c r="AL1535" s="119"/>
      <c r="AM1535" s="119"/>
      <c r="AN1535" s="119"/>
      <c r="AO1535" s="119"/>
      <c r="AP1535" s="119"/>
      <c r="AQ1535" s="119"/>
      <c r="AR1535" s="119"/>
      <c r="AS1535" s="119"/>
      <c r="AT1535" s="119"/>
      <c r="AU1535" s="119"/>
    </row>
    <row r="1536" spans="1:47" ht="22.5" outlineLevel="1">
      <c r="A1536" s="120"/>
      <c r="B1536" s="122"/>
      <c r="C1536" s="139" t="s">
        <v>188</v>
      </c>
      <c r="D1536" s="157"/>
      <c r="E1536" s="148"/>
      <c r="F1536" s="176"/>
      <c r="G1536" s="124"/>
      <c r="H1536" s="173">
        <v>0</v>
      </c>
      <c r="I1536" s="119"/>
      <c r="J1536" s="119"/>
      <c r="K1536" s="119"/>
      <c r="L1536" s="119"/>
      <c r="M1536" s="119"/>
      <c r="N1536" s="119"/>
      <c r="O1536" s="119"/>
      <c r="P1536" s="119"/>
      <c r="Q1536" s="119"/>
      <c r="R1536" s="119" t="s">
        <v>128</v>
      </c>
      <c r="S1536" s="119">
        <v>0</v>
      </c>
      <c r="T1536" s="119"/>
      <c r="U1536" s="119"/>
      <c r="V1536" s="119"/>
      <c r="W1536" s="119"/>
      <c r="X1536" s="119"/>
      <c r="Y1536" s="119"/>
      <c r="Z1536" s="119"/>
      <c r="AA1536" s="119"/>
      <c r="AB1536" s="119"/>
      <c r="AC1536" s="119"/>
      <c r="AD1536" s="119"/>
      <c r="AE1536" s="119"/>
      <c r="AF1536" s="119"/>
      <c r="AG1536" s="119"/>
      <c r="AH1536" s="119"/>
      <c r="AI1536" s="119"/>
      <c r="AJ1536" s="119"/>
      <c r="AK1536" s="119"/>
      <c r="AL1536" s="119"/>
      <c r="AM1536" s="119"/>
      <c r="AN1536" s="119"/>
      <c r="AO1536" s="119"/>
      <c r="AP1536" s="119"/>
      <c r="AQ1536" s="119"/>
      <c r="AR1536" s="119"/>
      <c r="AS1536" s="119"/>
      <c r="AT1536" s="119"/>
      <c r="AU1536" s="119"/>
    </row>
    <row r="1537" spans="1:47" outlineLevel="1">
      <c r="A1537" s="120"/>
      <c r="B1537" s="122"/>
      <c r="C1537" s="139" t="s">
        <v>1300</v>
      </c>
      <c r="D1537" s="157"/>
      <c r="E1537" s="148">
        <v>209</v>
      </c>
      <c r="F1537" s="176"/>
      <c r="G1537" s="124"/>
      <c r="H1537" s="173">
        <v>0</v>
      </c>
      <c r="I1537" s="119"/>
      <c r="J1537" s="119"/>
      <c r="K1537" s="119"/>
      <c r="L1537" s="119"/>
      <c r="M1537" s="119"/>
      <c r="N1537" s="119"/>
      <c r="O1537" s="119"/>
      <c r="P1537" s="119"/>
      <c r="Q1537" s="119"/>
      <c r="R1537" s="119" t="s">
        <v>128</v>
      </c>
      <c r="S1537" s="119">
        <v>0</v>
      </c>
      <c r="T1537" s="119"/>
      <c r="U1537" s="119"/>
      <c r="V1537" s="119"/>
      <c r="W1537" s="119"/>
      <c r="X1537" s="119"/>
      <c r="Y1537" s="119"/>
      <c r="Z1537" s="119"/>
      <c r="AA1537" s="119"/>
      <c r="AB1537" s="119"/>
      <c r="AC1537" s="119"/>
      <c r="AD1537" s="119"/>
      <c r="AE1537" s="119"/>
      <c r="AF1537" s="119"/>
      <c r="AG1537" s="119"/>
      <c r="AH1537" s="119"/>
      <c r="AI1537" s="119"/>
      <c r="AJ1537" s="119"/>
      <c r="AK1537" s="119"/>
      <c r="AL1537" s="119"/>
      <c r="AM1537" s="119"/>
      <c r="AN1537" s="119"/>
      <c r="AO1537" s="119"/>
      <c r="AP1537" s="119"/>
      <c r="AQ1537" s="119"/>
      <c r="AR1537" s="119"/>
      <c r="AS1537" s="119"/>
      <c r="AT1537" s="119"/>
      <c r="AU1537" s="119"/>
    </row>
    <row r="1538" spans="1:47" outlineLevel="1">
      <c r="A1538" s="120">
        <v>442</v>
      </c>
      <c r="B1538" s="122" t="s">
        <v>1303</v>
      </c>
      <c r="C1538" s="138" t="s">
        <v>1304</v>
      </c>
      <c r="D1538" s="156" t="s">
        <v>179</v>
      </c>
      <c r="E1538" s="124">
        <v>319.44</v>
      </c>
      <c r="F1538" s="176"/>
      <c r="G1538" s="124">
        <f>ROUND(E1538*F1538,2)</f>
        <v>0</v>
      </c>
      <c r="H1538" s="173" t="s">
        <v>1523</v>
      </c>
      <c r="I1538" s="119"/>
      <c r="J1538" s="119"/>
      <c r="K1538" s="119"/>
      <c r="L1538" s="119"/>
      <c r="M1538" s="119"/>
      <c r="N1538" s="119"/>
      <c r="O1538" s="119"/>
      <c r="P1538" s="119"/>
      <c r="Q1538" s="119"/>
      <c r="R1538" s="119" t="s">
        <v>126</v>
      </c>
      <c r="S1538" s="119"/>
      <c r="T1538" s="119"/>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row>
    <row r="1539" spans="1:47" outlineLevel="1">
      <c r="A1539" s="120"/>
      <c r="B1539" s="122"/>
      <c r="C1539" s="139" t="s">
        <v>187</v>
      </c>
      <c r="D1539" s="157"/>
      <c r="E1539" s="148"/>
      <c r="F1539" s="176"/>
      <c r="G1539" s="124"/>
      <c r="H1539" s="173">
        <v>0</v>
      </c>
      <c r="I1539" s="119"/>
      <c r="J1539" s="119"/>
      <c r="K1539" s="119"/>
      <c r="L1539" s="119"/>
      <c r="M1539" s="119"/>
      <c r="N1539" s="119"/>
      <c r="O1539" s="119"/>
      <c r="P1539" s="119"/>
      <c r="Q1539" s="119"/>
      <c r="R1539" s="119" t="s">
        <v>128</v>
      </c>
      <c r="S1539" s="119">
        <v>0</v>
      </c>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row>
    <row r="1540" spans="1:47" ht="22.5" outlineLevel="1">
      <c r="A1540" s="120"/>
      <c r="B1540" s="122"/>
      <c r="C1540" s="139" t="s">
        <v>188</v>
      </c>
      <c r="D1540" s="157"/>
      <c r="E1540" s="148"/>
      <c r="F1540" s="176"/>
      <c r="G1540" s="124"/>
      <c r="H1540" s="173">
        <v>0</v>
      </c>
      <c r="I1540" s="119"/>
      <c r="J1540" s="119"/>
      <c r="K1540" s="119"/>
      <c r="L1540" s="119"/>
      <c r="M1540" s="119"/>
      <c r="N1540" s="119"/>
      <c r="O1540" s="119"/>
      <c r="P1540" s="119"/>
      <c r="Q1540" s="119"/>
      <c r="R1540" s="119" t="s">
        <v>128</v>
      </c>
      <c r="S1540" s="119">
        <v>0</v>
      </c>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row>
    <row r="1541" spans="1:47" outlineLevel="1">
      <c r="A1541" s="120"/>
      <c r="B1541" s="122"/>
      <c r="C1541" s="139" t="s">
        <v>742</v>
      </c>
      <c r="D1541" s="157"/>
      <c r="E1541" s="148">
        <v>55.4</v>
      </c>
      <c r="F1541" s="176"/>
      <c r="G1541" s="124"/>
      <c r="H1541" s="173">
        <v>0</v>
      </c>
      <c r="I1541" s="119"/>
      <c r="J1541" s="119"/>
      <c r="K1541" s="119"/>
      <c r="L1541" s="119"/>
      <c r="M1541" s="119"/>
      <c r="N1541" s="119"/>
      <c r="O1541" s="119"/>
      <c r="P1541" s="119"/>
      <c r="Q1541" s="119"/>
      <c r="R1541" s="119" t="s">
        <v>128</v>
      </c>
      <c r="S1541" s="119">
        <v>0</v>
      </c>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row>
    <row r="1542" spans="1:47" outlineLevel="1">
      <c r="A1542" s="120"/>
      <c r="B1542" s="122"/>
      <c r="C1542" s="139" t="s">
        <v>748</v>
      </c>
      <c r="D1542" s="157"/>
      <c r="E1542" s="148">
        <v>134.66</v>
      </c>
      <c r="F1542" s="176"/>
      <c r="G1542" s="124"/>
      <c r="H1542" s="173">
        <v>0</v>
      </c>
      <c r="I1542" s="119"/>
      <c r="J1542" s="119"/>
      <c r="K1542" s="119"/>
      <c r="L1542" s="119"/>
      <c r="M1542" s="119"/>
      <c r="N1542" s="119"/>
      <c r="O1542" s="119"/>
      <c r="P1542" s="119"/>
      <c r="Q1542" s="119"/>
      <c r="R1542" s="119" t="s">
        <v>128</v>
      </c>
      <c r="S1542" s="119">
        <v>0</v>
      </c>
      <c r="T1542" s="119"/>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row>
    <row r="1543" spans="1:47" outlineLevel="1">
      <c r="A1543" s="120"/>
      <c r="B1543" s="122"/>
      <c r="C1543" s="139" t="s">
        <v>738</v>
      </c>
      <c r="D1543" s="157"/>
      <c r="E1543" s="148">
        <v>58.07</v>
      </c>
      <c r="F1543" s="176"/>
      <c r="G1543" s="124"/>
      <c r="H1543" s="173">
        <v>0</v>
      </c>
      <c r="I1543" s="119"/>
      <c r="J1543" s="119"/>
      <c r="K1543" s="119"/>
      <c r="L1543" s="119"/>
      <c r="M1543" s="119"/>
      <c r="N1543" s="119"/>
      <c r="O1543" s="119"/>
      <c r="P1543" s="119"/>
      <c r="Q1543" s="119"/>
      <c r="R1543" s="119" t="s">
        <v>128</v>
      </c>
      <c r="S1543" s="119">
        <v>0</v>
      </c>
      <c r="T1543" s="119"/>
      <c r="U1543" s="119"/>
      <c r="V1543" s="119"/>
      <c r="W1543" s="119"/>
      <c r="X1543" s="119"/>
      <c r="Y1543" s="119"/>
      <c r="Z1543" s="119"/>
      <c r="AA1543" s="119"/>
      <c r="AB1543" s="119"/>
      <c r="AC1543" s="119"/>
      <c r="AD1543" s="119"/>
      <c r="AE1543" s="119"/>
      <c r="AF1543" s="119"/>
      <c r="AG1543" s="119"/>
      <c r="AH1543" s="119"/>
      <c r="AI1543" s="119"/>
      <c r="AJ1543" s="119"/>
      <c r="AK1543" s="119"/>
      <c r="AL1543" s="119"/>
      <c r="AM1543" s="119"/>
      <c r="AN1543" s="119"/>
      <c r="AO1543" s="119"/>
      <c r="AP1543" s="119"/>
      <c r="AQ1543" s="119"/>
      <c r="AR1543" s="119"/>
      <c r="AS1543" s="119"/>
      <c r="AT1543" s="119"/>
      <c r="AU1543" s="119"/>
    </row>
    <row r="1544" spans="1:47" outlineLevel="1">
      <c r="A1544" s="120"/>
      <c r="B1544" s="122"/>
      <c r="C1544" s="139" t="s">
        <v>760</v>
      </c>
      <c r="D1544" s="157"/>
      <c r="E1544" s="148">
        <v>50.41</v>
      </c>
      <c r="F1544" s="176"/>
      <c r="G1544" s="124"/>
      <c r="H1544" s="173">
        <v>0</v>
      </c>
      <c r="I1544" s="119"/>
      <c r="J1544" s="119"/>
      <c r="K1544" s="119"/>
      <c r="L1544" s="119"/>
      <c r="M1544" s="119"/>
      <c r="N1544" s="119"/>
      <c r="O1544" s="119"/>
      <c r="P1544" s="119"/>
      <c r="Q1544" s="119"/>
      <c r="R1544" s="119" t="s">
        <v>128</v>
      </c>
      <c r="S1544" s="119">
        <v>0</v>
      </c>
      <c r="T1544" s="119"/>
      <c r="U1544" s="119"/>
      <c r="V1544" s="119"/>
      <c r="W1544" s="119"/>
      <c r="X1544" s="119"/>
      <c r="Y1544" s="119"/>
      <c r="Z1544" s="119"/>
      <c r="AA1544" s="119"/>
      <c r="AB1544" s="119"/>
      <c r="AC1544" s="119"/>
      <c r="AD1544" s="119"/>
      <c r="AE1544" s="119"/>
      <c r="AF1544" s="119"/>
      <c r="AG1544" s="119"/>
      <c r="AH1544" s="119"/>
      <c r="AI1544" s="119"/>
      <c r="AJ1544" s="119"/>
      <c r="AK1544" s="119"/>
      <c r="AL1544" s="119"/>
      <c r="AM1544" s="119"/>
      <c r="AN1544" s="119"/>
      <c r="AO1544" s="119"/>
      <c r="AP1544" s="119"/>
      <c r="AQ1544" s="119"/>
      <c r="AR1544" s="119"/>
      <c r="AS1544" s="119"/>
      <c r="AT1544" s="119"/>
      <c r="AU1544" s="119"/>
    </row>
    <row r="1545" spans="1:47" outlineLevel="1">
      <c r="A1545" s="120"/>
      <c r="B1545" s="122"/>
      <c r="C1545" s="139" t="s">
        <v>1297</v>
      </c>
      <c r="D1545" s="157"/>
      <c r="E1545" s="148">
        <v>20.9</v>
      </c>
      <c r="F1545" s="176"/>
      <c r="G1545" s="124"/>
      <c r="H1545" s="173">
        <v>0</v>
      </c>
      <c r="I1545" s="119"/>
      <c r="J1545" s="119"/>
      <c r="K1545" s="119"/>
      <c r="L1545" s="119"/>
      <c r="M1545" s="119"/>
      <c r="N1545" s="119"/>
      <c r="O1545" s="119"/>
      <c r="P1545" s="119"/>
      <c r="Q1545" s="119"/>
      <c r="R1545" s="119" t="s">
        <v>128</v>
      </c>
      <c r="S1545" s="119">
        <v>0</v>
      </c>
      <c r="T1545" s="119"/>
      <c r="U1545" s="119"/>
      <c r="V1545" s="119"/>
      <c r="W1545" s="119"/>
      <c r="X1545" s="119"/>
      <c r="Y1545" s="119"/>
      <c r="Z1545" s="119"/>
      <c r="AA1545" s="119"/>
      <c r="AB1545" s="119"/>
      <c r="AC1545" s="119"/>
      <c r="AD1545" s="119"/>
      <c r="AE1545" s="119"/>
      <c r="AF1545" s="119"/>
      <c r="AG1545" s="119"/>
      <c r="AH1545" s="119"/>
      <c r="AI1545" s="119"/>
      <c r="AJ1545" s="119"/>
      <c r="AK1545" s="119"/>
      <c r="AL1545" s="119"/>
      <c r="AM1545" s="119"/>
      <c r="AN1545" s="119"/>
      <c r="AO1545" s="119"/>
      <c r="AP1545" s="119"/>
      <c r="AQ1545" s="119"/>
      <c r="AR1545" s="119"/>
      <c r="AS1545" s="119"/>
      <c r="AT1545" s="119"/>
      <c r="AU1545" s="119"/>
    </row>
    <row r="1546" spans="1:47" outlineLevel="1">
      <c r="A1546" s="120">
        <v>443</v>
      </c>
      <c r="B1546" s="122" t="s">
        <v>1305</v>
      </c>
      <c r="C1546" s="138" t="s">
        <v>1306</v>
      </c>
      <c r="D1546" s="156" t="s">
        <v>179</v>
      </c>
      <c r="E1546" s="124">
        <v>298.54000000000002</v>
      </c>
      <c r="F1546" s="176"/>
      <c r="G1546" s="124">
        <f>ROUND(E1546*F1546,2)</f>
        <v>0</v>
      </c>
      <c r="H1546" s="173" t="s">
        <v>1523</v>
      </c>
      <c r="I1546" s="119"/>
      <c r="J1546" s="119"/>
      <c r="K1546" s="119"/>
      <c r="L1546" s="119"/>
      <c r="M1546" s="119"/>
      <c r="N1546" s="119"/>
      <c r="O1546" s="119"/>
      <c r="P1546" s="119"/>
      <c r="Q1546" s="119"/>
      <c r="R1546" s="119" t="s">
        <v>126</v>
      </c>
      <c r="S1546" s="119"/>
      <c r="T1546" s="119"/>
      <c r="U1546" s="119"/>
      <c r="V1546" s="119"/>
      <c r="W1546" s="119"/>
      <c r="X1546" s="119"/>
      <c r="Y1546" s="119"/>
      <c r="Z1546" s="119"/>
      <c r="AA1546" s="119"/>
      <c r="AB1546" s="119"/>
      <c r="AC1546" s="119"/>
      <c r="AD1546" s="119"/>
      <c r="AE1546" s="119"/>
      <c r="AF1546" s="119"/>
      <c r="AG1546" s="119"/>
      <c r="AH1546" s="119"/>
      <c r="AI1546" s="119"/>
      <c r="AJ1546" s="119"/>
      <c r="AK1546" s="119"/>
      <c r="AL1546" s="119"/>
      <c r="AM1546" s="119"/>
      <c r="AN1546" s="119"/>
      <c r="AO1546" s="119"/>
      <c r="AP1546" s="119"/>
      <c r="AQ1546" s="119"/>
      <c r="AR1546" s="119"/>
      <c r="AS1546" s="119"/>
      <c r="AT1546" s="119"/>
      <c r="AU1546" s="119"/>
    </row>
    <row r="1547" spans="1:47" outlineLevel="1">
      <c r="A1547" s="120"/>
      <c r="B1547" s="122"/>
      <c r="C1547" s="139" t="s">
        <v>187</v>
      </c>
      <c r="D1547" s="157"/>
      <c r="E1547" s="148"/>
      <c r="F1547" s="176"/>
      <c r="G1547" s="124"/>
      <c r="H1547" s="173">
        <v>0</v>
      </c>
      <c r="I1547" s="119"/>
      <c r="J1547" s="119"/>
      <c r="K1547" s="119"/>
      <c r="L1547" s="119"/>
      <c r="M1547" s="119"/>
      <c r="N1547" s="119"/>
      <c r="O1547" s="119"/>
      <c r="P1547" s="119"/>
      <c r="Q1547" s="119"/>
      <c r="R1547" s="119" t="s">
        <v>128</v>
      </c>
      <c r="S1547" s="119">
        <v>0</v>
      </c>
      <c r="T1547" s="119"/>
      <c r="U1547" s="119"/>
      <c r="V1547" s="119"/>
      <c r="W1547" s="119"/>
      <c r="X1547" s="119"/>
      <c r="Y1547" s="119"/>
      <c r="Z1547" s="119"/>
      <c r="AA1547" s="119"/>
      <c r="AB1547" s="119"/>
      <c r="AC1547" s="119"/>
      <c r="AD1547" s="119"/>
      <c r="AE1547" s="119"/>
      <c r="AF1547" s="119"/>
      <c r="AG1547" s="119"/>
      <c r="AH1547" s="119"/>
      <c r="AI1547" s="119"/>
      <c r="AJ1547" s="119"/>
      <c r="AK1547" s="119"/>
      <c r="AL1547" s="119"/>
      <c r="AM1547" s="119"/>
      <c r="AN1547" s="119"/>
      <c r="AO1547" s="119"/>
      <c r="AP1547" s="119"/>
      <c r="AQ1547" s="119"/>
      <c r="AR1547" s="119"/>
      <c r="AS1547" s="119"/>
      <c r="AT1547" s="119"/>
      <c r="AU1547" s="119"/>
    </row>
    <row r="1548" spans="1:47" ht="22.5" outlineLevel="1">
      <c r="A1548" s="120"/>
      <c r="B1548" s="122"/>
      <c r="C1548" s="139" t="s">
        <v>188</v>
      </c>
      <c r="D1548" s="157"/>
      <c r="E1548" s="148"/>
      <c r="F1548" s="176"/>
      <c r="G1548" s="124"/>
      <c r="H1548" s="173">
        <v>0</v>
      </c>
      <c r="I1548" s="119"/>
      <c r="J1548" s="119"/>
      <c r="K1548" s="119"/>
      <c r="L1548" s="119"/>
      <c r="M1548" s="119"/>
      <c r="N1548" s="119"/>
      <c r="O1548" s="119"/>
      <c r="P1548" s="119"/>
      <c r="Q1548" s="119"/>
      <c r="R1548" s="119" t="s">
        <v>128</v>
      </c>
      <c r="S1548" s="119">
        <v>0</v>
      </c>
      <c r="T1548" s="119"/>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row>
    <row r="1549" spans="1:47" outlineLevel="1">
      <c r="A1549" s="120"/>
      <c r="B1549" s="122"/>
      <c r="C1549" s="139" t="s">
        <v>742</v>
      </c>
      <c r="D1549" s="157"/>
      <c r="E1549" s="148">
        <v>55.4</v>
      </c>
      <c r="F1549" s="176"/>
      <c r="G1549" s="124"/>
      <c r="H1549" s="173">
        <v>0</v>
      </c>
      <c r="I1549" s="119"/>
      <c r="J1549" s="119"/>
      <c r="K1549" s="119"/>
      <c r="L1549" s="119"/>
      <c r="M1549" s="119"/>
      <c r="N1549" s="119"/>
      <c r="O1549" s="119"/>
      <c r="P1549" s="119"/>
      <c r="Q1549" s="119"/>
      <c r="R1549" s="119" t="s">
        <v>128</v>
      </c>
      <c r="S1549" s="119">
        <v>0</v>
      </c>
      <c r="T1549" s="119"/>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row>
    <row r="1550" spans="1:47" outlineLevel="1">
      <c r="A1550" s="120"/>
      <c r="B1550" s="122"/>
      <c r="C1550" s="139" t="s">
        <v>748</v>
      </c>
      <c r="D1550" s="157"/>
      <c r="E1550" s="148">
        <v>134.66</v>
      </c>
      <c r="F1550" s="176"/>
      <c r="G1550" s="124"/>
      <c r="H1550" s="173">
        <v>0</v>
      </c>
      <c r="I1550" s="119"/>
      <c r="J1550" s="119"/>
      <c r="K1550" s="119"/>
      <c r="L1550" s="119"/>
      <c r="M1550" s="119"/>
      <c r="N1550" s="119"/>
      <c r="O1550" s="119"/>
      <c r="P1550" s="119"/>
      <c r="Q1550" s="119"/>
      <c r="R1550" s="119" t="s">
        <v>128</v>
      </c>
      <c r="S1550" s="119">
        <v>0</v>
      </c>
      <c r="T1550" s="119"/>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row>
    <row r="1551" spans="1:47" outlineLevel="1">
      <c r="A1551" s="120"/>
      <c r="B1551" s="122"/>
      <c r="C1551" s="139" t="s">
        <v>738</v>
      </c>
      <c r="D1551" s="157"/>
      <c r="E1551" s="148">
        <v>58.07</v>
      </c>
      <c r="F1551" s="176"/>
      <c r="G1551" s="124"/>
      <c r="H1551" s="173">
        <v>0</v>
      </c>
      <c r="I1551" s="119"/>
      <c r="J1551" s="119"/>
      <c r="K1551" s="119"/>
      <c r="L1551" s="119"/>
      <c r="M1551" s="119"/>
      <c r="N1551" s="119"/>
      <c r="O1551" s="119"/>
      <c r="P1551" s="119"/>
      <c r="Q1551" s="119"/>
      <c r="R1551" s="119" t="s">
        <v>128</v>
      </c>
      <c r="S1551" s="119">
        <v>0</v>
      </c>
      <c r="T1551" s="119"/>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row>
    <row r="1552" spans="1:47" outlineLevel="1">
      <c r="A1552" s="120"/>
      <c r="B1552" s="122"/>
      <c r="C1552" s="139" t="s">
        <v>760</v>
      </c>
      <c r="D1552" s="157"/>
      <c r="E1552" s="148">
        <v>50.41</v>
      </c>
      <c r="F1552" s="176"/>
      <c r="G1552" s="124"/>
      <c r="H1552" s="173">
        <v>0</v>
      </c>
      <c r="I1552" s="119"/>
      <c r="J1552" s="119"/>
      <c r="K1552" s="119"/>
      <c r="L1552" s="119"/>
      <c r="M1552" s="119"/>
      <c r="N1552" s="119"/>
      <c r="O1552" s="119"/>
      <c r="P1552" s="119"/>
      <c r="Q1552" s="119"/>
      <c r="R1552" s="119" t="s">
        <v>128</v>
      </c>
      <c r="S1552" s="119">
        <v>0</v>
      </c>
      <c r="T1552" s="119"/>
      <c r="U1552" s="119"/>
      <c r="V1552" s="119"/>
      <c r="W1552" s="119"/>
      <c r="X1552" s="119"/>
      <c r="Y1552" s="119"/>
      <c r="Z1552" s="119"/>
      <c r="AA1552" s="119"/>
      <c r="AB1552" s="119"/>
      <c r="AC1552" s="119"/>
      <c r="AD1552" s="119"/>
      <c r="AE1552" s="119"/>
      <c r="AF1552" s="119"/>
      <c r="AG1552" s="119"/>
      <c r="AH1552" s="119"/>
      <c r="AI1552" s="119"/>
      <c r="AJ1552" s="119"/>
      <c r="AK1552" s="119"/>
      <c r="AL1552" s="119"/>
      <c r="AM1552" s="119"/>
      <c r="AN1552" s="119"/>
      <c r="AO1552" s="119"/>
      <c r="AP1552" s="119"/>
      <c r="AQ1552" s="119"/>
      <c r="AR1552" s="119"/>
      <c r="AS1552" s="119"/>
      <c r="AT1552" s="119"/>
      <c r="AU1552" s="119"/>
    </row>
    <row r="1553" spans="1:47" ht="22.5" outlineLevel="1">
      <c r="A1553" s="120">
        <v>444</v>
      </c>
      <c r="B1553" s="122" t="s">
        <v>1307</v>
      </c>
      <c r="C1553" s="138" t="s">
        <v>1308</v>
      </c>
      <c r="D1553" s="156" t="s">
        <v>179</v>
      </c>
      <c r="E1553" s="124">
        <v>351.38400000000001</v>
      </c>
      <c r="F1553" s="176"/>
      <c r="G1553" s="124">
        <f>ROUND(E1553*F1553,2)</f>
        <v>0</v>
      </c>
      <c r="H1553" s="173" t="s">
        <v>1522</v>
      </c>
      <c r="I1553" s="119"/>
      <c r="J1553" s="119"/>
      <c r="K1553" s="119"/>
      <c r="L1553" s="119"/>
      <c r="M1553" s="119"/>
      <c r="N1553" s="119"/>
      <c r="O1553" s="119"/>
      <c r="P1553" s="119"/>
      <c r="Q1553" s="119"/>
      <c r="R1553" s="119" t="s">
        <v>126</v>
      </c>
      <c r="S1553" s="119"/>
      <c r="T1553" s="119"/>
      <c r="U1553" s="119"/>
      <c r="V1553" s="119"/>
      <c r="W1553" s="119"/>
      <c r="X1553" s="119"/>
      <c r="Y1553" s="119"/>
      <c r="Z1553" s="119"/>
      <c r="AA1553" s="119"/>
      <c r="AB1553" s="119"/>
      <c r="AC1553" s="119"/>
      <c r="AD1553" s="119"/>
      <c r="AE1553" s="119"/>
      <c r="AF1553" s="119"/>
      <c r="AG1553" s="119"/>
      <c r="AH1553" s="119"/>
      <c r="AI1553" s="119"/>
      <c r="AJ1553" s="119"/>
      <c r="AK1553" s="119"/>
      <c r="AL1553" s="119"/>
      <c r="AM1553" s="119"/>
      <c r="AN1553" s="119"/>
      <c r="AO1553" s="119"/>
      <c r="AP1553" s="119"/>
      <c r="AQ1553" s="119"/>
      <c r="AR1553" s="119"/>
      <c r="AS1553" s="119"/>
      <c r="AT1553" s="119"/>
      <c r="AU1553" s="119"/>
    </row>
    <row r="1554" spans="1:47" outlineLevel="1">
      <c r="A1554" s="120"/>
      <c r="B1554" s="122"/>
      <c r="C1554" s="139" t="s">
        <v>187</v>
      </c>
      <c r="D1554" s="157"/>
      <c r="E1554" s="148"/>
      <c r="F1554" s="176"/>
      <c r="G1554" s="124"/>
      <c r="H1554" s="173">
        <v>0</v>
      </c>
      <c r="I1554" s="119"/>
      <c r="J1554" s="119"/>
      <c r="K1554" s="119"/>
      <c r="L1554" s="119"/>
      <c r="M1554" s="119"/>
      <c r="N1554" s="119"/>
      <c r="O1554" s="119"/>
      <c r="P1554" s="119"/>
      <c r="Q1554" s="119"/>
      <c r="R1554" s="119" t="s">
        <v>128</v>
      </c>
      <c r="S1554" s="119">
        <v>0</v>
      </c>
      <c r="T1554" s="119"/>
      <c r="U1554" s="119"/>
      <c r="V1554" s="119"/>
      <c r="W1554" s="119"/>
      <c r="X1554" s="119"/>
      <c r="Y1554" s="119"/>
      <c r="Z1554" s="119"/>
      <c r="AA1554" s="119"/>
      <c r="AB1554" s="119"/>
      <c r="AC1554" s="119"/>
      <c r="AD1554" s="119"/>
      <c r="AE1554" s="119"/>
      <c r="AF1554" s="119"/>
      <c r="AG1554" s="119"/>
      <c r="AH1554" s="119"/>
      <c r="AI1554" s="119"/>
      <c r="AJ1554" s="119"/>
      <c r="AK1554" s="119"/>
      <c r="AL1554" s="119"/>
      <c r="AM1554" s="119"/>
      <c r="AN1554" s="119"/>
      <c r="AO1554" s="119"/>
      <c r="AP1554" s="119"/>
      <c r="AQ1554" s="119"/>
      <c r="AR1554" s="119"/>
      <c r="AS1554" s="119"/>
      <c r="AT1554" s="119"/>
      <c r="AU1554" s="119"/>
    </row>
    <row r="1555" spans="1:47" ht="22.5" outlineLevel="1">
      <c r="A1555" s="120"/>
      <c r="B1555" s="122"/>
      <c r="C1555" s="139" t="s">
        <v>188</v>
      </c>
      <c r="D1555" s="157"/>
      <c r="E1555" s="148"/>
      <c r="F1555" s="176"/>
      <c r="G1555" s="124"/>
      <c r="H1555" s="173">
        <v>0</v>
      </c>
      <c r="I1555" s="119"/>
      <c r="J1555" s="119"/>
      <c r="K1555" s="119"/>
      <c r="L1555" s="119"/>
      <c r="M1555" s="119"/>
      <c r="N1555" s="119"/>
      <c r="O1555" s="119"/>
      <c r="P1555" s="119"/>
      <c r="Q1555" s="119"/>
      <c r="R1555" s="119" t="s">
        <v>128</v>
      </c>
      <c r="S1555" s="119">
        <v>0</v>
      </c>
      <c r="T1555" s="119"/>
      <c r="U1555" s="119"/>
      <c r="V1555" s="119"/>
      <c r="W1555" s="119"/>
      <c r="X1555" s="119"/>
      <c r="Y1555" s="119"/>
      <c r="Z1555" s="119"/>
      <c r="AA1555" s="119"/>
      <c r="AB1555" s="119"/>
      <c r="AC1555" s="119"/>
      <c r="AD1555" s="119"/>
      <c r="AE1555" s="119"/>
      <c r="AF1555" s="119"/>
      <c r="AG1555" s="119"/>
      <c r="AH1555" s="119"/>
      <c r="AI1555" s="119"/>
      <c r="AJ1555" s="119"/>
      <c r="AK1555" s="119"/>
      <c r="AL1555" s="119"/>
      <c r="AM1555" s="119"/>
      <c r="AN1555" s="119"/>
      <c r="AO1555" s="119"/>
      <c r="AP1555" s="119"/>
      <c r="AQ1555" s="119"/>
      <c r="AR1555" s="119"/>
      <c r="AS1555" s="119"/>
      <c r="AT1555" s="119"/>
      <c r="AU1555" s="119"/>
    </row>
    <row r="1556" spans="1:47" outlineLevel="1">
      <c r="A1556" s="120"/>
      <c r="B1556" s="122"/>
      <c r="C1556" s="141" t="s">
        <v>209</v>
      </c>
      <c r="D1556" s="159"/>
      <c r="E1556" s="149"/>
      <c r="F1556" s="176"/>
      <c r="G1556" s="124"/>
      <c r="H1556" s="173">
        <v>0</v>
      </c>
      <c r="I1556" s="119"/>
      <c r="J1556" s="119"/>
      <c r="K1556" s="119"/>
      <c r="L1556" s="119"/>
      <c r="M1556" s="119"/>
      <c r="N1556" s="119"/>
      <c r="O1556" s="119"/>
      <c r="P1556" s="119"/>
      <c r="Q1556" s="119"/>
      <c r="R1556" s="119" t="s">
        <v>128</v>
      </c>
      <c r="S1556" s="119">
        <v>2</v>
      </c>
      <c r="T1556" s="119"/>
      <c r="U1556" s="119"/>
      <c r="V1556" s="119"/>
      <c r="W1556" s="119"/>
      <c r="X1556" s="119"/>
      <c r="Y1556" s="119"/>
      <c r="Z1556" s="119"/>
      <c r="AA1556" s="119"/>
      <c r="AB1556" s="119"/>
      <c r="AC1556" s="119"/>
      <c r="AD1556" s="119"/>
      <c r="AE1556" s="119"/>
      <c r="AF1556" s="119"/>
      <c r="AG1556" s="119"/>
      <c r="AH1556" s="119"/>
      <c r="AI1556" s="119"/>
      <c r="AJ1556" s="119"/>
      <c r="AK1556" s="119"/>
      <c r="AL1556" s="119"/>
      <c r="AM1556" s="119"/>
      <c r="AN1556" s="119"/>
      <c r="AO1556" s="119"/>
      <c r="AP1556" s="119"/>
      <c r="AQ1556" s="119"/>
      <c r="AR1556" s="119"/>
      <c r="AS1556" s="119"/>
      <c r="AT1556" s="119"/>
      <c r="AU1556" s="119"/>
    </row>
    <row r="1557" spans="1:47" outlineLevel="1">
      <c r="A1557" s="120"/>
      <c r="B1557" s="122"/>
      <c r="C1557" s="142" t="s">
        <v>989</v>
      </c>
      <c r="D1557" s="159"/>
      <c r="E1557" s="149">
        <v>55.4</v>
      </c>
      <c r="F1557" s="176"/>
      <c r="G1557" s="124"/>
      <c r="H1557" s="173">
        <v>0</v>
      </c>
      <c r="I1557" s="119"/>
      <c r="J1557" s="119"/>
      <c r="K1557" s="119"/>
      <c r="L1557" s="119"/>
      <c r="M1557" s="119"/>
      <c r="N1557" s="119"/>
      <c r="O1557" s="119"/>
      <c r="P1557" s="119"/>
      <c r="Q1557" s="119"/>
      <c r="R1557" s="119" t="s">
        <v>128</v>
      </c>
      <c r="S1557" s="119">
        <v>2</v>
      </c>
      <c r="T1557" s="119"/>
      <c r="U1557" s="119"/>
      <c r="V1557" s="119"/>
      <c r="W1557" s="119"/>
      <c r="X1557" s="119"/>
      <c r="Y1557" s="119"/>
      <c r="Z1557" s="119"/>
      <c r="AA1557" s="119"/>
      <c r="AB1557" s="119"/>
      <c r="AC1557" s="119"/>
      <c r="AD1557" s="119"/>
      <c r="AE1557" s="119"/>
      <c r="AF1557" s="119"/>
      <c r="AG1557" s="119"/>
      <c r="AH1557" s="119"/>
      <c r="AI1557" s="119"/>
      <c r="AJ1557" s="119"/>
      <c r="AK1557" s="119"/>
      <c r="AL1557" s="119"/>
      <c r="AM1557" s="119"/>
      <c r="AN1557" s="119"/>
      <c r="AO1557" s="119"/>
      <c r="AP1557" s="119"/>
      <c r="AQ1557" s="119"/>
      <c r="AR1557" s="119"/>
      <c r="AS1557" s="119"/>
      <c r="AT1557" s="119"/>
      <c r="AU1557" s="119"/>
    </row>
    <row r="1558" spans="1:47" outlineLevel="1">
      <c r="A1558" s="120"/>
      <c r="B1558" s="122"/>
      <c r="C1558" s="142" t="s">
        <v>990</v>
      </c>
      <c r="D1558" s="159"/>
      <c r="E1558" s="149">
        <v>134.66</v>
      </c>
      <c r="F1558" s="176"/>
      <c r="G1558" s="124"/>
      <c r="H1558" s="173">
        <v>0</v>
      </c>
      <c r="I1558" s="119"/>
      <c r="J1558" s="119"/>
      <c r="K1558" s="119"/>
      <c r="L1558" s="119"/>
      <c r="M1558" s="119"/>
      <c r="N1558" s="119"/>
      <c r="O1558" s="119"/>
      <c r="P1558" s="119"/>
      <c r="Q1558" s="119"/>
      <c r="R1558" s="119" t="s">
        <v>128</v>
      </c>
      <c r="S1558" s="119">
        <v>2</v>
      </c>
      <c r="T1558" s="119"/>
      <c r="U1558" s="119"/>
      <c r="V1558" s="119"/>
      <c r="W1558" s="119"/>
      <c r="X1558" s="119"/>
      <c r="Y1558" s="119"/>
      <c r="Z1558" s="119"/>
      <c r="AA1558" s="119"/>
      <c r="AB1558" s="119"/>
      <c r="AC1558" s="119"/>
      <c r="AD1558" s="119"/>
      <c r="AE1558" s="119"/>
      <c r="AF1558" s="119"/>
      <c r="AG1558" s="119"/>
      <c r="AH1558" s="119"/>
      <c r="AI1558" s="119"/>
      <c r="AJ1558" s="119"/>
      <c r="AK1558" s="119"/>
      <c r="AL1558" s="119"/>
      <c r="AM1558" s="119"/>
      <c r="AN1558" s="119"/>
      <c r="AO1558" s="119"/>
      <c r="AP1558" s="119"/>
      <c r="AQ1558" s="119"/>
      <c r="AR1558" s="119"/>
      <c r="AS1558" s="119"/>
      <c r="AT1558" s="119"/>
      <c r="AU1558" s="119"/>
    </row>
    <row r="1559" spans="1:47" outlineLevel="1">
      <c r="A1559" s="120"/>
      <c r="B1559" s="122"/>
      <c r="C1559" s="142" t="s">
        <v>731</v>
      </c>
      <c r="D1559" s="159"/>
      <c r="E1559" s="149">
        <v>58.07</v>
      </c>
      <c r="F1559" s="176"/>
      <c r="G1559" s="124"/>
      <c r="H1559" s="173">
        <v>0</v>
      </c>
      <c r="I1559" s="119"/>
      <c r="J1559" s="119"/>
      <c r="K1559" s="119"/>
      <c r="L1559" s="119"/>
      <c r="M1559" s="119"/>
      <c r="N1559" s="119"/>
      <c r="O1559" s="119"/>
      <c r="P1559" s="119"/>
      <c r="Q1559" s="119"/>
      <c r="R1559" s="119" t="s">
        <v>128</v>
      </c>
      <c r="S1559" s="119">
        <v>2</v>
      </c>
      <c r="T1559" s="119"/>
      <c r="U1559" s="119"/>
      <c r="V1559" s="119"/>
      <c r="W1559" s="119"/>
      <c r="X1559" s="119"/>
      <c r="Y1559" s="119"/>
      <c r="Z1559" s="119"/>
      <c r="AA1559" s="119"/>
      <c r="AB1559" s="119"/>
      <c r="AC1559" s="119"/>
      <c r="AD1559" s="119"/>
      <c r="AE1559" s="119"/>
      <c r="AF1559" s="119"/>
      <c r="AG1559" s="119"/>
      <c r="AH1559" s="119"/>
      <c r="AI1559" s="119"/>
      <c r="AJ1559" s="119"/>
      <c r="AK1559" s="119"/>
      <c r="AL1559" s="119"/>
      <c r="AM1559" s="119"/>
      <c r="AN1559" s="119"/>
      <c r="AO1559" s="119"/>
      <c r="AP1559" s="119"/>
      <c r="AQ1559" s="119"/>
      <c r="AR1559" s="119"/>
      <c r="AS1559" s="119"/>
      <c r="AT1559" s="119"/>
      <c r="AU1559" s="119"/>
    </row>
    <row r="1560" spans="1:47" outlineLevel="1">
      <c r="A1560" s="120"/>
      <c r="B1560" s="122"/>
      <c r="C1560" s="142" t="s">
        <v>732</v>
      </c>
      <c r="D1560" s="159"/>
      <c r="E1560" s="149">
        <v>50.41</v>
      </c>
      <c r="F1560" s="176"/>
      <c r="G1560" s="124"/>
      <c r="H1560" s="173">
        <v>0</v>
      </c>
      <c r="I1560" s="119"/>
      <c r="J1560" s="119"/>
      <c r="K1560" s="119"/>
      <c r="L1560" s="119"/>
      <c r="M1560" s="119"/>
      <c r="N1560" s="119"/>
      <c r="O1560" s="119"/>
      <c r="P1560" s="119"/>
      <c r="Q1560" s="119"/>
      <c r="R1560" s="119" t="s">
        <v>128</v>
      </c>
      <c r="S1560" s="119">
        <v>2</v>
      </c>
      <c r="T1560" s="119"/>
      <c r="U1560" s="119"/>
      <c r="V1560" s="119"/>
      <c r="W1560" s="119"/>
      <c r="X1560" s="119"/>
      <c r="Y1560" s="119"/>
      <c r="Z1560" s="119"/>
      <c r="AA1560" s="119"/>
      <c r="AB1560" s="119"/>
      <c r="AC1560" s="119"/>
      <c r="AD1560" s="119"/>
      <c r="AE1560" s="119"/>
      <c r="AF1560" s="119"/>
      <c r="AG1560" s="119"/>
      <c r="AH1560" s="119"/>
      <c r="AI1560" s="119"/>
      <c r="AJ1560" s="119"/>
      <c r="AK1560" s="119"/>
      <c r="AL1560" s="119"/>
      <c r="AM1560" s="119"/>
      <c r="AN1560" s="119"/>
      <c r="AO1560" s="119"/>
      <c r="AP1560" s="119"/>
      <c r="AQ1560" s="119"/>
      <c r="AR1560" s="119"/>
      <c r="AS1560" s="119"/>
      <c r="AT1560" s="119"/>
      <c r="AU1560" s="119"/>
    </row>
    <row r="1561" spans="1:47" outlineLevel="1">
      <c r="A1561" s="120"/>
      <c r="B1561" s="122"/>
      <c r="C1561" s="142" t="s">
        <v>1309</v>
      </c>
      <c r="D1561" s="159"/>
      <c r="E1561" s="149">
        <v>20.9</v>
      </c>
      <c r="F1561" s="176"/>
      <c r="G1561" s="124"/>
      <c r="H1561" s="173">
        <v>0</v>
      </c>
      <c r="I1561" s="119"/>
      <c r="J1561" s="119"/>
      <c r="K1561" s="119"/>
      <c r="L1561" s="119"/>
      <c r="M1561" s="119"/>
      <c r="N1561" s="119"/>
      <c r="O1561" s="119"/>
      <c r="P1561" s="119"/>
      <c r="Q1561" s="119"/>
      <c r="R1561" s="119" t="s">
        <v>128</v>
      </c>
      <c r="S1561" s="119">
        <v>2</v>
      </c>
      <c r="T1561" s="119"/>
      <c r="U1561" s="119"/>
      <c r="V1561" s="119"/>
      <c r="W1561" s="119"/>
      <c r="X1561" s="119"/>
      <c r="Y1561" s="119"/>
      <c r="Z1561" s="119"/>
      <c r="AA1561" s="119"/>
      <c r="AB1561" s="119"/>
      <c r="AC1561" s="119"/>
      <c r="AD1561" s="119"/>
      <c r="AE1561" s="119"/>
      <c r="AF1561" s="119"/>
      <c r="AG1561" s="119"/>
      <c r="AH1561" s="119"/>
      <c r="AI1561" s="119"/>
      <c r="AJ1561" s="119"/>
      <c r="AK1561" s="119"/>
      <c r="AL1561" s="119"/>
      <c r="AM1561" s="119"/>
      <c r="AN1561" s="119"/>
      <c r="AO1561" s="119"/>
      <c r="AP1561" s="119"/>
      <c r="AQ1561" s="119"/>
      <c r="AR1561" s="119"/>
      <c r="AS1561" s="119"/>
      <c r="AT1561" s="119"/>
      <c r="AU1561" s="119"/>
    </row>
    <row r="1562" spans="1:47" outlineLevel="1">
      <c r="A1562" s="120"/>
      <c r="B1562" s="122"/>
      <c r="C1562" s="141" t="s">
        <v>214</v>
      </c>
      <c r="D1562" s="159"/>
      <c r="E1562" s="149"/>
      <c r="F1562" s="176"/>
      <c r="G1562" s="124"/>
      <c r="H1562" s="173">
        <v>0</v>
      </c>
      <c r="I1562" s="119"/>
      <c r="J1562" s="119"/>
      <c r="K1562" s="119"/>
      <c r="L1562" s="119"/>
      <c r="M1562" s="119"/>
      <c r="N1562" s="119"/>
      <c r="O1562" s="119"/>
      <c r="P1562" s="119"/>
      <c r="Q1562" s="119"/>
      <c r="R1562" s="119" t="s">
        <v>128</v>
      </c>
      <c r="S1562" s="119">
        <v>0</v>
      </c>
      <c r="T1562" s="119"/>
      <c r="U1562" s="119"/>
      <c r="V1562" s="119"/>
      <c r="W1562" s="119"/>
      <c r="X1562" s="119"/>
      <c r="Y1562" s="119"/>
      <c r="Z1562" s="119"/>
      <c r="AA1562" s="119"/>
      <c r="AB1562" s="119"/>
      <c r="AC1562" s="119"/>
      <c r="AD1562" s="119"/>
      <c r="AE1562" s="119"/>
      <c r="AF1562" s="119"/>
      <c r="AG1562" s="119"/>
      <c r="AH1562" s="119"/>
      <c r="AI1562" s="119"/>
      <c r="AJ1562" s="119"/>
      <c r="AK1562" s="119"/>
      <c r="AL1562" s="119"/>
      <c r="AM1562" s="119"/>
      <c r="AN1562" s="119"/>
      <c r="AO1562" s="119"/>
      <c r="AP1562" s="119"/>
      <c r="AQ1562" s="119"/>
      <c r="AR1562" s="119"/>
      <c r="AS1562" s="119"/>
      <c r="AT1562" s="119"/>
      <c r="AU1562" s="119"/>
    </row>
    <row r="1563" spans="1:47" outlineLevel="1">
      <c r="A1563" s="120"/>
      <c r="B1563" s="122"/>
      <c r="C1563" s="139" t="s">
        <v>1310</v>
      </c>
      <c r="D1563" s="157"/>
      <c r="E1563" s="148">
        <v>351.38400000000001</v>
      </c>
      <c r="F1563" s="176"/>
      <c r="G1563" s="124"/>
      <c r="H1563" s="173">
        <v>0</v>
      </c>
      <c r="I1563" s="119"/>
      <c r="J1563" s="119"/>
      <c r="K1563" s="119"/>
      <c r="L1563" s="119"/>
      <c r="M1563" s="119"/>
      <c r="N1563" s="119"/>
      <c r="O1563" s="119"/>
      <c r="P1563" s="119"/>
      <c r="Q1563" s="119"/>
      <c r="R1563" s="119" t="s">
        <v>128</v>
      </c>
      <c r="S1563" s="119">
        <v>0</v>
      </c>
      <c r="T1563" s="119"/>
      <c r="U1563" s="119"/>
      <c r="V1563" s="119"/>
      <c r="W1563" s="119"/>
      <c r="X1563" s="119"/>
      <c r="Y1563" s="119"/>
      <c r="Z1563" s="119"/>
      <c r="AA1563" s="119"/>
      <c r="AB1563" s="119"/>
      <c r="AC1563" s="119"/>
      <c r="AD1563" s="119"/>
      <c r="AE1563" s="119"/>
      <c r="AF1563" s="119"/>
      <c r="AG1563" s="119"/>
      <c r="AH1563" s="119"/>
      <c r="AI1563" s="119"/>
      <c r="AJ1563" s="119"/>
      <c r="AK1563" s="119"/>
      <c r="AL1563" s="119"/>
      <c r="AM1563" s="119"/>
      <c r="AN1563" s="119"/>
      <c r="AO1563" s="119"/>
      <c r="AP1563" s="119"/>
      <c r="AQ1563" s="119"/>
      <c r="AR1563" s="119"/>
      <c r="AS1563" s="119"/>
      <c r="AT1563" s="119"/>
      <c r="AU1563" s="119"/>
    </row>
    <row r="1564" spans="1:47" outlineLevel="1">
      <c r="A1564" s="120">
        <v>445</v>
      </c>
      <c r="B1564" s="122" t="s">
        <v>1311</v>
      </c>
      <c r="C1564" s="138" t="s">
        <v>1312</v>
      </c>
      <c r="D1564" s="156" t="s">
        <v>0</v>
      </c>
      <c r="E1564" s="124">
        <v>7.2</v>
      </c>
      <c r="F1564" s="176"/>
      <c r="G1564" s="124">
        <f>ROUND(E1564*F1564,2)</f>
        <v>0</v>
      </c>
      <c r="H1564" s="173" t="s">
        <v>1523</v>
      </c>
      <c r="I1564" s="119"/>
      <c r="J1564" s="119"/>
      <c r="K1564" s="119"/>
      <c r="L1564" s="119"/>
      <c r="M1564" s="119"/>
      <c r="N1564" s="119"/>
      <c r="O1564" s="119"/>
      <c r="P1564" s="119"/>
      <c r="Q1564" s="119"/>
      <c r="R1564" s="119" t="s">
        <v>126</v>
      </c>
      <c r="S1564" s="119"/>
      <c r="T1564" s="119"/>
      <c r="U1564" s="119"/>
      <c r="V1564" s="119"/>
      <c r="W1564" s="119"/>
      <c r="X1564" s="119"/>
      <c r="Y1564" s="119"/>
      <c r="Z1564" s="119"/>
      <c r="AA1564" s="119"/>
      <c r="AB1564" s="119"/>
      <c r="AC1564" s="119"/>
      <c r="AD1564" s="119"/>
      <c r="AE1564" s="119"/>
      <c r="AF1564" s="119"/>
      <c r="AG1564" s="119"/>
      <c r="AH1564" s="119"/>
      <c r="AI1564" s="119"/>
      <c r="AJ1564" s="119"/>
      <c r="AK1564" s="119"/>
      <c r="AL1564" s="119"/>
      <c r="AM1564" s="119"/>
      <c r="AN1564" s="119"/>
      <c r="AO1564" s="119"/>
      <c r="AP1564" s="119"/>
      <c r="AQ1564" s="119"/>
      <c r="AR1564" s="119"/>
      <c r="AS1564" s="119"/>
      <c r="AT1564" s="119"/>
      <c r="AU1564" s="119"/>
    </row>
    <row r="1565" spans="1:47">
      <c r="A1565" s="121" t="s">
        <v>121</v>
      </c>
      <c r="B1565" s="123" t="s">
        <v>91</v>
      </c>
      <c r="C1565" s="140" t="s">
        <v>92</v>
      </c>
      <c r="D1565" s="158"/>
      <c r="E1565" s="125"/>
      <c r="F1565" s="177"/>
      <c r="G1565" s="125">
        <f>SUMIF(R1566:R1632,"&lt;&gt;NOR",G1566:G1632)</f>
        <v>0</v>
      </c>
      <c r="H1565" s="174"/>
      <c r="I1565" s="119"/>
      <c r="R1565" t="s">
        <v>122</v>
      </c>
    </row>
    <row r="1566" spans="1:47" outlineLevel="1">
      <c r="A1566" s="120">
        <v>446</v>
      </c>
      <c r="B1566" s="122" t="s">
        <v>1313</v>
      </c>
      <c r="C1566" s="138" t="s">
        <v>1314</v>
      </c>
      <c r="D1566" s="156" t="s">
        <v>179</v>
      </c>
      <c r="E1566" s="124">
        <v>642.28</v>
      </c>
      <c r="F1566" s="176"/>
      <c r="G1566" s="124">
        <f>ROUND(E1566*F1566,2)</f>
        <v>0</v>
      </c>
      <c r="H1566" s="173" t="s">
        <v>1523</v>
      </c>
      <c r="I1566" s="119"/>
      <c r="J1566" s="119"/>
      <c r="K1566" s="119"/>
      <c r="L1566" s="119"/>
      <c r="M1566" s="119"/>
      <c r="N1566" s="119"/>
      <c r="O1566" s="119"/>
      <c r="P1566" s="119"/>
      <c r="Q1566" s="119"/>
      <c r="R1566" s="119" t="s">
        <v>126</v>
      </c>
      <c r="S1566" s="119"/>
      <c r="T1566" s="119"/>
      <c r="U1566" s="119"/>
      <c r="V1566" s="119"/>
      <c r="W1566" s="119"/>
      <c r="X1566" s="119"/>
      <c r="Y1566" s="119"/>
      <c r="Z1566" s="119"/>
      <c r="AA1566" s="119"/>
      <c r="AB1566" s="119"/>
      <c r="AC1566" s="119"/>
      <c r="AD1566" s="119"/>
      <c r="AE1566" s="119"/>
      <c r="AF1566" s="119"/>
      <c r="AG1566" s="119"/>
      <c r="AH1566" s="119"/>
      <c r="AI1566" s="119"/>
      <c r="AJ1566" s="119"/>
      <c r="AK1566" s="119"/>
      <c r="AL1566" s="119"/>
      <c r="AM1566" s="119"/>
      <c r="AN1566" s="119"/>
      <c r="AO1566" s="119"/>
      <c r="AP1566" s="119"/>
      <c r="AQ1566" s="119"/>
      <c r="AR1566" s="119"/>
      <c r="AS1566" s="119"/>
      <c r="AT1566" s="119"/>
      <c r="AU1566" s="119"/>
    </row>
    <row r="1567" spans="1:47" outlineLevel="1">
      <c r="A1567" s="120"/>
      <c r="B1567" s="122"/>
      <c r="C1567" s="139" t="s">
        <v>187</v>
      </c>
      <c r="D1567" s="157"/>
      <c r="E1567" s="148"/>
      <c r="F1567" s="176"/>
      <c r="G1567" s="124"/>
      <c r="H1567" s="173">
        <v>0</v>
      </c>
      <c r="I1567" s="119"/>
      <c r="J1567" s="119"/>
      <c r="K1567" s="119"/>
      <c r="L1567" s="119"/>
      <c r="M1567" s="119"/>
      <c r="N1567" s="119"/>
      <c r="O1567" s="119"/>
      <c r="P1567" s="119"/>
      <c r="Q1567" s="119"/>
      <c r="R1567" s="119" t="s">
        <v>128</v>
      </c>
      <c r="S1567" s="119">
        <v>0</v>
      </c>
      <c r="T1567" s="119"/>
      <c r="U1567" s="119"/>
      <c r="V1567" s="119"/>
      <c r="W1567" s="119"/>
      <c r="X1567" s="119"/>
      <c r="Y1567" s="119"/>
      <c r="Z1567" s="119"/>
      <c r="AA1567" s="119"/>
      <c r="AB1567" s="119"/>
      <c r="AC1567" s="119"/>
      <c r="AD1567" s="119"/>
      <c r="AE1567" s="119"/>
      <c r="AF1567" s="119"/>
      <c r="AG1567" s="119"/>
      <c r="AH1567" s="119"/>
      <c r="AI1567" s="119"/>
      <c r="AJ1567" s="119"/>
      <c r="AK1567" s="119"/>
      <c r="AL1567" s="119"/>
      <c r="AM1567" s="119"/>
      <c r="AN1567" s="119"/>
      <c r="AO1567" s="119"/>
      <c r="AP1567" s="119"/>
      <c r="AQ1567" s="119"/>
      <c r="AR1567" s="119"/>
      <c r="AS1567" s="119"/>
      <c r="AT1567" s="119"/>
      <c r="AU1567" s="119"/>
    </row>
    <row r="1568" spans="1:47" ht="22.5" outlineLevel="1">
      <c r="A1568" s="120"/>
      <c r="B1568" s="122"/>
      <c r="C1568" s="139" t="s">
        <v>188</v>
      </c>
      <c r="D1568" s="157"/>
      <c r="E1568" s="148"/>
      <c r="F1568" s="176"/>
      <c r="G1568" s="124"/>
      <c r="H1568" s="173">
        <v>0</v>
      </c>
      <c r="I1568" s="119"/>
      <c r="J1568" s="119"/>
      <c r="K1568" s="119"/>
      <c r="L1568" s="119"/>
      <c r="M1568" s="119"/>
      <c r="N1568" s="119"/>
      <c r="O1568" s="119"/>
      <c r="P1568" s="119"/>
      <c r="Q1568" s="119"/>
      <c r="R1568" s="119" t="s">
        <v>128</v>
      </c>
      <c r="S1568" s="119">
        <v>0</v>
      </c>
      <c r="T1568" s="119"/>
      <c r="U1568" s="119"/>
      <c r="V1568" s="119"/>
      <c r="W1568" s="119"/>
      <c r="X1568" s="119"/>
      <c r="Y1568" s="119"/>
      <c r="Z1568" s="119"/>
      <c r="AA1568" s="119"/>
      <c r="AB1568" s="119"/>
      <c r="AC1568" s="119"/>
      <c r="AD1568" s="119"/>
      <c r="AE1568" s="119"/>
      <c r="AF1568" s="119"/>
      <c r="AG1568" s="119"/>
      <c r="AH1568" s="119"/>
      <c r="AI1568" s="119"/>
      <c r="AJ1568" s="119"/>
      <c r="AK1568" s="119"/>
      <c r="AL1568" s="119"/>
      <c r="AM1568" s="119"/>
      <c r="AN1568" s="119"/>
      <c r="AO1568" s="119"/>
      <c r="AP1568" s="119"/>
      <c r="AQ1568" s="119"/>
      <c r="AR1568" s="119"/>
      <c r="AS1568" s="119"/>
      <c r="AT1568" s="119"/>
      <c r="AU1568" s="119"/>
    </row>
    <row r="1569" spans="1:47" outlineLevel="1">
      <c r="A1569" s="120"/>
      <c r="B1569" s="122"/>
      <c r="C1569" s="139" t="s">
        <v>741</v>
      </c>
      <c r="D1569" s="157"/>
      <c r="E1569" s="148">
        <v>266.95999999999998</v>
      </c>
      <c r="F1569" s="176"/>
      <c r="G1569" s="124"/>
      <c r="H1569" s="173">
        <v>0</v>
      </c>
      <c r="I1569" s="119"/>
      <c r="J1569" s="119"/>
      <c r="K1569" s="119"/>
      <c r="L1569" s="119"/>
      <c r="M1569" s="119"/>
      <c r="N1569" s="119"/>
      <c r="O1569" s="119"/>
      <c r="P1569" s="119"/>
      <c r="Q1569" s="119"/>
      <c r="R1569" s="119" t="s">
        <v>128</v>
      </c>
      <c r="S1569" s="119">
        <v>0</v>
      </c>
      <c r="T1569" s="119"/>
      <c r="U1569" s="119"/>
      <c r="V1569" s="119"/>
      <c r="W1569" s="119"/>
      <c r="X1569" s="119"/>
      <c r="Y1569" s="119"/>
      <c r="Z1569" s="119"/>
      <c r="AA1569" s="119"/>
      <c r="AB1569" s="119"/>
      <c r="AC1569" s="119"/>
      <c r="AD1569" s="119"/>
      <c r="AE1569" s="119"/>
      <c r="AF1569" s="119"/>
      <c r="AG1569" s="119"/>
      <c r="AH1569" s="119"/>
      <c r="AI1569" s="119"/>
      <c r="AJ1569" s="119"/>
      <c r="AK1569" s="119"/>
      <c r="AL1569" s="119"/>
      <c r="AM1569" s="119"/>
      <c r="AN1569" s="119"/>
      <c r="AO1569" s="119"/>
      <c r="AP1569" s="119"/>
      <c r="AQ1569" s="119"/>
      <c r="AR1569" s="119"/>
      <c r="AS1569" s="119"/>
      <c r="AT1569" s="119"/>
      <c r="AU1569" s="119"/>
    </row>
    <row r="1570" spans="1:47" outlineLevel="1">
      <c r="A1570" s="120"/>
      <c r="B1570" s="122"/>
      <c r="C1570" s="139" t="s">
        <v>743</v>
      </c>
      <c r="D1570" s="157"/>
      <c r="E1570" s="148">
        <v>77.8</v>
      </c>
      <c r="F1570" s="176"/>
      <c r="G1570" s="124"/>
      <c r="H1570" s="173">
        <v>0</v>
      </c>
      <c r="I1570" s="119"/>
      <c r="J1570" s="119"/>
      <c r="K1570" s="119"/>
      <c r="L1570" s="119"/>
      <c r="M1570" s="119"/>
      <c r="N1570" s="119"/>
      <c r="O1570" s="119"/>
      <c r="P1570" s="119"/>
      <c r="Q1570" s="119"/>
      <c r="R1570" s="119" t="s">
        <v>128</v>
      </c>
      <c r="S1570" s="119">
        <v>0</v>
      </c>
      <c r="T1570" s="119"/>
      <c r="U1570" s="119"/>
      <c r="V1570" s="119"/>
      <c r="W1570" s="119"/>
      <c r="X1570" s="119"/>
      <c r="Y1570" s="119"/>
      <c r="Z1570" s="119"/>
      <c r="AA1570" s="119"/>
      <c r="AB1570" s="119"/>
      <c r="AC1570" s="119"/>
      <c r="AD1570" s="119"/>
      <c r="AE1570" s="119"/>
      <c r="AF1570" s="119"/>
      <c r="AG1570" s="119"/>
      <c r="AH1570" s="119"/>
      <c r="AI1570" s="119"/>
      <c r="AJ1570" s="119"/>
      <c r="AK1570" s="119"/>
      <c r="AL1570" s="119"/>
      <c r="AM1570" s="119"/>
      <c r="AN1570" s="119"/>
      <c r="AO1570" s="119"/>
      <c r="AP1570" s="119"/>
      <c r="AQ1570" s="119"/>
      <c r="AR1570" s="119"/>
      <c r="AS1570" s="119"/>
      <c r="AT1570" s="119"/>
      <c r="AU1570" s="119"/>
    </row>
    <row r="1571" spans="1:47" outlineLevel="1">
      <c r="A1571" s="120"/>
      <c r="B1571" s="122"/>
      <c r="C1571" s="139" t="s">
        <v>744</v>
      </c>
      <c r="D1571" s="157"/>
      <c r="E1571" s="148">
        <v>49.28</v>
      </c>
      <c r="F1571" s="176"/>
      <c r="G1571" s="124"/>
      <c r="H1571" s="173">
        <v>0</v>
      </c>
      <c r="I1571" s="119"/>
      <c r="J1571" s="119"/>
      <c r="K1571" s="119"/>
      <c r="L1571" s="119"/>
      <c r="M1571" s="119"/>
      <c r="N1571" s="119"/>
      <c r="O1571" s="119"/>
      <c r="P1571" s="119"/>
      <c r="Q1571" s="119"/>
      <c r="R1571" s="119" t="s">
        <v>128</v>
      </c>
      <c r="S1571" s="119">
        <v>0</v>
      </c>
      <c r="T1571" s="119"/>
      <c r="U1571" s="119"/>
      <c r="V1571" s="119"/>
      <c r="W1571" s="119"/>
      <c r="X1571" s="119"/>
      <c r="Y1571" s="119"/>
      <c r="Z1571" s="119"/>
      <c r="AA1571" s="119"/>
      <c r="AB1571" s="119"/>
      <c r="AC1571" s="119"/>
      <c r="AD1571" s="119"/>
      <c r="AE1571" s="119"/>
      <c r="AF1571" s="119"/>
      <c r="AG1571" s="119"/>
      <c r="AH1571" s="119"/>
      <c r="AI1571" s="119"/>
      <c r="AJ1571" s="119"/>
      <c r="AK1571" s="119"/>
      <c r="AL1571" s="119"/>
      <c r="AM1571" s="119"/>
      <c r="AN1571" s="119"/>
      <c r="AO1571" s="119"/>
      <c r="AP1571" s="119"/>
      <c r="AQ1571" s="119"/>
      <c r="AR1571" s="119"/>
      <c r="AS1571" s="119"/>
      <c r="AT1571" s="119"/>
      <c r="AU1571" s="119"/>
    </row>
    <row r="1572" spans="1:47" outlineLevel="1">
      <c r="A1572" s="120"/>
      <c r="B1572" s="122"/>
      <c r="C1572" s="139" t="s">
        <v>745</v>
      </c>
      <c r="D1572" s="157"/>
      <c r="E1572" s="148">
        <v>108.69</v>
      </c>
      <c r="F1572" s="176"/>
      <c r="G1572" s="124"/>
      <c r="H1572" s="173">
        <v>0</v>
      </c>
      <c r="I1572" s="119"/>
      <c r="J1572" s="119"/>
      <c r="K1572" s="119"/>
      <c r="L1572" s="119"/>
      <c r="M1572" s="119"/>
      <c r="N1572" s="119"/>
      <c r="O1572" s="119"/>
      <c r="P1572" s="119"/>
      <c r="Q1572" s="119"/>
      <c r="R1572" s="119" t="s">
        <v>128</v>
      </c>
      <c r="S1572" s="119">
        <v>0</v>
      </c>
      <c r="T1572" s="119"/>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row>
    <row r="1573" spans="1:47" outlineLevel="1">
      <c r="A1573" s="120"/>
      <c r="B1573" s="122"/>
      <c r="C1573" s="139" t="s">
        <v>752</v>
      </c>
      <c r="D1573" s="157"/>
      <c r="E1573" s="148">
        <v>139.55000000000001</v>
      </c>
      <c r="F1573" s="176"/>
      <c r="G1573" s="124"/>
      <c r="H1573" s="173">
        <v>0</v>
      </c>
      <c r="I1573" s="119"/>
      <c r="J1573" s="119"/>
      <c r="K1573" s="119"/>
      <c r="L1573" s="119"/>
      <c r="M1573" s="119"/>
      <c r="N1573" s="119"/>
      <c r="O1573" s="119"/>
      <c r="P1573" s="119"/>
      <c r="Q1573" s="119"/>
      <c r="R1573" s="119" t="s">
        <v>128</v>
      </c>
      <c r="S1573" s="119">
        <v>0</v>
      </c>
      <c r="T1573" s="119"/>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row>
    <row r="1574" spans="1:47" outlineLevel="1">
      <c r="A1574" s="120">
        <v>447</v>
      </c>
      <c r="B1574" s="122" t="s">
        <v>1315</v>
      </c>
      <c r="C1574" s="138" t="s">
        <v>1316</v>
      </c>
      <c r="D1574" s="156" t="s">
        <v>179</v>
      </c>
      <c r="E1574" s="124">
        <v>669.25599999999997</v>
      </c>
      <c r="F1574" s="176"/>
      <c r="G1574" s="124">
        <f>ROUND(E1574*F1574,2)</f>
        <v>0</v>
      </c>
      <c r="H1574" s="173" t="s">
        <v>1523</v>
      </c>
      <c r="I1574" s="119"/>
      <c r="J1574" s="119"/>
      <c r="K1574" s="119"/>
      <c r="L1574" s="119"/>
      <c r="M1574" s="119"/>
      <c r="N1574" s="119"/>
      <c r="O1574" s="119"/>
      <c r="P1574" s="119"/>
      <c r="Q1574" s="119"/>
      <c r="R1574" s="119" t="s">
        <v>126</v>
      </c>
      <c r="S1574" s="119"/>
      <c r="T1574" s="119"/>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row>
    <row r="1575" spans="1:47" outlineLevel="1">
      <c r="A1575" s="120"/>
      <c r="B1575" s="122"/>
      <c r="C1575" s="139" t="s">
        <v>187</v>
      </c>
      <c r="D1575" s="157"/>
      <c r="E1575" s="148"/>
      <c r="F1575" s="176"/>
      <c r="G1575" s="124"/>
      <c r="H1575" s="173">
        <v>0</v>
      </c>
      <c r="I1575" s="119"/>
      <c r="J1575" s="119"/>
      <c r="K1575" s="119"/>
      <c r="L1575" s="119"/>
      <c r="M1575" s="119"/>
      <c r="N1575" s="119"/>
      <c r="O1575" s="119"/>
      <c r="P1575" s="119"/>
      <c r="Q1575" s="119"/>
      <c r="R1575" s="119" t="s">
        <v>128</v>
      </c>
      <c r="S1575" s="119">
        <v>0</v>
      </c>
      <c r="T1575" s="119"/>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row>
    <row r="1576" spans="1:47" ht="22.5" outlineLevel="1">
      <c r="A1576" s="120"/>
      <c r="B1576" s="122"/>
      <c r="C1576" s="139" t="s">
        <v>188</v>
      </c>
      <c r="D1576" s="157"/>
      <c r="E1576" s="148"/>
      <c r="F1576" s="176"/>
      <c r="G1576" s="124"/>
      <c r="H1576" s="173">
        <v>0</v>
      </c>
      <c r="I1576" s="119"/>
      <c r="J1576" s="119"/>
      <c r="K1576" s="119"/>
      <c r="L1576" s="119"/>
      <c r="M1576" s="119"/>
      <c r="N1576" s="119"/>
      <c r="O1576" s="119"/>
      <c r="P1576" s="119"/>
      <c r="Q1576" s="119"/>
      <c r="R1576" s="119" t="s">
        <v>128</v>
      </c>
      <c r="S1576" s="119">
        <v>0</v>
      </c>
      <c r="T1576" s="119"/>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row>
    <row r="1577" spans="1:47" outlineLevel="1">
      <c r="A1577" s="120"/>
      <c r="B1577" s="122"/>
      <c r="C1577" s="139" t="s">
        <v>741</v>
      </c>
      <c r="D1577" s="157"/>
      <c r="E1577" s="148">
        <v>266.95999999999998</v>
      </c>
      <c r="F1577" s="176"/>
      <c r="G1577" s="124"/>
      <c r="H1577" s="173">
        <v>0</v>
      </c>
      <c r="I1577" s="119"/>
      <c r="J1577" s="119"/>
      <c r="K1577" s="119"/>
      <c r="L1577" s="119"/>
      <c r="M1577" s="119"/>
      <c r="N1577" s="119"/>
      <c r="O1577" s="119"/>
      <c r="P1577" s="119"/>
      <c r="Q1577" s="119"/>
      <c r="R1577" s="119" t="s">
        <v>128</v>
      </c>
      <c r="S1577" s="119">
        <v>0</v>
      </c>
      <c r="T1577" s="119"/>
      <c r="U1577" s="119"/>
      <c r="V1577" s="119"/>
      <c r="W1577" s="119"/>
      <c r="X1577" s="119"/>
      <c r="Y1577" s="119"/>
      <c r="Z1577" s="119"/>
      <c r="AA1577" s="119"/>
      <c r="AB1577" s="119"/>
      <c r="AC1577" s="119"/>
      <c r="AD1577" s="119"/>
      <c r="AE1577" s="119"/>
      <c r="AF1577" s="119"/>
      <c r="AG1577" s="119"/>
      <c r="AH1577" s="119"/>
      <c r="AI1577" s="119"/>
      <c r="AJ1577" s="119"/>
      <c r="AK1577" s="119"/>
      <c r="AL1577" s="119"/>
      <c r="AM1577" s="119"/>
      <c r="AN1577" s="119"/>
      <c r="AO1577" s="119"/>
      <c r="AP1577" s="119"/>
      <c r="AQ1577" s="119"/>
      <c r="AR1577" s="119"/>
      <c r="AS1577" s="119"/>
      <c r="AT1577" s="119"/>
      <c r="AU1577" s="119"/>
    </row>
    <row r="1578" spans="1:47" outlineLevel="1">
      <c r="A1578" s="120"/>
      <c r="B1578" s="122"/>
      <c r="C1578" s="139" t="s">
        <v>743</v>
      </c>
      <c r="D1578" s="157"/>
      <c r="E1578" s="148">
        <v>77.8</v>
      </c>
      <c r="F1578" s="176"/>
      <c r="G1578" s="124"/>
      <c r="H1578" s="173">
        <v>0</v>
      </c>
      <c r="I1578" s="119"/>
      <c r="J1578" s="119"/>
      <c r="K1578" s="119"/>
      <c r="L1578" s="119"/>
      <c r="M1578" s="119"/>
      <c r="N1578" s="119"/>
      <c r="O1578" s="119"/>
      <c r="P1578" s="119"/>
      <c r="Q1578" s="119"/>
      <c r="R1578" s="119" t="s">
        <v>128</v>
      </c>
      <c r="S1578" s="119">
        <v>0</v>
      </c>
      <c r="T1578" s="119"/>
      <c r="U1578" s="119"/>
      <c r="V1578" s="119"/>
      <c r="W1578" s="119"/>
      <c r="X1578" s="119"/>
      <c r="Y1578" s="119"/>
      <c r="Z1578" s="119"/>
      <c r="AA1578" s="119"/>
      <c r="AB1578" s="119"/>
      <c r="AC1578" s="119"/>
      <c r="AD1578" s="119"/>
      <c r="AE1578" s="119"/>
      <c r="AF1578" s="119"/>
      <c r="AG1578" s="119"/>
      <c r="AH1578" s="119"/>
      <c r="AI1578" s="119"/>
      <c r="AJ1578" s="119"/>
      <c r="AK1578" s="119"/>
      <c r="AL1578" s="119"/>
      <c r="AM1578" s="119"/>
      <c r="AN1578" s="119"/>
      <c r="AO1578" s="119"/>
      <c r="AP1578" s="119"/>
      <c r="AQ1578" s="119"/>
      <c r="AR1578" s="119"/>
      <c r="AS1578" s="119"/>
      <c r="AT1578" s="119"/>
      <c r="AU1578" s="119"/>
    </row>
    <row r="1579" spans="1:47" outlineLevel="1">
      <c r="A1579" s="120"/>
      <c r="B1579" s="122"/>
      <c r="C1579" s="139" t="s">
        <v>744</v>
      </c>
      <c r="D1579" s="157"/>
      <c r="E1579" s="148">
        <v>49.28</v>
      </c>
      <c r="F1579" s="176"/>
      <c r="G1579" s="124"/>
      <c r="H1579" s="173">
        <v>0</v>
      </c>
      <c r="I1579" s="119"/>
      <c r="J1579" s="119"/>
      <c r="K1579" s="119"/>
      <c r="L1579" s="119"/>
      <c r="M1579" s="119"/>
      <c r="N1579" s="119"/>
      <c r="O1579" s="119"/>
      <c r="P1579" s="119"/>
      <c r="Q1579" s="119"/>
      <c r="R1579" s="119" t="s">
        <v>128</v>
      </c>
      <c r="S1579" s="119">
        <v>0</v>
      </c>
      <c r="T1579" s="119"/>
      <c r="U1579" s="119"/>
      <c r="V1579" s="119"/>
      <c r="W1579" s="119"/>
      <c r="X1579" s="119"/>
      <c r="Y1579" s="119"/>
      <c r="Z1579" s="119"/>
      <c r="AA1579" s="119"/>
      <c r="AB1579" s="119"/>
      <c r="AC1579" s="119"/>
      <c r="AD1579" s="119"/>
      <c r="AE1579" s="119"/>
      <c r="AF1579" s="119"/>
      <c r="AG1579" s="119"/>
      <c r="AH1579" s="119"/>
      <c r="AI1579" s="119"/>
      <c r="AJ1579" s="119"/>
      <c r="AK1579" s="119"/>
      <c r="AL1579" s="119"/>
      <c r="AM1579" s="119"/>
      <c r="AN1579" s="119"/>
      <c r="AO1579" s="119"/>
      <c r="AP1579" s="119"/>
      <c r="AQ1579" s="119"/>
      <c r="AR1579" s="119"/>
      <c r="AS1579" s="119"/>
      <c r="AT1579" s="119"/>
      <c r="AU1579" s="119"/>
    </row>
    <row r="1580" spans="1:47" outlineLevel="1">
      <c r="A1580" s="120"/>
      <c r="B1580" s="122"/>
      <c r="C1580" s="139" t="s">
        <v>745</v>
      </c>
      <c r="D1580" s="157"/>
      <c r="E1580" s="148">
        <v>108.69</v>
      </c>
      <c r="F1580" s="176"/>
      <c r="G1580" s="124"/>
      <c r="H1580" s="173">
        <v>0</v>
      </c>
      <c r="I1580" s="119"/>
      <c r="J1580" s="119"/>
      <c r="K1580" s="119"/>
      <c r="L1580" s="119"/>
      <c r="M1580" s="119"/>
      <c r="N1580" s="119"/>
      <c r="O1580" s="119"/>
      <c r="P1580" s="119"/>
      <c r="Q1580" s="119"/>
      <c r="R1580" s="119" t="s">
        <v>128</v>
      </c>
      <c r="S1580" s="119">
        <v>0</v>
      </c>
      <c r="T1580" s="119"/>
      <c r="U1580" s="119"/>
      <c r="V1580" s="119"/>
      <c r="W1580" s="119"/>
      <c r="X1580" s="119"/>
      <c r="Y1580" s="119"/>
      <c r="Z1580" s="119"/>
      <c r="AA1580" s="119"/>
      <c r="AB1580" s="119"/>
      <c r="AC1580" s="119"/>
      <c r="AD1580" s="119"/>
      <c r="AE1580" s="119"/>
      <c r="AF1580" s="119"/>
      <c r="AG1580" s="119"/>
      <c r="AH1580" s="119"/>
      <c r="AI1580" s="119"/>
      <c r="AJ1580" s="119"/>
      <c r="AK1580" s="119"/>
      <c r="AL1580" s="119"/>
      <c r="AM1580" s="119"/>
      <c r="AN1580" s="119"/>
      <c r="AO1580" s="119"/>
      <c r="AP1580" s="119"/>
      <c r="AQ1580" s="119"/>
      <c r="AR1580" s="119"/>
      <c r="AS1580" s="119"/>
      <c r="AT1580" s="119"/>
      <c r="AU1580" s="119"/>
    </row>
    <row r="1581" spans="1:47" outlineLevel="1">
      <c r="A1581" s="120"/>
      <c r="B1581" s="122"/>
      <c r="C1581" s="139" t="s">
        <v>752</v>
      </c>
      <c r="D1581" s="157"/>
      <c r="E1581" s="148">
        <v>139.55000000000001</v>
      </c>
      <c r="F1581" s="176"/>
      <c r="G1581" s="124"/>
      <c r="H1581" s="173">
        <v>0</v>
      </c>
      <c r="I1581" s="119"/>
      <c r="J1581" s="119"/>
      <c r="K1581" s="119"/>
      <c r="L1581" s="119"/>
      <c r="M1581" s="119"/>
      <c r="N1581" s="119"/>
      <c r="O1581" s="119"/>
      <c r="P1581" s="119"/>
      <c r="Q1581" s="119"/>
      <c r="R1581" s="119" t="s">
        <v>128</v>
      </c>
      <c r="S1581" s="119">
        <v>0</v>
      </c>
      <c r="T1581" s="119"/>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row>
    <row r="1582" spans="1:47" outlineLevel="1">
      <c r="A1582" s="120"/>
      <c r="B1582" s="122"/>
      <c r="C1582" s="139" t="s">
        <v>1317</v>
      </c>
      <c r="D1582" s="157"/>
      <c r="E1582" s="148">
        <v>26.975999999999999</v>
      </c>
      <c r="F1582" s="176"/>
      <c r="G1582" s="124"/>
      <c r="H1582" s="173">
        <v>0</v>
      </c>
      <c r="I1582" s="119"/>
      <c r="J1582" s="119"/>
      <c r="K1582" s="119"/>
      <c r="L1582" s="119"/>
      <c r="M1582" s="119"/>
      <c r="N1582" s="119"/>
      <c r="O1582" s="119"/>
      <c r="P1582" s="119"/>
      <c r="Q1582" s="119"/>
      <c r="R1582" s="119" t="s">
        <v>128</v>
      </c>
      <c r="S1582" s="119">
        <v>0</v>
      </c>
      <c r="T1582" s="119"/>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row>
    <row r="1583" spans="1:47" outlineLevel="1">
      <c r="A1583" s="120">
        <v>448</v>
      </c>
      <c r="B1583" s="122" t="s">
        <v>1318</v>
      </c>
      <c r="C1583" s="138" t="s">
        <v>1319</v>
      </c>
      <c r="D1583" s="156" t="s">
        <v>263</v>
      </c>
      <c r="E1583" s="124">
        <v>449.6</v>
      </c>
      <c r="F1583" s="176"/>
      <c r="G1583" s="124">
        <f>ROUND(E1583*F1583,2)</f>
        <v>0</v>
      </c>
      <c r="H1583" s="173" t="s">
        <v>1523</v>
      </c>
      <c r="I1583" s="119"/>
      <c r="J1583" s="119"/>
      <c r="K1583" s="119"/>
      <c r="L1583" s="119"/>
      <c r="M1583" s="119"/>
      <c r="N1583" s="119"/>
      <c r="O1583" s="119"/>
      <c r="P1583" s="119"/>
      <c r="Q1583" s="119"/>
      <c r="R1583" s="119" t="s">
        <v>126</v>
      </c>
      <c r="S1583" s="119"/>
      <c r="T1583" s="119"/>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row>
    <row r="1584" spans="1:47" outlineLevel="1">
      <c r="A1584" s="120"/>
      <c r="B1584" s="122"/>
      <c r="C1584" s="139" t="s">
        <v>187</v>
      </c>
      <c r="D1584" s="157"/>
      <c r="E1584" s="148"/>
      <c r="F1584" s="176"/>
      <c r="G1584" s="124"/>
      <c r="H1584" s="173">
        <v>0</v>
      </c>
      <c r="I1584" s="119"/>
      <c r="J1584" s="119"/>
      <c r="K1584" s="119"/>
      <c r="L1584" s="119"/>
      <c r="M1584" s="119"/>
      <c r="N1584" s="119"/>
      <c r="O1584" s="119"/>
      <c r="P1584" s="119"/>
      <c r="Q1584" s="119"/>
      <c r="R1584" s="119" t="s">
        <v>128</v>
      </c>
      <c r="S1584" s="119">
        <v>0</v>
      </c>
      <c r="T1584" s="119"/>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row>
    <row r="1585" spans="1:47" ht="22.5" outlineLevel="1">
      <c r="A1585" s="120"/>
      <c r="B1585" s="122"/>
      <c r="C1585" s="139" t="s">
        <v>188</v>
      </c>
      <c r="D1585" s="157"/>
      <c r="E1585" s="148"/>
      <c r="F1585" s="176"/>
      <c r="G1585" s="124"/>
      <c r="H1585" s="173">
        <v>0</v>
      </c>
      <c r="I1585" s="119"/>
      <c r="J1585" s="119"/>
      <c r="K1585" s="119"/>
      <c r="L1585" s="119"/>
      <c r="M1585" s="119"/>
      <c r="N1585" s="119"/>
      <c r="O1585" s="119"/>
      <c r="P1585" s="119"/>
      <c r="Q1585" s="119"/>
      <c r="R1585" s="119" t="s">
        <v>128</v>
      </c>
      <c r="S1585" s="119">
        <v>0</v>
      </c>
      <c r="T1585" s="119"/>
      <c r="U1585" s="119"/>
      <c r="V1585" s="119"/>
      <c r="W1585" s="119"/>
      <c r="X1585" s="119"/>
      <c r="Y1585" s="119"/>
      <c r="Z1585" s="119"/>
      <c r="AA1585" s="119"/>
      <c r="AB1585" s="119"/>
      <c r="AC1585" s="119"/>
      <c r="AD1585" s="119"/>
      <c r="AE1585" s="119"/>
      <c r="AF1585" s="119"/>
      <c r="AG1585" s="119"/>
      <c r="AH1585" s="119"/>
      <c r="AI1585" s="119"/>
      <c r="AJ1585" s="119"/>
      <c r="AK1585" s="119"/>
      <c r="AL1585" s="119"/>
      <c r="AM1585" s="119"/>
      <c r="AN1585" s="119"/>
      <c r="AO1585" s="119"/>
      <c r="AP1585" s="119"/>
      <c r="AQ1585" s="119"/>
      <c r="AR1585" s="119"/>
      <c r="AS1585" s="119"/>
      <c r="AT1585" s="119"/>
      <c r="AU1585" s="119"/>
    </row>
    <row r="1586" spans="1:47" outlineLevel="1">
      <c r="A1586" s="120"/>
      <c r="B1586" s="122"/>
      <c r="C1586" s="139" t="s">
        <v>1320</v>
      </c>
      <c r="D1586" s="157"/>
      <c r="E1586" s="148">
        <v>449.6</v>
      </c>
      <c r="F1586" s="176"/>
      <c r="G1586" s="124"/>
      <c r="H1586" s="173">
        <v>0</v>
      </c>
      <c r="I1586" s="119"/>
      <c r="J1586" s="119"/>
      <c r="K1586" s="119"/>
      <c r="L1586" s="119"/>
      <c r="M1586" s="119"/>
      <c r="N1586" s="119"/>
      <c r="O1586" s="119"/>
      <c r="P1586" s="119"/>
      <c r="Q1586" s="119"/>
      <c r="R1586" s="119" t="s">
        <v>128</v>
      </c>
      <c r="S1586" s="119">
        <v>0</v>
      </c>
      <c r="T1586" s="119"/>
      <c r="U1586" s="119"/>
      <c r="V1586" s="119"/>
      <c r="W1586" s="119"/>
      <c r="X1586" s="119"/>
      <c r="Y1586" s="119"/>
      <c r="Z1586" s="119"/>
      <c r="AA1586" s="119"/>
      <c r="AB1586" s="119"/>
      <c r="AC1586" s="119"/>
      <c r="AD1586" s="119"/>
      <c r="AE1586" s="119"/>
      <c r="AF1586" s="119"/>
      <c r="AG1586" s="119"/>
      <c r="AH1586" s="119"/>
      <c r="AI1586" s="119"/>
      <c r="AJ1586" s="119"/>
      <c r="AK1586" s="119"/>
      <c r="AL1586" s="119"/>
      <c r="AM1586" s="119"/>
      <c r="AN1586" s="119"/>
      <c r="AO1586" s="119"/>
      <c r="AP1586" s="119"/>
      <c r="AQ1586" s="119"/>
      <c r="AR1586" s="119"/>
      <c r="AS1586" s="119"/>
      <c r="AT1586" s="119"/>
      <c r="AU1586" s="119"/>
    </row>
    <row r="1587" spans="1:47" ht="22.5" outlineLevel="1">
      <c r="A1587" s="120">
        <v>449</v>
      </c>
      <c r="B1587" s="122" t="s">
        <v>1321</v>
      </c>
      <c r="C1587" s="138" t="s">
        <v>1322</v>
      </c>
      <c r="D1587" s="156" t="s">
        <v>179</v>
      </c>
      <c r="E1587" s="124">
        <v>642.28</v>
      </c>
      <c r="F1587" s="176"/>
      <c r="G1587" s="124">
        <f>ROUND(E1587*F1587,2)</f>
        <v>0</v>
      </c>
      <c r="H1587" s="173" t="s">
        <v>1523</v>
      </c>
      <c r="I1587" s="119"/>
      <c r="J1587" s="119"/>
      <c r="K1587" s="119"/>
      <c r="L1587" s="119"/>
      <c r="M1587" s="119"/>
      <c r="N1587" s="119"/>
      <c r="O1587" s="119"/>
      <c r="P1587" s="119"/>
      <c r="Q1587" s="119"/>
      <c r="R1587" s="119" t="s">
        <v>126</v>
      </c>
      <c r="S1587" s="119"/>
      <c r="T1587" s="119"/>
      <c r="U1587" s="119"/>
      <c r="V1587" s="119"/>
      <c r="W1587" s="119"/>
      <c r="X1587" s="119"/>
      <c r="Y1587" s="119"/>
      <c r="Z1587" s="119"/>
      <c r="AA1587" s="119"/>
      <c r="AB1587" s="119"/>
      <c r="AC1587" s="119"/>
      <c r="AD1587" s="119"/>
      <c r="AE1587" s="119"/>
      <c r="AF1587" s="119"/>
      <c r="AG1587" s="119"/>
      <c r="AH1587" s="119"/>
      <c r="AI1587" s="119"/>
      <c r="AJ1587" s="119"/>
      <c r="AK1587" s="119"/>
      <c r="AL1587" s="119"/>
      <c r="AM1587" s="119"/>
      <c r="AN1587" s="119"/>
      <c r="AO1587" s="119"/>
      <c r="AP1587" s="119"/>
      <c r="AQ1587" s="119"/>
      <c r="AR1587" s="119"/>
      <c r="AS1587" s="119"/>
      <c r="AT1587" s="119"/>
      <c r="AU1587" s="119"/>
    </row>
    <row r="1588" spans="1:47" outlineLevel="1">
      <c r="A1588" s="120"/>
      <c r="B1588" s="122"/>
      <c r="C1588" s="139" t="s">
        <v>187</v>
      </c>
      <c r="D1588" s="157"/>
      <c r="E1588" s="148"/>
      <c r="F1588" s="176"/>
      <c r="G1588" s="124"/>
      <c r="H1588" s="173">
        <v>0</v>
      </c>
      <c r="I1588" s="119"/>
      <c r="J1588" s="119"/>
      <c r="K1588" s="119"/>
      <c r="L1588" s="119"/>
      <c r="M1588" s="119"/>
      <c r="N1588" s="119"/>
      <c r="O1588" s="119"/>
      <c r="P1588" s="119"/>
      <c r="Q1588" s="119"/>
      <c r="R1588" s="119" t="s">
        <v>128</v>
      </c>
      <c r="S1588" s="119">
        <v>0</v>
      </c>
      <c r="T1588" s="119"/>
      <c r="U1588" s="119"/>
      <c r="V1588" s="119"/>
      <c r="W1588" s="119"/>
      <c r="X1588" s="119"/>
      <c r="Y1588" s="119"/>
      <c r="Z1588" s="119"/>
      <c r="AA1588" s="119"/>
      <c r="AB1588" s="119"/>
      <c r="AC1588" s="119"/>
      <c r="AD1588" s="119"/>
      <c r="AE1588" s="119"/>
      <c r="AF1588" s="119"/>
      <c r="AG1588" s="119"/>
      <c r="AH1588" s="119"/>
      <c r="AI1588" s="119"/>
      <c r="AJ1588" s="119"/>
      <c r="AK1588" s="119"/>
      <c r="AL1588" s="119"/>
      <c r="AM1588" s="119"/>
      <c r="AN1588" s="119"/>
      <c r="AO1588" s="119"/>
      <c r="AP1588" s="119"/>
      <c r="AQ1588" s="119"/>
      <c r="AR1588" s="119"/>
      <c r="AS1588" s="119"/>
      <c r="AT1588" s="119"/>
      <c r="AU1588" s="119"/>
    </row>
    <row r="1589" spans="1:47" ht="22.5" outlineLevel="1">
      <c r="A1589" s="120"/>
      <c r="B1589" s="122"/>
      <c r="C1589" s="139" t="s">
        <v>188</v>
      </c>
      <c r="D1589" s="157"/>
      <c r="E1589" s="148"/>
      <c r="F1589" s="176"/>
      <c r="G1589" s="124"/>
      <c r="H1589" s="173">
        <v>0</v>
      </c>
      <c r="I1589" s="119"/>
      <c r="J1589" s="119"/>
      <c r="K1589" s="119"/>
      <c r="L1589" s="119"/>
      <c r="M1589" s="119"/>
      <c r="N1589" s="119"/>
      <c r="O1589" s="119"/>
      <c r="P1589" s="119"/>
      <c r="Q1589" s="119"/>
      <c r="R1589" s="119" t="s">
        <v>128</v>
      </c>
      <c r="S1589" s="119">
        <v>0</v>
      </c>
      <c r="T1589" s="119"/>
      <c r="U1589" s="119"/>
      <c r="V1589" s="119"/>
      <c r="W1589" s="119"/>
      <c r="X1589" s="119"/>
      <c r="Y1589" s="119"/>
      <c r="Z1589" s="119"/>
      <c r="AA1589" s="119"/>
      <c r="AB1589" s="119"/>
      <c r="AC1589" s="119"/>
      <c r="AD1589" s="119"/>
      <c r="AE1589" s="119"/>
      <c r="AF1589" s="119"/>
      <c r="AG1589" s="119"/>
      <c r="AH1589" s="119"/>
      <c r="AI1589" s="119"/>
      <c r="AJ1589" s="119"/>
      <c r="AK1589" s="119"/>
      <c r="AL1589" s="119"/>
      <c r="AM1589" s="119"/>
      <c r="AN1589" s="119"/>
      <c r="AO1589" s="119"/>
      <c r="AP1589" s="119"/>
      <c r="AQ1589" s="119"/>
      <c r="AR1589" s="119"/>
      <c r="AS1589" s="119"/>
      <c r="AT1589" s="119"/>
      <c r="AU1589" s="119"/>
    </row>
    <row r="1590" spans="1:47" outlineLevel="1">
      <c r="A1590" s="120"/>
      <c r="B1590" s="122"/>
      <c r="C1590" s="139" t="s">
        <v>741</v>
      </c>
      <c r="D1590" s="157"/>
      <c r="E1590" s="148">
        <v>266.95999999999998</v>
      </c>
      <c r="F1590" s="176"/>
      <c r="G1590" s="124"/>
      <c r="H1590" s="173">
        <v>0</v>
      </c>
      <c r="I1590" s="119"/>
      <c r="J1590" s="119"/>
      <c r="K1590" s="119"/>
      <c r="L1590" s="119"/>
      <c r="M1590" s="119"/>
      <c r="N1590" s="119"/>
      <c r="O1590" s="119"/>
      <c r="P1590" s="119"/>
      <c r="Q1590" s="119"/>
      <c r="R1590" s="119" t="s">
        <v>128</v>
      </c>
      <c r="S1590" s="119">
        <v>0</v>
      </c>
      <c r="T1590" s="119"/>
      <c r="U1590" s="119"/>
      <c r="V1590" s="119"/>
      <c r="W1590" s="119"/>
      <c r="X1590" s="119"/>
      <c r="Y1590" s="119"/>
      <c r="Z1590" s="119"/>
      <c r="AA1590" s="119"/>
      <c r="AB1590" s="119"/>
      <c r="AC1590" s="119"/>
      <c r="AD1590" s="119"/>
      <c r="AE1590" s="119"/>
      <c r="AF1590" s="119"/>
      <c r="AG1590" s="119"/>
      <c r="AH1590" s="119"/>
      <c r="AI1590" s="119"/>
      <c r="AJ1590" s="119"/>
      <c r="AK1590" s="119"/>
      <c r="AL1590" s="119"/>
      <c r="AM1590" s="119"/>
      <c r="AN1590" s="119"/>
      <c r="AO1590" s="119"/>
      <c r="AP1590" s="119"/>
      <c r="AQ1590" s="119"/>
      <c r="AR1590" s="119"/>
      <c r="AS1590" s="119"/>
      <c r="AT1590" s="119"/>
      <c r="AU1590" s="119"/>
    </row>
    <row r="1591" spans="1:47" outlineLevel="1">
      <c r="A1591" s="120"/>
      <c r="B1591" s="122"/>
      <c r="C1591" s="139" t="s">
        <v>743</v>
      </c>
      <c r="D1591" s="157"/>
      <c r="E1591" s="148">
        <v>77.8</v>
      </c>
      <c r="F1591" s="176"/>
      <c r="G1591" s="124"/>
      <c r="H1591" s="173">
        <v>0</v>
      </c>
      <c r="I1591" s="119"/>
      <c r="J1591" s="119"/>
      <c r="K1591" s="119"/>
      <c r="L1591" s="119"/>
      <c r="M1591" s="119"/>
      <c r="N1591" s="119"/>
      <c r="O1591" s="119"/>
      <c r="P1591" s="119"/>
      <c r="Q1591" s="119"/>
      <c r="R1591" s="119" t="s">
        <v>128</v>
      </c>
      <c r="S1591" s="119">
        <v>0</v>
      </c>
      <c r="T1591" s="119"/>
      <c r="U1591" s="119"/>
      <c r="V1591" s="119"/>
      <c r="W1591" s="119"/>
      <c r="X1591" s="119"/>
      <c r="Y1591" s="119"/>
      <c r="Z1591" s="119"/>
      <c r="AA1591" s="119"/>
      <c r="AB1591" s="119"/>
      <c r="AC1591" s="119"/>
      <c r="AD1591" s="119"/>
      <c r="AE1591" s="119"/>
      <c r="AF1591" s="119"/>
      <c r="AG1591" s="119"/>
      <c r="AH1591" s="119"/>
      <c r="AI1591" s="119"/>
      <c r="AJ1591" s="119"/>
      <c r="AK1591" s="119"/>
      <c r="AL1591" s="119"/>
      <c r="AM1591" s="119"/>
      <c r="AN1591" s="119"/>
      <c r="AO1591" s="119"/>
      <c r="AP1591" s="119"/>
      <c r="AQ1591" s="119"/>
      <c r="AR1591" s="119"/>
      <c r="AS1591" s="119"/>
      <c r="AT1591" s="119"/>
      <c r="AU1591" s="119"/>
    </row>
    <row r="1592" spans="1:47" outlineLevel="1">
      <c r="A1592" s="120"/>
      <c r="B1592" s="122"/>
      <c r="C1592" s="139" t="s">
        <v>744</v>
      </c>
      <c r="D1592" s="157"/>
      <c r="E1592" s="148">
        <v>49.28</v>
      </c>
      <c r="F1592" s="176"/>
      <c r="G1592" s="124"/>
      <c r="H1592" s="173">
        <v>0</v>
      </c>
      <c r="I1592" s="119"/>
      <c r="J1592" s="119"/>
      <c r="K1592" s="119"/>
      <c r="L1592" s="119"/>
      <c r="M1592" s="119"/>
      <c r="N1592" s="119"/>
      <c r="O1592" s="119"/>
      <c r="P1592" s="119"/>
      <c r="Q1592" s="119"/>
      <c r="R1592" s="119" t="s">
        <v>128</v>
      </c>
      <c r="S1592" s="119">
        <v>0</v>
      </c>
      <c r="T1592" s="119"/>
      <c r="U1592" s="119"/>
      <c r="V1592" s="119"/>
      <c r="W1592" s="119"/>
      <c r="X1592" s="119"/>
      <c r="Y1592" s="119"/>
      <c r="Z1592" s="119"/>
      <c r="AA1592" s="119"/>
      <c r="AB1592" s="119"/>
      <c r="AC1592" s="119"/>
      <c r="AD1592" s="119"/>
      <c r="AE1592" s="119"/>
      <c r="AF1592" s="119"/>
      <c r="AG1592" s="119"/>
      <c r="AH1592" s="119"/>
      <c r="AI1592" s="119"/>
      <c r="AJ1592" s="119"/>
      <c r="AK1592" s="119"/>
      <c r="AL1592" s="119"/>
      <c r="AM1592" s="119"/>
      <c r="AN1592" s="119"/>
      <c r="AO1592" s="119"/>
      <c r="AP1592" s="119"/>
      <c r="AQ1592" s="119"/>
      <c r="AR1592" s="119"/>
      <c r="AS1592" s="119"/>
      <c r="AT1592" s="119"/>
      <c r="AU1592" s="119"/>
    </row>
    <row r="1593" spans="1:47" outlineLevel="1">
      <c r="A1593" s="120"/>
      <c r="B1593" s="122"/>
      <c r="C1593" s="139" t="s">
        <v>745</v>
      </c>
      <c r="D1593" s="157"/>
      <c r="E1593" s="148">
        <v>108.69</v>
      </c>
      <c r="F1593" s="176"/>
      <c r="G1593" s="124"/>
      <c r="H1593" s="173">
        <v>0</v>
      </c>
      <c r="I1593" s="119"/>
      <c r="J1593" s="119"/>
      <c r="K1593" s="119"/>
      <c r="L1593" s="119"/>
      <c r="M1593" s="119"/>
      <c r="N1593" s="119"/>
      <c r="O1593" s="119"/>
      <c r="P1593" s="119"/>
      <c r="Q1593" s="119"/>
      <c r="R1593" s="119" t="s">
        <v>128</v>
      </c>
      <c r="S1593" s="119">
        <v>0</v>
      </c>
      <c r="T1593" s="119"/>
      <c r="U1593" s="119"/>
      <c r="V1593" s="119"/>
      <c r="W1593" s="119"/>
      <c r="X1593" s="119"/>
      <c r="Y1593" s="119"/>
      <c r="Z1593" s="119"/>
      <c r="AA1593" s="119"/>
      <c r="AB1593" s="119"/>
      <c r="AC1593" s="119"/>
      <c r="AD1593" s="119"/>
      <c r="AE1593" s="119"/>
      <c r="AF1593" s="119"/>
      <c r="AG1593" s="119"/>
      <c r="AH1593" s="119"/>
      <c r="AI1593" s="119"/>
      <c r="AJ1593" s="119"/>
      <c r="AK1593" s="119"/>
      <c r="AL1593" s="119"/>
      <c r="AM1593" s="119"/>
      <c r="AN1593" s="119"/>
      <c r="AO1593" s="119"/>
      <c r="AP1593" s="119"/>
      <c r="AQ1593" s="119"/>
      <c r="AR1593" s="119"/>
      <c r="AS1593" s="119"/>
      <c r="AT1593" s="119"/>
      <c r="AU1593" s="119"/>
    </row>
    <row r="1594" spans="1:47" outlineLevel="1">
      <c r="A1594" s="120"/>
      <c r="B1594" s="122"/>
      <c r="C1594" s="139" t="s">
        <v>752</v>
      </c>
      <c r="D1594" s="157"/>
      <c r="E1594" s="148">
        <v>139.55000000000001</v>
      </c>
      <c r="F1594" s="176"/>
      <c r="G1594" s="124"/>
      <c r="H1594" s="173">
        <v>0</v>
      </c>
      <c r="I1594" s="119"/>
      <c r="J1594" s="119"/>
      <c r="K1594" s="119"/>
      <c r="L1594" s="119"/>
      <c r="M1594" s="119"/>
      <c r="N1594" s="119"/>
      <c r="O1594" s="119"/>
      <c r="P1594" s="119"/>
      <c r="Q1594" s="119"/>
      <c r="R1594" s="119" t="s">
        <v>128</v>
      </c>
      <c r="S1594" s="119">
        <v>0</v>
      </c>
      <c r="T1594" s="119"/>
      <c r="U1594" s="119"/>
      <c r="V1594" s="119"/>
      <c r="W1594" s="119"/>
      <c r="X1594" s="119"/>
      <c r="Y1594" s="119"/>
      <c r="Z1594" s="119"/>
      <c r="AA1594" s="119"/>
      <c r="AB1594" s="119"/>
      <c r="AC1594" s="119"/>
      <c r="AD1594" s="119"/>
      <c r="AE1594" s="119"/>
      <c r="AF1594" s="119"/>
      <c r="AG1594" s="119"/>
      <c r="AH1594" s="119"/>
      <c r="AI1594" s="119"/>
      <c r="AJ1594" s="119"/>
      <c r="AK1594" s="119"/>
      <c r="AL1594" s="119"/>
      <c r="AM1594" s="119"/>
      <c r="AN1594" s="119"/>
      <c r="AO1594" s="119"/>
      <c r="AP1594" s="119"/>
      <c r="AQ1594" s="119"/>
      <c r="AR1594" s="119"/>
      <c r="AS1594" s="119"/>
      <c r="AT1594" s="119"/>
      <c r="AU1594" s="119"/>
    </row>
    <row r="1595" spans="1:47" ht="22.5" outlineLevel="1">
      <c r="A1595" s="120">
        <v>450</v>
      </c>
      <c r="B1595" s="122" t="s">
        <v>1323</v>
      </c>
      <c r="C1595" s="138" t="s">
        <v>1324</v>
      </c>
      <c r="D1595" s="156" t="s">
        <v>179</v>
      </c>
      <c r="E1595" s="124">
        <v>338.99799999999999</v>
      </c>
      <c r="F1595" s="176"/>
      <c r="G1595" s="124">
        <f>ROUND(E1595*F1595,2)</f>
        <v>0</v>
      </c>
      <c r="H1595" s="173" t="s">
        <v>1522</v>
      </c>
      <c r="I1595" s="119"/>
      <c r="J1595" s="119"/>
      <c r="K1595" s="119"/>
      <c r="L1595" s="119"/>
      <c r="M1595" s="119"/>
      <c r="N1595" s="119"/>
      <c r="O1595" s="119"/>
      <c r="P1595" s="119"/>
      <c r="Q1595" s="119"/>
      <c r="R1595" s="119" t="s">
        <v>126</v>
      </c>
      <c r="S1595" s="119"/>
      <c r="T1595" s="119"/>
      <c r="U1595" s="119"/>
      <c r="V1595" s="119"/>
      <c r="W1595" s="119"/>
      <c r="X1595" s="119"/>
      <c r="Y1595" s="119"/>
      <c r="Z1595" s="119"/>
      <c r="AA1595" s="119"/>
      <c r="AB1595" s="119"/>
      <c r="AC1595" s="119"/>
      <c r="AD1595" s="119"/>
      <c r="AE1595" s="119"/>
      <c r="AF1595" s="119"/>
      <c r="AG1595" s="119"/>
      <c r="AH1595" s="119"/>
      <c r="AI1595" s="119"/>
      <c r="AJ1595" s="119"/>
      <c r="AK1595" s="119"/>
      <c r="AL1595" s="119"/>
      <c r="AM1595" s="119"/>
      <c r="AN1595" s="119"/>
      <c r="AO1595" s="119"/>
      <c r="AP1595" s="119"/>
      <c r="AQ1595" s="119"/>
      <c r="AR1595" s="119"/>
      <c r="AS1595" s="119"/>
      <c r="AT1595" s="119"/>
      <c r="AU1595" s="119"/>
    </row>
    <row r="1596" spans="1:47" outlineLevel="1">
      <c r="A1596" s="120"/>
      <c r="B1596" s="122"/>
      <c r="C1596" s="139" t="s">
        <v>187</v>
      </c>
      <c r="D1596" s="157"/>
      <c r="E1596" s="148"/>
      <c r="F1596" s="176"/>
      <c r="G1596" s="124"/>
      <c r="H1596" s="173">
        <v>0</v>
      </c>
      <c r="I1596" s="119"/>
      <c r="J1596" s="119"/>
      <c r="K1596" s="119"/>
      <c r="L1596" s="119"/>
      <c r="M1596" s="119"/>
      <c r="N1596" s="119"/>
      <c r="O1596" s="119"/>
      <c r="P1596" s="119"/>
      <c r="Q1596" s="119"/>
      <c r="R1596" s="119" t="s">
        <v>128</v>
      </c>
      <c r="S1596" s="119">
        <v>0</v>
      </c>
      <c r="T1596" s="119"/>
      <c r="U1596" s="119"/>
      <c r="V1596" s="119"/>
      <c r="W1596" s="119"/>
      <c r="X1596" s="119"/>
      <c r="Y1596" s="119"/>
      <c r="Z1596" s="119"/>
      <c r="AA1596" s="119"/>
      <c r="AB1596" s="119"/>
      <c r="AC1596" s="119"/>
      <c r="AD1596" s="119"/>
      <c r="AE1596" s="119"/>
      <c r="AF1596" s="119"/>
      <c r="AG1596" s="119"/>
      <c r="AH1596" s="119"/>
      <c r="AI1596" s="119"/>
      <c r="AJ1596" s="119"/>
      <c r="AK1596" s="119"/>
      <c r="AL1596" s="119"/>
      <c r="AM1596" s="119"/>
      <c r="AN1596" s="119"/>
      <c r="AO1596" s="119"/>
      <c r="AP1596" s="119"/>
      <c r="AQ1596" s="119"/>
      <c r="AR1596" s="119"/>
      <c r="AS1596" s="119"/>
      <c r="AT1596" s="119"/>
      <c r="AU1596" s="119"/>
    </row>
    <row r="1597" spans="1:47" ht="22.5" outlineLevel="1">
      <c r="A1597" s="120"/>
      <c r="B1597" s="122"/>
      <c r="C1597" s="139" t="s">
        <v>188</v>
      </c>
      <c r="D1597" s="157"/>
      <c r="E1597" s="148"/>
      <c r="F1597" s="176"/>
      <c r="G1597" s="124"/>
      <c r="H1597" s="173">
        <v>0</v>
      </c>
      <c r="I1597" s="119"/>
      <c r="J1597" s="119"/>
      <c r="K1597" s="119"/>
      <c r="L1597" s="119"/>
      <c r="M1597" s="119"/>
      <c r="N1597" s="119"/>
      <c r="O1597" s="119"/>
      <c r="P1597" s="119"/>
      <c r="Q1597" s="119"/>
      <c r="R1597" s="119" t="s">
        <v>128</v>
      </c>
      <c r="S1597" s="119">
        <v>0</v>
      </c>
      <c r="T1597" s="119"/>
      <c r="U1597" s="119"/>
      <c r="V1597" s="119"/>
      <c r="W1597" s="119"/>
      <c r="X1597" s="119"/>
      <c r="Y1597" s="119"/>
      <c r="Z1597" s="119"/>
      <c r="AA1597" s="119"/>
      <c r="AB1597" s="119"/>
      <c r="AC1597" s="119"/>
      <c r="AD1597" s="119"/>
      <c r="AE1597" s="119"/>
      <c r="AF1597" s="119"/>
      <c r="AG1597" s="119"/>
      <c r="AH1597" s="119"/>
      <c r="AI1597" s="119"/>
      <c r="AJ1597" s="119"/>
      <c r="AK1597" s="119"/>
      <c r="AL1597" s="119"/>
      <c r="AM1597" s="119"/>
      <c r="AN1597" s="119"/>
      <c r="AO1597" s="119"/>
      <c r="AP1597" s="119"/>
      <c r="AQ1597" s="119"/>
      <c r="AR1597" s="119"/>
      <c r="AS1597" s="119"/>
      <c r="AT1597" s="119"/>
      <c r="AU1597" s="119"/>
    </row>
    <row r="1598" spans="1:47" outlineLevel="1">
      <c r="A1598" s="120"/>
      <c r="B1598" s="122"/>
      <c r="C1598" s="141" t="s">
        <v>209</v>
      </c>
      <c r="D1598" s="159"/>
      <c r="E1598" s="149"/>
      <c r="F1598" s="176"/>
      <c r="G1598" s="124"/>
      <c r="H1598" s="173">
        <v>0</v>
      </c>
      <c r="I1598" s="119"/>
      <c r="J1598" s="119"/>
      <c r="K1598" s="119"/>
      <c r="L1598" s="119"/>
      <c r="M1598" s="119"/>
      <c r="N1598" s="119"/>
      <c r="O1598" s="119"/>
      <c r="P1598" s="119"/>
      <c r="Q1598" s="119"/>
      <c r="R1598" s="119" t="s">
        <v>128</v>
      </c>
      <c r="S1598" s="119">
        <v>2</v>
      </c>
      <c r="T1598" s="119"/>
      <c r="U1598" s="119"/>
      <c r="V1598" s="119"/>
      <c r="W1598" s="119"/>
      <c r="X1598" s="119"/>
      <c r="Y1598" s="119"/>
      <c r="Z1598" s="119"/>
      <c r="AA1598" s="119"/>
      <c r="AB1598" s="119"/>
      <c r="AC1598" s="119"/>
      <c r="AD1598" s="119"/>
      <c r="AE1598" s="119"/>
      <c r="AF1598" s="119"/>
      <c r="AG1598" s="119"/>
      <c r="AH1598" s="119"/>
      <c r="AI1598" s="119"/>
      <c r="AJ1598" s="119"/>
      <c r="AK1598" s="119"/>
      <c r="AL1598" s="119"/>
      <c r="AM1598" s="119"/>
      <c r="AN1598" s="119"/>
      <c r="AO1598" s="119"/>
      <c r="AP1598" s="119"/>
      <c r="AQ1598" s="119"/>
      <c r="AR1598" s="119"/>
      <c r="AS1598" s="119"/>
      <c r="AT1598" s="119"/>
      <c r="AU1598" s="119"/>
    </row>
    <row r="1599" spans="1:47" outlineLevel="1">
      <c r="A1599" s="120"/>
      <c r="B1599" s="122"/>
      <c r="C1599" s="142" t="s">
        <v>988</v>
      </c>
      <c r="D1599" s="159"/>
      <c r="E1599" s="149">
        <v>266.95999999999998</v>
      </c>
      <c r="F1599" s="176"/>
      <c r="G1599" s="124"/>
      <c r="H1599" s="173">
        <v>0</v>
      </c>
      <c r="I1599" s="119"/>
      <c r="J1599" s="119"/>
      <c r="K1599" s="119"/>
      <c r="L1599" s="119"/>
      <c r="M1599" s="119"/>
      <c r="N1599" s="119"/>
      <c r="O1599" s="119"/>
      <c r="P1599" s="119"/>
      <c r="Q1599" s="119"/>
      <c r="R1599" s="119" t="s">
        <v>128</v>
      </c>
      <c r="S1599" s="119">
        <v>2</v>
      </c>
      <c r="T1599" s="119"/>
      <c r="U1599" s="119"/>
      <c r="V1599" s="119"/>
      <c r="W1599" s="119"/>
      <c r="X1599" s="119"/>
      <c r="Y1599" s="119"/>
      <c r="Z1599" s="119"/>
      <c r="AA1599" s="119"/>
      <c r="AB1599" s="119"/>
      <c r="AC1599" s="119"/>
      <c r="AD1599" s="119"/>
      <c r="AE1599" s="119"/>
      <c r="AF1599" s="119"/>
      <c r="AG1599" s="119"/>
      <c r="AH1599" s="119"/>
      <c r="AI1599" s="119"/>
      <c r="AJ1599" s="119"/>
      <c r="AK1599" s="119"/>
      <c r="AL1599" s="119"/>
      <c r="AM1599" s="119"/>
      <c r="AN1599" s="119"/>
      <c r="AO1599" s="119"/>
      <c r="AP1599" s="119"/>
      <c r="AQ1599" s="119"/>
      <c r="AR1599" s="119"/>
      <c r="AS1599" s="119"/>
      <c r="AT1599" s="119"/>
      <c r="AU1599" s="119"/>
    </row>
    <row r="1600" spans="1:47" outlineLevel="1">
      <c r="A1600" s="120"/>
      <c r="B1600" s="122"/>
      <c r="C1600" s="142" t="s">
        <v>1325</v>
      </c>
      <c r="D1600" s="159"/>
      <c r="E1600" s="149">
        <v>22.53</v>
      </c>
      <c r="F1600" s="176"/>
      <c r="G1600" s="124"/>
      <c r="H1600" s="173">
        <v>0</v>
      </c>
      <c r="I1600" s="119"/>
      <c r="J1600" s="119"/>
      <c r="K1600" s="119"/>
      <c r="L1600" s="119"/>
      <c r="M1600" s="119"/>
      <c r="N1600" s="119"/>
      <c r="O1600" s="119"/>
      <c r="P1600" s="119"/>
      <c r="Q1600" s="119"/>
      <c r="R1600" s="119" t="s">
        <v>128</v>
      </c>
      <c r="S1600" s="119">
        <v>2</v>
      </c>
      <c r="T1600" s="119"/>
      <c r="U1600" s="119"/>
      <c r="V1600" s="119"/>
      <c r="W1600" s="119"/>
      <c r="X1600" s="119"/>
      <c r="Y1600" s="119"/>
      <c r="Z1600" s="119"/>
      <c r="AA1600" s="119"/>
      <c r="AB1600" s="119"/>
      <c r="AC1600" s="119"/>
      <c r="AD1600" s="119"/>
      <c r="AE1600" s="119"/>
      <c r="AF1600" s="119"/>
      <c r="AG1600" s="119"/>
      <c r="AH1600" s="119"/>
      <c r="AI1600" s="119"/>
      <c r="AJ1600" s="119"/>
      <c r="AK1600" s="119"/>
      <c r="AL1600" s="119"/>
      <c r="AM1600" s="119"/>
      <c r="AN1600" s="119"/>
      <c r="AO1600" s="119"/>
      <c r="AP1600" s="119"/>
      <c r="AQ1600" s="119"/>
      <c r="AR1600" s="119"/>
      <c r="AS1600" s="119"/>
      <c r="AT1600" s="119"/>
      <c r="AU1600" s="119"/>
    </row>
    <row r="1601" spans="1:47" outlineLevel="1">
      <c r="A1601" s="120"/>
      <c r="B1601" s="122"/>
      <c r="C1601" s="142" t="s">
        <v>1326</v>
      </c>
      <c r="D1601" s="159"/>
      <c r="E1601" s="149">
        <v>18.690000000000001</v>
      </c>
      <c r="F1601" s="176"/>
      <c r="G1601" s="124"/>
      <c r="H1601" s="173">
        <v>0</v>
      </c>
      <c r="I1601" s="119"/>
      <c r="J1601" s="119"/>
      <c r="K1601" s="119"/>
      <c r="L1601" s="119"/>
      <c r="M1601" s="119"/>
      <c r="N1601" s="119"/>
      <c r="O1601" s="119"/>
      <c r="P1601" s="119"/>
      <c r="Q1601" s="119"/>
      <c r="R1601" s="119" t="s">
        <v>128</v>
      </c>
      <c r="S1601" s="119">
        <v>2</v>
      </c>
      <c r="T1601" s="119"/>
      <c r="U1601" s="119"/>
      <c r="V1601" s="119"/>
      <c r="W1601" s="119"/>
      <c r="X1601" s="119"/>
      <c r="Y1601" s="119"/>
      <c r="Z1601" s="119"/>
      <c r="AA1601" s="119"/>
      <c r="AB1601" s="119"/>
      <c r="AC1601" s="119"/>
      <c r="AD1601" s="119"/>
      <c r="AE1601" s="119"/>
      <c r="AF1601" s="119"/>
      <c r="AG1601" s="119"/>
      <c r="AH1601" s="119"/>
      <c r="AI1601" s="119"/>
      <c r="AJ1601" s="119"/>
      <c r="AK1601" s="119"/>
      <c r="AL1601" s="119"/>
      <c r="AM1601" s="119"/>
      <c r="AN1601" s="119"/>
      <c r="AO1601" s="119"/>
      <c r="AP1601" s="119"/>
      <c r="AQ1601" s="119"/>
      <c r="AR1601" s="119"/>
      <c r="AS1601" s="119"/>
      <c r="AT1601" s="119"/>
      <c r="AU1601" s="119"/>
    </row>
    <row r="1602" spans="1:47" outlineLevel="1">
      <c r="A1602" s="120"/>
      <c r="B1602" s="122"/>
      <c r="C1602" s="141" t="s">
        <v>214</v>
      </c>
      <c r="D1602" s="159"/>
      <c r="E1602" s="149"/>
      <c r="F1602" s="176"/>
      <c r="G1602" s="124"/>
      <c r="H1602" s="173">
        <v>0</v>
      </c>
      <c r="I1602" s="119"/>
      <c r="J1602" s="119"/>
      <c r="K1602" s="119"/>
      <c r="L1602" s="119"/>
      <c r="M1602" s="119"/>
      <c r="N1602" s="119"/>
      <c r="O1602" s="119"/>
      <c r="P1602" s="119"/>
      <c r="Q1602" s="119"/>
      <c r="R1602" s="119" t="s">
        <v>128</v>
      </c>
      <c r="S1602" s="119">
        <v>0</v>
      </c>
      <c r="T1602" s="119"/>
      <c r="U1602" s="119"/>
      <c r="V1602" s="119"/>
      <c r="W1602" s="119"/>
      <c r="X1602" s="119"/>
      <c r="Y1602" s="119"/>
      <c r="Z1602" s="119"/>
      <c r="AA1602" s="119"/>
      <c r="AB1602" s="119"/>
      <c r="AC1602" s="119"/>
      <c r="AD1602" s="119"/>
      <c r="AE1602" s="119"/>
      <c r="AF1602" s="119"/>
      <c r="AG1602" s="119"/>
      <c r="AH1602" s="119"/>
      <c r="AI1602" s="119"/>
      <c r="AJ1602" s="119"/>
      <c r="AK1602" s="119"/>
      <c r="AL1602" s="119"/>
      <c r="AM1602" s="119"/>
      <c r="AN1602" s="119"/>
      <c r="AO1602" s="119"/>
      <c r="AP1602" s="119"/>
      <c r="AQ1602" s="119"/>
      <c r="AR1602" s="119"/>
      <c r="AS1602" s="119"/>
      <c r="AT1602" s="119"/>
      <c r="AU1602" s="119"/>
    </row>
    <row r="1603" spans="1:47" outlineLevel="1">
      <c r="A1603" s="120"/>
      <c r="B1603" s="122"/>
      <c r="C1603" s="139" t="s">
        <v>1327</v>
      </c>
      <c r="D1603" s="157"/>
      <c r="E1603" s="148">
        <v>338.99799999999999</v>
      </c>
      <c r="F1603" s="176"/>
      <c r="G1603" s="124"/>
      <c r="H1603" s="173">
        <v>0</v>
      </c>
      <c r="I1603" s="119"/>
      <c r="J1603" s="119"/>
      <c r="K1603" s="119"/>
      <c r="L1603" s="119"/>
      <c r="M1603" s="119"/>
      <c r="N1603" s="119"/>
      <c r="O1603" s="119"/>
      <c r="P1603" s="119"/>
      <c r="Q1603" s="119"/>
      <c r="R1603" s="119" t="s">
        <v>128</v>
      </c>
      <c r="S1603" s="119">
        <v>0</v>
      </c>
      <c r="T1603" s="119"/>
      <c r="U1603" s="119"/>
      <c r="V1603" s="119"/>
      <c r="W1603" s="119"/>
      <c r="X1603" s="119"/>
      <c r="Y1603" s="119"/>
      <c r="Z1603" s="119"/>
      <c r="AA1603" s="119"/>
      <c r="AB1603" s="119"/>
      <c r="AC1603" s="119"/>
      <c r="AD1603" s="119"/>
      <c r="AE1603" s="119"/>
      <c r="AF1603" s="119"/>
      <c r="AG1603" s="119"/>
      <c r="AH1603" s="119"/>
      <c r="AI1603" s="119"/>
      <c r="AJ1603" s="119"/>
      <c r="AK1603" s="119"/>
      <c r="AL1603" s="119"/>
      <c r="AM1603" s="119"/>
      <c r="AN1603" s="119"/>
      <c r="AO1603" s="119"/>
      <c r="AP1603" s="119"/>
      <c r="AQ1603" s="119"/>
      <c r="AR1603" s="119"/>
      <c r="AS1603" s="119"/>
      <c r="AT1603" s="119"/>
      <c r="AU1603" s="119"/>
    </row>
    <row r="1604" spans="1:47" ht="22.5" outlineLevel="1">
      <c r="A1604" s="120">
        <v>451</v>
      </c>
      <c r="B1604" s="122" t="s">
        <v>1328</v>
      </c>
      <c r="C1604" s="138" t="s">
        <v>1329</v>
      </c>
      <c r="D1604" s="156" t="s">
        <v>179</v>
      </c>
      <c r="E1604" s="124">
        <v>124.575</v>
      </c>
      <c r="F1604" s="176"/>
      <c r="G1604" s="124">
        <f>ROUND(E1604*F1604,2)</f>
        <v>0</v>
      </c>
      <c r="H1604" s="173" t="s">
        <v>1522</v>
      </c>
      <c r="I1604" s="119"/>
      <c r="J1604" s="119"/>
      <c r="K1604" s="119"/>
      <c r="L1604" s="119"/>
      <c r="M1604" s="119"/>
      <c r="N1604" s="119"/>
      <c r="O1604" s="119"/>
      <c r="P1604" s="119"/>
      <c r="Q1604" s="119"/>
      <c r="R1604" s="119" t="s">
        <v>126</v>
      </c>
      <c r="S1604" s="119"/>
      <c r="T1604" s="119"/>
      <c r="U1604" s="119"/>
      <c r="V1604" s="119"/>
      <c r="W1604" s="119"/>
      <c r="X1604" s="119"/>
      <c r="Y1604" s="119"/>
      <c r="Z1604" s="119"/>
      <c r="AA1604" s="119"/>
      <c r="AB1604" s="119"/>
      <c r="AC1604" s="119"/>
      <c r="AD1604" s="119"/>
      <c r="AE1604" s="119"/>
      <c r="AF1604" s="119"/>
      <c r="AG1604" s="119"/>
      <c r="AH1604" s="119"/>
      <c r="AI1604" s="119"/>
      <c r="AJ1604" s="119"/>
      <c r="AK1604" s="119"/>
      <c r="AL1604" s="119"/>
      <c r="AM1604" s="119"/>
      <c r="AN1604" s="119"/>
      <c r="AO1604" s="119"/>
      <c r="AP1604" s="119"/>
      <c r="AQ1604" s="119"/>
      <c r="AR1604" s="119"/>
      <c r="AS1604" s="119"/>
      <c r="AT1604" s="119"/>
      <c r="AU1604" s="119"/>
    </row>
    <row r="1605" spans="1:47" outlineLevel="1">
      <c r="A1605" s="120"/>
      <c r="B1605" s="122"/>
      <c r="C1605" s="139" t="s">
        <v>187</v>
      </c>
      <c r="D1605" s="157"/>
      <c r="E1605" s="148"/>
      <c r="F1605" s="176"/>
      <c r="G1605" s="124"/>
      <c r="H1605" s="173">
        <v>0</v>
      </c>
      <c r="I1605" s="119"/>
      <c r="J1605" s="119"/>
      <c r="K1605" s="119"/>
      <c r="L1605" s="119"/>
      <c r="M1605" s="119"/>
      <c r="N1605" s="119"/>
      <c r="O1605" s="119"/>
      <c r="P1605" s="119"/>
      <c r="Q1605" s="119"/>
      <c r="R1605" s="119" t="s">
        <v>128</v>
      </c>
      <c r="S1605" s="119">
        <v>0</v>
      </c>
      <c r="T1605" s="119"/>
      <c r="U1605" s="119"/>
      <c r="V1605" s="119"/>
      <c r="W1605" s="119"/>
      <c r="X1605" s="119"/>
      <c r="Y1605" s="119"/>
      <c r="Z1605" s="119"/>
      <c r="AA1605" s="119"/>
      <c r="AB1605" s="119"/>
      <c r="AC1605" s="119"/>
      <c r="AD1605" s="119"/>
      <c r="AE1605" s="119"/>
      <c r="AF1605" s="119"/>
      <c r="AG1605" s="119"/>
      <c r="AH1605" s="119"/>
      <c r="AI1605" s="119"/>
      <c r="AJ1605" s="119"/>
      <c r="AK1605" s="119"/>
      <c r="AL1605" s="119"/>
      <c r="AM1605" s="119"/>
      <c r="AN1605" s="119"/>
      <c r="AO1605" s="119"/>
      <c r="AP1605" s="119"/>
      <c r="AQ1605" s="119"/>
      <c r="AR1605" s="119"/>
      <c r="AS1605" s="119"/>
      <c r="AT1605" s="119"/>
      <c r="AU1605" s="119"/>
    </row>
    <row r="1606" spans="1:47" ht="22.5" outlineLevel="1">
      <c r="A1606" s="120"/>
      <c r="B1606" s="122"/>
      <c r="C1606" s="139" t="s">
        <v>188</v>
      </c>
      <c r="D1606" s="157"/>
      <c r="E1606" s="148"/>
      <c r="F1606" s="176"/>
      <c r="G1606" s="124"/>
      <c r="H1606" s="173">
        <v>0</v>
      </c>
      <c r="I1606" s="119"/>
      <c r="J1606" s="119"/>
      <c r="K1606" s="119"/>
      <c r="L1606" s="119"/>
      <c r="M1606" s="119"/>
      <c r="N1606" s="119"/>
      <c r="O1606" s="119"/>
      <c r="P1606" s="119"/>
      <c r="Q1606" s="119"/>
      <c r="R1606" s="119" t="s">
        <v>128</v>
      </c>
      <c r="S1606" s="119">
        <v>0</v>
      </c>
      <c r="T1606" s="119"/>
      <c r="U1606" s="119"/>
      <c r="V1606" s="119"/>
      <c r="W1606" s="119"/>
      <c r="X1606" s="119"/>
      <c r="Y1606" s="119"/>
      <c r="Z1606" s="119"/>
      <c r="AA1606" s="119"/>
      <c r="AB1606" s="119"/>
      <c r="AC1606" s="119"/>
      <c r="AD1606" s="119"/>
      <c r="AE1606" s="119"/>
      <c r="AF1606" s="119"/>
      <c r="AG1606" s="119"/>
      <c r="AH1606" s="119"/>
      <c r="AI1606" s="119"/>
      <c r="AJ1606" s="119"/>
      <c r="AK1606" s="119"/>
      <c r="AL1606" s="119"/>
      <c r="AM1606" s="119"/>
      <c r="AN1606" s="119"/>
      <c r="AO1606" s="119"/>
      <c r="AP1606" s="119"/>
      <c r="AQ1606" s="119"/>
      <c r="AR1606" s="119"/>
      <c r="AS1606" s="119"/>
      <c r="AT1606" s="119"/>
      <c r="AU1606" s="119"/>
    </row>
    <row r="1607" spans="1:47" outlineLevel="1">
      <c r="A1607" s="120"/>
      <c r="B1607" s="122"/>
      <c r="C1607" s="141" t="s">
        <v>209</v>
      </c>
      <c r="D1607" s="159"/>
      <c r="E1607" s="149"/>
      <c r="F1607" s="176"/>
      <c r="G1607" s="124"/>
      <c r="H1607" s="173">
        <v>0</v>
      </c>
      <c r="I1607" s="119"/>
      <c r="J1607" s="119"/>
      <c r="K1607" s="119"/>
      <c r="L1607" s="119"/>
      <c r="M1607" s="119"/>
      <c r="N1607" s="119"/>
      <c r="O1607" s="119"/>
      <c r="P1607" s="119"/>
      <c r="Q1607" s="119"/>
      <c r="R1607" s="119" t="s">
        <v>128</v>
      </c>
      <c r="S1607" s="119">
        <v>2</v>
      </c>
      <c r="T1607" s="119"/>
      <c r="U1607" s="119"/>
      <c r="V1607" s="119"/>
      <c r="W1607" s="119"/>
      <c r="X1607" s="119"/>
      <c r="Y1607" s="119"/>
      <c r="Z1607" s="119"/>
      <c r="AA1607" s="119"/>
      <c r="AB1607" s="119"/>
      <c r="AC1607" s="119"/>
      <c r="AD1607" s="119"/>
      <c r="AE1607" s="119"/>
      <c r="AF1607" s="119"/>
      <c r="AG1607" s="119"/>
      <c r="AH1607" s="119"/>
      <c r="AI1607" s="119"/>
      <c r="AJ1607" s="119"/>
      <c r="AK1607" s="119"/>
      <c r="AL1607" s="119"/>
      <c r="AM1607" s="119"/>
      <c r="AN1607" s="119"/>
      <c r="AO1607" s="119"/>
      <c r="AP1607" s="119"/>
      <c r="AQ1607" s="119"/>
      <c r="AR1607" s="119"/>
      <c r="AS1607" s="119"/>
      <c r="AT1607" s="119"/>
      <c r="AU1607" s="119"/>
    </row>
    <row r="1608" spans="1:47" outlineLevel="1">
      <c r="A1608" s="120"/>
      <c r="B1608" s="122"/>
      <c r="C1608" s="142" t="s">
        <v>994</v>
      </c>
      <c r="D1608" s="159"/>
      <c r="E1608" s="149">
        <v>108.69</v>
      </c>
      <c r="F1608" s="176"/>
      <c r="G1608" s="124"/>
      <c r="H1608" s="173">
        <v>0</v>
      </c>
      <c r="I1608" s="119"/>
      <c r="J1608" s="119"/>
      <c r="K1608" s="119"/>
      <c r="L1608" s="119"/>
      <c r="M1608" s="119"/>
      <c r="N1608" s="119"/>
      <c r="O1608" s="119"/>
      <c r="P1608" s="119"/>
      <c r="Q1608" s="119"/>
      <c r="R1608" s="119" t="s">
        <v>128</v>
      </c>
      <c r="S1608" s="119">
        <v>2</v>
      </c>
      <c r="T1608" s="119"/>
      <c r="U1608" s="119"/>
      <c r="V1608" s="119"/>
      <c r="W1608" s="119"/>
      <c r="X1608" s="119"/>
      <c r="Y1608" s="119"/>
      <c r="Z1608" s="119"/>
      <c r="AA1608" s="119"/>
      <c r="AB1608" s="119"/>
      <c r="AC1608" s="119"/>
      <c r="AD1608" s="119"/>
      <c r="AE1608" s="119"/>
      <c r="AF1608" s="119"/>
      <c r="AG1608" s="119"/>
      <c r="AH1608" s="119"/>
      <c r="AI1608" s="119"/>
      <c r="AJ1608" s="119"/>
      <c r="AK1608" s="119"/>
      <c r="AL1608" s="119"/>
      <c r="AM1608" s="119"/>
      <c r="AN1608" s="119"/>
      <c r="AO1608" s="119"/>
      <c r="AP1608" s="119"/>
      <c r="AQ1608" s="119"/>
      <c r="AR1608" s="119"/>
      <c r="AS1608" s="119"/>
      <c r="AT1608" s="119"/>
      <c r="AU1608" s="119"/>
    </row>
    <row r="1609" spans="1:47" outlineLevel="1">
      <c r="A1609" s="120"/>
      <c r="B1609" s="122"/>
      <c r="C1609" s="142" t="s">
        <v>1330</v>
      </c>
      <c r="D1609" s="159"/>
      <c r="E1609" s="149">
        <v>4.5599999999999996</v>
      </c>
      <c r="F1609" s="176"/>
      <c r="G1609" s="124"/>
      <c r="H1609" s="173">
        <v>0</v>
      </c>
      <c r="I1609" s="119"/>
      <c r="J1609" s="119"/>
      <c r="K1609" s="119"/>
      <c r="L1609" s="119"/>
      <c r="M1609" s="119"/>
      <c r="N1609" s="119"/>
      <c r="O1609" s="119"/>
      <c r="P1609" s="119"/>
      <c r="Q1609" s="119"/>
      <c r="R1609" s="119" t="s">
        <v>128</v>
      </c>
      <c r="S1609" s="119">
        <v>2</v>
      </c>
      <c r="T1609" s="119"/>
      <c r="U1609" s="119"/>
      <c r="V1609" s="119"/>
      <c r="W1609" s="119"/>
      <c r="X1609" s="119"/>
      <c r="Y1609" s="119"/>
      <c r="Z1609" s="119"/>
      <c r="AA1609" s="119"/>
      <c r="AB1609" s="119"/>
      <c r="AC1609" s="119"/>
      <c r="AD1609" s="119"/>
      <c r="AE1609" s="119"/>
      <c r="AF1609" s="119"/>
      <c r="AG1609" s="119"/>
      <c r="AH1609" s="119"/>
      <c r="AI1609" s="119"/>
      <c r="AJ1609" s="119"/>
      <c r="AK1609" s="119"/>
      <c r="AL1609" s="119"/>
      <c r="AM1609" s="119"/>
      <c r="AN1609" s="119"/>
      <c r="AO1609" s="119"/>
      <c r="AP1609" s="119"/>
      <c r="AQ1609" s="119"/>
      <c r="AR1609" s="119"/>
      <c r="AS1609" s="119"/>
      <c r="AT1609" s="119"/>
      <c r="AU1609" s="119"/>
    </row>
    <row r="1610" spans="1:47" outlineLevel="1">
      <c r="A1610" s="120"/>
      <c r="B1610" s="122"/>
      <c r="C1610" s="141" t="s">
        <v>214</v>
      </c>
      <c r="D1610" s="159"/>
      <c r="E1610" s="149"/>
      <c r="F1610" s="176"/>
      <c r="G1610" s="124"/>
      <c r="H1610" s="173">
        <v>0</v>
      </c>
      <c r="I1610" s="119"/>
      <c r="J1610" s="119"/>
      <c r="K1610" s="119"/>
      <c r="L1610" s="119"/>
      <c r="M1610" s="119"/>
      <c r="N1610" s="119"/>
      <c r="O1610" s="119"/>
      <c r="P1610" s="119"/>
      <c r="Q1610" s="119"/>
      <c r="R1610" s="119" t="s">
        <v>128</v>
      </c>
      <c r="S1610" s="119">
        <v>0</v>
      </c>
      <c r="T1610" s="119"/>
      <c r="U1610" s="119"/>
      <c r="V1610" s="119"/>
      <c r="W1610" s="119"/>
      <c r="X1610" s="119"/>
      <c r="Y1610" s="119"/>
      <c r="Z1610" s="119"/>
      <c r="AA1610" s="119"/>
      <c r="AB1610" s="119"/>
      <c r="AC1610" s="119"/>
      <c r="AD1610" s="119"/>
      <c r="AE1610" s="119"/>
      <c r="AF1610" s="119"/>
      <c r="AG1610" s="119"/>
      <c r="AH1610" s="119"/>
      <c r="AI1610" s="119"/>
      <c r="AJ1610" s="119"/>
      <c r="AK1610" s="119"/>
      <c r="AL1610" s="119"/>
      <c r="AM1610" s="119"/>
      <c r="AN1610" s="119"/>
      <c r="AO1610" s="119"/>
      <c r="AP1610" s="119"/>
      <c r="AQ1610" s="119"/>
      <c r="AR1610" s="119"/>
      <c r="AS1610" s="119"/>
      <c r="AT1610" s="119"/>
      <c r="AU1610" s="119"/>
    </row>
    <row r="1611" spans="1:47" outlineLevel="1">
      <c r="A1611" s="120"/>
      <c r="B1611" s="122"/>
      <c r="C1611" s="139" t="s">
        <v>1331</v>
      </c>
      <c r="D1611" s="157"/>
      <c r="E1611" s="148">
        <v>124.575</v>
      </c>
      <c r="F1611" s="176"/>
      <c r="G1611" s="124"/>
      <c r="H1611" s="173">
        <v>0</v>
      </c>
      <c r="I1611" s="119"/>
      <c r="J1611" s="119"/>
      <c r="K1611" s="119"/>
      <c r="L1611" s="119"/>
      <c r="M1611" s="119"/>
      <c r="N1611" s="119"/>
      <c r="O1611" s="119"/>
      <c r="P1611" s="119"/>
      <c r="Q1611" s="119"/>
      <c r="R1611" s="119" t="s">
        <v>128</v>
      </c>
      <c r="S1611" s="119">
        <v>0</v>
      </c>
      <c r="T1611" s="119"/>
      <c r="U1611" s="119"/>
      <c r="V1611" s="119"/>
      <c r="W1611" s="119"/>
      <c r="X1611" s="119"/>
      <c r="Y1611" s="119"/>
      <c r="Z1611" s="119"/>
      <c r="AA1611" s="119"/>
      <c r="AB1611" s="119"/>
      <c r="AC1611" s="119"/>
      <c r="AD1611" s="119"/>
      <c r="AE1611" s="119"/>
      <c r="AF1611" s="119"/>
      <c r="AG1611" s="119"/>
      <c r="AH1611" s="119"/>
      <c r="AI1611" s="119"/>
      <c r="AJ1611" s="119"/>
      <c r="AK1611" s="119"/>
      <c r="AL1611" s="119"/>
      <c r="AM1611" s="119"/>
      <c r="AN1611" s="119"/>
      <c r="AO1611" s="119"/>
      <c r="AP1611" s="119"/>
      <c r="AQ1611" s="119"/>
      <c r="AR1611" s="119"/>
      <c r="AS1611" s="119"/>
      <c r="AT1611" s="119"/>
      <c r="AU1611" s="119"/>
    </row>
    <row r="1612" spans="1:47" ht="22.5" outlineLevel="1">
      <c r="A1612" s="120">
        <v>452</v>
      </c>
      <c r="B1612" s="122" t="s">
        <v>1332</v>
      </c>
      <c r="C1612" s="138" t="s">
        <v>1333</v>
      </c>
      <c r="D1612" s="156" t="s">
        <v>179</v>
      </c>
      <c r="E1612" s="124">
        <v>85.58</v>
      </c>
      <c r="F1612" s="176"/>
      <c r="G1612" s="124">
        <f>ROUND(E1612*F1612,2)</f>
        <v>0</v>
      </c>
      <c r="H1612" s="173" t="s">
        <v>1522</v>
      </c>
      <c r="I1612" s="119"/>
      <c r="J1612" s="119"/>
      <c r="K1612" s="119"/>
      <c r="L1612" s="119"/>
      <c r="M1612" s="119"/>
      <c r="N1612" s="119"/>
      <c r="O1612" s="119"/>
      <c r="P1612" s="119"/>
      <c r="Q1612" s="119"/>
      <c r="R1612" s="119" t="s">
        <v>126</v>
      </c>
      <c r="S1612" s="119"/>
      <c r="T1612" s="119"/>
      <c r="U1612" s="119"/>
      <c r="V1612" s="119"/>
      <c r="W1612" s="119"/>
      <c r="X1612" s="119"/>
      <c r="Y1612" s="119"/>
      <c r="Z1612" s="119"/>
      <c r="AA1612" s="119"/>
      <c r="AB1612" s="119"/>
      <c r="AC1612" s="119"/>
      <c r="AD1612" s="119"/>
      <c r="AE1612" s="119"/>
      <c r="AF1612" s="119"/>
      <c r="AG1612" s="119"/>
      <c r="AH1612" s="119"/>
      <c r="AI1612" s="119"/>
      <c r="AJ1612" s="119"/>
      <c r="AK1612" s="119"/>
      <c r="AL1612" s="119"/>
      <c r="AM1612" s="119"/>
      <c r="AN1612" s="119"/>
      <c r="AO1612" s="119"/>
      <c r="AP1612" s="119"/>
      <c r="AQ1612" s="119"/>
      <c r="AR1612" s="119"/>
      <c r="AS1612" s="119"/>
      <c r="AT1612" s="119"/>
      <c r="AU1612" s="119"/>
    </row>
    <row r="1613" spans="1:47" outlineLevel="1">
      <c r="A1613" s="120"/>
      <c r="B1613" s="122"/>
      <c r="C1613" s="139" t="s">
        <v>187</v>
      </c>
      <c r="D1613" s="157"/>
      <c r="E1613" s="148"/>
      <c r="F1613" s="176"/>
      <c r="G1613" s="124"/>
      <c r="H1613" s="173">
        <v>0</v>
      </c>
      <c r="I1613" s="119"/>
      <c r="J1613" s="119"/>
      <c r="K1613" s="119"/>
      <c r="L1613" s="119"/>
      <c r="M1613" s="119"/>
      <c r="N1613" s="119"/>
      <c r="O1613" s="119"/>
      <c r="P1613" s="119"/>
      <c r="Q1613" s="119"/>
      <c r="R1613" s="119" t="s">
        <v>128</v>
      </c>
      <c r="S1613" s="119">
        <v>0</v>
      </c>
      <c r="T1613" s="119"/>
      <c r="U1613" s="119"/>
      <c r="V1613" s="119"/>
      <c r="W1613" s="119"/>
      <c r="X1613" s="119"/>
      <c r="Y1613" s="119"/>
      <c r="Z1613" s="119"/>
      <c r="AA1613" s="119"/>
      <c r="AB1613" s="119"/>
      <c r="AC1613" s="119"/>
      <c r="AD1613" s="119"/>
      <c r="AE1613" s="119"/>
      <c r="AF1613" s="119"/>
      <c r="AG1613" s="119"/>
      <c r="AH1613" s="119"/>
      <c r="AI1613" s="119"/>
      <c r="AJ1613" s="119"/>
      <c r="AK1613" s="119"/>
      <c r="AL1613" s="119"/>
      <c r="AM1613" s="119"/>
      <c r="AN1613" s="119"/>
      <c r="AO1613" s="119"/>
      <c r="AP1613" s="119"/>
      <c r="AQ1613" s="119"/>
      <c r="AR1613" s="119"/>
      <c r="AS1613" s="119"/>
      <c r="AT1613" s="119"/>
      <c r="AU1613" s="119"/>
    </row>
    <row r="1614" spans="1:47" ht="22.5" outlineLevel="1">
      <c r="A1614" s="120"/>
      <c r="B1614" s="122"/>
      <c r="C1614" s="139" t="s">
        <v>188</v>
      </c>
      <c r="D1614" s="157"/>
      <c r="E1614" s="148"/>
      <c r="F1614" s="176"/>
      <c r="G1614" s="124"/>
      <c r="H1614" s="173">
        <v>0</v>
      </c>
      <c r="I1614" s="119"/>
      <c r="J1614" s="119"/>
      <c r="K1614" s="119"/>
      <c r="L1614" s="119"/>
      <c r="M1614" s="119"/>
      <c r="N1614" s="119"/>
      <c r="O1614" s="119"/>
      <c r="P1614" s="119"/>
      <c r="Q1614" s="119"/>
      <c r="R1614" s="119" t="s">
        <v>128</v>
      </c>
      <c r="S1614" s="119">
        <v>0</v>
      </c>
      <c r="T1614" s="119"/>
      <c r="U1614" s="119"/>
      <c r="V1614" s="119"/>
      <c r="W1614" s="119"/>
      <c r="X1614" s="119"/>
      <c r="Y1614" s="119"/>
      <c r="Z1614" s="119"/>
      <c r="AA1614" s="119"/>
      <c r="AB1614" s="119"/>
      <c r="AC1614" s="119"/>
      <c r="AD1614" s="119"/>
      <c r="AE1614" s="119"/>
      <c r="AF1614" s="119"/>
      <c r="AG1614" s="119"/>
      <c r="AH1614" s="119"/>
      <c r="AI1614" s="119"/>
      <c r="AJ1614" s="119"/>
      <c r="AK1614" s="119"/>
      <c r="AL1614" s="119"/>
      <c r="AM1614" s="119"/>
      <c r="AN1614" s="119"/>
      <c r="AO1614" s="119"/>
      <c r="AP1614" s="119"/>
      <c r="AQ1614" s="119"/>
      <c r="AR1614" s="119"/>
      <c r="AS1614" s="119"/>
      <c r="AT1614" s="119"/>
      <c r="AU1614" s="119"/>
    </row>
    <row r="1615" spans="1:47" outlineLevel="1">
      <c r="A1615" s="120"/>
      <c r="B1615" s="122"/>
      <c r="C1615" s="139" t="s">
        <v>1334</v>
      </c>
      <c r="D1615" s="157"/>
      <c r="E1615" s="148">
        <v>85.58</v>
      </c>
      <c r="F1615" s="176"/>
      <c r="G1615" s="124"/>
      <c r="H1615" s="173">
        <v>0</v>
      </c>
      <c r="I1615" s="119"/>
      <c r="J1615" s="119"/>
      <c r="K1615" s="119"/>
      <c r="L1615" s="119"/>
      <c r="M1615" s="119"/>
      <c r="N1615" s="119"/>
      <c r="O1615" s="119"/>
      <c r="P1615" s="119"/>
      <c r="Q1615" s="119"/>
      <c r="R1615" s="119" t="s">
        <v>128</v>
      </c>
      <c r="S1615" s="119">
        <v>0</v>
      </c>
      <c r="T1615" s="119"/>
      <c r="U1615" s="119"/>
      <c r="V1615" s="119"/>
      <c r="W1615" s="119"/>
      <c r="X1615" s="119"/>
      <c r="Y1615" s="119"/>
      <c r="Z1615" s="119"/>
      <c r="AA1615" s="119"/>
      <c r="AB1615" s="119"/>
      <c r="AC1615" s="119"/>
      <c r="AD1615" s="119"/>
      <c r="AE1615" s="119"/>
      <c r="AF1615" s="119"/>
      <c r="AG1615" s="119"/>
      <c r="AH1615" s="119"/>
      <c r="AI1615" s="119"/>
      <c r="AJ1615" s="119"/>
      <c r="AK1615" s="119"/>
      <c r="AL1615" s="119"/>
      <c r="AM1615" s="119"/>
      <c r="AN1615" s="119"/>
      <c r="AO1615" s="119"/>
      <c r="AP1615" s="119"/>
      <c r="AQ1615" s="119"/>
      <c r="AR1615" s="119"/>
      <c r="AS1615" s="119"/>
      <c r="AT1615" s="119"/>
      <c r="AU1615" s="119"/>
    </row>
    <row r="1616" spans="1:47" ht="22.5" outlineLevel="1">
      <c r="A1616" s="120">
        <v>453</v>
      </c>
      <c r="B1616" s="122" t="s">
        <v>1335</v>
      </c>
      <c r="C1616" s="138" t="s">
        <v>1336</v>
      </c>
      <c r="D1616" s="156" t="s">
        <v>179</v>
      </c>
      <c r="E1616" s="124">
        <v>56.484999999999999</v>
      </c>
      <c r="F1616" s="176"/>
      <c r="G1616" s="124">
        <f>ROUND(E1616*F1616,2)</f>
        <v>0</v>
      </c>
      <c r="H1616" s="173" t="s">
        <v>1522</v>
      </c>
      <c r="I1616" s="119"/>
      <c r="J1616" s="119"/>
      <c r="K1616" s="119"/>
      <c r="L1616" s="119"/>
      <c r="M1616" s="119"/>
      <c r="N1616" s="119"/>
      <c r="O1616" s="119"/>
      <c r="P1616" s="119"/>
      <c r="Q1616" s="119"/>
      <c r="R1616" s="119" t="s">
        <v>126</v>
      </c>
      <c r="S1616" s="119"/>
      <c r="T1616" s="119"/>
      <c r="U1616" s="119"/>
      <c r="V1616" s="119"/>
      <c r="W1616" s="119"/>
      <c r="X1616" s="119"/>
      <c r="Y1616" s="119"/>
      <c r="Z1616" s="119"/>
      <c r="AA1616" s="119"/>
      <c r="AB1616" s="119"/>
      <c r="AC1616" s="119"/>
      <c r="AD1616" s="119"/>
      <c r="AE1616" s="119"/>
      <c r="AF1616" s="119"/>
      <c r="AG1616" s="119"/>
      <c r="AH1616" s="119"/>
      <c r="AI1616" s="119"/>
      <c r="AJ1616" s="119"/>
      <c r="AK1616" s="119"/>
      <c r="AL1616" s="119"/>
      <c r="AM1616" s="119"/>
      <c r="AN1616" s="119"/>
      <c r="AO1616" s="119"/>
      <c r="AP1616" s="119"/>
      <c r="AQ1616" s="119"/>
      <c r="AR1616" s="119"/>
      <c r="AS1616" s="119"/>
      <c r="AT1616" s="119"/>
      <c r="AU1616" s="119"/>
    </row>
    <row r="1617" spans="1:47" outlineLevel="1">
      <c r="A1617" s="120"/>
      <c r="B1617" s="122"/>
      <c r="C1617" s="139" t="s">
        <v>187</v>
      </c>
      <c r="D1617" s="157"/>
      <c r="E1617" s="148"/>
      <c r="F1617" s="176"/>
      <c r="G1617" s="124"/>
      <c r="H1617" s="173">
        <v>0</v>
      </c>
      <c r="I1617" s="119"/>
      <c r="J1617" s="119"/>
      <c r="K1617" s="119"/>
      <c r="L1617" s="119"/>
      <c r="M1617" s="119"/>
      <c r="N1617" s="119"/>
      <c r="O1617" s="119"/>
      <c r="P1617" s="119"/>
      <c r="Q1617" s="119"/>
      <c r="R1617" s="119" t="s">
        <v>128</v>
      </c>
      <c r="S1617" s="119">
        <v>0</v>
      </c>
      <c r="T1617" s="119"/>
      <c r="U1617" s="119"/>
      <c r="V1617" s="119"/>
      <c r="W1617" s="119"/>
      <c r="X1617" s="119"/>
      <c r="Y1617" s="119"/>
      <c r="Z1617" s="119"/>
      <c r="AA1617" s="119"/>
      <c r="AB1617" s="119"/>
      <c r="AC1617" s="119"/>
      <c r="AD1617" s="119"/>
      <c r="AE1617" s="119"/>
      <c r="AF1617" s="119"/>
      <c r="AG1617" s="119"/>
      <c r="AH1617" s="119"/>
      <c r="AI1617" s="119"/>
      <c r="AJ1617" s="119"/>
      <c r="AK1617" s="119"/>
      <c r="AL1617" s="119"/>
      <c r="AM1617" s="119"/>
      <c r="AN1617" s="119"/>
      <c r="AO1617" s="119"/>
      <c r="AP1617" s="119"/>
      <c r="AQ1617" s="119"/>
      <c r="AR1617" s="119"/>
      <c r="AS1617" s="119"/>
      <c r="AT1617" s="119"/>
      <c r="AU1617" s="119"/>
    </row>
    <row r="1618" spans="1:47" ht="22.5" outlineLevel="1">
      <c r="A1618" s="120"/>
      <c r="B1618" s="122"/>
      <c r="C1618" s="139" t="s">
        <v>188</v>
      </c>
      <c r="D1618" s="157"/>
      <c r="E1618" s="148"/>
      <c r="F1618" s="176"/>
      <c r="G1618" s="124"/>
      <c r="H1618" s="173">
        <v>0</v>
      </c>
      <c r="I1618" s="119"/>
      <c r="J1618" s="119"/>
      <c r="K1618" s="119"/>
      <c r="L1618" s="119"/>
      <c r="M1618" s="119"/>
      <c r="N1618" s="119"/>
      <c r="O1618" s="119"/>
      <c r="P1618" s="119"/>
      <c r="Q1618" s="119"/>
      <c r="R1618" s="119" t="s">
        <v>128</v>
      </c>
      <c r="S1618" s="119">
        <v>0</v>
      </c>
      <c r="T1618" s="119"/>
      <c r="U1618" s="119"/>
      <c r="V1618" s="119"/>
      <c r="W1618" s="119"/>
      <c r="X1618" s="119"/>
      <c r="Y1618" s="119"/>
      <c r="Z1618" s="119"/>
      <c r="AA1618" s="119"/>
      <c r="AB1618" s="119"/>
      <c r="AC1618" s="119"/>
      <c r="AD1618" s="119"/>
      <c r="AE1618" s="119"/>
      <c r="AF1618" s="119"/>
      <c r="AG1618" s="119"/>
      <c r="AH1618" s="119"/>
      <c r="AI1618" s="119"/>
      <c r="AJ1618" s="119"/>
      <c r="AK1618" s="119"/>
      <c r="AL1618" s="119"/>
      <c r="AM1618" s="119"/>
      <c r="AN1618" s="119"/>
      <c r="AO1618" s="119"/>
      <c r="AP1618" s="119"/>
      <c r="AQ1618" s="119"/>
      <c r="AR1618" s="119"/>
      <c r="AS1618" s="119"/>
      <c r="AT1618" s="119"/>
      <c r="AU1618" s="119"/>
    </row>
    <row r="1619" spans="1:47" outlineLevel="1">
      <c r="A1619" s="120"/>
      <c r="B1619" s="122"/>
      <c r="C1619" s="141" t="s">
        <v>209</v>
      </c>
      <c r="D1619" s="159"/>
      <c r="E1619" s="149"/>
      <c r="F1619" s="176"/>
      <c r="G1619" s="124"/>
      <c r="H1619" s="173">
        <v>0</v>
      </c>
      <c r="I1619" s="119"/>
      <c r="J1619" s="119"/>
      <c r="K1619" s="119"/>
      <c r="L1619" s="119"/>
      <c r="M1619" s="119"/>
      <c r="N1619" s="119"/>
      <c r="O1619" s="119"/>
      <c r="P1619" s="119"/>
      <c r="Q1619" s="119"/>
      <c r="R1619" s="119" t="s">
        <v>128</v>
      </c>
      <c r="S1619" s="119">
        <v>2</v>
      </c>
      <c r="T1619" s="119"/>
      <c r="U1619" s="119"/>
      <c r="V1619" s="119"/>
      <c r="W1619" s="119"/>
      <c r="X1619" s="119"/>
      <c r="Y1619" s="119"/>
      <c r="Z1619" s="119"/>
      <c r="AA1619" s="119"/>
      <c r="AB1619" s="119"/>
      <c r="AC1619" s="119"/>
      <c r="AD1619" s="119"/>
      <c r="AE1619" s="119"/>
      <c r="AF1619" s="119"/>
      <c r="AG1619" s="119"/>
      <c r="AH1619" s="119"/>
      <c r="AI1619" s="119"/>
      <c r="AJ1619" s="119"/>
      <c r="AK1619" s="119"/>
      <c r="AL1619" s="119"/>
      <c r="AM1619" s="119"/>
      <c r="AN1619" s="119"/>
      <c r="AO1619" s="119"/>
      <c r="AP1619" s="119"/>
      <c r="AQ1619" s="119"/>
      <c r="AR1619" s="119"/>
      <c r="AS1619" s="119"/>
      <c r="AT1619" s="119"/>
      <c r="AU1619" s="119"/>
    </row>
    <row r="1620" spans="1:47" outlineLevel="1">
      <c r="A1620" s="120"/>
      <c r="B1620" s="122"/>
      <c r="C1620" s="142" t="s">
        <v>993</v>
      </c>
      <c r="D1620" s="159"/>
      <c r="E1620" s="149">
        <v>49.28</v>
      </c>
      <c r="F1620" s="176"/>
      <c r="G1620" s="124"/>
      <c r="H1620" s="173">
        <v>0</v>
      </c>
      <c r="I1620" s="119"/>
      <c r="J1620" s="119"/>
      <c r="K1620" s="119"/>
      <c r="L1620" s="119"/>
      <c r="M1620" s="119"/>
      <c r="N1620" s="119"/>
      <c r="O1620" s="119"/>
      <c r="P1620" s="119"/>
      <c r="Q1620" s="119"/>
      <c r="R1620" s="119" t="s">
        <v>128</v>
      </c>
      <c r="S1620" s="119">
        <v>2</v>
      </c>
      <c r="T1620" s="119"/>
      <c r="U1620" s="119"/>
      <c r="V1620" s="119"/>
      <c r="W1620" s="119"/>
      <c r="X1620" s="119"/>
      <c r="Y1620" s="119"/>
      <c r="Z1620" s="119"/>
      <c r="AA1620" s="119"/>
      <c r="AB1620" s="119"/>
      <c r="AC1620" s="119"/>
      <c r="AD1620" s="119"/>
      <c r="AE1620" s="119"/>
      <c r="AF1620" s="119"/>
      <c r="AG1620" s="119"/>
      <c r="AH1620" s="119"/>
      <c r="AI1620" s="119"/>
      <c r="AJ1620" s="119"/>
      <c r="AK1620" s="119"/>
      <c r="AL1620" s="119"/>
      <c r="AM1620" s="119"/>
      <c r="AN1620" s="119"/>
      <c r="AO1620" s="119"/>
      <c r="AP1620" s="119"/>
      <c r="AQ1620" s="119"/>
      <c r="AR1620" s="119"/>
      <c r="AS1620" s="119"/>
      <c r="AT1620" s="119"/>
      <c r="AU1620" s="119"/>
    </row>
    <row r="1621" spans="1:47" outlineLevel="1">
      <c r="A1621" s="120"/>
      <c r="B1621" s="122"/>
      <c r="C1621" s="142" t="s">
        <v>1337</v>
      </c>
      <c r="D1621" s="159"/>
      <c r="E1621" s="149">
        <v>2.0699999999999998</v>
      </c>
      <c r="F1621" s="176"/>
      <c r="G1621" s="124"/>
      <c r="H1621" s="173">
        <v>0</v>
      </c>
      <c r="I1621" s="119"/>
      <c r="J1621" s="119"/>
      <c r="K1621" s="119"/>
      <c r="L1621" s="119"/>
      <c r="M1621" s="119"/>
      <c r="N1621" s="119"/>
      <c r="O1621" s="119"/>
      <c r="P1621" s="119"/>
      <c r="Q1621" s="119"/>
      <c r="R1621" s="119" t="s">
        <v>128</v>
      </c>
      <c r="S1621" s="119">
        <v>2</v>
      </c>
      <c r="T1621" s="119"/>
      <c r="U1621" s="119"/>
      <c r="V1621" s="119"/>
      <c r="W1621" s="119"/>
      <c r="X1621" s="119"/>
      <c r="Y1621" s="119"/>
      <c r="Z1621" s="119"/>
      <c r="AA1621" s="119"/>
      <c r="AB1621" s="119"/>
      <c r="AC1621" s="119"/>
      <c r="AD1621" s="119"/>
      <c r="AE1621" s="119"/>
      <c r="AF1621" s="119"/>
      <c r="AG1621" s="119"/>
      <c r="AH1621" s="119"/>
      <c r="AI1621" s="119"/>
      <c r="AJ1621" s="119"/>
      <c r="AK1621" s="119"/>
      <c r="AL1621" s="119"/>
      <c r="AM1621" s="119"/>
      <c r="AN1621" s="119"/>
      <c r="AO1621" s="119"/>
      <c r="AP1621" s="119"/>
      <c r="AQ1621" s="119"/>
      <c r="AR1621" s="119"/>
      <c r="AS1621" s="119"/>
      <c r="AT1621" s="119"/>
      <c r="AU1621" s="119"/>
    </row>
    <row r="1622" spans="1:47" outlineLevel="1">
      <c r="A1622" s="120"/>
      <c r="B1622" s="122"/>
      <c r="C1622" s="141" t="s">
        <v>214</v>
      </c>
      <c r="D1622" s="159"/>
      <c r="E1622" s="149"/>
      <c r="F1622" s="176"/>
      <c r="G1622" s="124"/>
      <c r="H1622" s="173">
        <v>0</v>
      </c>
      <c r="I1622" s="119"/>
      <c r="J1622" s="119"/>
      <c r="K1622" s="119"/>
      <c r="L1622" s="119"/>
      <c r="M1622" s="119"/>
      <c r="N1622" s="119"/>
      <c r="O1622" s="119"/>
      <c r="P1622" s="119"/>
      <c r="Q1622" s="119"/>
      <c r="R1622" s="119" t="s">
        <v>128</v>
      </c>
      <c r="S1622" s="119">
        <v>0</v>
      </c>
      <c r="T1622" s="119"/>
      <c r="U1622" s="119"/>
      <c r="V1622" s="119"/>
      <c r="W1622" s="119"/>
      <c r="X1622" s="119"/>
      <c r="Y1622" s="119"/>
      <c r="Z1622" s="119"/>
      <c r="AA1622" s="119"/>
      <c r="AB1622" s="119"/>
      <c r="AC1622" s="119"/>
      <c r="AD1622" s="119"/>
      <c r="AE1622" s="119"/>
      <c r="AF1622" s="119"/>
      <c r="AG1622" s="119"/>
      <c r="AH1622" s="119"/>
      <c r="AI1622" s="119"/>
      <c r="AJ1622" s="119"/>
      <c r="AK1622" s="119"/>
      <c r="AL1622" s="119"/>
      <c r="AM1622" s="119"/>
      <c r="AN1622" s="119"/>
      <c r="AO1622" s="119"/>
      <c r="AP1622" s="119"/>
      <c r="AQ1622" s="119"/>
      <c r="AR1622" s="119"/>
      <c r="AS1622" s="119"/>
      <c r="AT1622" s="119"/>
      <c r="AU1622" s="119"/>
    </row>
    <row r="1623" spans="1:47" outlineLevel="1">
      <c r="A1623" s="120"/>
      <c r="B1623" s="122"/>
      <c r="C1623" s="139" t="s">
        <v>1338</v>
      </c>
      <c r="D1623" s="157"/>
      <c r="E1623" s="148">
        <v>56.484999999999999</v>
      </c>
      <c r="F1623" s="176"/>
      <c r="G1623" s="124"/>
      <c r="H1623" s="173">
        <v>0</v>
      </c>
      <c r="I1623" s="119"/>
      <c r="J1623" s="119"/>
      <c r="K1623" s="119"/>
      <c r="L1623" s="119"/>
      <c r="M1623" s="119"/>
      <c r="N1623" s="119"/>
      <c r="O1623" s="119"/>
      <c r="P1623" s="119"/>
      <c r="Q1623" s="119"/>
      <c r="R1623" s="119" t="s">
        <v>128</v>
      </c>
      <c r="S1623" s="119">
        <v>0</v>
      </c>
      <c r="T1623" s="119"/>
      <c r="U1623" s="119"/>
      <c r="V1623" s="119"/>
      <c r="W1623" s="119"/>
      <c r="X1623" s="119"/>
      <c r="Y1623" s="119"/>
      <c r="Z1623" s="119"/>
      <c r="AA1623" s="119"/>
      <c r="AB1623" s="119"/>
      <c r="AC1623" s="119"/>
      <c r="AD1623" s="119"/>
      <c r="AE1623" s="119"/>
      <c r="AF1623" s="119"/>
      <c r="AG1623" s="119"/>
      <c r="AH1623" s="119"/>
      <c r="AI1623" s="119"/>
      <c r="AJ1623" s="119"/>
      <c r="AK1623" s="119"/>
      <c r="AL1623" s="119"/>
      <c r="AM1623" s="119"/>
      <c r="AN1623" s="119"/>
      <c r="AO1623" s="119"/>
      <c r="AP1623" s="119"/>
      <c r="AQ1623" s="119"/>
      <c r="AR1623" s="119"/>
      <c r="AS1623" s="119"/>
      <c r="AT1623" s="119"/>
      <c r="AU1623" s="119"/>
    </row>
    <row r="1624" spans="1:47" ht="22.5" outlineLevel="1">
      <c r="A1624" s="120">
        <v>454</v>
      </c>
      <c r="B1624" s="122" t="s">
        <v>1339</v>
      </c>
      <c r="C1624" s="138" t="s">
        <v>1340</v>
      </c>
      <c r="D1624" s="156" t="s">
        <v>179</v>
      </c>
      <c r="E1624" s="124">
        <v>134.13399999999999</v>
      </c>
      <c r="F1624" s="176"/>
      <c r="G1624" s="124">
        <f>ROUND(E1624*F1624,2)</f>
        <v>0</v>
      </c>
      <c r="H1624" s="173" t="s">
        <v>1522</v>
      </c>
      <c r="I1624" s="119"/>
      <c r="J1624" s="119"/>
      <c r="K1624" s="119"/>
      <c r="L1624" s="119"/>
      <c r="M1624" s="119"/>
      <c r="N1624" s="119"/>
      <c r="O1624" s="119"/>
      <c r="P1624" s="119"/>
      <c r="Q1624" s="119"/>
      <c r="R1624" s="119" t="s">
        <v>126</v>
      </c>
      <c r="S1624" s="119"/>
      <c r="T1624" s="119"/>
      <c r="U1624" s="119"/>
      <c r="V1624" s="119"/>
      <c r="W1624" s="119"/>
      <c r="X1624" s="119"/>
      <c r="Y1624" s="119"/>
      <c r="Z1624" s="119"/>
      <c r="AA1624" s="119"/>
      <c r="AB1624" s="119"/>
      <c r="AC1624" s="119"/>
      <c r="AD1624" s="119"/>
      <c r="AE1624" s="119"/>
      <c r="AF1624" s="119"/>
      <c r="AG1624" s="119"/>
      <c r="AH1624" s="119"/>
      <c r="AI1624" s="119"/>
      <c r="AJ1624" s="119"/>
      <c r="AK1624" s="119"/>
      <c r="AL1624" s="119"/>
      <c r="AM1624" s="119"/>
      <c r="AN1624" s="119"/>
      <c r="AO1624" s="119"/>
      <c r="AP1624" s="119"/>
      <c r="AQ1624" s="119"/>
      <c r="AR1624" s="119"/>
      <c r="AS1624" s="119"/>
      <c r="AT1624" s="119"/>
      <c r="AU1624" s="119"/>
    </row>
    <row r="1625" spans="1:47" outlineLevel="1">
      <c r="A1625" s="120"/>
      <c r="B1625" s="122"/>
      <c r="C1625" s="139" t="s">
        <v>187</v>
      </c>
      <c r="D1625" s="157"/>
      <c r="E1625" s="148"/>
      <c r="F1625" s="176"/>
      <c r="G1625" s="124"/>
      <c r="H1625" s="173">
        <v>0</v>
      </c>
      <c r="I1625" s="119"/>
      <c r="J1625" s="119"/>
      <c r="K1625" s="119"/>
      <c r="L1625" s="119"/>
      <c r="M1625" s="119"/>
      <c r="N1625" s="119"/>
      <c r="O1625" s="119"/>
      <c r="P1625" s="119"/>
      <c r="Q1625" s="119"/>
      <c r="R1625" s="119" t="s">
        <v>128</v>
      </c>
      <c r="S1625" s="119">
        <v>0</v>
      </c>
      <c r="T1625" s="119"/>
      <c r="U1625" s="119"/>
      <c r="V1625" s="119"/>
      <c r="W1625" s="119"/>
      <c r="X1625" s="119"/>
      <c r="Y1625" s="119"/>
      <c r="Z1625" s="119"/>
      <c r="AA1625" s="119"/>
      <c r="AB1625" s="119"/>
      <c r="AC1625" s="119"/>
      <c r="AD1625" s="119"/>
      <c r="AE1625" s="119"/>
      <c r="AF1625" s="119"/>
      <c r="AG1625" s="119"/>
      <c r="AH1625" s="119"/>
      <c r="AI1625" s="119"/>
      <c r="AJ1625" s="119"/>
      <c r="AK1625" s="119"/>
      <c r="AL1625" s="119"/>
      <c r="AM1625" s="119"/>
      <c r="AN1625" s="119"/>
      <c r="AO1625" s="119"/>
      <c r="AP1625" s="119"/>
      <c r="AQ1625" s="119"/>
      <c r="AR1625" s="119"/>
      <c r="AS1625" s="119"/>
      <c r="AT1625" s="119"/>
      <c r="AU1625" s="119"/>
    </row>
    <row r="1626" spans="1:47" ht="22.5" outlineLevel="1">
      <c r="A1626" s="120"/>
      <c r="B1626" s="122"/>
      <c r="C1626" s="139" t="s">
        <v>188</v>
      </c>
      <c r="D1626" s="157"/>
      <c r="E1626" s="148"/>
      <c r="F1626" s="176"/>
      <c r="G1626" s="124"/>
      <c r="H1626" s="173">
        <v>0</v>
      </c>
      <c r="I1626" s="119"/>
      <c r="J1626" s="119"/>
      <c r="K1626" s="119"/>
      <c r="L1626" s="119"/>
      <c r="M1626" s="119"/>
      <c r="N1626" s="119"/>
      <c r="O1626" s="119"/>
      <c r="P1626" s="119"/>
      <c r="Q1626" s="119"/>
      <c r="R1626" s="119" t="s">
        <v>128</v>
      </c>
      <c r="S1626" s="119">
        <v>0</v>
      </c>
      <c r="T1626" s="119"/>
      <c r="U1626" s="119"/>
      <c r="V1626" s="119"/>
      <c r="W1626" s="119"/>
      <c r="X1626" s="119"/>
      <c r="Y1626" s="119"/>
      <c r="Z1626" s="119"/>
      <c r="AA1626" s="119"/>
      <c r="AB1626" s="119"/>
      <c r="AC1626" s="119"/>
      <c r="AD1626" s="119"/>
      <c r="AE1626" s="119"/>
      <c r="AF1626" s="119"/>
      <c r="AG1626" s="119"/>
      <c r="AH1626" s="119"/>
      <c r="AI1626" s="119"/>
      <c r="AJ1626" s="119"/>
      <c r="AK1626" s="119"/>
      <c r="AL1626" s="119"/>
      <c r="AM1626" s="119"/>
      <c r="AN1626" s="119"/>
      <c r="AO1626" s="119"/>
      <c r="AP1626" s="119"/>
      <c r="AQ1626" s="119"/>
      <c r="AR1626" s="119"/>
      <c r="AS1626" s="119"/>
      <c r="AT1626" s="119"/>
      <c r="AU1626" s="119"/>
    </row>
    <row r="1627" spans="1:47" outlineLevel="1">
      <c r="A1627" s="120"/>
      <c r="B1627" s="122"/>
      <c r="C1627" s="141" t="s">
        <v>209</v>
      </c>
      <c r="D1627" s="159"/>
      <c r="E1627" s="149"/>
      <c r="F1627" s="176"/>
      <c r="G1627" s="124"/>
      <c r="H1627" s="173">
        <v>0</v>
      </c>
      <c r="I1627" s="119"/>
      <c r="J1627" s="119"/>
      <c r="K1627" s="119"/>
      <c r="L1627" s="119"/>
      <c r="M1627" s="119"/>
      <c r="N1627" s="119"/>
      <c r="O1627" s="119"/>
      <c r="P1627" s="119"/>
      <c r="Q1627" s="119"/>
      <c r="R1627" s="119" t="s">
        <v>128</v>
      </c>
      <c r="S1627" s="119">
        <v>2</v>
      </c>
      <c r="T1627" s="119"/>
      <c r="U1627" s="119"/>
      <c r="V1627" s="119"/>
      <c r="W1627" s="119"/>
      <c r="X1627" s="119"/>
      <c r="Y1627" s="119"/>
      <c r="Z1627" s="119"/>
      <c r="AA1627" s="119"/>
      <c r="AB1627" s="119"/>
      <c r="AC1627" s="119"/>
      <c r="AD1627" s="119"/>
      <c r="AE1627" s="119"/>
      <c r="AF1627" s="119"/>
      <c r="AG1627" s="119"/>
      <c r="AH1627" s="119"/>
      <c r="AI1627" s="119"/>
      <c r="AJ1627" s="119"/>
      <c r="AK1627" s="119"/>
      <c r="AL1627" s="119"/>
      <c r="AM1627" s="119"/>
      <c r="AN1627" s="119"/>
      <c r="AO1627" s="119"/>
      <c r="AP1627" s="119"/>
      <c r="AQ1627" s="119"/>
      <c r="AR1627" s="119"/>
      <c r="AS1627" s="119"/>
      <c r="AT1627" s="119"/>
      <c r="AU1627" s="119"/>
    </row>
    <row r="1628" spans="1:47" outlineLevel="1">
      <c r="A1628" s="120"/>
      <c r="B1628" s="122"/>
      <c r="C1628" s="142" t="s">
        <v>1341</v>
      </c>
      <c r="D1628" s="159"/>
      <c r="E1628" s="149">
        <v>117.02</v>
      </c>
      <c r="F1628" s="176"/>
      <c r="G1628" s="124"/>
      <c r="H1628" s="173">
        <v>0</v>
      </c>
      <c r="I1628" s="119"/>
      <c r="J1628" s="119"/>
      <c r="K1628" s="119"/>
      <c r="L1628" s="119"/>
      <c r="M1628" s="119"/>
      <c r="N1628" s="119"/>
      <c r="O1628" s="119"/>
      <c r="P1628" s="119"/>
      <c r="Q1628" s="119"/>
      <c r="R1628" s="119" t="s">
        <v>128</v>
      </c>
      <c r="S1628" s="119">
        <v>2</v>
      </c>
      <c r="T1628" s="119"/>
      <c r="U1628" s="119"/>
      <c r="V1628" s="119"/>
      <c r="W1628" s="119"/>
      <c r="X1628" s="119"/>
      <c r="Y1628" s="119"/>
      <c r="Z1628" s="119"/>
      <c r="AA1628" s="119"/>
      <c r="AB1628" s="119"/>
      <c r="AC1628" s="119"/>
      <c r="AD1628" s="119"/>
      <c r="AE1628" s="119"/>
      <c r="AF1628" s="119"/>
      <c r="AG1628" s="119"/>
      <c r="AH1628" s="119"/>
      <c r="AI1628" s="119"/>
      <c r="AJ1628" s="119"/>
      <c r="AK1628" s="119"/>
      <c r="AL1628" s="119"/>
      <c r="AM1628" s="119"/>
      <c r="AN1628" s="119"/>
      <c r="AO1628" s="119"/>
      <c r="AP1628" s="119"/>
      <c r="AQ1628" s="119"/>
      <c r="AR1628" s="119"/>
      <c r="AS1628" s="119"/>
      <c r="AT1628" s="119"/>
      <c r="AU1628" s="119"/>
    </row>
    <row r="1629" spans="1:47" outlineLevel="1">
      <c r="A1629" s="120"/>
      <c r="B1629" s="122"/>
      <c r="C1629" s="142" t="s">
        <v>1342</v>
      </c>
      <c r="D1629" s="159"/>
      <c r="E1629" s="149">
        <v>4.92</v>
      </c>
      <c r="F1629" s="176"/>
      <c r="G1629" s="124"/>
      <c r="H1629" s="173">
        <v>0</v>
      </c>
      <c r="I1629" s="119"/>
      <c r="J1629" s="119"/>
      <c r="K1629" s="119"/>
      <c r="L1629" s="119"/>
      <c r="M1629" s="119"/>
      <c r="N1629" s="119"/>
      <c r="O1629" s="119"/>
      <c r="P1629" s="119"/>
      <c r="Q1629" s="119"/>
      <c r="R1629" s="119" t="s">
        <v>128</v>
      </c>
      <c r="S1629" s="119">
        <v>2</v>
      </c>
      <c r="T1629" s="119"/>
      <c r="U1629" s="119"/>
      <c r="V1629" s="119"/>
      <c r="W1629" s="119"/>
      <c r="X1629" s="119"/>
      <c r="Y1629" s="119"/>
      <c r="Z1629" s="119"/>
      <c r="AA1629" s="119"/>
      <c r="AB1629" s="119"/>
      <c r="AC1629" s="119"/>
      <c r="AD1629" s="119"/>
      <c r="AE1629" s="119"/>
      <c r="AF1629" s="119"/>
      <c r="AG1629" s="119"/>
      <c r="AH1629" s="119"/>
      <c r="AI1629" s="119"/>
      <c r="AJ1629" s="119"/>
      <c r="AK1629" s="119"/>
      <c r="AL1629" s="119"/>
      <c r="AM1629" s="119"/>
      <c r="AN1629" s="119"/>
      <c r="AO1629" s="119"/>
      <c r="AP1629" s="119"/>
      <c r="AQ1629" s="119"/>
      <c r="AR1629" s="119"/>
      <c r="AS1629" s="119"/>
      <c r="AT1629" s="119"/>
      <c r="AU1629" s="119"/>
    </row>
    <row r="1630" spans="1:47" outlineLevel="1">
      <c r="A1630" s="120"/>
      <c r="B1630" s="122"/>
      <c r="C1630" s="141" t="s">
        <v>214</v>
      </c>
      <c r="D1630" s="159"/>
      <c r="E1630" s="149"/>
      <c r="F1630" s="176"/>
      <c r="G1630" s="124"/>
      <c r="H1630" s="173">
        <v>0</v>
      </c>
      <c r="I1630" s="119"/>
      <c r="J1630" s="119"/>
      <c r="K1630" s="119"/>
      <c r="L1630" s="119"/>
      <c r="M1630" s="119"/>
      <c r="N1630" s="119"/>
      <c r="O1630" s="119"/>
      <c r="P1630" s="119"/>
      <c r="Q1630" s="119"/>
      <c r="R1630" s="119" t="s">
        <v>128</v>
      </c>
      <c r="S1630" s="119">
        <v>0</v>
      </c>
      <c r="T1630" s="119"/>
      <c r="U1630" s="119"/>
      <c r="V1630" s="119"/>
      <c r="W1630" s="119"/>
      <c r="X1630" s="119"/>
      <c r="Y1630" s="119"/>
      <c r="Z1630" s="119"/>
      <c r="AA1630" s="119"/>
      <c r="AB1630" s="119"/>
      <c r="AC1630" s="119"/>
      <c r="AD1630" s="119"/>
      <c r="AE1630" s="119"/>
      <c r="AF1630" s="119"/>
      <c r="AG1630" s="119"/>
      <c r="AH1630" s="119"/>
      <c r="AI1630" s="119"/>
      <c r="AJ1630" s="119"/>
      <c r="AK1630" s="119"/>
      <c r="AL1630" s="119"/>
      <c r="AM1630" s="119"/>
      <c r="AN1630" s="119"/>
      <c r="AO1630" s="119"/>
      <c r="AP1630" s="119"/>
      <c r="AQ1630" s="119"/>
      <c r="AR1630" s="119"/>
      <c r="AS1630" s="119"/>
      <c r="AT1630" s="119"/>
      <c r="AU1630" s="119"/>
    </row>
    <row r="1631" spans="1:47" outlineLevel="1">
      <c r="A1631" s="120"/>
      <c r="B1631" s="122"/>
      <c r="C1631" s="139" t="s">
        <v>1343</v>
      </c>
      <c r="D1631" s="157"/>
      <c r="E1631" s="148">
        <v>134.13399999999999</v>
      </c>
      <c r="F1631" s="176"/>
      <c r="G1631" s="124"/>
      <c r="H1631" s="173">
        <v>0</v>
      </c>
      <c r="I1631" s="119"/>
      <c r="J1631" s="119"/>
      <c r="K1631" s="119"/>
      <c r="L1631" s="119"/>
      <c r="M1631" s="119"/>
      <c r="N1631" s="119"/>
      <c r="O1631" s="119"/>
      <c r="P1631" s="119"/>
      <c r="Q1631" s="119"/>
      <c r="R1631" s="119" t="s">
        <v>128</v>
      </c>
      <c r="S1631" s="119">
        <v>0</v>
      </c>
      <c r="T1631" s="119"/>
      <c r="U1631" s="119"/>
      <c r="V1631" s="119"/>
      <c r="W1631" s="119"/>
      <c r="X1631" s="119"/>
      <c r="Y1631" s="119"/>
      <c r="Z1631" s="119"/>
      <c r="AA1631" s="119"/>
      <c r="AB1631" s="119"/>
      <c r="AC1631" s="119"/>
      <c r="AD1631" s="119"/>
      <c r="AE1631" s="119"/>
      <c r="AF1631" s="119"/>
      <c r="AG1631" s="119"/>
      <c r="AH1631" s="119"/>
      <c r="AI1631" s="119"/>
      <c r="AJ1631" s="119"/>
      <c r="AK1631" s="119"/>
      <c r="AL1631" s="119"/>
      <c r="AM1631" s="119"/>
      <c r="AN1631" s="119"/>
      <c r="AO1631" s="119"/>
      <c r="AP1631" s="119"/>
      <c r="AQ1631" s="119"/>
      <c r="AR1631" s="119"/>
      <c r="AS1631" s="119"/>
      <c r="AT1631" s="119"/>
      <c r="AU1631" s="119"/>
    </row>
    <row r="1632" spans="1:47" outlineLevel="1">
      <c r="A1632" s="120">
        <v>455</v>
      </c>
      <c r="B1632" s="122" t="s">
        <v>1344</v>
      </c>
      <c r="C1632" s="138" t="s">
        <v>1345</v>
      </c>
      <c r="D1632" s="156" t="s">
        <v>0</v>
      </c>
      <c r="E1632" s="124">
        <v>0.87</v>
      </c>
      <c r="F1632" s="176"/>
      <c r="G1632" s="124">
        <f>ROUND(E1632*F1632,2)</f>
        <v>0</v>
      </c>
      <c r="H1632" s="173" t="s">
        <v>1523</v>
      </c>
      <c r="I1632" s="119"/>
      <c r="J1632" s="119"/>
      <c r="K1632" s="119"/>
      <c r="L1632" s="119"/>
      <c r="M1632" s="119"/>
      <c r="N1632" s="119"/>
      <c r="O1632" s="119"/>
      <c r="P1632" s="119"/>
      <c r="Q1632" s="119"/>
      <c r="R1632" s="119" t="s">
        <v>126</v>
      </c>
      <c r="S1632" s="119"/>
      <c r="T1632" s="119"/>
      <c r="U1632" s="119"/>
      <c r="V1632" s="119"/>
      <c r="W1632" s="119"/>
      <c r="X1632" s="119"/>
      <c r="Y1632" s="119"/>
      <c r="Z1632" s="119"/>
      <c r="AA1632" s="119"/>
      <c r="AB1632" s="119"/>
      <c r="AC1632" s="119"/>
      <c r="AD1632" s="119"/>
      <c r="AE1632" s="119"/>
      <c r="AF1632" s="119"/>
      <c r="AG1632" s="119"/>
      <c r="AH1632" s="119"/>
      <c r="AI1632" s="119"/>
      <c r="AJ1632" s="119"/>
      <c r="AK1632" s="119"/>
      <c r="AL1632" s="119"/>
      <c r="AM1632" s="119"/>
      <c r="AN1632" s="119"/>
      <c r="AO1632" s="119"/>
      <c r="AP1632" s="119"/>
      <c r="AQ1632" s="119"/>
      <c r="AR1632" s="119"/>
      <c r="AS1632" s="119"/>
      <c r="AT1632" s="119"/>
      <c r="AU1632" s="119"/>
    </row>
    <row r="1633" spans="1:47">
      <c r="A1633" s="121" t="s">
        <v>121</v>
      </c>
      <c r="B1633" s="123" t="s">
        <v>93</v>
      </c>
      <c r="C1633" s="140" t="s">
        <v>94</v>
      </c>
      <c r="D1633" s="158"/>
      <c r="E1633" s="125"/>
      <c r="F1633" s="177"/>
      <c r="G1633" s="125">
        <f>SUMIF(R1634:R1644,"&lt;&gt;NOR",G1634:G1644)</f>
        <v>0</v>
      </c>
      <c r="H1633" s="174"/>
      <c r="I1633" s="119"/>
      <c r="R1633" t="s">
        <v>122</v>
      </c>
    </row>
    <row r="1634" spans="1:47" ht="22.5" outlineLevel="1">
      <c r="A1634" s="120">
        <v>456</v>
      </c>
      <c r="B1634" s="122" t="s">
        <v>1346</v>
      </c>
      <c r="C1634" s="138" t="s">
        <v>1347</v>
      </c>
      <c r="D1634" s="156" t="s">
        <v>179</v>
      </c>
      <c r="E1634" s="124">
        <v>174.87</v>
      </c>
      <c r="F1634" s="176"/>
      <c r="G1634" s="124">
        <f>ROUND(E1634*F1634,2)</f>
        <v>0</v>
      </c>
      <c r="H1634" s="173" t="s">
        <v>1522</v>
      </c>
      <c r="I1634" s="119"/>
      <c r="J1634" s="119"/>
      <c r="K1634" s="119"/>
      <c r="L1634" s="119"/>
      <c r="M1634" s="119"/>
      <c r="N1634" s="119"/>
      <c r="O1634" s="119"/>
      <c r="P1634" s="119"/>
      <c r="Q1634" s="119"/>
      <c r="R1634" s="119" t="s">
        <v>126</v>
      </c>
      <c r="S1634" s="119"/>
      <c r="T1634" s="119"/>
      <c r="U1634" s="119"/>
      <c r="V1634" s="119"/>
      <c r="W1634" s="119"/>
      <c r="X1634" s="119"/>
      <c r="Y1634" s="119"/>
      <c r="Z1634" s="119"/>
      <c r="AA1634" s="119"/>
      <c r="AB1634" s="119"/>
      <c r="AC1634" s="119"/>
      <c r="AD1634" s="119"/>
      <c r="AE1634" s="119"/>
      <c r="AF1634" s="119"/>
      <c r="AG1634" s="119"/>
      <c r="AH1634" s="119"/>
      <c r="AI1634" s="119"/>
      <c r="AJ1634" s="119"/>
      <c r="AK1634" s="119"/>
      <c r="AL1634" s="119"/>
      <c r="AM1634" s="119"/>
      <c r="AN1634" s="119"/>
      <c r="AO1634" s="119"/>
      <c r="AP1634" s="119"/>
      <c r="AQ1634" s="119"/>
      <c r="AR1634" s="119"/>
      <c r="AS1634" s="119"/>
      <c r="AT1634" s="119"/>
      <c r="AU1634" s="119"/>
    </row>
    <row r="1635" spans="1:47" outlineLevel="1">
      <c r="A1635" s="120"/>
      <c r="B1635" s="122"/>
      <c r="C1635" s="139" t="s">
        <v>187</v>
      </c>
      <c r="D1635" s="157"/>
      <c r="E1635" s="148"/>
      <c r="F1635" s="176"/>
      <c r="G1635" s="124"/>
      <c r="H1635" s="173">
        <v>0</v>
      </c>
      <c r="I1635" s="119"/>
      <c r="J1635" s="119"/>
      <c r="K1635" s="119"/>
      <c r="L1635" s="119"/>
      <c r="M1635" s="119"/>
      <c r="N1635" s="119"/>
      <c r="O1635" s="119"/>
      <c r="P1635" s="119"/>
      <c r="Q1635" s="119"/>
      <c r="R1635" s="119" t="s">
        <v>128</v>
      </c>
      <c r="S1635" s="119">
        <v>0</v>
      </c>
      <c r="T1635" s="119"/>
      <c r="U1635" s="119"/>
      <c r="V1635" s="119"/>
      <c r="W1635" s="119"/>
      <c r="X1635" s="119"/>
      <c r="Y1635" s="119"/>
      <c r="Z1635" s="119"/>
      <c r="AA1635" s="119"/>
      <c r="AB1635" s="119"/>
      <c r="AC1635" s="119"/>
      <c r="AD1635" s="119"/>
      <c r="AE1635" s="119"/>
      <c r="AF1635" s="119"/>
      <c r="AG1635" s="119"/>
      <c r="AH1635" s="119"/>
      <c r="AI1635" s="119"/>
      <c r="AJ1635" s="119"/>
      <c r="AK1635" s="119"/>
      <c r="AL1635" s="119"/>
      <c r="AM1635" s="119"/>
      <c r="AN1635" s="119"/>
      <c r="AO1635" s="119"/>
      <c r="AP1635" s="119"/>
      <c r="AQ1635" s="119"/>
      <c r="AR1635" s="119"/>
      <c r="AS1635" s="119"/>
      <c r="AT1635" s="119"/>
      <c r="AU1635" s="119"/>
    </row>
    <row r="1636" spans="1:47" ht="22.5" outlineLevel="1">
      <c r="A1636" s="120"/>
      <c r="B1636" s="122"/>
      <c r="C1636" s="139" t="s">
        <v>188</v>
      </c>
      <c r="D1636" s="157"/>
      <c r="E1636" s="148"/>
      <c r="F1636" s="176"/>
      <c r="G1636" s="124"/>
      <c r="H1636" s="173">
        <v>0</v>
      </c>
      <c r="I1636" s="119"/>
      <c r="J1636" s="119"/>
      <c r="K1636" s="119"/>
      <c r="L1636" s="119"/>
      <c r="M1636" s="119"/>
      <c r="N1636" s="119"/>
      <c r="O1636" s="119"/>
      <c r="P1636" s="119"/>
      <c r="Q1636" s="119"/>
      <c r="R1636" s="119" t="s">
        <v>128</v>
      </c>
      <c r="S1636" s="119">
        <v>0</v>
      </c>
      <c r="T1636" s="119"/>
      <c r="U1636" s="119"/>
      <c r="V1636" s="119"/>
      <c r="W1636" s="119"/>
      <c r="X1636" s="119"/>
      <c r="Y1636" s="119"/>
      <c r="Z1636" s="119"/>
      <c r="AA1636" s="119"/>
      <c r="AB1636" s="119"/>
      <c r="AC1636" s="119"/>
      <c r="AD1636" s="119"/>
      <c r="AE1636" s="119"/>
      <c r="AF1636" s="119"/>
      <c r="AG1636" s="119"/>
      <c r="AH1636" s="119"/>
      <c r="AI1636" s="119"/>
      <c r="AJ1636" s="119"/>
      <c r="AK1636" s="119"/>
      <c r="AL1636" s="119"/>
      <c r="AM1636" s="119"/>
      <c r="AN1636" s="119"/>
      <c r="AO1636" s="119"/>
      <c r="AP1636" s="119"/>
      <c r="AQ1636" s="119"/>
      <c r="AR1636" s="119"/>
      <c r="AS1636" s="119"/>
      <c r="AT1636" s="119"/>
      <c r="AU1636" s="119"/>
    </row>
    <row r="1637" spans="1:47" outlineLevel="1">
      <c r="A1637" s="120"/>
      <c r="B1637" s="122"/>
      <c r="C1637" s="139" t="s">
        <v>749</v>
      </c>
      <c r="D1637" s="157"/>
      <c r="E1637" s="148">
        <v>167.82</v>
      </c>
      <c r="F1637" s="176"/>
      <c r="G1637" s="124"/>
      <c r="H1637" s="173">
        <v>0</v>
      </c>
      <c r="I1637" s="119"/>
      <c r="J1637" s="119"/>
      <c r="K1637" s="119"/>
      <c r="L1637" s="119"/>
      <c r="M1637" s="119"/>
      <c r="N1637" s="119"/>
      <c r="O1637" s="119"/>
      <c r="P1637" s="119"/>
      <c r="Q1637" s="119"/>
      <c r="R1637" s="119" t="s">
        <v>128</v>
      </c>
      <c r="S1637" s="119">
        <v>0</v>
      </c>
      <c r="T1637" s="119"/>
      <c r="U1637" s="119"/>
      <c r="V1637" s="119"/>
      <c r="W1637" s="119"/>
      <c r="X1637" s="119"/>
      <c r="Y1637" s="119"/>
      <c r="Z1637" s="119"/>
      <c r="AA1637" s="119"/>
      <c r="AB1637" s="119"/>
      <c r="AC1637" s="119"/>
      <c r="AD1637" s="119"/>
      <c r="AE1637" s="119"/>
      <c r="AF1637" s="119"/>
      <c r="AG1637" s="119"/>
      <c r="AH1637" s="119"/>
      <c r="AI1637" s="119"/>
      <c r="AJ1637" s="119"/>
      <c r="AK1637" s="119"/>
      <c r="AL1637" s="119"/>
      <c r="AM1637" s="119"/>
      <c r="AN1637" s="119"/>
      <c r="AO1637" s="119"/>
      <c r="AP1637" s="119"/>
      <c r="AQ1637" s="119"/>
      <c r="AR1637" s="119"/>
      <c r="AS1637" s="119"/>
      <c r="AT1637" s="119"/>
      <c r="AU1637" s="119"/>
    </row>
    <row r="1638" spans="1:47" outlineLevel="1">
      <c r="A1638" s="120"/>
      <c r="B1638" s="122"/>
      <c r="C1638" s="139" t="s">
        <v>1348</v>
      </c>
      <c r="D1638" s="157"/>
      <c r="E1638" s="148">
        <v>7.05</v>
      </c>
      <c r="F1638" s="176"/>
      <c r="G1638" s="124"/>
      <c r="H1638" s="173">
        <v>0</v>
      </c>
      <c r="I1638" s="119"/>
      <c r="J1638" s="119"/>
      <c r="K1638" s="119"/>
      <c r="L1638" s="119"/>
      <c r="M1638" s="119"/>
      <c r="N1638" s="119"/>
      <c r="O1638" s="119"/>
      <c r="P1638" s="119"/>
      <c r="Q1638" s="119"/>
      <c r="R1638" s="119" t="s">
        <v>128</v>
      </c>
      <c r="S1638" s="119">
        <v>0</v>
      </c>
      <c r="T1638" s="119"/>
      <c r="U1638" s="119"/>
      <c r="V1638" s="119"/>
      <c r="W1638" s="119"/>
      <c r="X1638" s="119"/>
      <c r="Y1638" s="119"/>
      <c r="Z1638" s="119"/>
      <c r="AA1638" s="119"/>
      <c r="AB1638" s="119"/>
      <c r="AC1638" s="119"/>
      <c r="AD1638" s="119"/>
      <c r="AE1638" s="119"/>
      <c r="AF1638" s="119"/>
      <c r="AG1638" s="119"/>
      <c r="AH1638" s="119"/>
      <c r="AI1638" s="119"/>
      <c r="AJ1638" s="119"/>
      <c r="AK1638" s="119"/>
      <c r="AL1638" s="119"/>
      <c r="AM1638" s="119"/>
      <c r="AN1638" s="119"/>
      <c r="AO1638" s="119"/>
      <c r="AP1638" s="119"/>
      <c r="AQ1638" s="119"/>
      <c r="AR1638" s="119"/>
      <c r="AS1638" s="119"/>
      <c r="AT1638" s="119"/>
      <c r="AU1638" s="119"/>
    </row>
    <row r="1639" spans="1:47" ht="22.5" outlineLevel="1">
      <c r="A1639" s="120">
        <v>457</v>
      </c>
      <c r="B1639" s="122" t="s">
        <v>1349</v>
      </c>
      <c r="C1639" s="138" t="s">
        <v>1350</v>
      </c>
      <c r="D1639" s="156" t="s">
        <v>179</v>
      </c>
      <c r="E1639" s="124">
        <v>18.18</v>
      </c>
      <c r="F1639" s="176"/>
      <c r="G1639" s="124">
        <f>ROUND(E1639*F1639,2)</f>
        <v>0</v>
      </c>
      <c r="H1639" s="173" t="s">
        <v>1522</v>
      </c>
      <c r="I1639" s="119"/>
      <c r="J1639" s="119"/>
      <c r="K1639" s="119"/>
      <c r="L1639" s="119"/>
      <c r="M1639" s="119"/>
      <c r="N1639" s="119"/>
      <c r="O1639" s="119"/>
      <c r="P1639" s="119"/>
      <c r="Q1639" s="119"/>
      <c r="R1639" s="119" t="s">
        <v>126</v>
      </c>
      <c r="S1639" s="119"/>
      <c r="T1639" s="119"/>
      <c r="U1639" s="119"/>
      <c r="V1639" s="119"/>
      <c r="W1639" s="119"/>
      <c r="X1639" s="119"/>
      <c r="Y1639" s="119"/>
      <c r="Z1639" s="119"/>
      <c r="AA1639" s="119"/>
      <c r="AB1639" s="119"/>
      <c r="AC1639" s="119"/>
      <c r="AD1639" s="119"/>
      <c r="AE1639" s="119"/>
      <c r="AF1639" s="119"/>
      <c r="AG1639" s="119"/>
      <c r="AH1639" s="119"/>
      <c r="AI1639" s="119"/>
      <c r="AJ1639" s="119"/>
      <c r="AK1639" s="119"/>
      <c r="AL1639" s="119"/>
      <c r="AM1639" s="119"/>
      <c r="AN1639" s="119"/>
      <c r="AO1639" s="119"/>
      <c r="AP1639" s="119"/>
      <c r="AQ1639" s="119"/>
      <c r="AR1639" s="119"/>
      <c r="AS1639" s="119"/>
      <c r="AT1639" s="119"/>
      <c r="AU1639" s="119"/>
    </row>
    <row r="1640" spans="1:47" outlineLevel="1">
      <c r="A1640" s="120"/>
      <c r="B1640" s="122"/>
      <c r="C1640" s="139" t="s">
        <v>187</v>
      </c>
      <c r="D1640" s="157"/>
      <c r="E1640" s="148"/>
      <c r="F1640" s="176"/>
      <c r="G1640" s="124"/>
      <c r="H1640" s="173">
        <v>0</v>
      </c>
      <c r="I1640" s="119"/>
      <c r="J1640" s="119"/>
      <c r="K1640" s="119"/>
      <c r="L1640" s="119"/>
      <c r="M1640" s="119"/>
      <c r="N1640" s="119"/>
      <c r="O1640" s="119"/>
      <c r="P1640" s="119"/>
      <c r="Q1640" s="119"/>
      <c r="R1640" s="119" t="s">
        <v>128</v>
      </c>
      <c r="S1640" s="119">
        <v>0</v>
      </c>
      <c r="T1640" s="119"/>
      <c r="U1640" s="119"/>
      <c r="V1640" s="119"/>
      <c r="W1640" s="119"/>
      <c r="X1640" s="119"/>
      <c r="Y1640" s="119"/>
      <c r="Z1640" s="119"/>
      <c r="AA1640" s="119"/>
      <c r="AB1640" s="119"/>
      <c r="AC1640" s="119"/>
      <c r="AD1640" s="119"/>
      <c r="AE1640" s="119"/>
      <c r="AF1640" s="119"/>
      <c r="AG1640" s="119"/>
      <c r="AH1640" s="119"/>
      <c r="AI1640" s="119"/>
      <c r="AJ1640" s="119"/>
      <c r="AK1640" s="119"/>
      <c r="AL1640" s="119"/>
      <c r="AM1640" s="119"/>
      <c r="AN1640" s="119"/>
      <c r="AO1640" s="119"/>
      <c r="AP1640" s="119"/>
      <c r="AQ1640" s="119"/>
      <c r="AR1640" s="119"/>
      <c r="AS1640" s="119"/>
      <c r="AT1640" s="119"/>
      <c r="AU1640" s="119"/>
    </row>
    <row r="1641" spans="1:47" ht="22.5" outlineLevel="1">
      <c r="A1641" s="120"/>
      <c r="B1641" s="122"/>
      <c r="C1641" s="139" t="s">
        <v>188</v>
      </c>
      <c r="D1641" s="157"/>
      <c r="E1641" s="148"/>
      <c r="F1641" s="176"/>
      <c r="G1641" s="124"/>
      <c r="H1641" s="173">
        <v>0</v>
      </c>
      <c r="I1641" s="119"/>
      <c r="J1641" s="119"/>
      <c r="K1641" s="119"/>
      <c r="L1641" s="119"/>
      <c r="M1641" s="119"/>
      <c r="N1641" s="119"/>
      <c r="O1641" s="119"/>
      <c r="P1641" s="119"/>
      <c r="Q1641" s="119"/>
      <c r="R1641" s="119" t="s">
        <v>128</v>
      </c>
      <c r="S1641" s="119">
        <v>0</v>
      </c>
      <c r="T1641" s="119"/>
      <c r="U1641" s="119"/>
      <c r="V1641" s="119"/>
      <c r="W1641" s="119"/>
      <c r="X1641" s="119"/>
      <c r="Y1641" s="119"/>
      <c r="Z1641" s="119"/>
      <c r="AA1641" s="119"/>
      <c r="AB1641" s="119"/>
      <c r="AC1641" s="119"/>
      <c r="AD1641" s="119"/>
      <c r="AE1641" s="119"/>
      <c r="AF1641" s="119"/>
      <c r="AG1641" s="119"/>
      <c r="AH1641" s="119"/>
      <c r="AI1641" s="119"/>
      <c r="AJ1641" s="119"/>
      <c r="AK1641" s="119"/>
      <c r="AL1641" s="119"/>
      <c r="AM1641" s="119"/>
      <c r="AN1641" s="119"/>
      <c r="AO1641" s="119"/>
      <c r="AP1641" s="119"/>
      <c r="AQ1641" s="119"/>
      <c r="AR1641" s="119"/>
      <c r="AS1641" s="119"/>
      <c r="AT1641" s="119"/>
      <c r="AU1641" s="119"/>
    </row>
    <row r="1642" spans="1:47" outlineLevel="1">
      <c r="A1642" s="120"/>
      <c r="B1642" s="122"/>
      <c r="C1642" s="139" t="s">
        <v>763</v>
      </c>
      <c r="D1642" s="157"/>
      <c r="E1642" s="148">
        <v>16.5</v>
      </c>
      <c r="F1642" s="176"/>
      <c r="G1642" s="124"/>
      <c r="H1642" s="173">
        <v>0</v>
      </c>
      <c r="I1642" s="119"/>
      <c r="J1642" s="119"/>
      <c r="K1642" s="119"/>
      <c r="L1642" s="119"/>
      <c r="M1642" s="119"/>
      <c r="N1642" s="119"/>
      <c r="O1642" s="119"/>
      <c r="P1642" s="119"/>
      <c r="Q1642" s="119"/>
      <c r="R1642" s="119" t="s">
        <v>128</v>
      </c>
      <c r="S1642" s="119">
        <v>0</v>
      </c>
      <c r="T1642" s="119"/>
      <c r="U1642" s="119"/>
      <c r="V1642" s="119"/>
      <c r="W1642" s="119"/>
      <c r="X1642" s="119"/>
      <c r="Y1642" s="119"/>
      <c r="Z1642" s="119"/>
      <c r="AA1642" s="119"/>
      <c r="AB1642" s="119"/>
      <c r="AC1642" s="119"/>
      <c r="AD1642" s="119"/>
      <c r="AE1642" s="119"/>
      <c r="AF1642" s="119"/>
      <c r="AG1642" s="119"/>
      <c r="AH1642" s="119"/>
      <c r="AI1642" s="119"/>
      <c r="AJ1642" s="119"/>
      <c r="AK1642" s="119"/>
      <c r="AL1642" s="119"/>
      <c r="AM1642" s="119"/>
      <c r="AN1642" s="119"/>
      <c r="AO1642" s="119"/>
      <c r="AP1642" s="119"/>
      <c r="AQ1642" s="119"/>
      <c r="AR1642" s="119"/>
      <c r="AS1642" s="119"/>
      <c r="AT1642" s="119"/>
      <c r="AU1642" s="119"/>
    </row>
    <row r="1643" spans="1:47" outlineLevel="1">
      <c r="A1643" s="120"/>
      <c r="B1643" s="122"/>
      <c r="C1643" s="139" t="s">
        <v>1351</v>
      </c>
      <c r="D1643" s="157"/>
      <c r="E1643" s="148">
        <v>1.68</v>
      </c>
      <c r="F1643" s="176"/>
      <c r="G1643" s="124"/>
      <c r="H1643" s="173">
        <v>0</v>
      </c>
      <c r="I1643" s="119"/>
      <c r="J1643" s="119"/>
      <c r="K1643" s="119"/>
      <c r="L1643" s="119"/>
      <c r="M1643" s="119"/>
      <c r="N1643" s="119"/>
      <c r="O1643" s="119"/>
      <c r="P1643" s="119"/>
      <c r="Q1643" s="119"/>
      <c r="R1643" s="119" t="s">
        <v>128</v>
      </c>
      <c r="S1643" s="119">
        <v>0</v>
      </c>
      <c r="T1643" s="119"/>
      <c r="U1643" s="119"/>
      <c r="V1643" s="119"/>
      <c r="W1643" s="119"/>
      <c r="X1643" s="119"/>
      <c r="Y1643" s="119"/>
      <c r="Z1643" s="119"/>
      <c r="AA1643" s="119"/>
      <c r="AB1643" s="119"/>
      <c r="AC1643" s="119"/>
      <c r="AD1643" s="119"/>
      <c r="AE1643" s="119"/>
      <c r="AF1643" s="119"/>
      <c r="AG1643" s="119"/>
      <c r="AH1643" s="119"/>
      <c r="AI1643" s="119"/>
      <c r="AJ1643" s="119"/>
      <c r="AK1643" s="119"/>
      <c r="AL1643" s="119"/>
      <c r="AM1643" s="119"/>
      <c r="AN1643" s="119"/>
      <c r="AO1643" s="119"/>
      <c r="AP1643" s="119"/>
      <c r="AQ1643" s="119"/>
      <c r="AR1643" s="119"/>
      <c r="AS1643" s="119"/>
      <c r="AT1643" s="119"/>
      <c r="AU1643" s="119"/>
    </row>
    <row r="1644" spans="1:47" outlineLevel="1">
      <c r="A1644" s="120">
        <v>458</v>
      </c>
      <c r="B1644" s="122" t="s">
        <v>1352</v>
      </c>
      <c r="C1644" s="138" t="s">
        <v>1353</v>
      </c>
      <c r="D1644" s="156" t="s">
        <v>0</v>
      </c>
      <c r="E1644" s="124">
        <v>1.25</v>
      </c>
      <c r="F1644" s="176"/>
      <c r="G1644" s="124">
        <f>ROUND(E1644*F1644,2)</f>
        <v>0</v>
      </c>
      <c r="H1644" s="173" t="s">
        <v>1523</v>
      </c>
      <c r="I1644" s="119"/>
      <c r="J1644" s="119"/>
      <c r="K1644" s="119"/>
      <c r="L1644" s="119"/>
      <c r="M1644" s="119"/>
      <c r="N1644" s="119"/>
      <c r="O1644" s="119"/>
      <c r="P1644" s="119"/>
      <c r="Q1644" s="119"/>
      <c r="R1644" s="119" t="s">
        <v>126</v>
      </c>
      <c r="S1644" s="119"/>
      <c r="T1644" s="119"/>
      <c r="U1644" s="119"/>
      <c r="V1644" s="119"/>
      <c r="W1644" s="119"/>
      <c r="X1644" s="119"/>
      <c r="Y1644" s="119"/>
      <c r="Z1644" s="119"/>
      <c r="AA1644" s="119"/>
      <c r="AB1644" s="119"/>
      <c r="AC1644" s="119"/>
      <c r="AD1644" s="119"/>
      <c r="AE1644" s="119"/>
      <c r="AF1644" s="119"/>
      <c r="AG1644" s="119"/>
      <c r="AH1644" s="119"/>
      <c r="AI1644" s="119"/>
      <c r="AJ1644" s="119"/>
      <c r="AK1644" s="119"/>
      <c r="AL1644" s="119"/>
      <c r="AM1644" s="119"/>
      <c r="AN1644" s="119"/>
      <c r="AO1644" s="119"/>
      <c r="AP1644" s="119"/>
      <c r="AQ1644" s="119"/>
      <c r="AR1644" s="119"/>
      <c r="AS1644" s="119"/>
      <c r="AT1644" s="119"/>
      <c r="AU1644" s="119"/>
    </row>
    <row r="1645" spans="1:47">
      <c r="A1645" s="121" t="s">
        <v>121</v>
      </c>
      <c r="B1645" s="123" t="s">
        <v>95</v>
      </c>
      <c r="C1645" s="140" t="s">
        <v>96</v>
      </c>
      <c r="D1645" s="158"/>
      <c r="E1645" s="125"/>
      <c r="F1645" s="177"/>
      <c r="G1645" s="125">
        <f>SUMIF(R1646:R1667,"&lt;&gt;NOR",G1646:G1667)</f>
        <v>0</v>
      </c>
      <c r="H1645" s="174"/>
      <c r="I1645" s="119"/>
      <c r="R1645" t="s">
        <v>122</v>
      </c>
    </row>
    <row r="1646" spans="1:47" outlineLevel="1">
      <c r="A1646" s="120">
        <v>459</v>
      </c>
      <c r="B1646" s="122" t="s">
        <v>1354</v>
      </c>
      <c r="C1646" s="138" t="s">
        <v>1355</v>
      </c>
      <c r="D1646" s="156" t="s">
        <v>179</v>
      </c>
      <c r="E1646" s="124">
        <v>553.66499999999996</v>
      </c>
      <c r="F1646" s="176"/>
      <c r="G1646" s="124">
        <f>ROUND(E1646*F1646,2)</f>
        <v>0</v>
      </c>
      <c r="H1646" s="173" t="s">
        <v>1523</v>
      </c>
      <c r="I1646" s="119"/>
      <c r="J1646" s="119"/>
      <c r="K1646" s="119"/>
      <c r="L1646" s="119"/>
      <c r="M1646" s="119"/>
      <c r="N1646" s="119"/>
      <c r="O1646" s="119"/>
      <c r="P1646" s="119"/>
      <c r="Q1646" s="119"/>
      <c r="R1646" s="119" t="s">
        <v>126</v>
      </c>
      <c r="S1646" s="119"/>
      <c r="T1646" s="119"/>
      <c r="U1646" s="119"/>
      <c r="V1646" s="119"/>
      <c r="W1646" s="119"/>
      <c r="X1646" s="119"/>
      <c r="Y1646" s="119"/>
      <c r="Z1646" s="119"/>
      <c r="AA1646" s="119"/>
      <c r="AB1646" s="119"/>
      <c r="AC1646" s="119"/>
      <c r="AD1646" s="119"/>
      <c r="AE1646" s="119"/>
      <c r="AF1646" s="119"/>
      <c r="AG1646" s="119"/>
      <c r="AH1646" s="119"/>
      <c r="AI1646" s="119"/>
      <c r="AJ1646" s="119"/>
      <c r="AK1646" s="119"/>
      <c r="AL1646" s="119"/>
      <c r="AM1646" s="119"/>
      <c r="AN1646" s="119"/>
      <c r="AO1646" s="119"/>
      <c r="AP1646" s="119"/>
      <c r="AQ1646" s="119"/>
      <c r="AR1646" s="119"/>
      <c r="AS1646" s="119"/>
      <c r="AT1646" s="119"/>
      <c r="AU1646" s="119"/>
    </row>
    <row r="1647" spans="1:47" ht="22.5" outlineLevel="1">
      <c r="A1647" s="120"/>
      <c r="B1647" s="122"/>
      <c r="C1647" s="139" t="s">
        <v>188</v>
      </c>
      <c r="D1647" s="157"/>
      <c r="E1647" s="148"/>
      <c r="F1647" s="176"/>
      <c r="G1647" s="124"/>
      <c r="H1647" s="173">
        <v>0</v>
      </c>
      <c r="I1647" s="119"/>
      <c r="J1647" s="119"/>
      <c r="K1647" s="119"/>
      <c r="L1647" s="119"/>
      <c r="M1647" s="119"/>
      <c r="N1647" s="119"/>
      <c r="O1647" s="119"/>
      <c r="P1647" s="119"/>
      <c r="Q1647" s="119"/>
      <c r="R1647" s="119" t="s">
        <v>128</v>
      </c>
      <c r="S1647" s="119">
        <v>0</v>
      </c>
      <c r="T1647" s="119"/>
      <c r="U1647" s="119"/>
      <c r="V1647" s="119"/>
      <c r="W1647" s="119"/>
      <c r="X1647" s="119"/>
      <c r="Y1647" s="119"/>
      <c r="Z1647" s="119"/>
      <c r="AA1647" s="119"/>
      <c r="AB1647" s="119"/>
      <c r="AC1647" s="119"/>
      <c r="AD1647" s="119"/>
      <c r="AE1647" s="119"/>
      <c r="AF1647" s="119"/>
      <c r="AG1647" s="119"/>
      <c r="AH1647" s="119"/>
      <c r="AI1647" s="119"/>
      <c r="AJ1647" s="119"/>
      <c r="AK1647" s="119"/>
      <c r="AL1647" s="119"/>
      <c r="AM1647" s="119"/>
      <c r="AN1647" s="119"/>
      <c r="AO1647" s="119"/>
      <c r="AP1647" s="119"/>
      <c r="AQ1647" s="119"/>
      <c r="AR1647" s="119"/>
      <c r="AS1647" s="119"/>
      <c r="AT1647" s="119"/>
      <c r="AU1647" s="119"/>
    </row>
    <row r="1648" spans="1:47" ht="56.25" outlineLevel="1">
      <c r="A1648" s="120"/>
      <c r="B1648" s="122"/>
      <c r="C1648" s="139" t="s">
        <v>1356</v>
      </c>
      <c r="D1648" s="157"/>
      <c r="E1648" s="148">
        <v>492.97500000000002</v>
      </c>
      <c r="F1648" s="176"/>
      <c r="G1648" s="124"/>
      <c r="H1648" s="173">
        <v>0</v>
      </c>
      <c r="I1648" s="119"/>
      <c r="J1648" s="119"/>
      <c r="K1648" s="119"/>
      <c r="L1648" s="119"/>
      <c r="M1648" s="119"/>
      <c r="N1648" s="119"/>
      <c r="O1648" s="119"/>
      <c r="P1648" s="119"/>
      <c r="Q1648" s="119"/>
      <c r="R1648" s="119" t="s">
        <v>128</v>
      </c>
      <c r="S1648" s="119">
        <v>0</v>
      </c>
      <c r="T1648" s="119"/>
      <c r="U1648" s="119"/>
      <c r="V1648" s="119"/>
      <c r="W1648" s="119"/>
      <c r="X1648" s="119"/>
      <c r="Y1648" s="119"/>
      <c r="Z1648" s="119"/>
      <c r="AA1648" s="119"/>
      <c r="AB1648" s="119"/>
      <c r="AC1648" s="119"/>
      <c r="AD1648" s="119"/>
      <c r="AE1648" s="119"/>
      <c r="AF1648" s="119"/>
      <c r="AG1648" s="119"/>
      <c r="AH1648" s="119"/>
      <c r="AI1648" s="119"/>
      <c r="AJ1648" s="119"/>
      <c r="AK1648" s="119"/>
      <c r="AL1648" s="119"/>
      <c r="AM1648" s="119"/>
      <c r="AN1648" s="119"/>
      <c r="AO1648" s="119"/>
      <c r="AP1648" s="119"/>
      <c r="AQ1648" s="119"/>
      <c r="AR1648" s="119"/>
      <c r="AS1648" s="119"/>
      <c r="AT1648" s="119"/>
      <c r="AU1648" s="119"/>
    </row>
    <row r="1649" spans="1:47" outlineLevel="1">
      <c r="A1649" s="120"/>
      <c r="B1649" s="122"/>
      <c r="C1649" s="139" t="s">
        <v>1357</v>
      </c>
      <c r="D1649" s="157"/>
      <c r="E1649" s="148">
        <v>60.69</v>
      </c>
      <c r="F1649" s="176"/>
      <c r="G1649" s="124"/>
      <c r="H1649" s="173">
        <v>0</v>
      </c>
      <c r="I1649" s="119"/>
      <c r="J1649" s="119"/>
      <c r="K1649" s="119"/>
      <c r="L1649" s="119"/>
      <c r="M1649" s="119"/>
      <c r="N1649" s="119"/>
      <c r="O1649" s="119"/>
      <c r="P1649" s="119"/>
      <c r="Q1649" s="119"/>
      <c r="R1649" s="119" t="s">
        <v>128</v>
      </c>
      <c r="S1649" s="119">
        <v>0</v>
      </c>
      <c r="T1649" s="119"/>
      <c r="U1649" s="119"/>
      <c r="V1649" s="119"/>
      <c r="W1649" s="119"/>
      <c r="X1649" s="119"/>
      <c r="Y1649" s="119"/>
      <c r="Z1649" s="119"/>
      <c r="AA1649" s="119"/>
      <c r="AB1649" s="119"/>
      <c r="AC1649" s="119"/>
      <c r="AD1649" s="119"/>
      <c r="AE1649" s="119"/>
      <c r="AF1649" s="119"/>
      <c r="AG1649" s="119"/>
      <c r="AH1649" s="119"/>
      <c r="AI1649" s="119"/>
      <c r="AJ1649" s="119"/>
      <c r="AK1649" s="119"/>
      <c r="AL1649" s="119"/>
      <c r="AM1649" s="119"/>
      <c r="AN1649" s="119"/>
      <c r="AO1649" s="119"/>
      <c r="AP1649" s="119"/>
      <c r="AQ1649" s="119"/>
      <c r="AR1649" s="119"/>
      <c r="AS1649" s="119"/>
      <c r="AT1649" s="119"/>
      <c r="AU1649" s="119"/>
    </row>
    <row r="1650" spans="1:47" outlineLevel="1">
      <c r="A1650" s="120">
        <v>460</v>
      </c>
      <c r="B1650" s="122" t="s">
        <v>1358</v>
      </c>
      <c r="C1650" s="138" t="s">
        <v>1359</v>
      </c>
      <c r="D1650" s="156" t="s">
        <v>179</v>
      </c>
      <c r="E1650" s="124">
        <v>553.66499999999996</v>
      </c>
      <c r="F1650" s="176"/>
      <c r="G1650" s="124">
        <f>ROUND(E1650*F1650,2)</f>
        <v>0</v>
      </c>
      <c r="H1650" s="173" t="s">
        <v>1522</v>
      </c>
      <c r="I1650" s="119"/>
      <c r="J1650" s="119"/>
      <c r="K1650" s="119"/>
      <c r="L1650" s="119"/>
      <c r="M1650" s="119"/>
      <c r="N1650" s="119"/>
      <c r="O1650" s="119"/>
      <c r="P1650" s="119"/>
      <c r="Q1650" s="119"/>
      <c r="R1650" s="119" t="s">
        <v>126</v>
      </c>
      <c r="S1650" s="119"/>
      <c r="T1650" s="119"/>
      <c r="U1650" s="119"/>
      <c r="V1650" s="119"/>
      <c r="W1650" s="119"/>
      <c r="X1650" s="119"/>
      <c r="Y1650" s="119"/>
      <c r="Z1650" s="119"/>
      <c r="AA1650" s="119"/>
      <c r="AB1650" s="119"/>
      <c r="AC1650" s="119"/>
      <c r="AD1650" s="119"/>
      <c r="AE1650" s="119"/>
      <c r="AF1650" s="119"/>
      <c r="AG1650" s="119"/>
      <c r="AH1650" s="119"/>
      <c r="AI1650" s="119"/>
      <c r="AJ1650" s="119"/>
      <c r="AK1650" s="119"/>
      <c r="AL1650" s="119"/>
      <c r="AM1650" s="119"/>
      <c r="AN1650" s="119"/>
      <c r="AO1650" s="119"/>
      <c r="AP1650" s="119"/>
      <c r="AQ1650" s="119"/>
      <c r="AR1650" s="119"/>
      <c r="AS1650" s="119"/>
      <c r="AT1650" s="119"/>
      <c r="AU1650" s="119"/>
    </row>
    <row r="1651" spans="1:47" ht="22.5" outlineLevel="1">
      <c r="A1651" s="120"/>
      <c r="B1651" s="122"/>
      <c r="C1651" s="139" t="s">
        <v>188</v>
      </c>
      <c r="D1651" s="157"/>
      <c r="E1651" s="148"/>
      <c r="F1651" s="176"/>
      <c r="G1651" s="124"/>
      <c r="H1651" s="173">
        <v>0</v>
      </c>
      <c r="I1651" s="119"/>
      <c r="J1651" s="119"/>
      <c r="K1651" s="119"/>
      <c r="L1651" s="119"/>
      <c r="M1651" s="119"/>
      <c r="N1651" s="119"/>
      <c r="O1651" s="119"/>
      <c r="P1651" s="119"/>
      <c r="Q1651" s="119"/>
      <c r="R1651" s="119" t="s">
        <v>128</v>
      </c>
      <c r="S1651" s="119">
        <v>0</v>
      </c>
      <c r="T1651" s="119"/>
      <c r="U1651" s="119"/>
      <c r="V1651" s="119"/>
      <c r="W1651" s="119"/>
      <c r="X1651" s="119"/>
      <c r="Y1651" s="119"/>
      <c r="Z1651" s="119"/>
      <c r="AA1651" s="119"/>
      <c r="AB1651" s="119"/>
      <c r="AC1651" s="119"/>
      <c r="AD1651" s="119"/>
      <c r="AE1651" s="119"/>
      <c r="AF1651" s="119"/>
      <c r="AG1651" s="119"/>
      <c r="AH1651" s="119"/>
      <c r="AI1651" s="119"/>
      <c r="AJ1651" s="119"/>
      <c r="AK1651" s="119"/>
      <c r="AL1651" s="119"/>
      <c r="AM1651" s="119"/>
      <c r="AN1651" s="119"/>
      <c r="AO1651" s="119"/>
      <c r="AP1651" s="119"/>
      <c r="AQ1651" s="119"/>
      <c r="AR1651" s="119"/>
      <c r="AS1651" s="119"/>
      <c r="AT1651" s="119"/>
      <c r="AU1651" s="119"/>
    </row>
    <row r="1652" spans="1:47" ht="56.25" outlineLevel="1">
      <c r="A1652" s="120"/>
      <c r="B1652" s="122"/>
      <c r="C1652" s="139" t="s">
        <v>1356</v>
      </c>
      <c r="D1652" s="157"/>
      <c r="E1652" s="148">
        <v>492.97500000000002</v>
      </c>
      <c r="F1652" s="176"/>
      <c r="G1652" s="124"/>
      <c r="H1652" s="173">
        <v>0</v>
      </c>
      <c r="I1652" s="119"/>
      <c r="J1652" s="119"/>
      <c r="K1652" s="119"/>
      <c r="L1652" s="119"/>
      <c r="M1652" s="119"/>
      <c r="N1652" s="119"/>
      <c r="O1652" s="119"/>
      <c r="P1652" s="119"/>
      <c r="Q1652" s="119"/>
      <c r="R1652" s="119" t="s">
        <v>128</v>
      </c>
      <c r="S1652" s="119">
        <v>0</v>
      </c>
      <c r="T1652" s="119"/>
      <c r="U1652" s="119"/>
      <c r="V1652" s="119"/>
      <c r="W1652" s="119"/>
      <c r="X1652" s="119"/>
      <c r="Y1652" s="119"/>
      <c r="Z1652" s="119"/>
      <c r="AA1652" s="119"/>
      <c r="AB1652" s="119"/>
      <c r="AC1652" s="119"/>
      <c r="AD1652" s="119"/>
      <c r="AE1652" s="119"/>
      <c r="AF1652" s="119"/>
      <c r="AG1652" s="119"/>
      <c r="AH1652" s="119"/>
      <c r="AI1652" s="119"/>
      <c r="AJ1652" s="119"/>
      <c r="AK1652" s="119"/>
      <c r="AL1652" s="119"/>
      <c r="AM1652" s="119"/>
      <c r="AN1652" s="119"/>
      <c r="AO1652" s="119"/>
      <c r="AP1652" s="119"/>
      <c r="AQ1652" s="119"/>
      <c r="AR1652" s="119"/>
      <c r="AS1652" s="119"/>
      <c r="AT1652" s="119"/>
      <c r="AU1652" s="119"/>
    </row>
    <row r="1653" spans="1:47" outlineLevel="1">
      <c r="A1653" s="120"/>
      <c r="B1653" s="122"/>
      <c r="C1653" s="139" t="s">
        <v>1357</v>
      </c>
      <c r="D1653" s="157"/>
      <c r="E1653" s="148">
        <v>60.69</v>
      </c>
      <c r="F1653" s="176"/>
      <c r="G1653" s="124"/>
      <c r="H1653" s="173">
        <v>0</v>
      </c>
      <c r="I1653" s="119"/>
      <c r="J1653" s="119"/>
      <c r="K1653" s="119"/>
      <c r="L1653" s="119"/>
      <c r="M1653" s="119"/>
      <c r="N1653" s="119"/>
      <c r="O1653" s="119"/>
      <c r="P1653" s="119"/>
      <c r="Q1653" s="119"/>
      <c r="R1653" s="119" t="s">
        <v>128</v>
      </c>
      <c r="S1653" s="119">
        <v>0</v>
      </c>
      <c r="T1653" s="119"/>
      <c r="U1653" s="119"/>
      <c r="V1653" s="119"/>
      <c r="W1653" s="119"/>
      <c r="X1653" s="119"/>
      <c r="Y1653" s="119"/>
      <c r="Z1653" s="119"/>
      <c r="AA1653" s="119"/>
      <c r="AB1653" s="119"/>
      <c r="AC1653" s="119"/>
      <c r="AD1653" s="119"/>
      <c r="AE1653" s="119"/>
      <c r="AF1653" s="119"/>
      <c r="AG1653" s="119"/>
      <c r="AH1653" s="119"/>
      <c r="AI1653" s="119"/>
      <c r="AJ1653" s="119"/>
      <c r="AK1653" s="119"/>
      <c r="AL1653" s="119"/>
      <c r="AM1653" s="119"/>
      <c r="AN1653" s="119"/>
      <c r="AO1653" s="119"/>
      <c r="AP1653" s="119"/>
      <c r="AQ1653" s="119"/>
      <c r="AR1653" s="119"/>
      <c r="AS1653" s="119"/>
      <c r="AT1653" s="119"/>
      <c r="AU1653" s="119"/>
    </row>
    <row r="1654" spans="1:47" outlineLevel="1">
      <c r="A1654" s="120">
        <v>461</v>
      </c>
      <c r="B1654" s="122" t="s">
        <v>1360</v>
      </c>
      <c r="C1654" s="138" t="s">
        <v>1361</v>
      </c>
      <c r="D1654" s="156" t="s">
        <v>263</v>
      </c>
      <c r="E1654" s="124">
        <v>222.3</v>
      </c>
      <c r="F1654" s="176"/>
      <c r="G1654" s="124">
        <f>ROUND(E1654*F1654,2)</f>
        <v>0</v>
      </c>
      <c r="H1654" s="173" t="s">
        <v>1523</v>
      </c>
      <c r="I1654" s="119"/>
      <c r="J1654" s="119"/>
      <c r="K1654" s="119"/>
      <c r="L1654" s="119"/>
      <c r="M1654" s="119"/>
      <c r="N1654" s="119"/>
      <c r="O1654" s="119"/>
      <c r="P1654" s="119"/>
      <c r="Q1654" s="119"/>
      <c r="R1654" s="119" t="s">
        <v>126</v>
      </c>
      <c r="S1654" s="119"/>
      <c r="T1654" s="119"/>
      <c r="U1654" s="119"/>
      <c r="V1654" s="119"/>
      <c r="W1654" s="119"/>
      <c r="X1654" s="119"/>
      <c r="Y1654" s="119"/>
      <c r="Z1654" s="119"/>
      <c r="AA1654" s="119"/>
      <c r="AB1654" s="119"/>
      <c r="AC1654" s="119"/>
      <c r="AD1654" s="119"/>
      <c r="AE1654" s="119"/>
      <c r="AF1654" s="119"/>
      <c r="AG1654" s="119"/>
      <c r="AH1654" s="119"/>
      <c r="AI1654" s="119"/>
      <c r="AJ1654" s="119"/>
      <c r="AK1654" s="119"/>
      <c r="AL1654" s="119"/>
      <c r="AM1654" s="119"/>
      <c r="AN1654" s="119"/>
      <c r="AO1654" s="119"/>
      <c r="AP1654" s="119"/>
      <c r="AQ1654" s="119"/>
      <c r="AR1654" s="119"/>
      <c r="AS1654" s="119"/>
      <c r="AT1654" s="119"/>
      <c r="AU1654" s="119"/>
    </row>
    <row r="1655" spans="1:47" ht="22.5" outlineLevel="1">
      <c r="A1655" s="120"/>
      <c r="B1655" s="122"/>
      <c r="C1655" s="139" t="s">
        <v>1362</v>
      </c>
      <c r="D1655" s="157"/>
      <c r="E1655" s="148">
        <v>222.3</v>
      </c>
      <c r="F1655" s="176"/>
      <c r="G1655" s="124"/>
      <c r="H1655" s="173">
        <v>0</v>
      </c>
      <c r="I1655" s="119"/>
      <c r="J1655" s="119"/>
      <c r="K1655" s="119"/>
      <c r="L1655" s="119"/>
      <c r="M1655" s="119"/>
      <c r="N1655" s="119"/>
      <c r="O1655" s="119"/>
      <c r="P1655" s="119"/>
      <c r="Q1655" s="119"/>
      <c r="R1655" s="119" t="s">
        <v>128</v>
      </c>
      <c r="S1655" s="119">
        <v>0</v>
      </c>
      <c r="T1655" s="119"/>
      <c r="U1655" s="119"/>
      <c r="V1655" s="119"/>
      <c r="W1655" s="119"/>
      <c r="X1655" s="119"/>
      <c r="Y1655" s="119"/>
      <c r="Z1655" s="119"/>
      <c r="AA1655" s="119"/>
      <c r="AB1655" s="119"/>
      <c r="AC1655" s="119"/>
      <c r="AD1655" s="119"/>
      <c r="AE1655" s="119"/>
      <c r="AF1655" s="119"/>
      <c r="AG1655" s="119"/>
      <c r="AH1655" s="119"/>
      <c r="AI1655" s="119"/>
      <c r="AJ1655" s="119"/>
      <c r="AK1655" s="119"/>
      <c r="AL1655" s="119"/>
      <c r="AM1655" s="119"/>
      <c r="AN1655" s="119"/>
      <c r="AO1655" s="119"/>
      <c r="AP1655" s="119"/>
      <c r="AQ1655" s="119"/>
      <c r="AR1655" s="119"/>
      <c r="AS1655" s="119"/>
      <c r="AT1655" s="119"/>
      <c r="AU1655" s="119"/>
    </row>
    <row r="1656" spans="1:47" outlineLevel="1">
      <c r="A1656" s="120">
        <v>462</v>
      </c>
      <c r="B1656" s="122" t="s">
        <v>1363</v>
      </c>
      <c r="C1656" s="138" t="s">
        <v>1364</v>
      </c>
      <c r="D1656" s="156" t="s">
        <v>179</v>
      </c>
      <c r="E1656" s="124">
        <v>553.66499999999996</v>
      </c>
      <c r="F1656" s="176"/>
      <c r="G1656" s="124">
        <f>ROUND(E1656*F1656,2)</f>
        <v>0</v>
      </c>
      <c r="H1656" s="173" t="s">
        <v>1523</v>
      </c>
      <c r="I1656" s="119"/>
      <c r="J1656" s="119"/>
      <c r="K1656" s="119"/>
      <c r="L1656" s="119"/>
      <c r="M1656" s="119"/>
      <c r="N1656" s="119"/>
      <c r="O1656" s="119"/>
      <c r="P1656" s="119"/>
      <c r="Q1656" s="119"/>
      <c r="R1656" s="119" t="s">
        <v>126</v>
      </c>
      <c r="S1656" s="119"/>
      <c r="T1656" s="119"/>
      <c r="U1656" s="119"/>
      <c r="V1656" s="119"/>
      <c r="W1656" s="119"/>
      <c r="X1656" s="119"/>
      <c r="Y1656" s="119"/>
      <c r="Z1656" s="119"/>
      <c r="AA1656" s="119"/>
      <c r="AB1656" s="119"/>
      <c r="AC1656" s="119"/>
      <c r="AD1656" s="119"/>
      <c r="AE1656" s="119"/>
      <c r="AF1656" s="119"/>
      <c r="AG1656" s="119"/>
      <c r="AH1656" s="119"/>
      <c r="AI1656" s="119"/>
      <c r="AJ1656" s="119"/>
      <c r="AK1656" s="119"/>
      <c r="AL1656" s="119"/>
      <c r="AM1656" s="119"/>
      <c r="AN1656" s="119"/>
      <c r="AO1656" s="119"/>
      <c r="AP1656" s="119"/>
      <c r="AQ1656" s="119"/>
      <c r="AR1656" s="119"/>
      <c r="AS1656" s="119"/>
      <c r="AT1656" s="119"/>
      <c r="AU1656" s="119"/>
    </row>
    <row r="1657" spans="1:47" ht="22.5" outlineLevel="1">
      <c r="A1657" s="120"/>
      <c r="B1657" s="122"/>
      <c r="C1657" s="139" t="s">
        <v>188</v>
      </c>
      <c r="D1657" s="157"/>
      <c r="E1657" s="148"/>
      <c r="F1657" s="176"/>
      <c r="G1657" s="124"/>
      <c r="H1657" s="173">
        <v>0</v>
      </c>
      <c r="I1657" s="119"/>
      <c r="J1657" s="119"/>
      <c r="K1657" s="119"/>
      <c r="L1657" s="119"/>
      <c r="M1657" s="119"/>
      <c r="N1657" s="119"/>
      <c r="O1657" s="119"/>
      <c r="P1657" s="119"/>
      <c r="Q1657" s="119"/>
      <c r="R1657" s="119" t="s">
        <v>128</v>
      </c>
      <c r="S1657" s="119">
        <v>0</v>
      </c>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row>
    <row r="1658" spans="1:47" ht="56.25" outlineLevel="1">
      <c r="A1658" s="120"/>
      <c r="B1658" s="122"/>
      <c r="C1658" s="139" t="s">
        <v>1356</v>
      </c>
      <c r="D1658" s="157"/>
      <c r="E1658" s="148">
        <v>492.97500000000002</v>
      </c>
      <c r="F1658" s="176"/>
      <c r="G1658" s="124"/>
      <c r="H1658" s="173">
        <v>0</v>
      </c>
      <c r="I1658" s="119"/>
      <c r="J1658" s="119"/>
      <c r="K1658" s="119"/>
      <c r="L1658" s="119"/>
      <c r="M1658" s="119"/>
      <c r="N1658" s="119"/>
      <c r="O1658" s="119"/>
      <c r="P1658" s="119"/>
      <c r="Q1658" s="119"/>
      <c r="R1658" s="119" t="s">
        <v>128</v>
      </c>
      <c r="S1658" s="119">
        <v>0</v>
      </c>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row>
    <row r="1659" spans="1:47" outlineLevel="1">
      <c r="A1659" s="120"/>
      <c r="B1659" s="122"/>
      <c r="C1659" s="139" t="s">
        <v>1357</v>
      </c>
      <c r="D1659" s="157"/>
      <c r="E1659" s="148">
        <v>60.69</v>
      </c>
      <c r="F1659" s="176"/>
      <c r="G1659" s="124"/>
      <c r="H1659" s="173">
        <v>0</v>
      </c>
      <c r="I1659" s="119"/>
      <c r="J1659" s="119"/>
      <c r="K1659" s="119"/>
      <c r="L1659" s="119"/>
      <c r="M1659" s="119"/>
      <c r="N1659" s="119"/>
      <c r="O1659" s="119"/>
      <c r="P1659" s="119"/>
      <c r="Q1659" s="119"/>
      <c r="R1659" s="119" t="s">
        <v>128</v>
      </c>
      <c r="S1659" s="119">
        <v>0</v>
      </c>
      <c r="T1659" s="119"/>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row>
    <row r="1660" spans="1:47" outlineLevel="1">
      <c r="A1660" s="120">
        <v>463</v>
      </c>
      <c r="B1660" s="122" t="s">
        <v>1365</v>
      </c>
      <c r="C1660" s="138" t="s">
        <v>1366</v>
      </c>
      <c r="D1660" s="156" t="s">
        <v>179</v>
      </c>
      <c r="E1660" s="124">
        <v>609.03150000000005</v>
      </c>
      <c r="F1660" s="176"/>
      <c r="G1660" s="124">
        <f>ROUND(E1660*F1660,2)</f>
        <v>0</v>
      </c>
      <c r="H1660" s="173" t="s">
        <v>1522</v>
      </c>
      <c r="I1660" s="119"/>
      <c r="J1660" s="119"/>
      <c r="K1660" s="119"/>
      <c r="L1660" s="119"/>
      <c r="M1660" s="119"/>
      <c r="N1660" s="119"/>
      <c r="O1660" s="119"/>
      <c r="P1660" s="119"/>
      <c r="Q1660" s="119"/>
      <c r="R1660" s="119" t="s">
        <v>126</v>
      </c>
      <c r="S1660" s="119"/>
      <c r="T1660" s="119"/>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row>
    <row r="1661" spans="1:47" ht="22.5" outlineLevel="1">
      <c r="A1661" s="120"/>
      <c r="B1661" s="122"/>
      <c r="C1661" s="139" t="s">
        <v>188</v>
      </c>
      <c r="D1661" s="157"/>
      <c r="E1661" s="148"/>
      <c r="F1661" s="176"/>
      <c r="G1661" s="124"/>
      <c r="H1661" s="173">
        <v>0</v>
      </c>
      <c r="I1661" s="119"/>
      <c r="J1661" s="119"/>
      <c r="K1661" s="119"/>
      <c r="L1661" s="119"/>
      <c r="M1661" s="119"/>
      <c r="N1661" s="119"/>
      <c r="O1661" s="119"/>
      <c r="P1661" s="119"/>
      <c r="Q1661" s="119"/>
      <c r="R1661" s="119" t="s">
        <v>128</v>
      </c>
      <c r="S1661" s="119">
        <v>0</v>
      </c>
      <c r="T1661" s="119"/>
      <c r="U1661" s="119"/>
      <c r="V1661" s="119"/>
      <c r="W1661" s="119"/>
      <c r="X1661" s="119"/>
      <c r="Y1661" s="119"/>
      <c r="Z1661" s="119"/>
      <c r="AA1661" s="119"/>
      <c r="AB1661" s="119"/>
      <c r="AC1661" s="119"/>
      <c r="AD1661" s="119"/>
      <c r="AE1661" s="119"/>
      <c r="AF1661" s="119"/>
      <c r="AG1661" s="119"/>
      <c r="AH1661" s="119"/>
      <c r="AI1661" s="119"/>
      <c r="AJ1661" s="119"/>
      <c r="AK1661" s="119"/>
      <c r="AL1661" s="119"/>
      <c r="AM1661" s="119"/>
      <c r="AN1661" s="119"/>
      <c r="AO1661" s="119"/>
      <c r="AP1661" s="119"/>
      <c r="AQ1661" s="119"/>
      <c r="AR1661" s="119"/>
      <c r="AS1661" s="119"/>
      <c r="AT1661" s="119"/>
      <c r="AU1661" s="119"/>
    </row>
    <row r="1662" spans="1:47" outlineLevel="1">
      <c r="A1662" s="120"/>
      <c r="B1662" s="122"/>
      <c r="C1662" s="141" t="s">
        <v>209</v>
      </c>
      <c r="D1662" s="159"/>
      <c r="E1662" s="149"/>
      <c r="F1662" s="176"/>
      <c r="G1662" s="124"/>
      <c r="H1662" s="173">
        <v>0</v>
      </c>
      <c r="I1662" s="119"/>
      <c r="J1662" s="119"/>
      <c r="K1662" s="119"/>
      <c r="L1662" s="119"/>
      <c r="M1662" s="119"/>
      <c r="N1662" s="119"/>
      <c r="O1662" s="119"/>
      <c r="P1662" s="119"/>
      <c r="Q1662" s="119"/>
      <c r="R1662" s="119" t="s">
        <v>128</v>
      </c>
      <c r="S1662" s="119">
        <v>2</v>
      </c>
      <c r="T1662" s="119"/>
      <c r="U1662" s="119"/>
      <c r="V1662" s="119"/>
      <c r="W1662" s="119"/>
      <c r="X1662" s="119"/>
      <c r="Y1662" s="119"/>
      <c r="Z1662" s="119"/>
      <c r="AA1662" s="119"/>
      <c r="AB1662" s="119"/>
      <c r="AC1662" s="119"/>
      <c r="AD1662" s="119"/>
      <c r="AE1662" s="119"/>
      <c r="AF1662" s="119"/>
      <c r="AG1662" s="119"/>
      <c r="AH1662" s="119"/>
      <c r="AI1662" s="119"/>
      <c r="AJ1662" s="119"/>
      <c r="AK1662" s="119"/>
      <c r="AL1662" s="119"/>
      <c r="AM1662" s="119"/>
      <c r="AN1662" s="119"/>
      <c r="AO1662" s="119"/>
      <c r="AP1662" s="119"/>
      <c r="AQ1662" s="119"/>
      <c r="AR1662" s="119"/>
      <c r="AS1662" s="119"/>
      <c r="AT1662" s="119"/>
      <c r="AU1662" s="119"/>
    </row>
    <row r="1663" spans="1:47" ht="67.5" outlineLevel="1">
      <c r="A1663" s="120"/>
      <c r="B1663" s="122"/>
      <c r="C1663" s="142" t="s">
        <v>1367</v>
      </c>
      <c r="D1663" s="159"/>
      <c r="E1663" s="149">
        <v>492.97500000000002</v>
      </c>
      <c r="F1663" s="176"/>
      <c r="G1663" s="124"/>
      <c r="H1663" s="173">
        <v>0</v>
      </c>
      <c r="I1663" s="119"/>
      <c r="J1663" s="119"/>
      <c r="K1663" s="119"/>
      <c r="L1663" s="119"/>
      <c r="M1663" s="119"/>
      <c r="N1663" s="119"/>
      <c r="O1663" s="119"/>
      <c r="P1663" s="119"/>
      <c r="Q1663" s="119"/>
      <c r="R1663" s="119" t="s">
        <v>128</v>
      </c>
      <c r="S1663" s="119">
        <v>2</v>
      </c>
      <c r="T1663" s="119"/>
      <c r="U1663" s="119"/>
      <c r="V1663" s="119"/>
      <c r="W1663" s="119"/>
      <c r="X1663" s="119"/>
      <c r="Y1663" s="119"/>
      <c r="Z1663" s="119"/>
      <c r="AA1663" s="119"/>
      <c r="AB1663" s="119"/>
      <c r="AC1663" s="119"/>
      <c r="AD1663" s="119"/>
      <c r="AE1663" s="119"/>
      <c r="AF1663" s="119"/>
      <c r="AG1663" s="119"/>
      <c r="AH1663" s="119"/>
      <c r="AI1663" s="119"/>
      <c r="AJ1663" s="119"/>
      <c r="AK1663" s="119"/>
      <c r="AL1663" s="119"/>
      <c r="AM1663" s="119"/>
      <c r="AN1663" s="119"/>
      <c r="AO1663" s="119"/>
      <c r="AP1663" s="119"/>
      <c r="AQ1663" s="119"/>
      <c r="AR1663" s="119"/>
      <c r="AS1663" s="119"/>
      <c r="AT1663" s="119"/>
      <c r="AU1663" s="119"/>
    </row>
    <row r="1664" spans="1:47" outlineLevel="1">
      <c r="A1664" s="120"/>
      <c r="B1664" s="122"/>
      <c r="C1664" s="142" t="s">
        <v>1368</v>
      </c>
      <c r="D1664" s="159"/>
      <c r="E1664" s="149">
        <v>60.69</v>
      </c>
      <c r="F1664" s="176"/>
      <c r="G1664" s="124"/>
      <c r="H1664" s="173">
        <v>0</v>
      </c>
      <c r="I1664" s="119"/>
      <c r="J1664" s="119"/>
      <c r="K1664" s="119"/>
      <c r="L1664" s="119"/>
      <c r="M1664" s="119"/>
      <c r="N1664" s="119"/>
      <c r="O1664" s="119"/>
      <c r="P1664" s="119"/>
      <c r="Q1664" s="119"/>
      <c r="R1664" s="119" t="s">
        <v>128</v>
      </c>
      <c r="S1664" s="119">
        <v>2</v>
      </c>
      <c r="T1664" s="119"/>
      <c r="U1664" s="119"/>
      <c r="V1664" s="119"/>
      <c r="W1664" s="119"/>
      <c r="X1664" s="119"/>
      <c r="Y1664" s="119"/>
      <c r="Z1664" s="119"/>
      <c r="AA1664" s="119"/>
      <c r="AB1664" s="119"/>
      <c r="AC1664" s="119"/>
      <c r="AD1664" s="119"/>
      <c r="AE1664" s="119"/>
      <c r="AF1664" s="119"/>
      <c r="AG1664" s="119"/>
      <c r="AH1664" s="119"/>
      <c r="AI1664" s="119"/>
      <c r="AJ1664" s="119"/>
      <c r="AK1664" s="119"/>
      <c r="AL1664" s="119"/>
      <c r="AM1664" s="119"/>
      <c r="AN1664" s="119"/>
      <c r="AO1664" s="119"/>
      <c r="AP1664" s="119"/>
      <c r="AQ1664" s="119"/>
      <c r="AR1664" s="119"/>
      <c r="AS1664" s="119"/>
      <c r="AT1664" s="119"/>
      <c r="AU1664" s="119"/>
    </row>
    <row r="1665" spans="1:47" outlineLevel="1">
      <c r="A1665" s="120"/>
      <c r="B1665" s="122"/>
      <c r="C1665" s="141" t="s">
        <v>214</v>
      </c>
      <c r="D1665" s="159"/>
      <c r="E1665" s="149"/>
      <c r="F1665" s="176"/>
      <c r="G1665" s="124"/>
      <c r="H1665" s="173">
        <v>0</v>
      </c>
      <c r="I1665" s="119"/>
      <c r="J1665" s="119"/>
      <c r="K1665" s="119"/>
      <c r="L1665" s="119"/>
      <c r="M1665" s="119"/>
      <c r="N1665" s="119"/>
      <c r="O1665" s="119"/>
      <c r="P1665" s="119"/>
      <c r="Q1665" s="119"/>
      <c r="R1665" s="119" t="s">
        <v>128</v>
      </c>
      <c r="S1665" s="119">
        <v>0</v>
      </c>
      <c r="T1665" s="119"/>
      <c r="U1665" s="119"/>
      <c r="V1665" s="119"/>
      <c r="W1665" s="119"/>
      <c r="X1665" s="119"/>
      <c r="Y1665" s="119"/>
      <c r="Z1665" s="119"/>
      <c r="AA1665" s="119"/>
      <c r="AB1665" s="119"/>
      <c r="AC1665" s="119"/>
      <c r="AD1665" s="119"/>
      <c r="AE1665" s="119"/>
      <c r="AF1665" s="119"/>
      <c r="AG1665" s="119"/>
      <c r="AH1665" s="119"/>
      <c r="AI1665" s="119"/>
      <c r="AJ1665" s="119"/>
      <c r="AK1665" s="119"/>
      <c r="AL1665" s="119"/>
      <c r="AM1665" s="119"/>
      <c r="AN1665" s="119"/>
      <c r="AO1665" s="119"/>
      <c r="AP1665" s="119"/>
      <c r="AQ1665" s="119"/>
      <c r="AR1665" s="119"/>
      <c r="AS1665" s="119"/>
      <c r="AT1665" s="119"/>
      <c r="AU1665" s="119"/>
    </row>
    <row r="1666" spans="1:47" outlineLevel="1">
      <c r="A1666" s="120"/>
      <c r="B1666" s="122"/>
      <c r="C1666" s="139" t="s">
        <v>1369</v>
      </c>
      <c r="D1666" s="157"/>
      <c r="E1666" s="148">
        <v>609.03150000000005</v>
      </c>
      <c r="F1666" s="176"/>
      <c r="G1666" s="124"/>
      <c r="H1666" s="173">
        <v>0</v>
      </c>
      <c r="I1666" s="119"/>
      <c r="J1666" s="119"/>
      <c r="K1666" s="119"/>
      <c r="L1666" s="119"/>
      <c r="M1666" s="119"/>
      <c r="N1666" s="119"/>
      <c r="O1666" s="119"/>
      <c r="P1666" s="119"/>
      <c r="Q1666" s="119"/>
      <c r="R1666" s="119" t="s">
        <v>128</v>
      </c>
      <c r="S1666" s="119">
        <v>0</v>
      </c>
      <c r="T1666" s="119"/>
      <c r="U1666" s="119"/>
      <c r="V1666" s="119"/>
      <c r="W1666" s="119"/>
      <c r="X1666" s="119"/>
      <c r="Y1666" s="119"/>
      <c r="Z1666" s="119"/>
      <c r="AA1666" s="119"/>
      <c r="AB1666" s="119"/>
      <c r="AC1666" s="119"/>
      <c r="AD1666" s="119"/>
      <c r="AE1666" s="119"/>
      <c r="AF1666" s="119"/>
      <c r="AG1666" s="119"/>
      <c r="AH1666" s="119"/>
      <c r="AI1666" s="119"/>
      <c r="AJ1666" s="119"/>
      <c r="AK1666" s="119"/>
      <c r="AL1666" s="119"/>
      <c r="AM1666" s="119"/>
      <c r="AN1666" s="119"/>
      <c r="AO1666" s="119"/>
      <c r="AP1666" s="119"/>
      <c r="AQ1666" s="119"/>
      <c r="AR1666" s="119"/>
      <c r="AS1666" s="119"/>
      <c r="AT1666" s="119"/>
      <c r="AU1666" s="119"/>
    </row>
    <row r="1667" spans="1:47" outlineLevel="1">
      <c r="A1667" s="120">
        <v>464</v>
      </c>
      <c r="B1667" s="122" t="s">
        <v>1370</v>
      </c>
      <c r="C1667" s="138" t="s">
        <v>1371</v>
      </c>
      <c r="D1667" s="156" t="s">
        <v>0</v>
      </c>
      <c r="E1667" s="124">
        <v>3.95</v>
      </c>
      <c r="F1667" s="176"/>
      <c r="G1667" s="124">
        <f>ROUND(E1667*F1667,2)</f>
        <v>0</v>
      </c>
      <c r="H1667" s="173" t="s">
        <v>1523</v>
      </c>
      <c r="I1667" s="119"/>
      <c r="J1667" s="119"/>
      <c r="K1667" s="119"/>
      <c r="L1667" s="119"/>
      <c r="M1667" s="119"/>
      <c r="N1667" s="119"/>
      <c r="O1667" s="119"/>
      <c r="P1667" s="119"/>
      <c r="Q1667" s="119"/>
      <c r="R1667" s="119" t="s">
        <v>126</v>
      </c>
      <c r="S1667" s="119"/>
      <c r="T1667" s="119"/>
      <c r="U1667" s="119"/>
      <c r="V1667" s="119"/>
      <c r="W1667" s="119"/>
      <c r="X1667" s="119"/>
      <c r="Y1667" s="119"/>
      <c r="Z1667" s="119"/>
      <c r="AA1667" s="119"/>
      <c r="AB1667" s="119"/>
      <c r="AC1667" s="119"/>
      <c r="AD1667" s="119"/>
      <c r="AE1667" s="119"/>
      <c r="AF1667" s="119"/>
      <c r="AG1667" s="119"/>
      <c r="AH1667" s="119"/>
      <c r="AI1667" s="119"/>
      <c r="AJ1667" s="119"/>
      <c r="AK1667" s="119"/>
      <c r="AL1667" s="119"/>
      <c r="AM1667" s="119"/>
      <c r="AN1667" s="119"/>
      <c r="AO1667" s="119"/>
      <c r="AP1667" s="119"/>
      <c r="AQ1667" s="119"/>
      <c r="AR1667" s="119"/>
      <c r="AS1667" s="119"/>
      <c r="AT1667" s="119"/>
      <c r="AU1667" s="119"/>
    </row>
    <row r="1668" spans="1:47">
      <c r="A1668" s="121" t="s">
        <v>121</v>
      </c>
      <c r="B1668" s="123" t="s">
        <v>97</v>
      </c>
      <c r="C1668" s="140" t="s">
        <v>98</v>
      </c>
      <c r="D1668" s="158"/>
      <c r="E1668" s="125"/>
      <c r="F1668" s="177"/>
      <c r="G1668" s="125">
        <f>SUMIF(R1669:R1677,"&lt;&gt;NOR",G1669:G1677)</f>
        <v>0</v>
      </c>
      <c r="H1668" s="174"/>
      <c r="I1668" s="119"/>
      <c r="R1668" t="s">
        <v>122</v>
      </c>
    </row>
    <row r="1669" spans="1:47" outlineLevel="1">
      <c r="A1669" s="120">
        <v>465</v>
      </c>
      <c r="B1669" s="122" t="s">
        <v>1372</v>
      </c>
      <c r="C1669" s="138" t="s">
        <v>1373</v>
      </c>
      <c r="D1669" s="156" t="s">
        <v>179</v>
      </c>
      <c r="E1669" s="124">
        <v>13.04</v>
      </c>
      <c r="F1669" s="176"/>
      <c r="G1669" s="124">
        <f>ROUND(E1669*F1669,2)</f>
        <v>0</v>
      </c>
      <c r="H1669" s="173" t="s">
        <v>1522</v>
      </c>
      <c r="I1669" s="119"/>
      <c r="J1669" s="119"/>
      <c r="K1669" s="119"/>
      <c r="L1669" s="119"/>
      <c r="M1669" s="119"/>
      <c r="N1669" s="119"/>
      <c r="O1669" s="119"/>
      <c r="P1669" s="119"/>
      <c r="Q1669" s="119"/>
      <c r="R1669" s="119" t="s">
        <v>126</v>
      </c>
      <c r="S1669" s="119"/>
      <c r="T1669" s="119"/>
      <c r="U1669" s="119"/>
      <c r="V1669" s="119"/>
      <c r="W1669" s="119"/>
      <c r="X1669" s="119"/>
      <c r="Y1669" s="119"/>
      <c r="Z1669" s="119"/>
      <c r="AA1669" s="119"/>
      <c r="AB1669" s="119"/>
      <c r="AC1669" s="119"/>
      <c r="AD1669" s="119"/>
      <c r="AE1669" s="119"/>
      <c r="AF1669" s="119"/>
      <c r="AG1669" s="119"/>
      <c r="AH1669" s="119"/>
      <c r="AI1669" s="119"/>
      <c r="AJ1669" s="119"/>
      <c r="AK1669" s="119"/>
      <c r="AL1669" s="119"/>
      <c r="AM1669" s="119"/>
      <c r="AN1669" s="119"/>
      <c r="AO1669" s="119"/>
      <c r="AP1669" s="119"/>
      <c r="AQ1669" s="119"/>
      <c r="AR1669" s="119"/>
      <c r="AS1669" s="119"/>
      <c r="AT1669" s="119"/>
      <c r="AU1669" s="119"/>
    </row>
    <row r="1670" spans="1:47" outlineLevel="1">
      <c r="A1670" s="120"/>
      <c r="B1670" s="122"/>
      <c r="C1670" s="139" t="s">
        <v>1374</v>
      </c>
      <c r="D1670" s="157"/>
      <c r="E1670" s="148">
        <v>13.04</v>
      </c>
      <c r="F1670" s="176"/>
      <c r="G1670" s="124"/>
      <c r="H1670" s="173">
        <v>0</v>
      </c>
      <c r="I1670" s="119"/>
      <c r="J1670" s="119"/>
      <c r="K1670" s="119"/>
      <c r="L1670" s="119"/>
      <c r="M1670" s="119"/>
      <c r="N1670" s="119"/>
      <c r="O1670" s="119"/>
      <c r="P1670" s="119"/>
      <c r="Q1670" s="119"/>
      <c r="R1670" s="119" t="s">
        <v>128</v>
      </c>
      <c r="S1670" s="119">
        <v>0</v>
      </c>
      <c r="T1670" s="119"/>
      <c r="U1670" s="119"/>
      <c r="V1670" s="119"/>
      <c r="W1670" s="119"/>
      <c r="X1670" s="119"/>
      <c r="Y1670" s="119"/>
      <c r="Z1670" s="119"/>
      <c r="AA1670" s="119"/>
      <c r="AB1670" s="119"/>
      <c r="AC1670" s="119"/>
      <c r="AD1670" s="119"/>
      <c r="AE1670" s="119"/>
      <c r="AF1670" s="119"/>
      <c r="AG1670" s="119"/>
      <c r="AH1670" s="119"/>
      <c r="AI1670" s="119"/>
      <c r="AJ1670" s="119"/>
      <c r="AK1670" s="119"/>
      <c r="AL1670" s="119"/>
      <c r="AM1670" s="119"/>
      <c r="AN1670" s="119"/>
      <c r="AO1670" s="119"/>
      <c r="AP1670" s="119"/>
      <c r="AQ1670" s="119"/>
      <c r="AR1670" s="119"/>
      <c r="AS1670" s="119"/>
      <c r="AT1670" s="119"/>
      <c r="AU1670" s="119"/>
    </row>
    <row r="1671" spans="1:47" outlineLevel="1">
      <c r="A1671" s="120">
        <v>466</v>
      </c>
      <c r="B1671" s="122" t="s">
        <v>1375</v>
      </c>
      <c r="C1671" s="138" t="s">
        <v>1376</v>
      </c>
      <c r="D1671" s="156" t="s">
        <v>179</v>
      </c>
      <c r="E1671" s="124">
        <v>860.4</v>
      </c>
      <c r="F1671" s="176"/>
      <c r="G1671" s="124">
        <f>ROUND(E1671*F1671,2)</f>
        <v>0</v>
      </c>
      <c r="H1671" s="173" t="s">
        <v>1523</v>
      </c>
      <c r="I1671" s="119"/>
      <c r="J1671" s="119"/>
      <c r="K1671" s="119"/>
      <c r="L1671" s="119"/>
      <c r="M1671" s="119"/>
      <c r="N1671" s="119"/>
      <c r="O1671" s="119"/>
      <c r="P1671" s="119"/>
      <c r="Q1671" s="119"/>
      <c r="R1671" s="119" t="s">
        <v>126</v>
      </c>
      <c r="S1671" s="119"/>
      <c r="T1671" s="119"/>
      <c r="U1671" s="119"/>
      <c r="V1671" s="119"/>
      <c r="W1671" s="119"/>
      <c r="X1671" s="119"/>
      <c r="Y1671" s="119"/>
      <c r="Z1671" s="119"/>
      <c r="AA1671" s="119"/>
      <c r="AB1671" s="119"/>
      <c r="AC1671" s="119"/>
      <c r="AD1671" s="119"/>
      <c r="AE1671" s="119"/>
      <c r="AF1671" s="119"/>
      <c r="AG1671" s="119"/>
      <c r="AH1671" s="119"/>
      <c r="AI1671" s="119"/>
      <c r="AJ1671" s="119"/>
      <c r="AK1671" s="119"/>
      <c r="AL1671" s="119"/>
      <c r="AM1671" s="119"/>
      <c r="AN1671" s="119"/>
      <c r="AO1671" s="119"/>
      <c r="AP1671" s="119"/>
      <c r="AQ1671" s="119"/>
      <c r="AR1671" s="119"/>
      <c r="AS1671" s="119"/>
      <c r="AT1671" s="119"/>
      <c r="AU1671" s="119"/>
    </row>
    <row r="1672" spans="1:47" outlineLevel="1">
      <c r="A1672" s="120"/>
      <c r="B1672" s="122"/>
      <c r="C1672" s="139" t="s">
        <v>241</v>
      </c>
      <c r="D1672" s="157"/>
      <c r="E1672" s="148"/>
      <c r="F1672" s="176"/>
      <c r="G1672" s="124"/>
      <c r="H1672" s="173">
        <v>0</v>
      </c>
      <c r="I1672" s="119"/>
      <c r="J1672" s="119"/>
      <c r="K1672" s="119"/>
      <c r="L1672" s="119"/>
      <c r="M1672" s="119"/>
      <c r="N1672" s="119"/>
      <c r="O1672" s="119"/>
      <c r="P1672" s="119"/>
      <c r="Q1672" s="119"/>
      <c r="R1672" s="119" t="s">
        <v>128</v>
      </c>
      <c r="S1672" s="119">
        <v>0</v>
      </c>
      <c r="T1672" s="119"/>
      <c r="U1672" s="119"/>
      <c r="V1672" s="119"/>
      <c r="W1672" s="119"/>
      <c r="X1672" s="119"/>
      <c r="Y1672" s="119"/>
      <c r="Z1672" s="119"/>
      <c r="AA1672" s="119"/>
      <c r="AB1672" s="119"/>
      <c r="AC1672" s="119"/>
      <c r="AD1672" s="119"/>
      <c r="AE1672" s="119"/>
      <c r="AF1672" s="119"/>
      <c r="AG1672" s="119"/>
      <c r="AH1672" s="119"/>
      <c r="AI1672" s="119"/>
      <c r="AJ1672" s="119"/>
      <c r="AK1672" s="119"/>
      <c r="AL1672" s="119"/>
      <c r="AM1672" s="119"/>
      <c r="AN1672" s="119"/>
      <c r="AO1672" s="119"/>
      <c r="AP1672" s="119"/>
      <c r="AQ1672" s="119"/>
      <c r="AR1672" s="119"/>
      <c r="AS1672" s="119"/>
      <c r="AT1672" s="119"/>
      <c r="AU1672" s="119"/>
    </row>
    <row r="1673" spans="1:47" outlineLevel="1">
      <c r="A1673" s="120"/>
      <c r="B1673" s="122"/>
      <c r="C1673" s="139" t="s">
        <v>1377</v>
      </c>
      <c r="D1673" s="157"/>
      <c r="E1673" s="148">
        <v>860.4</v>
      </c>
      <c r="F1673" s="176"/>
      <c r="G1673" s="124"/>
      <c r="H1673" s="173">
        <v>0</v>
      </c>
      <c r="I1673" s="119"/>
      <c r="J1673" s="119"/>
      <c r="K1673" s="119"/>
      <c r="L1673" s="119"/>
      <c r="M1673" s="119"/>
      <c r="N1673" s="119"/>
      <c r="O1673" s="119"/>
      <c r="P1673" s="119"/>
      <c r="Q1673" s="119"/>
      <c r="R1673" s="119" t="s">
        <v>128</v>
      </c>
      <c r="S1673" s="119">
        <v>0</v>
      </c>
      <c r="T1673" s="119"/>
      <c r="U1673" s="119"/>
      <c r="V1673" s="119"/>
      <c r="W1673" s="119"/>
      <c r="X1673" s="119"/>
      <c r="Y1673" s="119"/>
      <c r="Z1673" s="119"/>
      <c r="AA1673" s="119"/>
      <c r="AB1673" s="119"/>
      <c r="AC1673" s="119"/>
      <c r="AD1673" s="119"/>
      <c r="AE1673" s="119"/>
      <c r="AF1673" s="119"/>
      <c r="AG1673" s="119"/>
      <c r="AH1673" s="119"/>
      <c r="AI1673" s="119"/>
      <c r="AJ1673" s="119"/>
      <c r="AK1673" s="119"/>
      <c r="AL1673" s="119"/>
      <c r="AM1673" s="119"/>
      <c r="AN1673" s="119"/>
      <c r="AO1673" s="119"/>
      <c r="AP1673" s="119"/>
      <c r="AQ1673" s="119"/>
      <c r="AR1673" s="119"/>
      <c r="AS1673" s="119"/>
      <c r="AT1673" s="119"/>
      <c r="AU1673" s="119"/>
    </row>
    <row r="1674" spans="1:47" outlineLevel="1">
      <c r="A1674" s="120">
        <v>467</v>
      </c>
      <c r="B1674" s="122" t="s">
        <v>1378</v>
      </c>
      <c r="C1674" s="138" t="s">
        <v>1379</v>
      </c>
      <c r="D1674" s="156" t="s">
        <v>1134</v>
      </c>
      <c r="E1674" s="124">
        <v>1098.81</v>
      </c>
      <c r="F1674" s="176"/>
      <c r="G1674" s="124">
        <f>ROUND(E1674*F1674,2)</f>
        <v>0</v>
      </c>
      <c r="H1674" s="173" t="s">
        <v>1522</v>
      </c>
      <c r="I1674" s="119"/>
      <c r="J1674" s="119"/>
      <c r="K1674" s="119"/>
      <c r="L1674" s="119"/>
      <c r="M1674" s="119"/>
      <c r="N1674" s="119"/>
      <c r="O1674" s="119"/>
      <c r="P1674" s="119"/>
      <c r="Q1674" s="119"/>
      <c r="R1674" s="119" t="s">
        <v>126</v>
      </c>
      <c r="S1674" s="119"/>
      <c r="T1674" s="119"/>
      <c r="U1674" s="119"/>
      <c r="V1674" s="119"/>
      <c r="W1674" s="119"/>
      <c r="X1674" s="119"/>
      <c r="Y1674" s="119"/>
      <c r="Z1674" s="119"/>
      <c r="AA1674" s="119"/>
      <c r="AB1674" s="119"/>
      <c r="AC1674" s="119"/>
      <c r="AD1674" s="119"/>
      <c r="AE1674" s="119"/>
      <c r="AF1674" s="119"/>
      <c r="AG1674" s="119"/>
      <c r="AH1674" s="119"/>
      <c r="AI1674" s="119"/>
      <c r="AJ1674" s="119"/>
      <c r="AK1674" s="119"/>
      <c r="AL1674" s="119"/>
      <c r="AM1674" s="119"/>
      <c r="AN1674" s="119"/>
      <c r="AO1674" s="119"/>
      <c r="AP1674" s="119"/>
      <c r="AQ1674" s="119"/>
      <c r="AR1674" s="119"/>
      <c r="AS1674" s="119"/>
      <c r="AT1674" s="119"/>
      <c r="AU1674" s="119"/>
    </row>
    <row r="1675" spans="1:47" outlineLevel="1">
      <c r="A1675" s="120"/>
      <c r="B1675" s="122"/>
      <c r="C1675" s="139" t="s">
        <v>241</v>
      </c>
      <c r="D1675" s="157"/>
      <c r="E1675" s="148"/>
      <c r="F1675" s="176"/>
      <c r="G1675" s="124"/>
      <c r="H1675" s="173">
        <v>0</v>
      </c>
      <c r="I1675" s="119"/>
      <c r="J1675" s="119"/>
      <c r="K1675" s="119"/>
      <c r="L1675" s="119"/>
      <c r="M1675" s="119"/>
      <c r="N1675" s="119"/>
      <c r="O1675" s="119"/>
      <c r="P1675" s="119"/>
      <c r="Q1675" s="119"/>
      <c r="R1675" s="119" t="s">
        <v>128</v>
      </c>
      <c r="S1675" s="119">
        <v>0</v>
      </c>
      <c r="T1675" s="119"/>
      <c r="U1675" s="119"/>
      <c r="V1675" s="119"/>
      <c r="W1675" s="119"/>
      <c r="X1675" s="119"/>
      <c r="Y1675" s="119"/>
      <c r="Z1675" s="119"/>
      <c r="AA1675" s="119"/>
      <c r="AB1675" s="119"/>
      <c r="AC1675" s="119"/>
      <c r="AD1675" s="119"/>
      <c r="AE1675" s="119"/>
      <c r="AF1675" s="119"/>
      <c r="AG1675" s="119"/>
      <c r="AH1675" s="119"/>
      <c r="AI1675" s="119"/>
      <c r="AJ1675" s="119"/>
      <c r="AK1675" s="119"/>
      <c r="AL1675" s="119"/>
      <c r="AM1675" s="119"/>
      <c r="AN1675" s="119"/>
      <c r="AO1675" s="119"/>
      <c r="AP1675" s="119"/>
      <c r="AQ1675" s="119"/>
      <c r="AR1675" s="119"/>
      <c r="AS1675" s="119"/>
      <c r="AT1675" s="119"/>
      <c r="AU1675" s="119"/>
    </row>
    <row r="1676" spans="1:47" outlineLevel="1">
      <c r="A1676" s="120"/>
      <c r="B1676" s="122"/>
      <c r="C1676" s="139" t="s">
        <v>1380</v>
      </c>
      <c r="D1676" s="157"/>
      <c r="E1676" s="148">
        <v>802.81</v>
      </c>
      <c r="F1676" s="176"/>
      <c r="G1676" s="124"/>
      <c r="H1676" s="173">
        <v>0</v>
      </c>
      <c r="I1676" s="119"/>
      <c r="J1676" s="119"/>
      <c r="K1676" s="119"/>
      <c r="L1676" s="119"/>
      <c r="M1676" s="119"/>
      <c r="N1676" s="119"/>
      <c r="O1676" s="119"/>
      <c r="P1676" s="119"/>
      <c r="Q1676" s="119"/>
      <c r="R1676" s="119" t="s">
        <v>128</v>
      </c>
      <c r="S1676" s="119">
        <v>0</v>
      </c>
      <c r="T1676" s="119"/>
      <c r="U1676" s="119"/>
      <c r="V1676" s="119"/>
      <c r="W1676" s="119"/>
      <c r="X1676" s="119"/>
      <c r="Y1676" s="119"/>
      <c r="Z1676" s="119"/>
      <c r="AA1676" s="119"/>
      <c r="AB1676" s="119"/>
      <c r="AC1676" s="119"/>
      <c r="AD1676" s="119"/>
      <c r="AE1676" s="119"/>
      <c r="AF1676" s="119"/>
      <c r="AG1676" s="119"/>
      <c r="AH1676" s="119"/>
      <c r="AI1676" s="119"/>
      <c r="AJ1676" s="119"/>
      <c r="AK1676" s="119"/>
      <c r="AL1676" s="119"/>
      <c r="AM1676" s="119"/>
      <c r="AN1676" s="119"/>
      <c r="AO1676" s="119"/>
      <c r="AP1676" s="119"/>
      <c r="AQ1676" s="119"/>
      <c r="AR1676" s="119"/>
      <c r="AS1676" s="119"/>
      <c r="AT1676" s="119"/>
      <c r="AU1676" s="119"/>
    </row>
    <row r="1677" spans="1:47" outlineLevel="1">
      <c r="A1677" s="120"/>
      <c r="B1677" s="122"/>
      <c r="C1677" s="139" t="s">
        <v>1381</v>
      </c>
      <c r="D1677" s="157"/>
      <c r="E1677" s="148">
        <v>296</v>
      </c>
      <c r="F1677" s="176"/>
      <c r="G1677" s="124"/>
      <c r="H1677" s="173">
        <v>0</v>
      </c>
      <c r="I1677" s="119"/>
      <c r="J1677" s="119"/>
      <c r="K1677" s="119"/>
      <c r="L1677" s="119"/>
      <c r="M1677" s="119"/>
      <c r="N1677" s="119"/>
      <c r="O1677" s="119"/>
      <c r="P1677" s="119"/>
      <c r="Q1677" s="119"/>
      <c r="R1677" s="119" t="s">
        <v>128</v>
      </c>
      <c r="S1677" s="119">
        <v>0</v>
      </c>
      <c r="T1677" s="119"/>
      <c r="U1677" s="119"/>
      <c r="V1677" s="119"/>
      <c r="W1677" s="119"/>
      <c r="X1677" s="119"/>
      <c r="Y1677" s="119"/>
      <c r="Z1677" s="119"/>
      <c r="AA1677" s="119"/>
      <c r="AB1677" s="119"/>
      <c r="AC1677" s="119"/>
      <c r="AD1677" s="119"/>
      <c r="AE1677" s="119"/>
      <c r="AF1677" s="119"/>
      <c r="AG1677" s="119"/>
      <c r="AH1677" s="119"/>
      <c r="AI1677" s="119"/>
      <c r="AJ1677" s="119"/>
      <c r="AK1677" s="119"/>
      <c r="AL1677" s="119"/>
      <c r="AM1677" s="119"/>
      <c r="AN1677" s="119"/>
      <c r="AO1677" s="119"/>
      <c r="AP1677" s="119"/>
      <c r="AQ1677" s="119"/>
      <c r="AR1677" s="119"/>
      <c r="AS1677" s="119"/>
      <c r="AT1677" s="119"/>
      <c r="AU1677" s="119"/>
    </row>
    <row r="1678" spans="1:47">
      <c r="A1678" s="121" t="s">
        <v>121</v>
      </c>
      <c r="B1678" s="123" t="s">
        <v>99</v>
      </c>
      <c r="C1678" s="140" t="s">
        <v>100</v>
      </c>
      <c r="D1678" s="158"/>
      <c r="E1678" s="125"/>
      <c r="F1678" s="177"/>
      <c r="G1678" s="125">
        <f>SUMIF(R1679:R1698,"&lt;&gt;NOR",G1679:G1698)</f>
        <v>0</v>
      </c>
      <c r="H1678" s="174"/>
      <c r="I1678" s="119"/>
      <c r="R1678" t="s">
        <v>122</v>
      </c>
    </row>
    <row r="1679" spans="1:47" outlineLevel="1">
      <c r="A1679" s="120">
        <v>468</v>
      </c>
      <c r="B1679" s="122" t="s">
        <v>1382</v>
      </c>
      <c r="C1679" s="138" t="s">
        <v>1383</v>
      </c>
      <c r="D1679" s="156" t="s">
        <v>179</v>
      </c>
      <c r="E1679" s="124">
        <v>4126.1000000000004</v>
      </c>
      <c r="F1679" s="176"/>
      <c r="G1679" s="124">
        <f>ROUND(E1679*F1679,2)</f>
        <v>0</v>
      </c>
      <c r="H1679" s="173" t="s">
        <v>1523</v>
      </c>
      <c r="I1679" s="119"/>
      <c r="J1679" s="119"/>
      <c r="K1679" s="119"/>
      <c r="L1679" s="119"/>
      <c r="M1679" s="119"/>
      <c r="N1679" s="119"/>
      <c r="O1679" s="119"/>
      <c r="P1679" s="119"/>
      <c r="Q1679" s="119"/>
      <c r="R1679" s="119" t="s">
        <v>126</v>
      </c>
      <c r="S1679" s="119"/>
      <c r="T1679" s="119"/>
      <c r="U1679" s="119"/>
      <c r="V1679" s="119"/>
      <c r="W1679" s="119"/>
      <c r="X1679" s="119"/>
      <c r="Y1679" s="119"/>
      <c r="Z1679" s="119"/>
      <c r="AA1679" s="119"/>
      <c r="AB1679" s="119"/>
      <c r="AC1679" s="119"/>
      <c r="AD1679" s="119"/>
      <c r="AE1679" s="119"/>
      <c r="AF1679" s="119"/>
      <c r="AG1679" s="119"/>
      <c r="AH1679" s="119"/>
      <c r="AI1679" s="119"/>
      <c r="AJ1679" s="119"/>
      <c r="AK1679" s="119"/>
      <c r="AL1679" s="119"/>
      <c r="AM1679" s="119"/>
      <c r="AN1679" s="119"/>
      <c r="AO1679" s="119"/>
      <c r="AP1679" s="119"/>
      <c r="AQ1679" s="119"/>
      <c r="AR1679" s="119"/>
      <c r="AS1679" s="119"/>
      <c r="AT1679" s="119"/>
      <c r="AU1679" s="119"/>
    </row>
    <row r="1680" spans="1:47" ht="22.5" outlineLevel="1">
      <c r="A1680" s="120"/>
      <c r="B1680" s="122"/>
      <c r="C1680" s="139" t="s">
        <v>1384</v>
      </c>
      <c r="D1680" s="157"/>
      <c r="E1680" s="148">
        <v>1541.6</v>
      </c>
      <c r="F1680" s="176"/>
      <c r="G1680" s="124"/>
      <c r="H1680" s="173">
        <v>0</v>
      </c>
      <c r="I1680" s="119"/>
      <c r="J1680" s="119"/>
      <c r="K1680" s="119"/>
      <c r="L1680" s="119"/>
      <c r="M1680" s="119"/>
      <c r="N1680" s="119"/>
      <c r="O1680" s="119"/>
      <c r="P1680" s="119"/>
      <c r="Q1680" s="119"/>
      <c r="R1680" s="119" t="s">
        <v>128</v>
      </c>
      <c r="S1680" s="119">
        <v>0</v>
      </c>
      <c r="T1680" s="119"/>
      <c r="U1680" s="119"/>
      <c r="V1680" s="119"/>
      <c r="W1680" s="119"/>
      <c r="X1680" s="119"/>
      <c r="Y1680" s="119"/>
      <c r="Z1680" s="119"/>
      <c r="AA1680" s="119"/>
      <c r="AB1680" s="119"/>
      <c r="AC1680" s="119"/>
      <c r="AD1680" s="119"/>
      <c r="AE1680" s="119"/>
      <c r="AF1680" s="119"/>
      <c r="AG1680" s="119"/>
      <c r="AH1680" s="119"/>
      <c r="AI1680" s="119"/>
      <c r="AJ1680" s="119"/>
      <c r="AK1680" s="119"/>
      <c r="AL1680" s="119"/>
      <c r="AM1680" s="119"/>
      <c r="AN1680" s="119"/>
      <c r="AO1680" s="119"/>
      <c r="AP1680" s="119"/>
      <c r="AQ1680" s="119"/>
      <c r="AR1680" s="119"/>
      <c r="AS1680" s="119"/>
      <c r="AT1680" s="119"/>
      <c r="AU1680" s="119"/>
    </row>
    <row r="1681" spans="1:47" outlineLevel="1">
      <c r="A1681" s="120"/>
      <c r="B1681" s="122"/>
      <c r="C1681" s="139" t="s">
        <v>1385</v>
      </c>
      <c r="D1681" s="157"/>
      <c r="E1681" s="148">
        <v>3138.2</v>
      </c>
      <c r="F1681" s="176"/>
      <c r="G1681" s="124"/>
      <c r="H1681" s="173">
        <v>0</v>
      </c>
      <c r="I1681" s="119"/>
      <c r="J1681" s="119"/>
      <c r="K1681" s="119"/>
      <c r="L1681" s="119"/>
      <c r="M1681" s="119"/>
      <c r="N1681" s="119"/>
      <c r="O1681" s="119"/>
      <c r="P1681" s="119"/>
      <c r="Q1681" s="119"/>
      <c r="R1681" s="119" t="s">
        <v>128</v>
      </c>
      <c r="S1681" s="119">
        <v>0</v>
      </c>
      <c r="T1681" s="119"/>
      <c r="U1681" s="119"/>
      <c r="V1681" s="119"/>
      <c r="W1681" s="119"/>
      <c r="X1681" s="119"/>
      <c r="Y1681" s="119"/>
      <c r="Z1681" s="119"/>
      <c r="AA1681" s="119"/>
      <c r="AB1681" s="119"/>
      <c r="AC1681" s="119"/>
      <c r="AD1681" s="119"/>
      <c r="AE1681" s="119"/>
      <c r="AF1681" s="119"/>
      <c r="AG1681" s="119"/>
      <c r="AH1681" s="119"/>
      <c r="AI1681" s="119"/>
      <c r="AJ1681" s="119"/>
      <c r="AK1681" s="119"/>
      <c r="AL1681" s="119"/>
      <c r="AM1681" s="119"/>
      <c r="AN1681" s="119"/>
      <c r="AO1681" s="119"/>
      <c r="AP1681" s="119"/>
      <c r="AQ1681" s="119"/>
      <c r="AR1681" s="119"/>
      <c r="AS1681" s="119"/>
      <c r="AT1681" s="119"/>
      <c r="AU1681" s="119"/>
    </row>
    <row r="1682" spans="1:47" outlineLevel="1">
      <c r="A1682" s="120"/>
      <c r="B1682" s="122"/>
      <c r="C1682" s="139" t="s">
        <v>1386</v>
      </c>
      <c r="D1682" s="157"/>
      <c r="E1682" s="148">
        <v>-553.70000000000005</v>
      </c>
      <c r="F1682" s="176"/>
      <c r="G1682" s="124"/>
      <c r="H1682" s="173">
        <v>0</v>
      </c>
      <c r="I1682" s="119"/>
      <c r="J1682" s="119"/>
      <c r="K1682" s="119"/>
      <c r="L1682" s="119"/>
      <c r="M1682" s="119"/>
      <c r="N1682" s="119"/>
      <c r="O1682" s="119"/>
      <c r="P1682" s="119"/>
      <c r="Q1682" s="119"/>
      <c r="R1682" s="119" t="s">
        <v>128</v>
      </c>
      <c r="S1682" s="119">
        <v>0</v>
      </c>
      <c r="T1682" s="119"/>
      <c r="U1682" s="119"/>
      <c r="V1682" s="119"/>
      <c r="W1682" s="119"/>
      <c r="X1682" s="119"/>
      <c r="Y1682" s="119"/>
      <c r="Z1682" s="119"/>
      <c r="AA1682" s="119"/>
      <c r="AB1682" s="119"/>
      <c r="AC1682" s="119"/>
      <c r="AD1682" s="119"/>
      <c r="AE1682" s="119"/>
      <c r="AF1682" s="119"/>
      <c r="AG1682" s="119"/>
      <c r="AH1682" s="119"/>
      <c r="AI1682" s="119"/>
      <c r="AJ1682" s="119"/>
      <c r="AK1682" s="119"/>
      <c r="AL1682" s="119"/>
      <c r="AM1682" s="119"/>
      <c r="AN1682" s="119"/>
      <c r="AO1682" s="119"/>
      <c r="AP1682" s="119"/>
      <c r="AQ1682" s="119"/>
      <c r="AR1682" s="119"/>
      <c r="AS1682" s="119"/>
      <c r="AT1682" s="119"/>
      <c r="AU1682" s="119"/>
    </row>
    <row r="1683" spans="1:47" outlineLevel="1">
      <c r="A1683" s="120">
        <v>469</v>
      </c>
      <c r="B1683" s="122" t="s">
        <v>1387</v>
      </c>
      <c r="C1683" s="138" t="s">
        <v>1388</v>
      </c>
      <c r="D1683" s="156" t="s">
        <v>179</v>
      </c>
      <c r="E1683" s="124">
        <v>3300.88</v>
      </c>
      <c r="F1683" s="176"/>
      <c r="G1683" s="124">
        <f>ROUND(E1683*F1683,2)</f>
        <v>0</v>
      </c>
      <c r="H1683" s="173" t="s">
        <v>1523</v>
      </c>
      <c r="I1683" s="119"/>
      <c r="J1683" s="119"/>
      <c r="K1683" s="119"/>
      <c r="L1683" s="119"/>
      <c r="M1683" s="119"/>
      <c r="N1683" s="119"/>
      <c r="O1683" s="119"/>
      <c r="P1683" s="119"/>
      <c r="Q1683" s="119"/>
      <c r="R1683" s="119" t="s">
        <v>126</v>
      </c>
      <c r="S1683" s="119"/>
      <c r="T1683" s="119"/>
      <c r="U1683" s="119"/>
      <c r="V1683" s="119"/>
      <c r="W1683" s="119"/>
      <c r="X1683" s="119"/>
      <c r="Y1683" s="119"/>
      <c r="Z1683" s="119"/>
      <c r="AA1683" s="119"/>
      <c r="AB1683" s="119"/>
      <c r="AC1683" s="119"/>
      <c r="AD1683" s="119"/>
      <c r="AE1683" s="119"/>
      <c r="AF1683" s="119"/>
      <c r="AG1683" s="119"/>
      <c r="AH1683" s="119"/>
      <c r="AI1683" s="119"/>
      <c r="AJ1683" s="119"/>
      <c r="AK1683" s="119"/>
      <c r="AL1683" s="119"/>
      <c r="AM1683" s="119"/>
      <c r="AN1683" s="119"/>
      <c r="AO1683" s="119"/>
      <c r="AP1683" s="119"/>
      <c r="AQ1683" s="119"/>
      <c r="AR1683" s="119"/>
      <c r="AS1683" s="119"/>
      <c r="AT1683" s="119"/>
      <c r="AU1683" s="119"/>
    </row>
    <row r="1684" spans="1:47" outlineLevel="1">
      <c r="A1684" s="120"/>
      <c r="B1684" s="122"/>
      <c r="C1684" s="139" t="s">
        <v>1389</v>
      </c>
      <c r="D1684" s="157"/>
      <c r="E1684" s="148"/>
      <c r="F1684" s="176"/>
      <c r="G1684" s="124"/>
      <c r="H1684" s="173">
        <v>0</v>
      </c>
      <c r="I1684" s="119"/>
      <c r="J1684" s="119"/>
      <c r="K1684" s="119"/>
      <c r="L1684" s="119"/>
      <c r="M1684" s="119"/>
      <c r="N1684" s="119"/>
      <c r="O1684" s="119"/>
      <c r="P1684" s="119"/>
      <c r="Q1684" s="119"/>
      <c r="R1684" s="119" t="s">
        <v>128</v>
      </c>
      <c r="S1684" s="119">
        <v>0</v>
      </c>
      <c r="T1684" s="119"/>
      <c r="U1684" s="119"/>
      <c r="V1684" s="119"/>
      <c r="W1684" s="119"/>
      <c r="X1684" s="119"/>
      <c r="Y1684" s="119"/>
      <c r="Z1684" s="119"/>
      <c r="AA1684" s="119"/>
      <c r="AB1684" s="119"/>
      <c r="AC1684" s="119"/>
      <c r="AD1684" s="119"/>
      <c r="AE1684" s="119"/>
      <c r="AF1684" s="119"/>
      <c r="AG1684" s="119"/>
      <c r="AH1684" s="119"/>
      <c r="AI1684" s="119"/>
      <c r="AJ1684" s="119"/>
      <c r="AK1684" s="119"/>
      <c r="AL1684" s="119"/>
      <c r="AM1684" s="119"/>
      <c r="AN1684" s="119"/>
      <c r="AO1684" s="119"/>
      <c r="AP1684" s="119"/>
      <c r="AQ1684" s="119"/>
      <c r="AR1684" s="119"/>
      <c r="AS1684" s="119"/>
      <c r="AT1684" s="119"/>
      <c r="AU1684" s="119"/>
    </row>
    <row r="1685" spans="1:47" outlineLevel="1">
      <c r="A1685" s="120"/>
      <c r="B1685" s="122"/>
      <c r="C1685" s="141" t="s">
        <v>209</v>
      </c>
      <c r="D1685" s="159"/>
      <c r="E1685" s="149"/>
      <c r="F1685" s="176"/>
      <c r="G1685" s="124"/>
      <c r="H1685" s="173">
        <v>0</v>
      </c>
      <c r="I1685" s="119"/>
      <c r="J1685" s="119"/>
      <c r="K1685" s="119"/>
      <c r="L1685" s="119"/>
      <c r="M1685" s="119"/>
      <c r="N1685" s="119"/>
      <c r="O1685" s="119"/>
      <c r="P1685" s="119"/>
      <c r="Q1685" s="119"/>
      <c r="R1685" s="119" t="s">
        <v>128</v>
      </c>
      <c r="S1685" s="119">
        <v>2</v>
      </c>
      <c r="T1685" s="119"/>
      <c r="U1685" s="119"/>
      <c r="V1685" s="119"/>
      <c r="W1685" s="119"/>
      <c r="X1685" s="119"/>
      <c r="Y1685" s="119"/>
      <c r="Z1685" s="119"/>
      <c r="AA1685" s="119"/>
      <c r="AB1685" s="119"/>
      <c r="AC1685" s="119"/>
      <c r="AD1685" s="119"/>
      <c r="AE1685" s="119"/>
      <c r="AF1685" s="119"/>
      <c r="AG1685" s="119"/>
      <c r="AH1685" s="119"/>
      <c r="AI1685" s="119"/>
      <c r="AJ1685" s="119"/>
      <c r="AK1685" s="119"/>
      <c r="AL1685" s="119"/>
      <c r="AM1685" s="119"/>
      <c r="AN1685" s="119"/>
      <c r="AO1685" s="119"/>
      <c r="AP1685" s="119"/>
      <c r="AQ1685" s="119"/>
      <c r="AR1685" s="119"/>
      <c r="AS1685" s="119"/>
      <c r="AT1685" s="119"/>
      <c r="AU1685" s="119"/>
    </row>
    <row r="1686" spans="1:47" ht="33.75" outlineLevel="1">
      <c r="A1686" s="120"/>
      <c r="B1686" s="122"/>
      <c r="C1686" s="142" t="s">
        <v>1390</v>
      </c>
      <c r="D1686" s="159"/>
      <c r="E1686" s="149">
        <v>1541.6</v>
      </c>
      <c r="F1686" s="176"/>
      <c r="G1686" s="124"/>
      <c r="H1686" s="173">
        <v>0</v>
      </c>
      <c r="I1686" s="119"/>
      <c r="J1686" s="119"/>
      <c r="K1686" s="119"/>
      <c r="L1686" s="119"/>
      <c r="M1686" s="119"/>
      <c r="N1686" s="119"/>
      <c r="O1686" s="119"/>
      <c r="P1686" s="119"/>
      <c r="Q1686" s="119"/>
      <c r="R1686" s="119" t="s">
        <v>128</v>
      </c>
      <c r="S1686" s="119">
        <v>2</v>
      </c>
      <c r="T1686" s="119"/>
      <c r="U1686" s="119"/>
      <c r="V1686" s="119"/>
      <c r="W1686" s="119"/>
      <c r="X1686" s="119"/>
      <c r="Y1686" s="119"/>
      <c r="Z1686" s="119"/>
      <c r="AA1686" s="119"/>
      <c r="AB1686" s="119"/>
      <c r="AC1686" s="119"/>
      <c r="AD1686" s="119"/>
      <c r="AE1686" s="119"/>
      <c r="AF1686" s="119"/>
      <c r="AG1686" s="119"/>
      <c r="AH1686" s="119"/>
      <c r="AI1686" s="119"/>
      <c r="AJ1686" s="119"/>
      <c r="AK1686" s="119"/>
      <c r="AL1686" s="119"/>
      <c r="AM1686" s="119"/>
      <c r="AN1686" s="119"/>
      <c r="AO1686" s="119"/>
      <c r="AP1686" s="119"/>
      <c r="AQ1686" s="119"/>
      <c r="AR1686" s="119"/>
      <c r="AS1686" s="119"/>
      <c r="AT1686" s="119"/>
      <c r="AU1686" s="119"/>
    </row>
    <row r="1687" spans="1:47" outlineLevel="1">
      <c r="A1687" s="120"/>
      <c r="B1687" s="122"/>
      <c r="C1687" s="142" t="s">
        <v>1391</v>
      </c>
      <c r="D1687" s="159"/>
      <c r="E1687" s="149">
        <v>3138.2</v>
      </c>
      <c r="F1687" s="176"/>
      <c r="G1687" s="124"/>
      <c r="H1687" s="173">
        <v>0</v>
      </c>
      <c r="I1687" s="119"/>
      <c r="J1687" s="119"/>
      <c r="K1687" s="119"/>
      <c r="L1687" s="119"/>
      <c r="M1687" s="119"/>
      <c r="N1687" s="119"/>
      <c r="O1687" s="119"/>
      <c r="P1687" s="119"/>
      <c r="Q1687" s="119"/>
      <c r="R1687" s="119" t="s">
        <v>128</v>
      </c>
      <c r="S1687" s="119">
        <v>2</v>
      </c>
      <c r="T1687" s="119"/>
      <c r="U1687" s="119"/>
      <c r="V1687" s="119"/>
      <c r="W1687" s="119"/>
      <c r="X1687" s="119"/>
      <c r="Y1687" s="119"/>
      <c r="Z1687" s="119"/>
      <c r="AA1687" s="119"/>
      <c r="AB1687" s="119"/>
      <c r="AC1687" s="119"/>
      <c r="AD1687" s="119"/>
      <c r="AE1687" s="119"/>
      <c r="AF1687" s="119"/>
      <c r="AG1687" s="119"/>
      <c r="AH1687" s="119"/>
      <c r="AI1687" s="119"/>
      <c r="AJ1687" s="119"/>
      <c r="AK1687" s="119"/>
      <c r="AL1687" s="119"/>
      <c r="AM1687" s="119"/>
      <c r="AN1687" s="119"/>
      <c r="AO1687" s="119"/>
      <c r="AP1687" s="119"/>
      <c r="AQ1687" s="119"/>
      <c r="AR1687" s="119"/>
      <c r="AS1687" s="119"/>
      <c r="AT1687" s="119"/>
      <c r="AU1687" s="119"/>
    </row>
    <row r="1688" spans="1:47" outlineLevel="1">
      <c r="A1688" s="120"/>
      <c r="B1688" s="122"/>
      <c r="C1688" s="142" t="s">
        <v>1392</v>
      </c>
      <c r="D1688" s="159"/>
      <c r="E1688" s="149">
        <v>-553.70000000000005</v>
      </c>
      <c r="F1688" s="176"/>
      <c r="G1688" s="124"/>
      <c r="H1688" s="173">
        <v>0</v>
      </c>
      <c r="I1688" s="119"/>
      <c r="J1688" s="119"/>
      <c r="K1688" s="119"/>
      <c r="L1688" s="119"/>
      <c r="M1688" s="119"/>
      <c r="N1688" s="119"/>
      <c r="O1688" s="119"/>
      <c r="P1688" s="119"/>
      <c r="Q1688" s="119"/>
      <c r="R1688" s="119" t="s">
        <v>128</v>
      </c>
      <c r="S1688" s="119">
        <v>2</v>
      </c>
      <c r="T1688" s="119"/>
      <c r="U1688" s="119"/>
      <c r="V1688" s="119"/>
      <c r="W1688" s="119"/>
      <c r="X1688" s="119"/>
      <c r="Y1688" s="119"/>
      <c r="Z1688" s="119"/>
      <c r="AA1688" s="119"/>
      <c r="AB1688" s="119"/>
      <c r="AC1688" s="119"/>
      <c r="AD1688" s="119"/>
      <c r="AE1688" s="119"/>
      <c r="AF1688" s="119"/>
      <c r="AG1688" s="119"/>
      <c r="AH1688" s="119"/>
      <c r="AI1688" s="119"/>
      <c r="AJ1688" s="119"/>
      <c r="AK1688" s="119"/>
      <c r="AL1688" s="119"/>
      <c r="AM1688" s="119"/>
      <c r="AN1688" s="119"/>
      <c r="AO1688" s="119"/>
      <c r="AP1688" s="119"/>
      <c r="AQ1688" s="119"/>
      <c r="AR1688" s="119"/>
      <c r="AS1688" s="119"/>
      <c r="AT1688" s="119"/>
      <c r="AU1688" s="119"/>
    </row>
    <row r="1689" spans="1:47" outlineLevel="1">
      <c r="A1689" s="120"/>
      <c r="B1689" s="122"/>
      <c r="C1689" s="141" t="s">
        <v>214</v>
      </c>
      <c r="D1689" s="159"/>
      <c r="E1689" s="149"/>
      <c r="F1689" s="176"/>
      <c r="G1689" s="124"/>
      <c r="H1689" s="173">
        <v>0</v>
      </c>
      <c r="I1689" s="119"/>
      <c r="J1689" s="119"/>
      <c r="K1689" s="119"/>
      <c r="L1689" s="119"/>
      <c r="M1689" s="119"/>
      <c r="N1689" s="119"/>
      <c r="O1689" s="119"/>
      <c r="P1689" s="119"/>
      <c r="Q1689" s="119"/>
      <c r="R1689" s="119" t="s">
        <v>128</v>
      </c>
      <c r="S1689" s="119">
        <v>0</v>
      </c>
      <c r="T1689" s="119"/>
      <c r="U1689" s="119"/>
      <c r="V1689" s="119"/>
      <c r="W1689" s="119"/>
      <c r="X1689" s="119"/>
      <c r="Y1689" s="119"/>
      <c r="Z1689" s="119"/>
      <c r="AA1689" s="119"/>
      <c r="AB1689" s="119"/>
      <c r="AC1689" s="119"/>
      <c r="AD1689" s="119"/>
      <c r="AE1689" s="119"/>
      <c r="AF1689" s="119"/>
      <c r="AG1689" s="119"/>
      <c r="AH1689" s="119"/>
      <c r="AI1689" s="119"/>
      <c r="AJ1689" s="119"/>
      <c r="AK1689" s="119"/>
      <c r="AL1689" s="119"/>
      <c r="AM1689" s="119"/>
      <c r="AN1689" s="119"/>
      <c r="AO1689" s="119"/>
      <c r="AP1689" s="119"/>
      <c r="AQ1689" s="119"/>
      <c r="AR1689" s="119"/>
      <c r="AS1689" s="119"/>
      <c r="AT1689" s="119"/>
      <c r="AU1689" s="119"/>
    </row>
    <row r="1690" spans="1:47" outlineLevel="1">
      <c r="A1690" s="120"/>
      <c r="B1690" s="122"/>
      <c r="C1690" s="139" t="s">
        <v>1393</v>
      </c>
      <c r="D1690" s="157"/>
      <c r="E1690" s="148">
        <v>3300.88</v>
      </c>
      <c r="F1690" s="176"/>
      <c r="G1690" s="124"/>
      <c r="H1690" s="173">
        <v>0</v>
      </c>
      <c r="I1690" s="119"/>
      <c r="J1690" s="119"/>
      <c r="K1690" s="119"/>
      <c r="L1690" s="119"/>
      <c r="M1690" s="119"/>
      <c r="N1690" s="119"/>
      <c r="O1690" s="119"/>
      <c r="P1690" s="119"/>
      <c r="Q1690" s="119"/>
      <c r="R1690" s="119" t="s">
        <v>128</v>
      </c>
      <c r="S1690" s="119">
        <v>0</v>
      </c>
      <c r="T1690" s="119"/>
      <c r="U1690" s="119"/>
      <c r="V1690" s="119"/>
      <c r="W1690" s="119"/>
      <c r="X1690" s="119"/>
      <c r="Y1690" s="119"/>
      <c r="Z1690" s="119"/>
      <c r="AA1690" s="119"/>
      <c r="AB1690" s="119"/>
      <c r="AC1690" s="119"/>
      <c r="AD1690" s="119"/>
      <c r="AE1690" s="119"/>
      <c r="AF1690" s="119"/>
      <c r="AG1690" s="119"/>
      <c r="AH1690" s="119"/>
      <c r="AI1690" s="119"/>
      <c r="AJ1690" s="119"/>
      <c r="AK1690" s="119"/>
      <c r="AL1690" s="119"/>
      <c r="AM1690" s="119"/>
      <c r="AN1690" s="119"/>
      <c r="AO1690" s="119"/>
      <c r="AP1690" s="119"/>
      <c r="AQ1690" s="119"/>
      <c r="AR1690" s="119"/>
      <c r="AS1690" s="119"/>
      <c r="AT1690" s="119"/>
      <c r="AU1690" s="119"/>
    </row>
    <row r="1691" spans="1:47" outlineLevel="1">
      <c r="A1691" s="120">
        <v>470</v>
      </c>
      <c r="B1691" s="122" t="s">
        <v>1394</v>
      </c>
      <c r="C1691" s="138" t="s">
        <v>1395</v>
      </c>
      <c r="D1691" s="156" t="s">
        <v>179</v>
      </c>
      <c r="E1691" s="124">
        <v>825.22</v>
      </c>
      <c r="F1691" s="176"/>
      <c r="G1691" s="124">
        <f>ROUND(E1691*F1691,2)</f>
        <v>0</v>
      </c>
      <c r="H1691" s="173" t="s">
        <v>1523</v>
      </c>
      <c r="I1691" s="119"/>
      <c r="J1691" s="119"/>
      <c r="K1691" s="119"/>
      <c r="L1691" s="119"/>
      <c r="M1691" s="119"/>
      <c r="N1691" s="119"/>
      <c r="O1691" s="119"/>
      <c r="P1691" s="119"/>
      <c r="Q1691" s="119"/>
      <c r="R1691" s="119" t="s">
        <v>126</v>
      </c>
      <c r="S1691" s="119"/>
      <c r="T1691" s="119"/>
      <c r="U1691" s="119"/>
      <c r="V1691" s="119"/>
      <c r="W1691" s="119"/>
      <c r="X1691" s="119"/>
      <c r="Y1691" s="119"/>
      <c r="Z1691" s="119"/>
      <c r="AA1691" s="119"/>
      <c r="AB1691" s="119"/>
      <c r="AC1691" s="119"/>
      <c r="AD1691" s="119"/>
      <c r="AE1691" s="119"/>
      <c r="AF1691" s="119"/>
      <c r="AG1691" s="119"/>
      <c r="AH1691" s="119"/>
      <c r="AI1691" s="119"/>
      <c r="AJ1691" s="119"/>
      <c r="AK1691" s="119"/>
      <c r="AL1691" s="119"/>
      <c r="AM1691" s="119"/>
      <c r="AN1691" s="119"/>
      <c r="AO1691" s="119"/>
      <c r="AP1691" s="119"/>
      <c r="AQ1691" s="119"/>
      <c r="AR1691" s="119"/>
      <c r="AS1691" s="119"/>
      <c r="AT1691" s="119"/>
      <c r="AU1691" s="119"/>
    </row>
    <row r="1692" spans="1:47" outlineLevel="1">
      <c r="A1692" s="120"/>
      <c r="B1692" s="122"/>
      <c r="C1692" s="139" t="s">
        <v>1396</v>
      </c>
      <c r="D1692" s="157"/>
      <c r="E1692" s="148"/>
      <c r="F1692" s="176"/>
      <c r="G1692" s="124"/>
      <c r="H1692" s="173">
        <v>0</v>
      </c>
      <c r="I1692" s="119"/>
      <c r="J1692" s="119"/>
      <c r="K1692" s="119"/>
      <c r="L1692" s="119"/>
      <c r="M1692" s="119"/>
      <c r="N1692" s="119"/>
      <c r="O1692" s="119"/>
      <c r="P1692" s="119"/>
      <c r="Q1692" s="119"/>
      <c r="R1692" s="119" t="s">
        <v>128</v>
      </c>
      <c r="S1692" s="119">
        <v>0</v>
      </c>
      <c r="T1692" s="119"/>
      <c r="U1692" s="119"/>
      <c r="V1692" s="119"/>
      <c r="W1692" s="119"/>
      <c r="X1692" s="119"/>
      <c r="Y1692" s="119"/>
      <c r="Z1692" s="119"/>
      <c r="AA1692" s="119"/>
      <c r="AB1692" s="119"/>
      <c r="AC1692" s="119"/>
      <c r="AD1692" s="119"/>
      <c r="AE1692" s="119"/>
      <c r="AF1692" s="119"/>
      <c r="AG1692" s="119"/>
      <c r="AH1692" s="119"/>
      <c r="AI1692" s="119"/>
      <c r="AJ1692" s="119"/>
      <c r="AK1692" s="119"/>
      <c r="AL1692" s="119"/>
      <c r="AM1692" s="119"/>
      <c r="AN1692" s="119"/>
      <c r="AO1692" s="119"/>
      <c r="AP1692" s="119"/>
      <c r="AQ1692" s="119"/>
      <c r="AR1692" s="119"/>
      <c r="AS1692" s="119"/>
      <c r="AT1692" s="119"/>
      <c r="AU1692" s="119"/>
    </row>
    <row r="1693" spans="1:47" outlineLevel="1">
      <c r="A1693" s="120"/>
      <c r="B1693" s="122"/>
      <c r="C1693" s="141" t="s">
        <v>209</v>
      </c>
      <c r="D1693" s="159"/>
      <c r="E1693" s="149"/>
      <c r="F1693" s="176"/>
      <c r="G1693" s="124"/>
      <c r="H1693" s="173">
        <v>0</v>
      </c>
      <c r="I1693" s="119"/>
      <c r="J1693" s="119"/>
      <c r="K1693" s="119"/>
      <c r="L1693" s="119"/>
      <c r="M1693" s="119"/>
      <c r="N1693" s="119"/>
      <c r="O1693" s="119"/>
      <c r="P1693" s="119"/>
      <c r="Q1693" s="119"/>
      <c r="R1693" s="119" t="s">
        <v>128</v>
      </c>
      <c r="S1693" s="119">
        <v>2</v>
      </c>
      <c r="T1693" s="119"/>
      <c r="U1693" s="119"/>
      <c r="V1693" s="119"/>
      <c r="W1693" s="119"/>
      <c r="X1693" s="119"/>
      <c r="Y1693" s="119"/>
      <c r="Z1693" s="119"/>
      <c r="AA1693" s="119"/>
      <c r="AB1693" s="119"/>
      <c r="AC1693" s="119"/>
      <c r="AD1693" s="119"/>
      <c r="AE1693" s="119"/>
      <c r="AF1693" s="119"/>
      <c r="AG1693" s="119"/>
      <c r="AH1693" s="119"/>
      <c r="AI1693" s="119"/>
      <c r="AJ1693" s="119"/>
      <c r="AK1693" s="119"/>
      <c r="AL1693" s="119"/>
      <c r="AM1693" s="119"/>
      <c r="AN1693" s="119"/>
      <c r="AO1693" s="119"/>
      <c r="AP1693" s="119"/>
      <c r="AQ1693" s="119"/>
      <c r="AR1693" s="119"/>
      <c r="AS1693" s="119"/>
      <c r="AT1693" s="119"/>
      <c r="AU1693" s="119"/>
    </row>
    <row r="1694" spans="1:47" ht="33.75" outlineLevel="1">
      <c r="A1694" s="120"/>
      <c r="B1694" s="122"/>
      <c r="C1694" s="142" t="s">
        <v>1390</v>
      </c>
      <c r="D1694" s="159"/>
      <c r="E1694" s="149">
        <v>1541.6</v>
      </c>
      <c r="F1694" s="176"/>
      <c r="G1694" s="124"/>
      <c r="H1694" s="173">
        <v>0</v>
      </c>
      <c r="I1694" s="119"/>
      <c r="J1694" s="119"/>
      <c r="K1694" s="119"/>
      <c r="L1694" s="119"/>
      <c r="M1694" s="119"/>
      <c r="N1694" s="119"/>
      <c r="O1694" s="119"/>
      <c r="P1694" s="119"/>
      <c r="Q1694" s="119"/>
      <c r="R1694" s="119" t="s">
        <v>128</v>
      </c>
      <c r="S1694" s="119">
        <v>2</v>
      </c>
      <c r="T1694" s="119"/>
      <c r="U1694" s="119"/>
      <c r="V1694" s="119"/>
      <c r="W1694" s="119"/>
      <c r="X1694" s="119"/>
      <c r="Y1694" s="119"/>
      <c r="Z1694" s="119"/>
      <c r="AA1694" s="119"/>
      <c r="AB1694" s="119"/>
      <c r="AC1694" s="119"/>
      <c r="AD1694" s="119"/>
      <c r="AE1694" s="119"/>
      <c r="AF1694" s="119"/>
      <c r="AG1694" s="119"/>
      <c r="AH1694" s="119"/>
      <c r="AI1694" s="119"/>
      <c r="AJ1694" s="119"/>
      <c r="AK1694" s="119"/>
      <c r="AL1694" s="119"/>
      <c r="AM1694" s="119"/>
      <c r="AN1694" s="119"/>
      <c r="AO1694" s="119"/>
      <c r="AP1694" s="119"/>
      <c r="AQ1694" s="119"/>
      <c r="AR1694" s="119"/>
      <c r="AS1694" s="119"/>
      <c r="AT1694" s="119"/>
      <c r="AU1694" s="119"/>
    </row>
    <row r="1695" spans="1:47" outlineLevel="1">
      <c r="A1695" s="120"/>
      <c r="B1695" s="122"/>
      <c r="C1695" s="142" t="s">
        <v>1391</v>
      </c>
      <c r="D1695" s="159"/>
      <c r="E1695" s="149">
        <v>3138.2</v>
      </c>
      <c r="F1695" s="176"/>
      <c r="G1695" s="124"/>
      <c r="H1695" s="173">
        <v>0</v>
      </c>
      <c r="I1695" s="119"/>
      <c r="J1695" s="119"/>
      <c r="K1695" s="119"/>
      <c r="L1695" s="119"/>
      <c r="M1695" s="119"/>
      <c r="N1695" s="119"/>
      <c r="O1695" s="119"/>
      <c r="P1695" s="119"/>
      <c r="Q1695" s="119"/>
      <c r="R1695" s="119" t="s">
        <v>128</v>
      </c>
      <c r="S1695" s="119">
        <v>2</v>
      </c>
      <c r="T1695" s="119"/>
      <c r="U1695" s="119"/>
      <c r="V1695" s="119"/>
      <c r="W1695" s="119"/>
      <c r="X1695" s="119"/>
      <c r="Y1695" s="119"/>
      <c r="Z1695" s="119"/>
      <c r="AA1695" s="119"/>
      <c r="AB1695" s="119"/>
      <c r="AC1695" s="119"/>
      <c r="AD1695" s="119"/>
      <c r="AE1695" s="119"/>
      <c r="AF1695" s="119"/>
      <c r="AG1695" s="119"/>
      <c r="AH1695" s="119"/>
      <c r="AI1695" s="119"/>
      <c r="AJ1695" s="119"/>
      <c r="AK1695" s="119"/>
      <c r="AL1695" s="119"/>
      <c r="AM1695" s="119"/>
      <c r="AN1695" s="119"/>
      <c r="AO1695" s="119"/>
      <c r="AP1695" s="119"/>
      <c r="AQ1695" s="119"/>
      <c r="AR1695" s="119"/>
      <c r="AS1695" s="119"/>
      <c r="AT1695" s="119"/>
      <c r="AU1695" s="119"/>
    </row>
    <row r="1696" spans="1:47" outlineLevel="1">
      <c r="A1696" s="120"/>
      <c r="B1696" s="122"/>
      <c r="C1696" s="142" t="s">
        <v>1392</v>
      </c>
      <c r="D1696" s="159"/>
      <c r="E1696" s="149">
        <v>-553.70000000000005</v>
      </c>
      <c r="F1696" s="176"/>
      <c r="G1696" s="124"/>
      <c r="H1696" s="173">
        <v>0</v>
      </c>
      <c r="I1696" s="119"/>
      <c r="J1696" s="119"/>
      <c r="K1696" s="119"/>
      <c r="L1696" s="119"/>
      <c r="M1696" s="119"/>
      <c r="N1696" s="119"/>
      <c r="O1696" s="119"/>
      <c r="P1696" s="119"/>
      <c r="Q1696" s="119"/>
      <c r="R1696" s="119" t="s">
        <v>128</v>
      </c>
      <c r="S1696" s="119">
        <v>2</v>
      </c>
      <c r="T1696" s="119"/>
      <c r="U1696" s="119"/>
      <c r="V1696" s="119"/>
      <c r="W1696" s="119"/>
      <c r="X1696" s="119"/>
      <c r="Y1696" s="119"/>
      <c r="Z1696" s="119"/>
      <c r="AA1696" s="119"/>
      <c r="AB1696" s="119"/>
      <c r="AC1696" s="119"/>
      <c r="AD1696" s="119"/>
      <c r="AE1696" s="119"/>
      <c r="AF1696" s="119"/>
      <c r="AG1696" s="119"/>
      <c r="AH1696" s="119"/>
      <c r="AI1696" s="119"/>
      <c r="AJ1696" s="119"/>
      <c r="AK1696" s="119"/>
      <c r="AL1696" s="119"/>
      <c r="AM1696" s="119"/>
      <c r="AN1696" s="119"/>
      <c r="AO1696" s="119"/>
      <c r="AP1696" s="119"/>
      <c r="AQ1696" s="119"/>
      <c r="AR1696" s="119"/>
      <c r="AS1696" s="119"/>
      <c r="AT1696" s="119"/>
      <c r="AU1696" s="119"/>
    </row>
    <row r="1697" spans="1:47" outlineLevel="1">
      <c r="A1697" s="120"/>
      <c r="B1697" s="122"/>
      <c r="C1697" s="141" t="s">
        <v>214</v>
      </c>
      <c r="D1697" s="159"/>
      <c r="E1697" s="149"/>
      <c r="F1697" s="176"/>
      <c r="G1697" s="124"/>
      <c r="H1697" s="173">
        <v>0</v>
      </c>
      <c r="I1697" s="119"/>
      <c r="J1697" s="119"/>
      <c r="K1697" s="119"/>
      <c r="L1697" s="119"/>
      <c r="M1697" s="119"/>
      <c r="N1697" s="119"/>
      <c r="O1697" s="119"/>
      <c r="P1697" s="119"/>
      <c r="Q1697" s="119"/>
      <c r="R1697" s="119" t="s">
        <v>128</v>
      </c>
      <c r="S1697" s="119">
        <v>0</v>
      </c>
      <c r="T1697" s="119"/>
      <c r="U1697" s="119"/>
      <c r="V1697" s="119"/>
      <c r="W1697" s="119"/>
      <c r="X1697" s="119"/>
      <c r="Y1697" s="119"/>
      <c r="Z1697" s="119"/>
      <c r="AA1697" s="119"/>
      <c r="AB1697" s="119"/>
      <c r="AC1697" s="119"/>
      <c r="AD1697" s="119"/>
      <c r="AE1697" s="119"/>
      <c r="AF1697" s="119"/>
      <c r="AG1697" s="119"/>
      <c r="AH1697" s="119"/>
      <c r="AI1697" s="119"/>
      <c r="AJ1697" s="119"/>
      <c r="AK1697" s="119"/>
      <c r="AL1697" s="119"/>
      <c r="AM1697" s="119"/>
      <c r="AN1697" s="119"/>
      <c r="AO1697" s="119"/>
      <c r="AP1697" s="119"/>
      <c r="AQ1697" s="119"/>
      <c r="AR1697" s="119"/>
      <c r="AS1697" s="119"/>
      <c r="AT1697" s="119"/>
      <c r="AU1697" s="119"/>
    </row>
    <row r="1698" spans="1:47" outlineLevel="1">
      <c r="A1698" s="120"/>
      <c r="B1698" s="122"/>
      <c r="C1698" s="139" t="s">
        <v>1397</v>
      </c>
      <c r="D1698" s="157"/>
      <c r="E1698" s="148">
        <v>825.22</v>
      </c>
      <c r="F1698" s="176"/>
      <c r="G1698" s="124"/>
      <c r="H1698" s="173">
        <v>0</v>
      </c>
      <c r="I1698" s="119"/>
      <c r="J1698" s="119"/>
      <c r="K1698" s="119"/>
      <c r="L1698" s="119"/>
      <c r="M1698" s="119"/>
      <c r="N1698" s="119"/>
      <c r="O1698" s="119"/>
      <c r="P1698" s="119"/>
      <c r="Q1698" s="119"/>
      <c r="R1698" s="119" t="s">
        <v>128</v>
      </c>
      <c r="S1698" s="119">
        <v>0</v>
      </c>
      <c r="T1698" s="119"/>
      <c r="U1698" s="119"/>
      <c r="V1698" s="119"/>
      <c r="W1698" s="119"/>
      <c r="X1698" s="119"/>
      <c r="Y1698" s="119"/>
      <c r="Z1698" s="119"/>
      <c r="AA1698" s="119"/>
      <c r="AB1698" s="119"/>
      <c r="AC1698" s="119"/>
      <c r="AD1698" s="119"/>
      <c r="AE1698" s="119"/>
      <c r="AF1698" s="119"/>
      <c r="AG1698" s="119"/>
      <c r="AH1698" s="119"/>
      <c r="AI1698" s="119"/>
      <c r="AJ1698" s="119"/>
      <c r="AK1698" s="119"/>
      <c r="AL1698" s="119"/>
      <c r="AM1698" s="119"/>
      <c r="AN1698" s="119"/>
      <c r="AO1698" s="119"/>
      <c r="AP1698" s="119"/>
      <c r="AQ1698" s="119"/>
      <c r="AR1698" s="119"/>
      <c r="AS1698" s="119"/>
      <c r="AT1698" s="119"/>
      <c r="AU1698" s="119"/>
    </row>
    <row r="1699" spans="1:47">
      <c r="A1699" s="121" t="s">
        <v>121</v>
      </c>
      <c r="B1699" s="123" t="s">
        <v>101</v>
      </c>
      <c r="C1699" s="140" t="s">
        <v>102</v>
      </c>
      <c r="D1699" s="158"/>
      <c r="E1699" s="125"/>
      <c r="F1699" s="177"/>
      <c r="G1699" s="125">
        <f>SUMIF(R1700:R1712,"&lt;&gt;NOR",G1700:G1712)</f>
        <v>0</v>
      </c>
      <c r="H1699" s="174"/>
      <c r="I1699" s="119"/>
      <c r="R1699" t="s">
        <v>122</v>
      </c>
    </row>
    <row r="1700" spans="1:47" outlineLevel="1">
      <c r="A1700" s="120">
        <v>471</v>
      </c>
      <c r="B1700" s="122" t="s">
        <v>1398</v>
      </c>
      <c r="C1700" s="138" t="s">
        <v>1399</v>
      </c>
      <c r="D1700" s="156" t="s">
        <v>1134</v>
      </c>
      <c r="E1700" s="124">
        <v>14341.66</v>
      </c>
      <c r="F1700" s="176"/>
      <c r="G1700" s="124">
        <f>ROUND(E1700*F1700,2)</f>
        <v>0</v>
      </c>
      <c r="H1700" s="173" t="s">
        <v>1522</v>
      </c>
      <c r="I1700" s="119"/>
      <c r="J1700" s="119"/>
      <c r="K1700" s="119"/>
      <c r="L1700" s="119"/>
      <c r="M1700" s="119"/>
      <c r="N1700" s="119"/>
      <c r="O1700" s="119"/>
      <c r="P1700" s="119"/>
      <c r="Q1700" s="119"/>
      <c r="R1700" s="119" t="s">
        <v>126</v>
      </c>
      <c r="S1700" s="119"/>
      <c r="T1700" s="119"/>
      <c r="U1700" s="119"/>
      <c r="V1700" s="119"/>
      <c r="W1700" s="119"/>
      <c r="X1700" s="119"/>
      <c r="Y1700" s="119"/>
      <c r="Z1700" s="119"/>
      <c r="AA1700" s="119"/>
      <c r="AB1700" s="119"/>
      <c r="AC1700" s="119"/>
      <c r="AD1700" s="119"/>
      <c r="AE1700" s="119"/>
      <c r="AF1700" s="119"/>
      <c r="AG1700" s="119"/>
      <c r="AH1700" s="119"/>
      <c r="AI1700" s="119"/>
      <c r="AJ1700" s="119"/>
      <c r="AK1700" s="119"/>
      <c r="AL1700" s="119"/>
      <c r="AM1700" s="119"/>
      <c r="AN1700" s="119"/>
      <c r="AO1700" s="119"/>
      <c r="AP1700" s="119"/>
      <c r="AQ1700" s="119"/>
      <c r="AR1700" s="119"/>
      <c r="AS1700" s="119"/>
      <c r="AT1700" s="119"/>
      <c r="AU1700" s="119"/>
    </row>
    <row r="1701" spans="1:47" outlineLevel="1">
      <c r="A1701" s="120"/>
      <c r="B1701" s="122"/>
      <c r="C1701" s="139" t="s">
        <v>241</v>
      </c>
      <c r="D1701" s="157"/>
      <c r="E1701" s="148"/>
      <c r="F1701" s="176"/>
      <c r="G1701" s="124"/>
      <c r="H1701" s="173">
        <v>0</v>
      </c>
      <c r="I1701" s="119"/>
      <c r="J1701" s="119"/>
      <c r="K1701" s="119"/>
      <c r="L1701" s="119"/>
      <c r="M1701" s="119"/>
      <c r="N1701" s="119"/>
      <c r="O1701" s="119"/>
      <c r="P1701" s="119"/>
      <c r="Q1701" s="119"/>
      <c r="R1701" s="119" t="s">
        <v>128</v>
      </c>
      <c r="S1701" s="119">
        <v>0</v>
      </c>
      <c r="T1701" s="119"/>
      <c r="U1701" s="119"/>
      <c r="V1701" s="119"/>
      <c r="W1701" s="119"/>
      <c r="X1701" s="119"/>
      <c r="Y1701" s="119"/>
      <c r="Z1701" s="119"/>
      <c r="AA1701" s="119"/>
      <c r="AB1701" s="119"/>
      <c r="AC1701" s="119"/>
      <c r="AD1701" s="119"/>
      <c r="AE1701" s="119"/>
      <c r="AF1701" s="119"/>
      <c r="AG1701" s="119"/>
      <c r="AH1701" s="119"/>
      <c r="AI1701" s="119"/>
      <c r="AJ1701" s="119"/>
      <c r="AK1701" s="119"/>
      <c r="AL1701" s="119"/>
      <c r="AM1701" s="119"/>
      <c r="AN1701" s="119"/>
      <c r="AO1701" s="119"/>
      <c r="AP1701" s="119"/>
      <c r="AQ1701" s="119"/>
      <c r="AR1701" s="119"/>
      <c r="AS1701" s="119"/>
      <c r="AT1701" s="119"/>
      <c r="AU1701" s="119"/>
    </row>
    <row r="1702" spans="1:47" outlineLevel="1">
      <c r="A1702" s="120"/>
      <c r="B1702" s="122"/>
      <c r="C1702" s="139" t="s">
        <v>1400</v>
      </c>
      <c r="D1702" s="157"/>
      <c r="E1702" s="148"/>
      <c r="F1702" s="176"/>
      <c r="G1702" s="124"/>
      <c r="H1702" s="173">
        <v>0</v>
      </c>
      <c r="I1702" s="119"/>
      <c r="J1702" s="119"/>
      <c r="K1702" s="119"/>
      <c r="L1702" s="119"/>
      <c r="M1702" s="119"/>
      <c r="N1702" s="119"/>
      <c r="O1702" s="119"/>
      <c r="P1702" s="119"/>
      <c r="Q1702" s="119"/>
      <c r="R1702" s="119" t="s">
        <v>128</v>
      </c>
      <c r="S1702" s="119">
        <v>0</v>
      </c>
      <c r="T1702" s="119"/>
      <c r="U1702" s="119"/>
      <c r="V1702" s="119"/>
      <c r="W1702" s="119"/>
      <c r="X1702" s="119"/>
      <c r="Y1702" s="119"/>
      <c r="Z1702" s="119"/>
      <c r="AA1702" s="119"/>
      <c r="AB1702" s="119"/>
      <c r="AC1702" s="119"/>
      <c r="AD1702" s="119"/>
      <c r="AE1702" s="119"/>
      <c r="AF1702" s="119"/>
      <c r="AG1702" s="119"/>
      <c r="AH1702" s="119"/>
      <c r="AI1702" s="119"/>
      <c r="AJ1702" s="119"/>
      <c r="AK1702" s="119"/>
      <c r="AL1702" s="119"/>
      <c r="AM1702" s="119"/>
      <c r="AN1702" s="119"/>
      <c r="AO1702" s="119"/>
      <c r="AP1702" s="119"/>
      <c r="AQ1702" s="119"/>
      <c r="AR1702" s="119"/>
      <c r="AS1702" s="119"/>
      <c r="AT1702" s="119"/>
      <c r="AU1702" s="119"/>
    </row>
    <row r="1703" spans="1:47" outlineLevel="1">
      <c r="A1703" s="120"/>
      <c r="B1703" s="122"/>
      <c r="C1703" s="139" t="s">
        <v>1401</v>
      </c>
      <c r="D1703" s="157"/>
      <c r="E1703" s="148">
        <v>10020.51</v>
      </c>
      <c r="F1703" s="176"/>
      <c r="G1703" s="124"/>
      <c r="H1703" s="173">
        <v>0</v>
      </c>
      <c r="I1703" s="119"/>
      <c r="J1703" s="119"/>
      <c r="K1703" s="119"/>
      <c r="L1703" s="119"/>
      <c r="M1703" s="119"/>
      <c r="N1703" s="119"/>
      <c r="O1703" s="119"/>
      <c r="P1703" s="119"/>
      <c r="Q1703" s="119"/>
      <c r="R1703" s="119" t="s">
        <v>128</v>
      </c>
      <c r="S1703" s="119">
        <v>0</v>
      </c>
      <c r="T1703" s="119"/>
      <c r="U1703" s="119"/>
      <c r="V1703" s="119"/>
      <c r="W1703" s="119"/>
      <c r="X1703" s="119"/>
      <c r="Y1703" s="119"/>
      <c r="Z1703" s="119"/>
      <c r="AA1703" s="119"/>
      <c r="AB1703" s="119"/>
      <c r="AC1703" s="119"/>
      <c r="AD1703" s="119"/>
      <c r="AE1703" s="119"/>
      <c r="AF1703" s="119"/>
      <c r="AG1703" s="119"/>
      <c r="AH1703" s="119"/>
      <c r="AI1703" s="119"/>
      <c r="AJ1703" s="119"/>
      <c r="AK1703" s="119"/>
      <c r="AL1703" s="119"/>
      <c r="AM1703" s="119"/>
      <c r="AN1703" s="119"/>
      <c r="AO1703" s="119"/>
      <c r="AP1703" s="119"/>
      <c r="AQ1703" s="119"/>
      <c r="AR1703" s="119"/>
      <c r="AS1703" s="119"/>
      <c r="AT1703" s="119"/>
      <c r="AU1703" s="119"/>
    </row>
    <row r="1704" spans="1:47" outlineLevel="1">
      <c r="A1704" s="120"/>
      <c r="B1704" s="122"/>
      <c r="C1704" s="139" t="s">
        <v>1402</v>
      </c>
      <c r="D1704" s="157"/>
      <c r="E1704" s="148">
        <v>3518.34</v>
      </c>
      <c r="F1704" s="176"/>
      <c r="G1704" s="124"/>
      <c r="H1704" s="173">
        <v>0</v>
      </c>
      <c r="I1704" s="119"/>
      <c r="J1704" s="119"/>
      <c r="K1704" s="119"/>
      <c r="L1704" s="119"/>
      <c r="M1704" s="119"/>
      <c r="N1704" s="119"/>
      <c r="O1704" s="119"/>
      <c r="P1704" s="119"/>
      <c r="Q1704" s="119"/>
      <c r="R1704" s="119" t="s">
        <v>128</v>
      </c>
      <c r="S1704" s="119">
        <v>0</v>
      </c>
      <c r="T1704" s="119"/>
      <c r="U1704" s="119"/>
      <c r="V1704" s="119"/>
      <c r="W1704" s="119"/>
      <c r="X1704" s="119"/>
      <c r="Y1704" s="119"/>
      <c r="Z1704" s="119"/>
      <c r="AA1704" s="119"/>
      <c r="AB1704" s="119"/>
      <c r="AC1704" s="119"/>
      <c r="AD1704" s="119"/>
      <c r="AE1704" s="119"/>
      <c r="AF1704" s="119"/>
      <c r="AG1704" s="119"/>
      <c r="AH1704" s="119"/>
      <c r="AI1704" s="119"/>
      <c r="AJ1704" s="119"/>
      <c r="AK1704" s="119"/>
      <c r="AL1704" s="119"/>
      <c r="AM1704" s="119"/>
      <c r="AN1704" s="119"/>
      <c r="AO1704" s="119"/>
      <c r="AP1704" s="119"/>
      <c r="AQ1704" s="119"/>
      <c r="AR1704" s="119"/>
      <c r="AS1704" s="119"/>
      <c r="AT1704" s="119"/>
      <c r="AU1704" s="119"/>
    </row>
    <row r="1705" spans="1:47" outlineLevel="1">
      <c r="A1705" s="120"/>
      <c r="B1705" s="122"/>
      <c r="C1705" s="139" t="s">
        <v>1403</v>
      </c>
      <c r="D1705" s="157"/>
      <c r="E1705" s="148">
        <v>802.81</v>
      </c>
      <c r="F1705" s="176"/>
      <c r="G1705" s="124"/>
      <c r="H1705" s="173">
        <v>0</v>
      </c>
      <c r="I1705" s="119"/>
      <c r="J1705" s="119"/>
      <c r="K1705" s="119"/>
      <c r="L1705" s="119"/>
      <c r="M1705" s="119"/>
      <c r="N1705" s="119"/>
      <c r="O1705" s="119"/>
      <c r="P1705" s="119"/>
      <c r="Q1705" s="119"/>
      <c r="R1705" s="119" t="s">
        <v>128</v>
      </c>
      <c r="S1705" s="119">
        <v>0</v>
      </c>
      <c r="T1705" s="119"/>
      <c r="U1705" s="119"/>
      <c r="V1705" s="119"/>
      <c r="W1705" s="119"/>
      <c r="X1705" s="119"/>
      <c r="Y1705" s="119"/>
      <c r="Z1705" s="119"/>
      <c r="AA1705" s="119"/>
      <c r="AB1705" s="119"/>
      <c r="AC1705" s="119"/>
      <c r="AD1705" s="119"/>
      <c r="AE1705" s="119"/>
      <c r="AF1705" s="119"/>
      <c r="AG1705" s="119"/>
      <c r="AH1705" s="119"/>
      <c r="AI1705" s="119"/>
      <c r="AJ1705" s="119"/>
      <c r="AK1705" s="119"/>
      <c r="AL1705" s="119"/>
      <c r="AM1705" s="119"/>
      <c r="AN1705" s="119"/>
      <c r="AO1705" s="119"/>
      <c r="AP1705" s="119"/>
      <c r="AQ1705" s="119"/>
      <c r="AR1705" s="119"/>
      <c r="AS1705" s="119"/>
      <c r="AT1705" s="119"/>
      <c r="AU1705" s="119"/>
    </row>
    <row r="1706" spans="1:47" outlineLevel="1">
      <c r="A1706" s="120">
        <v>472</v>
      </c>
      <c r="B1706" s="122" t="s">
        <v>1404</v>
      </c>
      <c r="C1706" s="138" t="s">
        <v>1405</v>
      </c>
      <c r="D1706" s="156" t="s">
        <v>1134</v>
      </c>
      <c r="E1706" s="124">
        <v>955.57</v>
      </c>
      <c r="F1706" s="176"/>
      <c r="G1706" s="124">
        <f>ROUND(E1706*F1706,2)</f>
        <v>0</v>
      </c>
      <c r="H1706" s="173" t="s">
        <v>1522</v>
      </c>
      <c r="I1706" s="119"/>
      <c r="J1706" s="119"/>
      <c r="K1706" s="119"/>
      <c r="L1706" s="119"/>
      <c r="M1706" s="119"/>
      <c r="N1706" s="119"/>
      <c r="O1706" s="119"/>
      <c r="P1706" s="119"/>
      <c r="Q1706" s="119"/>
      <c r="R1706" s="119" t="s">
        <v>126</v>
      </c>
      <c r="S1706" s="119"/>
      <c r="T1706" s="119"/>
      <c r="U1706" s="119"/>
      <c r="V1706" s="119"/>
      <c r="W1706" s="119"/>
      <c r="X1706" s="119"/>
      <c r="Y1706" s="119"/>
      <c r="Z1706" s="119"/>
      <c r="AA1706" s="119"/>
      <c r="AB1706" s="119"/>
      <c r="AC1706" s="119"/>
      <c r="AD1706" s="119"/>
      <c r="AE1706" s="119"/>
      <c r="AF1706" s="119"/>
      <c r="AG1706" s="119"/>
      <c r="AH1706" s="119"/>
      <c r="AI1706" s="119"/>
      <c r="AJ1706" s="119"/>
      <c r="AK1706" s="119"/>
      <c r="AL1706" s="119"/>
      <c r="AM1706" s="119"/>
      <c r="AN1706" s="119"/>
      <c r="AO1706" s="119"/>
      <c r="AP1706" s="119"/>
      <c r="AQ1706" s="119"/>
      <c r="AR1706" s="119"/>
      <c r="AS1706" s="119"/>
      <c r="AT1706" s="119"/>
      <c r="AU1706" s="119"/>
    </row>
    <row r="1707" spans="1:47" outlineLevel="1">
      <c r="A1707" s="120"/>
      <c r="B1707" s="122"/>
      <c r="C1707" s="139" t="s">
        <v>241</v>
      </c>
      <c r="D1707" s="157"/>
      <c r="E1707" s="148"/>
      <c r="F1707" s="176"/>
      <c r="G1707" s="124"/>
      <c r="H1707" s="173">
        <v>0</v>
      </c>
      <c r="I1707" s="119"/>
      <c r="J1707" s="119"/>
      <c r="K1707" s="119"/>
      <c r="L1707" s="119"/>
      <c r="M1707" s="119"/>
      <c r="N1707" s="119"/>
      <c r="O1707" s="119"/>
      <c r="P1707" s="119"/>
      <c r="Q1707" s="119"/>
      <c r="R1707" s="119" t="s">
        <v>128</v>
      </c>
      <c r="S1707" s="119">
        <v>0</v>
      </c>
      <c r="T1707" s="119"/>
      <c r="U1707" s="119"/>
      <c r="V1707" s="119"/>
      <c r="W1707" s="119"/>
      <c r="X1707" s="119"/>
      <c r="Y1707" s="119"/>
      <c r="Z1707" s="119"/>
      <c r="AA1707" s="119"/>
      <c r="AB1707" s="119"/>
      <c r="AC1707" s="119"/>
      <c r="AD1707" s="119"/>
      <c r="AE1707" s="119"/>
      <c r="AF1707" s="119"/>
      <c r="AG1707" s="119"/>
      <c r="AH1707" s="119"/>
      <c r="AI1707" s="119"/>
      <c r="AJ1707" s="119"/>
      <c r="AK1707" s="119"/>
      <c r="AL1707" s="119"/>
      <c r="AM1707" s="119"/>
      <c r="AN1707" s="119"/>
      <c r="AO1707" s="119"/>
      <c r="AP1707" s="119"/>
      <c r="AQ1707" s="119"/>
      <c r="AR1707" s="119"/>
      <c r="AS1707" s="119"/>
      <c r="AT1707" s="119"/>
      <c r="AU1707" s="119"/>
    </row>
    <row r="1708" spans="1:47" outlineLevel="1">
      <c r="A1708" s="120"/>
      <c r="B1708" s="122"/>
      <c r="C1708" s="139" t="s">
        <v>1406</v>
      </c>
      <c r="D1708" s="157"/>
      <c r="E1708" s="148">
        <v>955.57</v>
      </c>
      <c r="F1708" s="176"/>
      <c r="G1708" s="124"/>
      <c r="H1708" s="173">
        <v>0</v>
      </c>
      <c r="I1708" s="119"/>
      <c r="J1708" s="119"/>
      <c r="K1708" s="119"/>
      <c r="L1708" s="119"/>
      <c r="M1708" s="119"/>
      <c r="N1708" s="119"/>
      <c r="O1708" s="119"/>
      <c r="P1708" s="119"/>
      <c r="Q1708" s="119"/>
      <c r="R1708" s="119" t="s">
        <v>128</v>
      </c>
      <c r="S1708" s="119">
        <v>0</v>
      </c>
      <c r="T1708" s="119"/>
      <c r="U1708" s="119"/>
      <c r="V1708" s="119"/>
      <c r="W1708" s="119"/>
      <c r="X1708" s="119"/>
      <c r="Y1708" s="119"/>
      <c r="Z1708" s="119"/>
      <c r="AA1708" s="119"/>
      <c r="AB1708" s="119"/>
      <c r="AC1708" s="119"/>
      <c r="AD1708" s="119"/>
      <c r="AE1708" s="119"/>
      <c r="AF1708" s="119"/>
      <c r="AG1708" s="119"/>
      <c r="AH1708" s="119"/>
      <c r="AI1708" s="119"/>
      <c r="AJ1708" s="119"/>
      <c r="AK1708" s="119"/>
      <c r="AL1708" s="119"/>
      <c r="AM1708" s="119"/>
      <c r="AN1708" s="119"/>
      <c r="AO1708" s="119"/>
      <c r="AP1708" s="119"/>
      <c r="AQ1708" s="119"/>
      <c r="AR1708" s="119"/>
      <c r="AS1708" s="119"/>
      <c r="AT1708" s="119"/>
      <c r="AU1708" s="119"/>
    </row>
    <row r="1709" spans="1:47" outlineLevel="1">
      <c r="A1709" s="120">
        <v>473</v>
      </c>
      <c r="B1709" s="122" t="s">
        <v>1407</v>
      </c>
      <c r="C1709" s="138" t="s">
        <v>1408</v>
      </c>
      <c r="D1709" s="156" t="s">
        <v>179</v>
      </c>
      <c r="E1709" s="124">
        <v>7.4</v>
      </c>
      <c r="F1709" s="176"/>
      <c r="G1709" s="124">
        <f>ROUND(E1709*F1709,2)</f>
        <v>0</v>
      </c>
      <c r="H1709" s="173" t="s">
        <v>1522</v>
      </c>
      <c r="I1709" s="119"/>
      <c r="J1709" s="119"/>
      <c r="K1709" s="119"/>
      <c r="L1709" s="119"/>
      <c r="M1709" s="119"/>
      <c r="N1709" s="119"/>
      <c r="O1709" s="119"/>
      <c r="P1709" s="119"/>
      <c r="Q1709" s="119"/>
      <c r="R1709" s="119" t="s">
        <v>126</v>
      </c>
      <c r="S1709" s="119"/>
      <c r="T1709" s="119"/>
      <c r="U1709" s="119"/>
      <c r="V1709" s="119"/>
      <c r="W1709" s="119"/>
      <c r="X1709" s="119"/>
      <c r="Y1709" s="119"/>
      <c r="Z1709" s="119"/>
      <c r="AA1709" s="119"/>
      <c r="AB1709" s="119"/>
      <c r="AC1709" s="119"/>
      <c r="AD1709" s="119"/>
      <c r="AE1709" s="119"/>
      <c r="AF1709" s="119"/>
      <c r="AG1709" s="119"/>
      <c r="AH1709" s="119"/>
      <c r="AI1709" s="119"/>
      <c r="AJ1709" s="119"/>
      <c r="AK1709" s="119"/>
      <c r="AL1709" s="119"/>
      <c r="AM1709" s="119"/>
      <c r="AN1709" s="119"/>
      <c r="AO1709" s="119"/>
      <c r="AP1709" s="119"/>
      <c r="AQ1709" s="119"/>
      <c r="AR1709" s="119"/>
      <c r="AS1709" s="119"/>
      <c r="AT1709" s="119"/>
      <c r="AU1709" s="119"/>
    </row>
    <row r="1710" spans="1:47" outlineLevel="1">
      <c r="A1710" s="120"/>
      <c r="B1710" s="122"/>
      <c r="C1710" s="139" t="s">
        <v>241</v>
      </c>
      <c r="D1710" s="157"/>
      <c r="E1710" s="148"/>
      <c r="F1710" s="176"/>
      <c r="G1710" s="124"/>
      <c r="H1710" s="173">
        <v>0</v>
      </c>
      <c r="I1710" s="119"/>
      <c r="J1710" s="119"/>
      <c r="K1710" s="119"/>
      <c r="L1710" s="119"/>
      <c r="M1710" s="119"/>
      <c r="N1710" s="119"/>
      <c r="O1710" s="119"/>
      <c r="P1710" s="119"/>
      <c r="Q1710" s="119"/>
      <c r="R1710" s="119" t="s">
        <v>128</v>
      </c>
      <c r="S1710" s="119">
        <v>0</v>
      </c>
      <c r="T1710" s="119"/>
      <c r="U1710" s="119"/>
      <c r="V1710" s="119"/>
      <c r="W1710" s="119"/>
      <c r="X1710" s="119"/>
      <c r="Y1710" s="119"/>
      <c r="Z1710" s="119"/>
      <c r="AA1710" s="119"/>
      <c r="AB1710" s="119"/>
      <c r="AC1710" s="119"/>
      <c r="AD1710" s="119"/>
      <c r="AE1710" s="119"/>
      <c r="AF1710" s="119"/>
      <c r="AG1710" s="119"/>
      <c r="AH1710" s="119"/>
      <c r="AI1710" s="119"/>
      <c r="AJ1710" s="119"/>
      <c r="AK1710" s="119"/>
      <c r="AL1710" s="119"/>
      <c r="AM1710" s="119"/>
      <c r="AN1710" s="119"/>
      <c r="AO1710" s="119"/>
      <c r="AP1710" s="119"/>
      <c r="AQ1710" s="119"/>
      <c r="AR1710" s="119"/>
      <c r="AS1710" s="119"/>
      <c r="AT1710" s="119"/>
      <c r="AU1710" s="119"/>
    </row>
    <row r="1711" spans="1:47" outlineLevel="1">
      <c r="A1711" s="120"/>
      <c r="B1711" s="122"/>
      <c r="C1711" s="139" t="s">
        <v>1409</v>
      </c>
      <c r="D1711" s="157"/>
      <c r="E1711" s="148">
        <v>7.4</v>
      </c>
      <c r="F1711" s="176"/>
      <c r="G1711" s="124"/>
      <c r="H1711" s="173">
        <v>0</v>
      </c>
      <c r="I1711" s="119"/>
      <c r="J1711" s="119"/>
      <c r="K1711" s="119"/>
      <c r="L1711" s="119"/>
      <c r="M1711" s="119"/>
      <c r="N1711" s="119"/>
      <c r="O1711" s="119"/>
      <c r="P1711" s="119"/>
      <c r="Q1711" s="119"/>
      <c r="R1711" s="119" t="s">
        <v>128</v>
      </c>
      <c r="S1711" s="119">
        <v>0</v>
      </c>
      <c r="T1711" s="119"/>
      <c r="U1711" s="119"/>
      <c r="V1711" s="119"/>
      <c r="W1711" s="119"/>
      <c r="X1711" s="119"/>
      <c r="Y1711" s="119"/>
      <c r="Z1711" s="119"/>
      <c r="AA1711" s="119"/>
      <c r="AB1711" s="119"/>
      <c r="AC1711" s="119"/>
      <c r="AD1711" s="119"/>
      <c r="AE1711" s="119"/>
      <c r="AF1711" s="119"/>
      <c r="AG1711" s="119"/>
      <c r="AH1711" s="119"/>
      <c r="AI1711" s="119"/>
      <c r="AJ1711" s="119"/>
      <c r="AK1711" s="119"/>
      <c r="AL1711" s="119"/>
      <c r="AM1711" s="119"/>
      <c r="AN1711" s="119"/>
      <c r="AO1711" s="119"/>
      <c r="AP1711" s="119"/>
      <c r="AQ1711" s="119"/>
      <c r="AR1711" s="119"/>
      <c r="AS1711" s="119"/>
      <c r="AT1711" s="119"/>
      <c r="AU1711" s="119"/>
    </row>
    <row r="1712" spans="1:47" outlineLevel="1">
      <c r="A1712" s="120">
        <v>474</v>
      </c>
      <c r="B1712" s="122" t="s">
        <v>1410</v>
      </c>
      <c r="C1712" s="138" t="s">
        <v>1411</v>
      </c>
      <c r="D1712" s="156" t="s">
        <v>0</v>
      </c>
      <c r="E1712" s="124">
        <v>9</v>
      </c>
      <c r="F1712" s="176"/>
      <c r="G1712" s="124">
        <f>ROUND(E1712*F1712,2)</f>
        <v>0</v>
      </c>
      <c r="H1712" s="173" t="s">
        <v>1522</v>
      </c>
      <c r="I1712" s="119"/>
      <c r="J1712" s="119"/>
      <c r="K1712" s="119"/>
      <c r="L1712" s="119"/>
      <c r="M1712" s="119"/>
      <c r="N1712" s="119"/>
      <c r="O1712" s="119"/>
      <c r="P1712" s="119"/>
      <c r="Q1712" s="119"/>
      <c r="R1712" s="119" t="s">
        <v>126</v>
      </c>
      <c r="S1712" s="119"/>
      <c r="T1712" s="119"/>
      <c r="U1712" s="119"/>
      <c r="V1712" s="119"/>
      <c r="W1712" s="119"/>
      <c r="X1712" s="119"/>
      <c r="Y1712" s="119"/>
      <c r="Z1712" s="119"/>
      <c r="AA1712" s="119"/>
      <c r="AB1712" s="119"/>
      <c r="AC1712" s="119"/>
      <c r="AD1712" s="119"/>
      <c r="AE1712" s="119"/>
      <c r="AF1712" s="119"/>
      <c r="AG1712" s="119"/>
      <c r="AH1712" s="119"/>
      <c r="AI1712" s="119"/>
      <c r="AJ1712" s="119"/>
      <c r="AK1712" s="119"/>
      <c r="AL1712" s="119"/>
      <c r="AM1712" s="119"/>
      <c r="AN1712" s="119"/>
      <c r="AO1712" s="119"/>
      <c r="AP1712" s="119"/>
      <c r="AQ1712" s="119"/>
      <c r="AR1712" s="119"/>
      <c r="AS1712" s="119"/>
      <c r="AT1712" s="119"/>
      <c r="AU1712" s="119"/>
    </row>
    <row r="1713" spans="1:47">
      <c r="A1713" s="121" t="s">
        <v>121</v>
      </c>
      <c r="B1713" s="123" t="s">
        <v>103</v>
      </c>
      <c r="C1713" s="140" t="s">
        <v>104</v>
      </c>
      <c r="D1713" s="158"/>
      <c r="E1713" s="125"/>
      <c r="F1713" s="177"/>
      <c r="G1713" s="125">
        <f>SUMIF(R1714:R1764,"&lt;&gt;NOR",G1714:G1764)</f>
        <v>0</v>
      </c>
      <c r="H1713" s="174"/>
      <c r="R1713" t="s">
        <v>122</v>
      </c>
    </row>
    <row r="1714" spans="1:47" outlineLevel="1">
      <c r="A1714" s="120">
        <v>475</v>
      </c>
      <c r="B1714" s="122" t="s">
        <v>1412</v>
      </c>
      <c r="C1714" s="138" t="s">
        <v>1413</v>
      </c>
      <c r="D1714" s="156" t="s">
        <v>179</v>
      </c>
      <c r="E1714" s="124">
        <v>3616.2462500000001</v>
      </c>
      <c r="F1714" s="176">
        <v>0</v>
      </c>
      <c r="G1714" s="124">
        <f>ROUND(E1714*F1714,2)</f>
        <v>0</v>
      </c>
      <c r="H1714" s="173"/>
      <c r="I1714" s="119"/>
      <c r="J1714" s="119"/>
      <c r="K1714" s="119"/>
      <c r="L1714" s="119"/>
      <c r="M1714" s="119"/>
      <c r="N1714" s="119"/>
      <c r="O1714" s="119"/>
      <c r="P1714" s="119"/>
      <c r="Q1714" s="119"/>
      <c r="R1714" s="119" t="s">
        <v>126</v>
      </c>
      <c r="S1714" s="119"/>
      <c r="T1714" s="119"/>
      <c r="U1714" s="119"/>
      <c r="V1714" s="119"/>
      <c r="W1714" s="119"/>
      <c r="X1714" s="119"/>
      <c r="Y1714" s="119"/>
      <c r="Z1714" s="119"/>
      <c r="AA1714" s="119"/>
      <c r="AB1714" s="119"/>
      <c r="AC1714" s="119"/>
      <c r="AD1714" s="119"/>
      <c r="AE1714" s="119"/>
      <c r="AF1714" s="119"/>
      <c r="AG1714" s="119"/>
      <c r="AH1714" s="119"/>
      <c r="AI1714" s="119"/>
      <c r="AJ1714" s="119"/>
      <c r="AK1714" s="119"/>
      <c r="AL1714" s="119"/>
      <c r="AM1714" s="119"/>
      <c r="AN1714" s="119"/>
      <c r="AO1714" s="119"/>
      <c r="AP1714" s="119"/>
      <c r="AQ1714" s="119"/>
      <c r="AR1714" s="119"/>
      <c r="AS1714" s="119"/>
      <c r="AT1714" s="119"/>
      <c r="AU1714" s="119"/>
    </row>
    <row r="1715" spans="1:47" outlineLevel="1">
      <c r="A1715" s="120"/>
      <c r="B1715" s="122"/>
      <c r="C1715" s="139" t="s">
        <v>662</v>
      </c>
      <c r="D1715" s="157"/>
      <c r="E1715" s="148"/>
      <c r="F1715" s="176"/>
      <c r="G1715" s="124"/>
      <c r="H1715" s="173"/>
      <c r="I1715" s="119"/>
      <c r="J1715" s="119"/>
      <c r="K1715" s="119"/>
      <c r="L1715" s="119"/>
      <c r="M1715" s="119"/>
      <c r="N1715" s="119"/>
      <c r="O1715" s="119"/>
      <c r="P1715" s="119"/>
      <c r="Q1715" s="119"/>
      <c r="R1715" s="119" t="s">
        <v>128</v>
      </c>
      <c r="S1715" s="119">
        <v>0</v>
      </c>
      <c r="T1715" s="119"/>
      <c r="U1715" s="119"/>
      <c r="V1715" s="119"/>
      <c r="W1715" s="119"/>
      <c r="X1715" s="119"/>
      <c r="Y1715" s="119"/>
      <c r="Z1715" s="119"/>
      <c r="AA1715" s="119"/>
      <c r="AB1715" s="119"/>
      <c r="AC1715" s="119"/>
      <c r="AD1715" s="119"/>
      <c r="AE1715" s="119"/>
      <c r="AF1715" s="119"/>
      <c r="AG1715" s="119"/>
      <c r="AH1715" s="119"/>
      <c r="AI1715" s="119"/>
      <c r="AJ1715" s="119"/>
      <c r="AK1715" s="119"/>
      <c r="AL1715" s="119"/>
      <c r="AM1715" s="119"/>
      <c r="AN1715" s="119"/>
      <c r="AO1715" s="119"/>
      <c r="AP1715" s="119"/>
      <c r="AQ1715" s="119"/>
      <c r="AR1715" s="119"/>
      <c r="AS1715" s="119"/>
      <c r="AT1715" s="119"/>
      <c r="AU1715" s="119"/>
    </row>
    <row r="1716" spans="1:47" ht="22.5" outlineLevel="1">
      <c r="A1716" s="120"/>
      <c r="B1716" s="122"/>
      <c r="C1716" s="139" t="s">
        <v>188</v>
      </c>
      <c r="D1716" s="157"/>
      <c r="E1716" s="148"/>
      <c r="F1716" s="176"/>
      <c r="G1716" s="124"/>
      <c r="H1716" s="173"/>
      <c r="I1716" s="119"/>
      <c r="J1716" s="119"/>
      <c r="K1716" s="119"/>
      <c r="L1716" s="119"/>
      <c r="M1716" s="119"/>
      <c r="N1716" s="119"/>
      <c r="O1716" s="119"/>
      <c r="P1716" s="119"/>
      <c r="Q1716" s="119"/>
      <c r="R1716" s="119" t="s">
        <v>128</v>
      </c>
      <c r="S1716" s="119">
        <v>0</v>
      </c>
      <c r="T1716" s="119"/>
      <c r="U1716" s="119"/>
      <c r="V1716" s="119"/>
      <c r="W1716" s="119"/>
      <c r="X1716" s="119"/>
      <c r="Y1716" s="119"/>
      <c r="Z1716" s="119"/>
      <c r="AA1716" s="119"/>
      <c r="AB1716" s="119"/>
      <c r="AC1716" s="119"/>
      <c r="AD1716" s="119"/>
      <c r="AE1716" s="119"/>
      <c r="AF1716" s="119"/>
      <c r="AG1716" s="119"/>
      <c r="AH1716" s="119"/>
      <c r="AI1716" s="119"/>
      <c r="AJ1716" s="119"/>
      <c r="AK1716" s="119"/>
      <c r="AL1716" s="119"/>
      <c r="AM1716" s="119"/>
      <c r="AN1716" s="119"/>
      <c r="AO1716" s="119"/>
      <c r="AP1716" s="119"/>
      <c r="AQ1716" s="119"/>
      <c r="AR1716" s="119"/>
      <c r="AS1716" s="119"/>
      <c r="AT1716" s="119"/>
      <c r="AU1716" s="119"/>
    </row>
    <row r="1717" spans="1:47" outlineLevel="1">
      <c r="A1717" s="120"/>
      <c r="B1717" s="122"/>
      <c r="C1717" s="139" t="s">
        <v>663</v>
      </c>
      <c r="D1717" s="157"/>
      <c r="E1717" s="148">
        <v>263.36</v>
      </c>
      <c r="F1717" s="176"/>
      <c r="G1717" s="124"/>
      <c r="H1717" s="173"/>
      <c r="I1717" s="119"/>
      <c r="J1717" s="119"/>
      <c r="K1717" s="119"/>
      <c r="L1717" s="119"/>
      <c r="M1717" s="119"/>
      <c r="N1717" s="119"/>
      <c r="O1717" s="119"/>
      <c r="P1717" s="119"/>
      <c r="Q1717" s="119"/>
      <c r="R1717" s="119" t="s">
        <v>128</v>
      </c>
      <c r="S1717" s="119">
        <v>0</v>
      </c>
      <c r="T1717" s="119"/>
      <c r="U1717" s="119"/>
      <c r="V1717" s="119"/>
      <c r="W1717" s="119"/>
      <c r="X1717" s="119"/>
      <c r="Y1717" s="119"/>
      <c r="Z1717" s="119"/>
      <c r="AA1717" s="119"/>
      <c r="AB1717" s="119"/>
      <c r="AC1717" s="119"/>
      <c r="AD1717" s="119"/>
      <c r="AE1717" s="119"/>
      <c r="AF1717" s="119"/>
      <c r="AG1717" s="119"/>
      <c r="AH1717" s="119"/>
      <c r="AI1717" s="119"/>
      <c r="AJ1717" s="119"/>
      <c r="AK1717" s="119"/>
      <c r="AL1717" s="119"/>
      <c r="AM1717" s="119"/>
      <c r="AN1717" s="119"/>
      <c r="AO1717" s="119"/>
      <c r="AP1717" s="119"/>
      <c r="AQ1717" s="119"/>
      <c r="AR1717" s="119"/>
      <c r="AS1717" s="119"/>
      <c r="AT1717" s="119"/>
      <c r="AU1717" s="119"/>
    </row>
    <row r="1718" spans="1:47" outlineLevel="1">
      <c r="A1718" s="120"/>
      <c r="B1718" s="122"/>
      <c r="C1718" s="139" t="s">
        <v>664</v>
      </c>
      <c r="D1718" s="157"/>
      <c r="E1718" s="148">
        <v>52.7</v>
      </c>
      <c r="F1718" s="176"/>
      <c r="G1718" s="124"/>
      <c r="H1718" s="173"/>
      <c r="I1718" s="119"/>
      <c r="J1718" s="119"/>
      <c r="K1718" s="119"/>
      <c r="L1718" s="119"/>
      <c r="M1718" s="119"/>
      <c r="N1718" s="119"/>
      <c r="O1718" s="119"/>
      <c r="P1718" s="119"/>
      <c r="Q1718" s="119"/>
      <c r="R1718" s="119" t="s">
        <v>128</v>
      </c>
      <c r="S1718" s="119">
        <v>0</v>
      </c>
      <c r="T1718" s="119"/>
      <c r="U1718" s="119"/>
      <c r="V1718" s="119"/>
      <c r="W1718" s="119"/>
      <c r="X1718" s="119"/>
      <c r="Y1718" s="119"/>
      <c r="Z1718" s="119"/>
      <c r="AA1718" s="119"/>
      <c r="AB1718" s="119"/>
      <c r="AC1718" s="119"/>
      <c r="AD1718" s="119"/>
      <c r="AE1718" s="119"/>
      <c r="AF1718" s="119"/>
      <c r="AG1718" s="119"/>
      <c r="AH1718" s="119"/>
      <c r="AI1718" s="119"/>
      <c r="AJ1718" s="119"/>
      <c r="AK1718" s="119"/>
      <c r="AL1718" s="119"/>
      <c r="AM1718" s="119"/>
      <c r="AN1718" s="119"/>
      <c r="AO1718" s="119"/>
      <c r="AP1718" s="119"/>
      <c r="AQ1718" s="119"/>
      <c r="AR1718" s="119"/>
      <c r="AS1718" s="119"/>
      <c r="AT1718" s="119"/>
      <c r="AU1718" s="119"/>
    </row>
    <row r="1719" spans="1:47" outlineLevel="1">
      <c r="A1719" s="120"/>
      <c r="B1719" s="122"/>
      <c r="C1719" s="139" t="s">
        <v>665</v>
      </c>
      <c r="D1719" s="157"/>
      <c r="E1719" s="148">
        <v>415.28</v>
      </c>
      <c r="F1719" s="176"/>
      <c r="G1719" s="124"/>
      <c r="H1719" s="173"/>
      <c r="I1719" s="119"/>
      <c r="J1719" s="119"/>
      <c r="K1719" s="119"/>
      <c r="L1719" s="119"/>
      <c r="M1719" s="119"/>
      <c r="N1719" s="119"/>
      <c r="O1719" s="119"/>
      <c r="P1719" s="119"/>
      <c r="Q1719" s="119"/>
      <c r="R1719" s="119" t="s">
        <v>128</v>
      </c>
      <c r="S1719" s="119">
        <v>0</v>
      </c>
      <c r="T1719" s="119"/>
      <c r="U1719" s="119"/>
      <c r="V1719" s="119"/>
      <c r="W1719" s="119"/>
      <c r="X1719" s="119"/>
      <c r="Y1719" s="119"/>
      <c r="Z1719" s="119"/>
      <c r="AA1719" s="119"/>
      <c r="AB1719" s="119"/>
      <c r="AC1719" s="119"/>
      <c r="AD1719" s="119"/>
      <c r="AE1719" s="119"/>
      <c r="AF1719" s="119"/>
      <c r="AG1719" s="119"/>
      <c r="AH1719" s="119"/>
      <c r="AI1719" s="119"/>
      <c r="AJ1719" s="119"/>
      <c r="AK1719" s="119"/>
      <c r="AL1719" s="119"/>
      <c r="AM1719" s="119"/>
      <c r="AN1719" s="119"/>
      <c r="AO1719" s="119"/>
      <c r="AP1719" s="119"/>
      <c r="AQ1719" s="119"/>
      <c r="AR1719" s="119"/>
      <c r="AS1719" s="119"/>
      <c r="AT1719" s="119"/>
      <c r="AU1719" s="119"/>
    </row>
    <row r="1720" spans="1:47" outlineLevel="1">
      <c r="A1720" s="120"/>
      <c r="B1720" s="122"/>
      <c r="C1720" s="139" t="s">
        <v>666</v>
      </c>
      <c r="D1720" s="157"/>
      <c r="E1720" s="148">
        <v>37.020000000000003</v>
      </c>
      <c r="F1720" s="176"/>
      <c r="G1720" s="124"/>
      <c r="H1720" s="173"/>
      <c r="I1720" s="119"/>
      <c r="J1720" s="119"/>
      <c r="K1720" s="119"/>
      <c r="L1720" s="119"/>
      <c r="M1720" s="119"/>
      <c r="N1720" s="119"/>
      <c r="O1720" s="119"/>
      <c r="P1720" s="119"/>
      <c r="Q1720" s="119"/>
      <c r="R1720" s="119" t="s">
        <v>128</v>
      </c>
      <c r="S1720" s="119">
        <v>0</v>
      </c>
      <c r="T1720" s="119"/>
      <c r="U1720" s="119"/>
      <c r="V1720" s="119"/>
      <c r="W1720" s="119"/>
      <c r="X1720" s="119"/>
      <c r="Y1720" s="119"/>
      <c r="Z1720" s="119"/>
      <c r="AA1720" s="119"/>
      <c r="AB1720" s="119"/>
      <c r="AC1720" s="119"/>
      <c r="AD1720" s="119"/>
      <c r="AE1720" s="119"/>
      <c r="AF1720" s="119"/>
      <c r="AG1720" s="119"/>
      <c r="AH1720" s="119"/>
      <c r="AI1720" s="119"/>
      <c r="AJ1720" s="119"/>
      <c r="AK1720" s="119"/>
      <c r="AL1720" s="119"/>
      <c r="AM1720" s="119"/>
      <c r="AN1720" s="119"/>
      <c r="AO1720" s="119"/>
      <c r="AP1720" s="119"/>
      <c r="AQ1720" s="119"/>
      <c r="AR1720" s="119"/>
      <c r="AS1720" s="119"/>
      <c r="AT1720" s="119"/>
      <c r="AU1720" s="119"/>
    </row>
    <row r="1721" spans="1:47" outlineLevel="1">
      <c r="A1721" s="120"/>
      <c r="B1721" s="122"/>
      <c r="C1721" s="139" t="s">
        <v>667</v>
      </c>
      <c r="D1721" s="157"/>
      <c r="E1721" s="148">
        <v>-76.875</v>
      </c>
      <c r="F1721" s="176"/>
      <c r="G1721" s="124"/>
      <c r="H1721" s="173"/>
      <c r="I1721" s="119"/>
      <c r="J1721" s="119"/>
      <c r="K1721" s="119"/>
      <c r="L1721" s="119"/>
      <c r="M1721" s="119"/>
      <c r="N1721" s="119"/>
      <c r="O1721" s="119"/>
      <c r="P1721" s="119"/>
      <c r="Q1721" s="119"/>
      <c r="R1721" s="119" t="s">
        <v>128</v>
      </c>
      <c r="S1721" s="119">
        <v>0</v>
      </c>
      <c r="T1721" s="119"/>
      <c r="U1721" s="119"/>
      <c r="V1721" s="119"/>
      <c r="W1721" s="119"/>
      <c r="X1721" s="119"/>
      <c r="Y1721" s="119"/>
      <c r="Z1721" s="119"/>
      <c r="AA1721" s="119"/>
      <c r="AB1721" s="119"/>
      <c r="AC1721" s="119"/>
      <c r="AD1721" s="119"/>
      <c r="AE1721" s="119"/>
      <c r="AF1721" s="119"/>
      <c r="AG1721" s="119"/>
      <c r="AH1721" s="119"/>
      <c r="AI1721" s="119"/>
      <c r="AJ1721" s="119"/>
      <c r="AK1721" s="119"/>
      <c r="AL1721" s="119"/>
      <c r="AM1721" s="119"/>
      <c r="AN1721" s="119"/>
      <c r="AO1721" s="119"/>
      <c r="AP1721" s="119"/>
      <c r="AQ1721" s="119"/>
      <c r="AR1721" s="119"/>
      <c r="AS1721" s="119"/>
      <c r="AT1721" s="119"/>
      <c r="AU1721" s="119"/>
    </row>
    <row r="1722" spans="1:47" outlineLevel="1">
      <c r="A1722" s="120"/>
      <c r="B1722" s="122"/>
      <c r="C1722" s="139" t="s">
        <v>668</v>
      </c>
      <c r="D1722" s="157"/>
      <c r="E1722" s="148">
        <v>-2.375</v>
      </c>
      <c r="F1722" s="176"/>
      <c r="G1722" s="124"/>
      <c r="H1722" s="173"/>
      <c r="I1722" s="119"/>
      <c r="J1722" s="119"/>
      <c r="K1722" s="119"/>
      <c r="L1722" s="119"/>
      <c r="M1722" s="119"/>
      <c r="N1722" s="119"/>
      <c r="O1722" s="119"/>
      <c r="P1722" s="119"/>
      <c r="Q1722" s="119"/>
      <c r="R1722" s="119" t="s">
        <v>128</v>
      </c>
      <c r="S1722" s="119">
        <v>0</v>
      </c>
      <c r="T1722" s="119"/>
      <c r="U1722" s="119"/>
      <c r="V1722" s="119"/>
      <c r="W1722" s="119"/>
      <c r="X1722" s="119"/>
      <c r="Y1722" s="119"/>
      <c r="Z1722" s="119"/>
      <c r="AA1722" s="119"/>
      <c r="AB1722" s="119"/>
      <c r="AC1722" s="119"/>
      <c r="AD1722" s="119"/>
      <c r="AE1722" s="119"/>
      <c r="AF1722" s="119"/>
      <c r="AG1722" s="119"/>
      <c r="AH1722" s="119"/>
      <c r="AI1722" s="119"/>
      <c r="AJ1722" s="119"/>
      <c r="AK1722" s="119"/>
      <c r="AL1722" s="119"/>
      <c r="AM1722" s="119"/>
      <c r="AN1722" s="119"/>
      <c r="AO1722" s="119"/>
      <c r="AP1722" s="119"/>
      <c r="AQ1722" s="119"/>
      <c r="AR1722" s="119"/>
      <c r="AS1722" s="119"/>
      <c r="AT1722" s="119"/>
      <c r="AU1722" s="119"/>
    </row>
    <row r="1723" spans="1:47" outlineLevel="1">
      <c r="A1723" s="120"/>
      <c r="B1723" s="122"/>
      <c r="C1723" s="139" t="s">
        <v>669</v>
      </c>
      <c r="D1723" s="157"/>
      <c r="E1723" s="148"/>
      <c r="F1723" s="176"/>
      <c r="G1723" s="124"/>
      <c r="H1723" s="173"/>
      <c r="I1723" s="119"/>
      <c r="J1723" s="119"/>
      <c r="K1723" s="119"/>
      <c r="L1723" s="119"/>
      <c r="M1723" s="119"/>
      <c r="N1723" s="119"/>
      <c r="O1723" s="119"/>
      <c r="P1723" s="119"/>
      <c r="Q1723" s="119"/>
      <c r="R1723" s="119" t="s">
        <v>128</v>
      </c>
      <c r="S1723" s="119">
        <v>0</v>
      </c>
      <c r="T1723" s="119"/>
      <c r="U1723" s="119"/>
      <c r="V1723" s="119"/>
      <c r="W1723" s="119"/>
      <c r="X1723" s="119"/>
      <c r="Y1723" s="119"/>
      <c r="Z1723" s="119"/>
      <c r="AA1723" s="119"/>
      <c r="AB1723" s="119"/>
      <c r="AC1723" s="119"/>
      <c r="AD1723" s="119"/>
      <c r="AE1723" s="119"/>
      <c r="AF1723" s="119"/>
      <c r="AG1723" s="119"/>
      <c r="AH1723" s="119"/>
      <c r="AI1723" s="119"/>
      <c r="AJ1723" s="119"/>
      <c r="AK1723" s="119"/>
      <c r="AL1723" s="119"/>
      <c r="AM1723" s="119"/>
      <c r="AN1723" s="119"/>
      <c r="AO1723" s="119"/>
      <c r="AP1723" s="119"/>
      <c r="AQ1723" s="119"/>
      <c r="AR1723" s="119"/>
      <c r="AS1723" s="119"/>
      <c r="AT1723" s="119"/>
      <c r="AU1723" s="119"/>
    </row>
    <row r="1724" spans="1:47" ht="22.5" outlineLevel="1">
      <c r="A1724" s="120"/>
      <c r="B1724" s="122"/>
      <c r="C1724" s="139" t="s">
        <v>670</v>
      </c>
      <c r="D1724" s="157"/>
      <c r="E1724" s="148">
        <v>13.612500000000001</v>
      </c>
      <c r="F1724" s="176"/>
      <c r="G1724" s="124"/>
      <c r="H1724" s="173"/>
      <c r="I1724" s="119"/>
      <c r="J1724" s="119"/>
      <c r="K1724" s="119"/>
      <c r="L1724" s="119"/>
      <c r="M1724" s="119"/>
      <c r="N1724" s="119"/>
      <c r="O1724" s="119"/>
      <c r="P1724" s="119"/>
      <c r="Q1724" s="119"/>
      <c r="R1724" s="119" t="s">
        <v>128</v>
      </c>
      <c r="S1724" s="119">
        <v>0</v>
      </c>
      <c r="T1724" s="119"/>
      <c r="U1724" s="119"/>
      <c r="V1724" s="119"/>
      <c r="W1724" s="119"/>
      <c r="X1724" s="119"/>
      <c r="Y1724" s="119"/>
      <c r="Z1724" s="119"/>
      <c r="AA1724" s="119"/>
      <c r="AB1724" s="119"/>
      <c r="AC1724" s="119"/>
      <c r="AD1724" s="119"/>
      <c r="AE1724" s="119"/>
      <c r="AF1724" s="119"/>
      <c r="AG1724" s="119"/>
      <c r="AH1724" s="119"/>
      <c r="AI1724" s="119"/>
      <c r="AJ1724" s="119"/>
      <c r="AK1724" s="119"/>
      <c r="AL1724" s="119"/>
      <c r="AM1724" s="119"/>
      <c r="AN1724" s="119"/>
      <c r="AO1724" s="119"/>
      <c r="AP1724" s="119"/>
      <c r="AQ1724" s="119"/>
      <c r="AR1724" s="119"/>
      <c r="AS1724" s="119"/>
      <c r="AT1724" s="119"/>
      <c r="AU1724" s="119"/>
    </row>
    <row r="1725" spans="1:47" outlineLevel="1">
      <c r="A1725" s="120"/>
      <c r="B1725" s="122"/>
      <c r="C1725" s="139" t="s">
        <v>671</v>
      </c>
      <c r="D1725" s="157"/>
      <c r="E1725" s="148">
        <v>0.89249999999999996</v>
      </c>
      <c r="F1725" s="176"/>
      <c r="G1725" s="124"/>
      <c r="H1725" s="173"/>
      <c r="I1725" s="119"/>
      <c r="J1725" s="119"/>
      <c r="K1725" s="119"/>
      <c r="L1725" s="119"/>
      <c r="M1725" s="119"/>
      <c r="N1725" s="119"/>
      <c r="O1725" s="119"/>
      <c r="P1725" s="119"/>
      <c r="Q1725" s="119"/>
      <c r="R1725" s="119" t="s">
        <v>128</v>
      </c>
      <c r="S1725" s="119">
        <v>0</v>
      </c>
      <c r="T1725" s="119"/>
      <c r="U1725" s="119"/>
      <c r="V1725" s="119"/>
      <c r="W1725" s="119"/>
      <c r="X1725" s="119"/>
      <c r="Y1725" s="119"/>
      <c r="Z1725" s="119"/>
      <c r="AA1725" s="119"/>
      <c r="AB1725" s="119"/>
      <c r="AC1725" s="119"/>
      <c r="AD1725" s="119"/>
      <c r="AE1725" s="119"/>
      <c r="AF1725" s="119"/>
      <c r="AG1725" s="119"/>
      <c r="AH1725" s="119"/>
      <c r="AI1725" s="119"/>
      <c r="AJ1725" s="119"/>
      <c r="AK1725" s="119"/>
      <c r="AL1725" s="119"/>
      <c r="AM1725" s="119"/>
      <c r="AN1725" s="119"/>
      <c r="AO1725" s="119"/>
      <c r="AP1725" s="119"/>
      <c r="AQ1725" s="119"/>
      <c r="AR1725" s="119"/>
      <c r="AS1725" s="119"/>
      <c r="AT1725" s="119"/>
      <c r="AU1725" s="119"/>
    </row>
    <row r="1726" spans="1:47" outlineLevel="1">
      <c r="A1726" s="120"/>
      <c r="B1726" s="122"/>
      <c r="C1726" s="139" t="s">
        <v>672</v>
      </c>
      <c r="D1726" s="157"/>
      <c r="E1726" s="148">
        <v>546.12</v>
      </c>
      <c r="F1726" s="176"/>
      <c r="G1726" s="124"/>
      <c r="H1726" s="173"/>
      <c r="I1726" s="119"/>
      <c r="J1726" s="119"/>
      <c r="K1726" s="119"/>
      <c r="L1726" s="119"/>
      <c r="M1726" s="119"/>
      <c r="N1726" s="119"/>
      <c r="O1726" s="119"/>
      <c r="P1726" s="119"/>
      <c r="Q1726" s="119"/>
      <c r="R1726" s="119" t="s">
        <v>128</v>
      </c>
      <c r="S1726" s="119">
        <v>0</v>
      </c>
      <c r="T1726" s="119"/>
      <c r="U1726" s="119"/>
      <c r="V1726" s="119"/>
      <c r="W1726" s="119"/>
      <c r="X1726" s="119"/>
      <c r="Y1726" s="119"/>
      <c r="Z1726" s="119"/>
      <c r="AA1726" s="119"/>
      <c r="AB1726" s="119"/>
      <c r="AC1726" s="119"/>
      <c r="AD1726" s="119"/>
      <c r="AE1726" s="119"/>
      <c r="AF1726" s="119"/>
      <c r="AG1726" s="119"/>
      <c r="AH1726" s="119"/>
      <c r="AI1726" s="119"/>
      <c r="AJ1726" s="119"/>
      <c r="AK1726" s="119"/>
      <c r="AL1726" s="119"/>
      <c r="AM1726" s="119"/>
      <c r="AN1726" s="119"/>
      <c r="AO1726" s="119"/>
      <c r="AP1726" s="119"/>
      <c r="AQ1726" s="119"/>
      <c r="AR1726" s="119"/>
      <c r="AS1726" s="119"/>
      <c r="AT1726" s="119"/>
      <c r="AU1726" s="119"/>
    </row>
    <row r="1727" spans="1:47" outlineLevel="1">
      <c r="A1727" s="120"/>
      <c r="B1727" s="122"/>
      <c r="C1727" s="139" t="s">
        <v>673</v>
      </c>
      <c r="D1727" s="157"/>
      <c r="E1727" s="148">
        <v>-43.7</v>
      </c>
      <c r="F1727" s="176"/>
      <c r="G1727" s="124"/>
      <c r="H1727" s="173"/>
      <c r="I1727" s="119"/>
      <c r="J1727" s="119"/>
      <c r="K1727" s="119"/>
      <c r="L1727" s="119"/>
      <c r="M1727" s="119"/>
      <c r="N1727" s="119"/>
      <c r="O1727" s="119"/>
      <c r="P1727" s="119"/>
      <c r="Q1727" s="119"/>
      <c r="R1727" s="119" t="s">
        <v>128</v>
      </c>
      <c r="S1727" s="119">
        <v>0</v>
      </c>
      <c r="T1727" s="119"/>
      <c r="U1727" s="119"/>
      <c r="V1727" s="119"/>
      <c r="W1727" s="119"/>
      <c r="X1727" s="119"/>
      <c r="Y1727" s="119"/>
      <c r="Z1727" s="119"/>
      <c r="AA1727" s="119"/>
      <c r="AB1727" s="119"/>
      <c r="AC1727" s="119"/>
      <c r="AD1727" s="119"/>
      <c r="AE1727" s="119"/>
      <c r="AF1727" s="119"/>
      <c r="AG1727" s="119"/>
      <c r="AH1727" s="119"/>
      <c r="AI1727" s="119"/>
      <c r="AJ1727" s="119"/>
      <c r="AK1727" s="119"/>
      <c r="AL1727" s="119"/>
      <c r="AM1727" s="119"/>
      <c r="AN1727" s="119"/>
      <c r="AO1727" s="119"/>
      <c r="AP1727" s="119"/>
      <c r="AQ1727" s="119"/>
      <c r="AR1727" s="119"/>
      <c r="AS1727" s="119"/>
      <c r="AT1727" s="119"/>
      <c r="AU1727" s="119"/>
    </row>
    <row r="1728" spans="1:47" outlineLevel="1">
      <c r="A1728" s="120"/>
      <c r="B1728" s="122"/>
      <c r="C1728" s="139" t="s">
        <v>674</v>
      </c>
      <c r="D1728" s="157"/>
      <c r="E1728" s="148">
        <v>-7.125</v>
      </c>
      <c r="F1728" s="176"/>
      <c r="G1728" s="124"/>
      <c r="H1728" s="173"/>
      <c r="I1728" s="119"/>
      <c r="J1728" s="119"/>
      <c r="K1728" s="119"/>
      <c r="L1728" s="119"/>
      <c r="M1728" s="119"/>
      <c r="N1728" s="119"/>
      <c r="O1728" s="119"/>
      <c r="P1728" s="119"/>
      <c r="Q1728" s="119"/>
      <c r="R1728" s="119" t="s">
        <v>128</v>
      </c>
      <c r="S1728" s="119">
        <v>0</v>
      </c>
      <c r="T1728" s="119"/>
      <c r="U1728" s="119"/>
      <c r="V1728" s="119"/>
      <c r="W1728" s="119"/>
      <c r="X1728" s="119"/>
      <c r="Y1728" s="119"/>
      <c r="Z1728" s="119"/>
      <c r="AA1728" s="119"/>
      <c r="AB1728" s="119"/>
      <c r="AC1728" s="119"/>
      <c r="AD1728" s="119"/>
      <c r="AE1728" s="119"/>
      <c r="AF1728" s="119"/>
      <c r="AG1728" s="119"/>
      <c r="AH1728" s="119"/>
      <c r="AI1728" s="119"/>
      <c r="AJ1728" s="119"/>
      <c r="AK1728" s="119"/>
      <c r="AL1728" s="119"/>
      <c r="AM1728" s="119"/>
      <c r="AN1728" s="119"/>
      <c r="AO1728" s="119"/>
      <c r="AP1728" s="119"/>
      <c r="AQ1728" s="119"/>
      <c r="AR1728" s="119"/>
      <c r="AS1728" s="119"/>
      <c r="AT1728" s="119"/>
      <c r="AU1728" s="119"/>
    </row>
    <row r="1729" spans="1:47" outlineLevel="1">
      <c r="A1729" s="120"/>
      <c r="B1729" s="122"/>
      <c r="C1729" s="139" t="s">
        <v>675</v>
      </c>
      <c r="D1729" s="157"/>
      <c r="E1729" s="148">
        <v>-39.3125</v>
      </c>
      <c r="F1729" s="176"/>
      <c r="G1729" s="124"/>
      <c r="H1729" s="173"/>
      <c r="I1729" s="119"/>
      <c r="J1729" s="119"/>
      <c r="K1729" s="119"/>
      <c r="L1729" s="119"/>
      <c r="M1729" s="119"/>
      <c r="N1729" s="119"/>
      <c r="O1729" s="119"/>
      <c r="P1729" s="119"/>
      <c r="Q1729" s="119"/>
      <c r="R1729" s="119" t="s">
        <v>128</v>
      </c>
      <c r="S1729" s="119">
        <v>0</v>
      </c>
      <c r="T1729" s="119"/>
      <c r="U1729" s="119"/>
      <c r="V1729" s="119"/>
      <c r="W1729" s="119"/>
      <c r="X1729" s="119"/>
      <c r="Y1729" s="119"/>
      <c r="Z1729" s="119"/>
      <c r="AA1729" s="119"/>
      <c r="AB1729" s="119"/>
      <c r="AC1729" s="119"/>
      <c r="AD1729" s="119"/>
      <c r="AE1729" s="119"/>
      <c r="AF1729" s="119"/>
      <c r="AG1729" s="119"/>
      <c r="AH1729" s="119"/>
      <c r="AI1729" s="119"/>
      <c r="AJ1729" s="119"/>
      <c r="AK1729" s="119"/>
      <c r="AL1729" s="119"/>
      <c r="AM1729" s="119"/>
      <c r="AN1729" s="119"/>
      <c r="AO1729" s="119"/>
      <c r="AP1729" s="119"/>
      <c r="AQ1729" s="119"/>
      <c r="AR1729" s="119"/>
      <c r="AS1729" s="119"/>
      <c r="AT1729" s="119"/>
      <c r="AU1729" s="119"/>
    </row>
    <row r="1730" spans="1:47" outlineLevel="1">
      <c r="A1730" s="120"/>
      <c r="B1730" s="122"/>
      <c r="C1730" s="139" t="s">
        <v>669</v>
      </c>
      <c r="D1730" s="157"/>
      <c r="E1730" s="148"/>
      <c r="F1730" s="176"/>
      <c r="G1730" s="124"/>
      <c r="H1730" s="173"/>
      <c r="I1730" s="119"/>
      <c r="J1730" s="119"/>
      <c r="K1730" s="119"/>
      <c r="L1730" s="119"/>
      <c r="M1730" s="119"/>
      <c r="N1730" s="119"/>
      <c r="O1730" s="119"/>
      <c r="P1730" s="119"/>
      <c r="Q1730" s="119"/>
      <c r="R1730" s="119" t="s">
        <v>128</v>
      </c>
      <c r="S1730" s="119">
        <v>0</v>
      </c>
      <c r="T1730" s="119"/>
      <c r="U1730" s="119"/>
      <c r="V1730" s="119"/>
      <c r="W1730" s="119"/>
      <c r="X1730" s="119"/>
      <c r="Y1730" s="119"/>
      <c r="Z1730" s="119"/>
      <c r="AA1730" s="119"/>
      <c r="AB1730" s="119"/>
      <c r="AC1730" s="119"/>
      <c r="AD1730" s="119"/>
      <c r="AE1730" s="119"/>
      <c r="AF1730" s="119"/>
      <c r="AG1730" s="119"/>
      <c r="AH1730" s="119"/>
      <c r="AI1730" s="119"/>
      <c r="AJ1730" s="119"/>
      <c r="AK1730" s="119"/>
      <c r="AL1730" s="119"/>
      <c r="AM1730" s="119"/>
      <c r="AN1730" s="119"/>
      <c r="AO1730" s="119"/>
      <c r="AP1730" s="119"/>
      <c r="AQ1730" s="119"/>
      <c r="AR1730" s="119"/>
      <c r="AS1730" s="119"/>
      <c r="AT1730" s="119"/>
      <c r="AU1730" s="119"/>
    </row>
    <row r="1731" spans="1:47" outlineLevel="1">
      <c r="A1731" s="120"/>
      <c r="B1731" s="122"/>
      <c r="C1731" s="139" t="s">
        <v>676</v>
      </c>
      <c r="D1731" s="157"/>
      <c r="E1731" s="148">
        <v>12.12</v>
      </c>
      <c r="F1731" s="176"/>
      <c r="G1731" s="124"/>
      <c r="H1731" s="173"/>
      <c r="I1731" s="119"/>
      <c r="J1731" s="119"/>
      <c r="K1731" s="119"/>
      <c r="L1731" s="119"/>
      <c r="M1731" s="119"/>
      <c r="N1731" s="119"/>
      <c r="O1731" s="119"/>
      <c r="P1731" s="119"/>
      <c r="Q1731" s="119"/>
      <c r="R1731" s="119" t="s">
        <v>128</v>
      </c>
      <c r="S1731" s="119">
        <v>0</v>
      </c>
      <c r="T1731" s="119"/>
      <c r="U1731" s="119"/>
      <c r="V1731" s="119"/>
      <c r="W1731" s="119"/>
      <c r="X1731" s="119"/>
      <c r="Y1731" s="119"/>
      <c r="Z1731" s="119"/>
      <c r="AA1731" s="119"/>
      <c r="AB1731" s="119"/>
      <c r="AC1731" s="119"/>
      <c r="AD1731" s="119"/>
      <c r="AE1731" s="119"/>
      <c r="AF1731" s="119"/>
      <c r="AG1731" s="119"/>
      <c r="AH1731" s="119"/>
      <c r="AI1731" s="119"/>
      <c r="AJ1731" s="119"/>
      <c r="AK1731" s="119"/>
      <c r="AL1731" s="119"/>
      <c r="AM1731" s="119"/>
      <c r="AN1731" s="119"/>
      <c r="AO1731" s="119"/>
      <c r="AP1731" s="119"/>
      <c r="AQ1731" s="119"/>
      <c r="AR1731" s="119"/>
      <c r="AS1731" s="119"/>
      <c r="AT1731" s="119"/>
      <c r="AU1731" s="119"/>
    </row>
    <row r="1732" spans="1:47" outlineLevel="1">
      <c r="A1732" s="120"/>
      <c r="B1732" s="122"/>
      <c r="C1732" s="139" t="s">
        <v>677</v>
      </c>
      <c r="D1732" s="157"/>
      <c r="E1732" s="148">
        <v>1.9275</v>
      </c>
      <c r="F1732" s="176"/>
      <c r="G1732" s="124"/>
      <c r="H1732" s="173"/>
      <c r="I1732" s="119"/>
      <c r="J1732" s="119"/>
      <c r="K1732" s="119"/>
      <c r="L1732" s="119"/>
      <c r="M1732" s="119"/>
      <c r="N1732" s="119"/>
      <c r="O1732" s="119"/>
      <c r="P1732" s="119"/>
      <c r="Q1732" s="119"/>
      <c r="R1732" s="119" t="s">
        <v>128</v>
      </c>
      <c r="S1732" s="119">
        <v>0</v>
      </c>
      <c r="T1732" s="119"/>
      <c r="U1732" s="119"/>
      <c r="V1732" s="119"/>
      <c r="W1732" s="119"/>
      <c r="X1732" s="119"/>
      <c r="Y1732" s="119"/>
      <c r="Z1732" s="119"/>
      <c r="AA1732" s="119"/>
      <c r="AB1732" s="119"/>
      <c r="AC1732" s="119"/>
      <c r="AD1732" s="119"/>
      <c r="AE1732" s="119"/>
      <c r="AF1732" s="119"/>
      <c r="AG1732" s="119"/>
      <c r="AH1732" s="119"/>
      <c r="AI1732" s="119"/>
      <c r="AJ1732" s="119"/>
      <c r="AK1732" s="119"/>
      <c r="AL1732" s="119"/>
      <c r="AM1732" s="119"/>
      <c r="AN1732" s="119"/>
      <c r="AO1732" s="119"/>
      <c r="AP1732" s="119"/>
      <c r="AQ1732" s="119"/>
      <c r="AR1732" s="119"/>
      <c r="AS1732" s="119"/>
      <c r="AT1732" s="119"/>
      <c r="AU1732" s="119"/>
    </row>
    <row r="1733" spans="1:47" outlineLevel="1">
      <c r="A1733" s="120"/>
      <c r="B1733" s="122"/>
      <c r="C1733" s="139" t="s">
        <v>678</v>
      </c>
      <c r="D1733" s="157"/>
      <c r="E1733" s="148">
        <v>7.7212500000000004</v>
      </c>
      <c r="F1733" s="176"/>
      <c r="G1733" s="124"/>
      <c r="H1733" s="173"/>
      <c r="I1733" s="119"/>
      <c r="J1733" s="119"/>
      <c r="K1733" s="119"/>
      <c r="L1733" s="119"/>
      <c r="M1733" s="119"/>
      <c r="N1733" s="119"/>
      <c r="O1733" s="119"/>
      <c r="P1733" s="119"/>
      <c r="Q1733" s="119"/>
      <c r="R1733" s="119" t="s">
        <v>128</v>
      </c>
      <c r="S1733" s="119">
        <v>0</v>
      </c>
      <c r="T1733" s="119"/>
      <c r="U1733" s="119"/>
      <c r="V1733" s="119"/>
      <c r="W1733" s="119"/>
      <c r="X1733" s="119"/>
      <c r="Y1733" s="119"/>
      <c r="Z1733" s="119"/>
      <c r="AA1733" s="119"/>
      <c r="AB1733" s="119"/>
      <c r="AC1733" s="119"/>
      <c r="AD1733" s="119"/>
      <c r="AE1733" s="119"/>
      <c r="AF1733" s="119"/>
      <c r="AG1733" s="119"/>
      <c r="AH1733" s="119"/>
      <c r="AI1733" s="119"/>
      <c r="AJ1733" s="119"/>
      <c r="AK1733" s="119"/>
      <c r="AL1733" s="119"/>
      <c r="AM1733" s="119"/>
      <c r="AN1733" s="119"/>
      <c r="AO1733" s="119"/>
      <c r="AP1733" s="119"/>
      <c r="AQ1733" s="119"/>
      <c r="AR1733" s="119"/>
      <c r="AS1733" s="119"/>
      <c r="AT1733" s="119"/>
      <c r="AU1733" s="119"/>
    </row>
    <row r="1734" spans="1:47" outlineLevel="1">
      <c r="A1734" s="120"/>
      <c r="B1734" s="122"/>
      <c r="C1734" s="139" t="s">
        <v>679</v>
      </c>
      <c r="D1734" s="157"/>
      <c r="E1734" s="148">
        <v>6.8</v>
      </c>
      <c r="F1734" s="176"/>
      <c r="G1734" s="124"/>
      <c r="H1734" s="173"/>
      <c r="I1734" s="119"/>
      <c r="J1734" s="119"/>
      <c r="K1734" s="119"/>
      <c r="L1734" s="119"/>
      <c r="M1734" s="119"/>
      <c r="N1734" s="119"/>
      <c r="O1734" s="119"/>
      <c r="P1734" s="119"/>
      <c r="Q1734" s="119"/>
      <c r="R1734" s="119" t="s">
        <v>128</v>
      </c>
      <c r="S1734" s="119">
        <v>0</v>
      </c>
      <c r="T1734" s="119"/>
      <c r="U1734" s="119"/>
      <c r="V1734" s="119"/>
      <c r="W1734" s="119"/>
      <c r="X1734" s="119"/>
      <c r="Y1734" s="119"/>
      <c r="Z1734" s="119"/>
      <c r="AA1734" s="119"/>
      <c r="AB1734" s="119"/>
      <c r="AC1734" s="119"/>
      <c r="AD1734" s="119"/>
      <c r="AE1734" s="119"/>
      <c r="AF1734" s="119"/>
      <c r="AG1734" s="119"/>
      <c r="AH1734" s="119"/>
      <c r="AI1734" s="119"/>
      <c r="AJ1734" s="119"/>
      <c r="AK1734" s="119"/>
      <c r="AL1734" s="119"/>
      <c r="AM1734" s="119"/>
      <c r="AN1734" s="119"/>
      <c r="AO1734" s="119"/>
      <c r="AP1734" s="119"/>
      <c r="AQ1734" s="119"/>
      <c r="AR1734" s="119"/>
      <c r="AS1734" s="119"/>
      <c r="AT1734" s="119"/>
      <c r="AU1734" s="119"/>
    </row>
    <row r="1735" spans="1:47" ht="33.75" outlineLevel="1">
      <c r="A1735" s="120"/>
      <c r="B1735" s="122"/>
      <c r="C1735" s="139" t="s">
        <v>680</v>
      </c>
      <c r="D1735" s="157"/>
      <c r="E1735" s="148">
        <v>32.520000000000003</v>
      </c>
      <c r="F1735" s="176"/>
      <c r="G1735" s="124"/>
      <c r="H1735" s="173"/>
      <c r="I1735" s="119"/>
      <c r="J1735" s="119"/>
      <c r="K1735" s="119"/>
      <c r="L1735" s="119"/>
      <c r="M1735" s="119"/>
      <c r="N1735" s="119"/>
      <c r="O1735" s="119"/>
      <c r="P1735" s="119"/>
      <c r="Q1735" s="119"/>
      <c r="R1735" s="119" t="s">
        <v>128</v>
      </c>
      <c r="S1735" s="119">
        <v>0</v>
      </c>
      <c r="T1735" s="119"/>
      <c r="U1735" s="119"/>
      <c r="V1735" s="119"/>
      <c r="W1735" s="119"/>
      <c r="X1735" s="119"/>
      <c r="Y1735" s="119"/>
      <c r="Z1735" s="119"/>
      <c r="AA1735" s="119"/>
      <c r="AB1735" s="119"/>
      <c r="AC1735" s="119"/>
      <c r="AD1735" s="119"/>
      <c r="AE1735" s="119"/>
      <c r="AF1735" s="119"/>
      <c r="AG1735" s="119"/>
      <c r="AH1735" s="119"/>
      <c r="AI1735" s="119"/>
      <c r="AJ1735" s="119"/>
      <c r="AK1735" s="119"/>
      <c r="AL1735" s="119"/>
      <c r="AM1735" s="119"/>
      <c r="AN1735" s="119"/>
      <c r="AO1735" s="119"/>
      <c r="AP1735" s="119"/>
      <c r="AQ1735" s="119"/>
      <c r="AR1735" s="119"/>
      <c r="AS1735" s="119"/>
      <c r="AT1735" s="119"/>
      <c r="AU1735" s="119"/>
    </row>
    <row r="1736" spans="1:47" outlineLevel="1">
      <c r="A1736" s="120"/>
      <c r="B1736" s="122"/>
      <c r="C1736" s="139" t="s">
        <v>681</v>
      </c>
      <c r="D1736" s="157"/>
      <c r="E1736" s="148">
        <v>0.75</v>
      </c>
      <c r="F1736" s="176"/>
      <c r="G1736" s="124"/>
      <c r="H1736" s="173"/>
      <c r="I1736" s="119"/>
      <c r="J1736" s="119"/>
      <c r="K1736" s="119"/>
      <c r="L1736" s="119"/>
      <c r="M1736" s="119"/>
      <c r="N1736" s="119"/>
      <c r="O1736" s="119"/>
      <c r="P1736" s="119"/>
      <c r="Q1736" s="119"/>
      <c r="R1736" s="119" t="s">
        <v>128</v>
      </c>
      <c r="S1736" s="119">
        <v>0</v>
      </c>
      <c r="T1736" s="119"/>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row>
    <row r="1737" spans="1:47" outlineLevel="1">
      <c r="A1737" s="120"/>
      <c r="B1737" s="122"/>
      <c r="C1737" s="139" t="s">
        <v>186</v>
      </c>
      <c r="D1737" s="157"/>
      <c r="E1737" s="148"/>
      <c r="F1737" s="176"/>
      <c r="G1737" s="124"/>
      <c r="H1737" s="173"/>
      <c r="I1737" s="119"/>
      <c r="J1737" s="119"/>
      <c r="K1737" s="119"/>
      <c r="L1737" s="119"/>
      <c r="M1737" s="119"/>
      <c r="N1737" s="119"/>
      <c r="O1737" s="119"/>
      <c r="P1737" s="119"/>
      <c r="Q1737" s="119"/>
      <c r="R1737" s="119" t="s">
        <v>128</v>
      </c>
      <c r="S1737" s="119">
        <v>0</v>
      </c>
      <c r="T1737" s="119"/>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row>
    <row r="1738" spans="1:47" outlineLevel="1">
      <c r="A1738" s="120"/>
      <c r="B1738" s="122"/>
      <c r="C1738" s="139" t="s">
        <v>187</v>
      </c>
      <c r="D1738" s="157"/>
      <c r="E1738" s="148"/>
      <c r="F1738" s="176"/>
      <c r="G1738" s="124"/>
      <c r="H1738" s="173"/>
      <c r="I1738" s="119"/>
      <c r="J1738" s="119"/>
      <c r="K1738" s="119"/>
      <c r="L1738" s="119"/>
      <c r="M1738" s="119"/>
      <c r="N1738" s="119"/>
      <c r="O1738" s="119"/>
      <c r="P1738" s="119"/>
      <c r="Q1738" s="119"/>
      <c r="R1738" s="119" t="s">
        <v>128</v>
      </c>
      <c r="S1738" s="119">
        <v>0</v>
      </c>
      <c r="T1738" s="119"/>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row>
    <row r="1739" spans="1:47" ht="22.5" outlineLevel="1">
      <c r="A1739" s="120"/>
      <c r="B1739" s="122"/>
      <c r="C1739" s="139" t="s">
        <v>188</v>
      </c>
      <c r="D1739" s="157"/>
      <c r="E1739" s="148"/>
      <c r="F1739" s="176"/>
      <c r="G1739" s="124"/>
      <c r="H1739" s="173"/>
      <c r="I1739" s="119"/>
      <c r="J1739" s="119"/>
      <c r="K1739" s="119"/>
      <c r="L1739" s="119"/>
      <c r="M1739" s="119"/>
      <c r="N1739" s="119"/>
      <c r="O1739" s="119"/>
      <c r="P1739" s="119"/>
      <c r="Q1739" s="119"/>
      <c r="R1739" s="119" t="s">
        <v>128</v>
      </c>
      <c r="S1739" s="119">
        <v>0</v>
      </c>
      <c r="T1739" s="119"/>
      <c r="U1739" s="119"/>
      <c r="V1739" s="119"/>
      <c r="W1739" s="119"/>
      <c r="X1739" s="119"/>
      <c r="Y1739" s="119"/>
      <c r="Z1739" s="119"/>
      <c r="AA1739" s="119"/>
      <c r="AB1739" s="119"/>
      <c r="AC1739" s="119"/>
      <c r="AD1739" s="119"/>
      <c r="AE1739" s="119"/>
      <c r="AF1739" s="119"/>
      <c r="AG1739" s="119"/>
      <c r="AH1739" s="119"/>
      <c r="AI1739" s="119"/>
      <c r="AJ1739" s="119"/>
      <c r="AK1739" s="119"/>
      <c r="AL1739" s="119"/>
      <c r="AM1739" s="119"/>
      <c r="AN1739" s="119"/>
      <c r="AO1739" s="119"/>
      <c r="AP1739" s="119"/>
      <c r="AQ1739" s="119"/>
      <c r="AR1739" s="119"/>
      <c r="AS1739" s="119"/>
      <c r="AT1739" s="119"/>
      <c r="AU1739" s="119"/>
    </row>
    <row r="1740" spans="1:47" outlineLevel="1">
      <c r="A1740" s="120"/>
      <c r="B1740" s="122"/>
      <c r="C1740" s="139" t="s">
        <v>741</v>
      </c>
      <c r="D1740" s="157"/>
      <c r="E1740" s="148">
        <v>266.95999999999998</v>
      </c>
      <c r="F1740" s="176"/>
      <c r="G1740" s="124"/>
      <c r="H1740" s="173"/>
      <c r="I1740" s="119"/>
      <c r="J1740" s="119"/>
      <c r="K1740" s="119"/>
      <c r="L1740" s="119"/>
      <c r="M1740" s="119"/>
      <c r="N1740" s="119"/>
      <c r="O1740" s="119"/>
      <c r="P1740" s="119"/>
      <c r="Q1740" s="119"/>
      <c r="R1740" s="119" t="s">
        <v>128</v>
      </c>
      <c r="S1740" s="119">
        <v>0</v>
      </c>
      <c r="T1740" s="119"/>
      <c r="U1740" s="119"/>
      <c r="V1740" s="119"/>
      <c r="W1740" s="119"/>
      <c r="X1740" s="119"/>
      <c r="Y1740" s="119"/>
      <c r="Z1740" s="119"/>
      <c r="AA1740" s="119"/>
      <c r="AB1740" s="119"/>
      <c r="AC1740" s="119"/>
      <c r="AD1740" s="119"/>
      <c r="AE1740" s="119"/>
      <c r="AF1740" s="119"/>
      <c r="AG1740" s="119"/>
      <c r="AH1740" s="119"/>
      <c r="AI1740" s="119"/>
      <c r="AJ1740" s="119"/>
      <c r="AK1740" s="119"/>
      <c r="AL1740" s="119"/>
      <c r="AM1740" s="119"/>
      <c r="AN1740" s="119"/>
      <c r="AO1740" s="119"/>
      <c r="AP1740" s="119"/>
      <c r="AQ1740" s="119"/>
      <c r="AR1740" s="119"/>
      <c r="AS1740" s="119"/>
      <c r="AT1740" s="119"/>
      <c r="AU1740" s="119"/>
    </row>
    <row r="1741" spans="1:47" outlineLevel="1">
      <c r="A1741" s="120"/>
      <c r="B1741" s="122"/>
      <c r="C1741" s="139" t="s">
        <v>742</v>
      </c>
      <c r="D1741" s="157"/>
      <c r="E1741" s="148">
        <v>55.4</v>
      </c>
      <c r="F1741" s="176"/>
      <c r="G1741" s="124"/>
      <c r="H1741" s="173"/>
      <c r="I1741" s="119"/>
      <c r="J1741" s="119"/>
      <c r="K1741" s="119"/>
      <c r="L1741" s="119"/>
      <c r="M1741" s="119"/>
      <c r="N1741" s="119"/>
      <c r="O1741" s="119"/>
      <c r="P1741" s="119"/>
      <c r="Q1741" s="119"/>
      <c r="R1741" s="119" t="s">
        <v>128</v>
      </c>
      <c r="S1741" s="119">
        <v>0</v>
      </c>
      <c r="T1741" s="119"/>
      <c r="U1741" s="119"/>
      <c r="V1741" s="119"/>
      <c r="W1741" s="119"/>
      <c r="X1741" s="119"/>
      <c r="Y1741" s="119"/>
      <c r="Z1741" s="119"/>
      <c r="AA1741" s="119"/>
      <c r="AB1741" s="119"/>
      <c r="AC1741" s="119"/>
      <c r="AD1741" s="119"/>
      <c r="AE1741" s="119"/>
      <c r="AF1741" s="119"/>
      <c r="AG1741" s="119"/>
      <c r="AH1741" s="119"/>
      <c r="AI1741" s="119"/>
      <c r="AJ1741" s="119"/>
      <c r="AK1741" s="119"/>
      <c r="AL1741" s="119"/>
      <c r="AM1741" s="119"/>
      <c r="AN1741" s="119"/>
      <c r="AO1741" s="119"/>
      <c r="AP1741" s="119"/>
      <c r="AQ1741" s="119"/>
      <c r="AR1741" s="119"/>
      <c r="AS1741" s="119"/>
      <c r="AT1741" s="119"/>
      <c r="AU1741" s="119"/>
    </row>
    <row r="1742" spans="1:47" outlineLevel="1">
      <c r="A1742" s="120"/>
      <c r="B1742" s="122"/>
      <c r="C1742" s="139" t="s">
        <v>748</v>
      </c>
      <c r="D1742" s="157"/>
      <c r="E1742" s="148">
        <v>134.66</v>
      </c>
      <c r="F1742" s="176"/>
      <c r="G1742" s="124"/>
      <c r="H1742" s="173"/>
      <c r="I1742" s="119"/>
      <c r="J1742" s="119"/>
      <c r="K1742" s="119"/>
      <c r="L1742" s="119"/>
      <c r="M1742" s="119"/>
      <c r="N1742" s="119"/>
      <c r="O1742" s="119"/>
      <c r="P1742" s="119"/>
      <c r="Q1742" s="119"/>
      <c r="R1742" s="119" t="s">
        <v>128</v>
      </c>
      <c r="S1742" s="119">
        <v>0</v>
      </c>
      <c r="T1742" s="119"/>
      <c r="U1742" s="119"/>
      <c r="V1742" s="119"/>
      <c r="W1742" s="119"/>
      <c r="X1742" s="119"/>
      <c r="Y1742" s="119"/>
      <c r="Z1742" s="119"/>
      <c r="AA1742" s="119"/>
      <c r="AB1742" s="119"/>
      <c r="AC1742" s="119"/>
      <c r="AD1742" s="119"/>
      <c r="AE1742" s="119"/>
      <c r="AF1742" s="119"/>
      <c r="AG1742" s="119"/>
      <c r="AH1742" s="119"/>
      <c r="AI1742" s="119"/>
      <c r="AJ1742" s="119"/>
      <c r="AK1742" s="119"/>
      <c r="AL1742" s="119"/>
      <c r="AM1742" s="119"/>
      <c r="AN1742" s="119"/>
      <c r="AO1742" s="119"/>
      <c r="AP1742" s="119"/>
      <c r="AQ1742" s="119"/>
      <c r="AR1742" s="119"/>
      <c r="AS1742" s="119"/>
      <c r="AT1742" s="119"/>
      <c r="AU1742" s="119"/>
    </row>
    <row r="1743" spans="1:47" outlineLevel="1">
      <c r="A1743" s="120"/>
      <c r="B1743" s="122"/>
      <c r="C1743" s="139" t="s">
        <v>749</v>
      </c>
      <c r="D1743" s="157"/>
      <c r="E1743" s="148">
        <v>167.82</v>
      </c>
      <c r="F1743" s="176"/>
      <c r="G1743" s="124"/>
      <c r="H1743" s="173"/>
      <c r="I1743" s="119"/>
      <c r="J1743" s="119"/>
      <c r="K1743" s="119"/>
      <c r="L1743" s="119"/>
      <c r="M1743" s="119"/>
      <c r="N1743" s="119"/>
      <c r="O1743" s="119"/>
      <c r="P1743" s="119"/>
      <c r="Q1743" s="119"/>
      <c r="R1743" s="119" t="s">
        <v>128</v>
      </c>
      <c r="S1743" s="119">
        <v>0</v>
      </c>
      <c r="T1743" s="119"/>
      <c r="U1743" s="119"/>
      <c r="V1743" s="119"/>
      <c r="W1743" s="119"/>
      <c r="X1743" s="119"/>
      <c r="Y1743" s="119"/>
      <c r="Z1743" s="119"/>
      <c r="AA1743" s="119"/>
      <c r="AB1743" s="119"/>
      <c r="AC1743" s="119"/>
      <c r="AD1743" s="119"/>
      <c r="AE1743" s="119"/>
      <c r="AF1743" s="119"/>
      <c r="AG1743" s="119"/>
      <c r="AH1743" s="119"/>
      <c r="AI1743" s="119"/>
      <c r="AJ1743" s="119"/>
      <c r="AK1743" s="119"/>
      <c r="AL1743" s="119"/>
      <c r="AM1743" s="119"/>
      <c r="AN1743" s="119"/>
      <c r="AO1743" s="119"/>
      <c r="AP1743" s="119"/>
      <c r="AQ1743" s="119"/>
      <c r="AR1743" s="119"/>
      <c r="AS1743" s="119"/>
      <c r="AT1743" s="119"/>
      <c r="AU1743" s="119"/>
    </row>
    <row r="1744" spans="1:47" outlineLevel="1">
      <c r="A1744" s="120"/>
      <c r="B1744" s="122"/>
      <c r="C1744" s="139" t="s">
        <v>763</v>
      </c>
      <c r="D1744" s="157"/>
      <c r="E1744" s="148">
        <v>16.5</v>
      </c>
      <c r="F1744" s="176"/>
      <c r="G1744" s="124"/>
      <c r="H1744" s="173"/>
      <c r="I1744" s="119"/>
      <c r="J1744" s="119"/>
      <c r="K1744" s="119"/>
      <c r="L1744" s="119"/>
      <c r="M1744" s="119"/>
      <c r="N1744" s="119"/>
      <c r="O1744" s="119"/>
      <c r="P1744" s="119"/>
      <c r="Q1744" s="119"/>
      <c r="R1744" s="119" t="s">
        <v>128</v>
      </c>
      <c r="S1744" s="119">
        <v>0</v>
      </c>
      <c r="T1744" s="119"/>
      <c r="U1744" s="119"/>
      <c r="V1744" s="119"/>
      <c r="W1744" s="119"/>
      <c r="X1744" s="119"/>
      <c r="Y1744" s="119"/>
      <c r="Z1744" s="119"/>
      <c r="AA1744" s="119"/>
      <c r="AB1744" s="119"/>
      <c r="AC1744" s="119"/>
      <c r="AD1744" s="119"/>
      <c r="AE1744" s="119"/>
      <c r="AF1744" s="119"/>
      <c r="AG1744" s="119"/>
      <c r="AH1744" s="119"/>
      <c r="AI1744" s="119"/>
      <c r="AJ1744" s="119"/>
      <c r="AK1744" s="119"/>
      <c r="AL1744" s="119"/>
      <c r="AM1744" s="119"/>
      <c r="AN1744" s="119"/>
      <c r="AO1744" s="119"/>
      <c r="AP1744" s="119"/>
      <c r="AQ1744" s="119"/>
      <c r="AR1744" s="119"/>
      <c r="AS1744" s="119"/>
      <c r="AT1744" s="119"/>
      <c r="AU1744" s="119"/>
    </row>
    <row r="1745" spans="1:47" outlineLevel="1">
      <c r="A1745" s="120"/>
      <c r="B1745" s="122"/>
      <c r="C1745" s="139" t="s">
        <v>189</v>
      </c>
      <c r="D1745" s="157"/>
      <c r="E1745" s="148">
        <v>15.3</v>
      </c>
      <c r="F1745" s="176"/>
      <c r="G1745" s="124"/>
      <c r="H1745" s="173"/>
      <c r="I1745" s="119"/>
      <c r="J1745" s="119"/>
      <c r="K1745" s="119"/>
      <c r="L1745" s="119"/>
      <c r="M1745" s="119"/>
      <c r="N1745" s="119"/>
      <c r="O1745" s="119"/>
      <c r="P1745" s="119"/>
      <c r="Q1745" s="119"/>
      <c r="R1745" s="119" t="s">
        <v>128</v>
      </c>
      <c r="S1745" s="119">
        <v>0</v>
      </c>
      <c r="T1745" s="119"/>
      <c r="U1745" s="119"/>
      <c r="V1745" s="119"/>
      <c r="W1745" s="119"/>
      <c r="X1745" s="119"/>
      <c r="Y1745" s="119"/>
      <c r="Z1745" s="119"/>
      <c r="AA1745" s="119"/>
      <c r="AB1745" s="119"/>
      <c r="AC1745" s="119"/>
      <c r="AD1745" s="119"/>
      <c r="AE1745" s="119"/>
      <c r="AF1745" s="119"/>
      <c r="AG1745" s="119"/>
      <c r="AH1745" s="119"/>
      <c r="AI1745" s="119"/>
      <c r="AJ1745" s="119"/>
      <c r="AK1745" s="119"/>
      <c r="AL1745" s="119"/>
      <c r="AM1745" s="119"/>
      <c r="AN1745" s="119"/>
      <c r="AO1745" s="119"/>
      <c r="AP1745" s="119"/>
      <c r="AQ1745" s="119"/>
      <c r="AR1745" s="119"/>
      <c r="AS1745" s="119"/>
      <c r="AT1745" s="119"/>
      <c r="AU1745" s="119"/>
    </row>
    <row r="1746" spans="1:47" outlineLevel="1">
      <c r="A1746" s="120"/>
      <c r="B1746" s="122"/>
      <c r="C1746" s="139" t="s">
        <v>743</v>
      </c>
      <c r="D1746" s="157"/>
      <c r="E1746" s="148">
        <v>77.8</v>
      </c>
      <c r="F1746" s="176"/>
      <c r="G1746" s="124"/>
      <c r="H1746" s="173"/>
      <c r="I1746" s="119"/>
      <c r="J1746" s="119"/>
      <c r="K1746" s="119"/>
      <c r="L1746" s="119"/>
      <c r="M1746" s="119"/>
      <c r="N1746" s="119"/>
      <c r="O1746" s="119"/>
      <c r="P1746" s="119"/>
      <c r="Q1746" s="119"/>
      <c r="R1746" s="119" t="s">
        <v>128</v>
      </c>
      <c r="S1746" s="119">
        <v>0</v>
      </c>
      <c r="T1746" s="119"/>
      <c r="U1746" s="119"/>
      <c r="V1746" s="119"/>
      <c r="W1746" s="119"/>
      <c r="X1746" s="119"/>
      <c r="Y1746" s="119"/>
      <c r="Z1746" s="119"/>
      <c r="AA1746" s="119"/>
      <c r="AB1746" s="119"/>
      <c r="AC1746" s="119"/>
      <c r="AD1746" s="119"/>
      <c r="AE1746" s="119"/>
      <c r="AF1746" s="119"/>
      <c r="AG1746" s="119"/>
      <c r="AH1746" s="119"/>
      <c r="AI1746" s="119"/>
      <c r="AJ1746" s="119"/>
      <c r="AK1746" s="119"/>
      <c r="AL1746" s="119"/>
      <c r="AM1746" s="119"/>
      <c r="AN1746" s="119"/>
      <c r="AO1746" s="119"/>
      <c r="AP1746" s="119"/>
      <c r="AQ1746" s="119"/>
      <c r="AR1746" s="119"/>
      <c r="AS1746" s="119"/>
      <c r="AT1746" s="119"/>
      <c r="AU1746" s="119"/>
    </row>
    <row r="1747" spans="1:47" outlineLevel="1">
      <c r="A1747" s="120"/>
      <c r="B1747" s="122"/>
      <c r="C1747" s="139" t="s">
        <v>744</v>
      </c>
      <c r="D1747" s="157"/>
      <c r="E1747" s="148">
        <v>49.28</v>
      </c>
      <c r="F1747" s="176"/>
      <c r="G1747" s="124"/>
      <c r="H1747" s="173"/>
      <c r="I1747" s="119"/>
      <c r="J1747" s="119"/>
      <c r="K1747" s="119"/>
      <c r="L1747" s="119"/>
      <c r="M1747" s="119"/>
      <c r="N1747" s="119"/>
      <c r="O1747" s="119"/>
      <c r="P1747" s="119"/>
      <c r="Q1747" s="119"/>
      <c r="R1747" s="119" t="s">
        <v>128</v>
      </c>
      <c r="S1747" s="119">
        <v>0</v>
      </c>
      <c r="T1747" s="119"/>
      <c r="U1747" s="119"/>
      <c r="V1747" s="119"/>
      <c r="W1747" s="119"/>
      <c r="X1747" s="119"/>
      <c r="Y1747" s="119"/>
      <c r="Z1747" s="119"/>
      <c r="AA1747" s="119"/>
      <c r="AB1747" s="119"/>
      <c r="AC1747" s="119"/>
      <c r="AD1747" s="119"/>
      <c r="AE1747" s="119"/>
      <c r="AF1747" s="119"/>
      <c r="AG1747" s="119"/>
      <c r="AH1747" s="119"/>
      <c r="AI1747" s="119"/>
      <c r="AJ1747" s="119"/>
      <c r="AK1747" s="119"/>
      <c r="AL1747" s="119"/>
      <c r="AM1747" s="119"/>
      <c r="AN1747" s="119"/>
      <c r="AO1747" s="119"/>
      <c r="AP1747" s="119"/>
      <c r="AQ1747" s="119"/>
      <c r="AR1747" s="119"/>
      <c r="AS1747" s="119"/>
      <c r="AT1747" s="119"/>
      <c r="AU1747" s="119"/>
    </row>
    <row r="1748" spans="1:47" outlineLevel="1">
      <c r="A1748" s="120"/>
      <c r="B1748" s="122"/>
      <c r="C1748" s="139" t="s">
        <v>745</v>
      </c>
      <c r="D1748" s="157"/>
      <c r="E1748" s="148">
        <v>108.69</v>
      </c>
      <c r="F1748" s="176"/>
      <c r="G1748" s="124"/>
      <c r="H1748" s="173"/>
      <c r="I1748" s="119"/>
      <c r="J1748" s="119"/>
      <c r="K1748" s="119"/>
      <c r="L1748" s="119"/>
      <c r="M1748" s="119"/>
      <c r="N1748" s="119"/>
      <c r="O1748" s="119"/>
      <c r="P1748" s="119"/>
      <c r="Q1748" s="119"/>
      <c r="R1748" s="119" t="s">
        <v>128</v>
      </c>
      <c r="S1748" s="119">
        <v>0</v>
      </c>
      <c r="T1748" s="119"/>
      <c r="U1748" s="119"/>
      <c r="V1748" s="119"/>
      <c r="W1748" s="119"/>
      <c r="X1748" s="119"/>
      <c r="Y1748" s="119"/>
      <c r="Z1748" s="119"/>
      <c r="AA1748" s="119"/>
      <c r="AB1748" s="119"/>
      <c r="AC1748" s="119"/>
      <c r="AD1748" s="119"/>
      <c r="AE1748" s="119"/>
      <c r="AF1748" s="119"/>
      <c r="AG1748" s="119"/>
      <c r="AH1748" s="119"/>
      <c r="AI1748" s="119"/>
      <c r="AJ1748" s="119"/>
      <c r="AK1748" s="119"/>
      <c r="AL1748" s="119"/>
      <c r="AM1748" s="119"/>
      <c r="AN1748" s="119"/>
      <c r="AO1748" s="119"/>
      <c r="AP1748" s="119"/>
      <c r="AQ1748" s="119"/>
      <c r="AR1748" s="119"/>
      <c r="AS1748" s="119"/>
      <c r="AT1748" s="119"/>
      <c r="AU1748" s="119"/>
    </row>
    <row r="1749" spans="1:47" outlineLevel="1">
      <c r="A1749" s="120"/>
      <c r="B1749" s="122"/>
      <c r="C1749" s="139" t="s">
        <v>752</v>
      </c>
      <c r="D1749" s="157"/>
      <c r="E1749" s="148">
        <v>139.55000000000001</v>
      </c>
      <c r="F1749" s="176"/>
      <c r="G1749" s="124"/>
      <c r="H1749" s="173"/>
      <c r="I1749" s="119"/>
      <c r="J1749" s="119"/>
      <c r="K1749" s="119"/>
      <c r="L1749" s="119"/>
      <c r="M1749" s="119"/>
      <c r="N1749" s="119"/>
      <c r="O1749" s="119"/>
      <c r="P1749" s="119"/>
      <c r="Q1749" s="119"/>
      <c r="R1749" s="119" t="s">
        <v>128</v>
      </c>
      <c r="S1749" s="119">
        <v>0</v>
      </c>
      <c r="T1749" s="119"/>
      <c r="U1749" s="119"/>
      <c r="V1749" s="119"/>
      <c r="W1749" s="119"/>
      <c r="X1749" s="119"/>
      <c r="Y1749" s="119"/>
      <c r="Z1749" s="119"/>
      <c r="AA1749" s="119"/>
      <c r="AB1749" s="119"/>
      <c r="AC1749" s="119"/>
      <c r="AD1749" s="119"/>
      <c r="AE1749" s="119"/>
      <c r="AF1749" s="119"/>
      <c r="AG1749" s="119"/>
      <c r="AH1749" s="119"/>
      <c r="AI1749" s="119"/>
      <c r="AJ1749" s="119"/>
      <c r="AK1749" s="119"/>
      <c r="AL1749" s="119"/>
      <c r="AM1749" s="119"/>
      <c r="AN1749" s="119"/>
      <c r="AO1749" s="119"/>
      <c r="AP1749" s="119"/>
      <c r="AQ1749" s="119"/>
      <c r="AR1749" s="119"/>
      <c r="AS1749" s="119"/>
      <c r="AT1749" s="119"/>
      <c r="AU1749" s="119"/>
    </row>
    <row r="1750" spans="1:47" outlineLevel="1">
      <c r="A1750" s="120"/>
      <c r="B1750" s="122"/>
      <c r="C1750" s="139" t="s">
        <v>738</v>
      </c>
      <c r="D1750" s="157"/>
      <c r="E1750" s="148">
        <v>58.07</v>
      </c>
      <c r="F1750" s="176"/>
      <c r="G1750" s="124"/>
      <c r="H1750" s="173"/>
      <c r="I1750" s="119"/>
      <c r="J1750" s="119"/>
      <c r="K1750" s="119"/>
      <c r="L1750" s="119"/>
      <c r="M1750" s="119"/>
      <c r="N1750" s="119"/>
      <c r="O1750" s="119"/>
      <c r="P1750" s="119"/>
      <c r="Q1750" s="119"/>
      <c r="R1750" s="119" t="s">
        <v>128</v>
      </c>
      <c r="S1750" s="119">
        <v>0</v>
      </c>
      <c r="T1750" s="119"/>
      <c r="U1750" s="119"/>
      <c r="V1750" s="119"/>
      <c r="W1750" s="119"/>
      <c r="X1750" s="119"/>
      <c r="Y1750" s="119"/>
      <c r="Z1750" s="119"/>
      <c r="AA1750" s="119"/>
      <c r="AB1750" s="119"/>
      <c r="AC1750" s="119"/>
      <c r="AD1750" s="119"/>
      <c r="AE1750" s="119"/>
      <c r="AF1750" s="119"/>
      <c r="AG1750" s="119"/>
      <c r="AH1750" s="119"/>
      <c r="AI1750" s="119"/>
      <c r="AJ1750" s="119"/>
      <c r="AK1750" s="119"/>
      <c r="AL1750" s="119"/>
      <c r="AM1750" s="119"/>
      <c r="AN1750" s="119"/>
      <c r="AO1750" s="119"/>
      <c r="AP1750" s="119"/>
      <c r="AQ1750" s="119"/>
      <c r="AR1750" s="119"/>
      <c r="AS1750" s="119"/>
      <c r="AT1750" s="119"/>
      <c r="AU1750" s="119"/>
    </row>
    <row r="1751" spans="1:47" outlineLevel="1">
      <c r="A1751" s="120"/>
      <c r="B1751" s="122"/>
      <c r="C1751" s="139" t="s">
        <v>760</v>
      </c>
      <c r="D1751" s="157"/>
      <c r="E1751" s="148">
        <v>50.41</v>
      </c>
      <c r="F1751" s="176"/>
      <c r="G1751" s="124"/>
      <c r="H1751" s="173"/>
      <c r="I1751" s="119"/>
      <c r="J1751" s="119"/>
      <c r="K1751" s="119"/>
      <c r="L1751" s="119"/>
      <c r="M1751" s="119"/>
      <c r="N1751" s="119"/>
      <c r="O1751" s="119"/>
      <c r="P1751" s="119"/>
      <c r="Q1751" s="119"/>
      <c r="R1751" s="119" t="s">
        <v>128</v>
      </c>
      <c r="S1751" s="119">
        <v>0</v>
      </c>
      <c r="T1751" s="119"/>
      <c r="U1751" s="119"/>
      <c r="V1751" s="119"/>
      <c r="W1751" s="119"/>
      <c r="X1751" s="119"/>
      <c r="Y1751" s="119"/>
      <c r="Z1751" s="119"/>
      <c r="AA1751" s="119"/>
      <c r="AB1751" s="119"/>
      <c r="AC1751" s="119"/>
      <c r="AD1751" s="119"/>
      <c r="AE1751" s="119"/>
      <c r="AF1751" s="119"/>
      <c r="AG1751" s="119"/>
      <c r="AH1751" s="119"/>
      <c r="AI1751" s="119"/>
      <c r="AJ1751" s="119"/>
      <c r="AK1751" s="119"/>
      <c r="AL1751" s="119"/>
      <c r="AM1751" s="119"/>
      <c r="AN1751" s="119"/>
      <c r="AO1751" s="119"/>
      <c r="AP1751" s="119"/>
      <c r="AQ1751" s="119"/>
      <c r="AR1751" s="119"/>
      <c r="AS1751" s="119"/>
      <c r="AT1751" s="119"/>
      <c r="AU1751" s="119"/>
    </row>
    <row r="1752" spans="1:47" outlineLevel="1">
      <c r="A1752" s="120"/>
      <c r="B1752" s="122"/>
      <c r="C1752" s="139" t="s">
        <v>186</v>
      </c>
      <c r="D1752" s="157"/>
      <c r="E1752" s="148"/>
      <c r="F1752" s="176"/>
      <c r="G1752" s="124"/>
      <c r="H1752" s="173"/>
      <c r="I1752" s="119"/>
      <c r="J1752" s="119"/>
      <c r="K1752" s="119"/>
      <c r="L1752" s="119"/>
      <c r="M1752" s="119"/>
      <c r="N1752" s="119"/>
      <c r="O1752" s="119"/>
      <c r="P1752" s="119"/>
      <c r="Q1752" s="119"/>
      <c r="R1752" s="119" t="s">
        <v>128</v>
      </c>
      <c r="S1752" s="119">
        <v>0</v>
      </c>
      <c r="T1752" s="119"/>
      <c r="U1752" s="119"/>
      <c r="V1752" s="119"/>
      <c r="W1752" s="119"/>
      <c r="X1752" s="119"/>
      <c r="Y1752" s="119"/>
      <c r="Z1752" s="119"/>
      <c r="AA1752" s="119"/>
      <c r="AB1752" s="119"/>
      <c r="AC1752" s="119"/>
      <c r="AD1752" s="119"/>
      <c r="AE1752" s="119"/>
      <c r="AF1752" s="119"/>
      <c r="AG1752" s="119"/>
      <c r="AH1752" s="119"/>
      <c r="AI1752" s="119"/>
      <c r="AJ1752" s="119"/>
      <c r="AK1752" s="119"/>
      <c r="AL1752" s="119"/>
      <c r="AM1752" s="119"/>
      <c r="AN1752" s="119"/>
      <c r="AO1752" s="119"/>
      <c r="AP1752" s="119"/>
      <c r="AQ1752" s="119"/>
      <c r="AR1752" s="119"/>
      <c r="AS1752" s="119"/>
      <c r="AT1752" s="119"/>
      <c r="AU1752" s="119"/>
    </row>
    <row r="1753" spans="1:47" outlineLevel="1">
      <c r="A1753" s="120"/>
      <c r="B1753" s="122"/>
      <c r="C1753" s="139" t="s">
        <v>885</v>
      </c>
      <c r="D1753" s="157"/>
      <c r="E1753" s="148"/>
      <c r="F1753" s="176"/>
      <c r="G1753" s="124"/>
      <c r="H1753" s="173"/>
      <c r="I1753" s="119"/>
      <c r="J1753" s="119"/>
      <c r="K1753" s="119"/>
      <c r="L1753" s="119"/>
      <c r="M1753" s="119"/>
      <c r="N1753" s="119"/>
      <c r="O1753" s="119"/>
      <c r="P1753" s="119"/>
      <c r="Q1753" s="119"/>
      <c r="R1753" s="119" t="s">
        <v>128</v>
      </c>
      <c r="S1753" s="119">
        <v>0</v>
      </c>
      <c r="T1753" s="119"/>
      <c r="U1753" s="119"/>
      <c r="V1753" s="119"/>
      <c r="W1753" s="119"/>
      <c r="X1753" s="119"/>
      <c r="Y1753" s="119"/>
      <c r="Z1753" s="119"/>
      <c r="AA1753" s="119"/>
      <c r="AB1753" s="119"/>
      <c r="AC1753" s="119"/>
      <c r="AD1753" s="119"/>
      <c r="AE1753" s="119"/>
      <c r="AF1753" s="119"/>
      <c r="AG1753" s="119"/>
      <c r="AH1753" s="119"/>
      <c r="AI1753" s="119"/>
      <c r="AJ1753" s="119"/>
      <c r="AK1753" s="119"/>
      <c r="AL1753" s="119"/>
      <c r="AM1753" s="119"/>
      <c r="AN1753" s="119"/>
      <c r="AO1753" s="119"/>
      <c r="AP1753" s="119"/>
      <c r="AQ1753" s="119"/>
      <c r="AR1753" s="119"/>
      <c r="AS1753" s="119"/>
      <c r="AT1753" s="119"/>
      <c r="AU1753" s="119"/>
    </row>
    <row r="1754" spans="1:47" ht="22.5" outlineLevel="1">
      <c r="A1754" s="120"/>
      <c r="B1754" s="122"/>
      <c r="C1754" s="139" t="s">
        <v>188</v>
      </c>
      <c r="D1754" s="157"/>
      <c r="E1754" s="148"/>
      <c r="F1754" s="176"/>
      <c r="G1754" s="124"/>
      <c r="H1754" s="173"/>
      <c r="I1754" s="119"/>
      <c r="J1754" s="119"/>
      <c r="K1754" s="119"/>
      <c r="L1754" s="119"/>
      <c r="M1754" s="119"/>
      <c r="N1754" s="119"/>
      <c r="O1754" s="119"/>
      <c r="P1754" s="119"/>
      <c r="Q1754" s="119"/>
      <c r="R1754" s="119" t="s">
        <v>128</v>
      </c>
      <c r="S1754" s="119">
        <v>0</v>
      </c>
      <c r="T1754" s="119"/>
      <c r="U1754" s="119"/>
      <c r="V1754" s="119"/>
      <c r="W1754" s="119"/>
      <c r="X1754" s="119"/>
      <c r="Y1754" s="119"/>
      <c r="Z1754" s="119"/>
      <c r="AA1754" s="119"/>
      <c r="AB1754" s="119"/>
      <c r="AC1754" s="119"/>
      <c r="AD1754" s="119"/>
      <c r="AE1754" s="119"/>
      <c r="AF1754" s="119"/>
      <c r="AG1754" s="119"/>
      <c r="AH1754" s="119"/>
      <c r="AI1754" s="119"/>
      <c r="AJ1754" s="119"/>
      <c r="AK1754" s="119"/>
      <c r="AL1754" s="119"/>
      <c r="AM1754" s="119"/>
      <c r="AN1754" s="119"/>
      <c r="AO1754" s="119"/>
      <c r="AP1754" s="119"/>
      <c r="AQ1754" s="119"/>
      <c r="AR1754" s="119"/>
      <c r="AS1754" s="119"/>
      <c r="AT1754" s="119"/>
      <c r="AU1754" s="119"/>
    </row>
    <row r="1755" spans="1:47" outlineLevel="1">
      <c r="A1755" s="120"/>
      <c r="B1755" s="122"/>
      <c r="C1755" s="139" t="s">
        <v>886</v>
      </c>
      <c r="D1755" s="157"/>
      <c r="E1755" s="148">
        <v>646</v>
      </c>
      <c r="F1755" s="176"/>
      <c r="G1755" s="124"/>
      <c r="H1755" s="173"/>
      <c r="I1755" s="119"/>
      <c r="J1755" s="119"/>
      <c r="K1755" s="119"/>
      <c r="L1755" s="119"/>
      <c r="M1755" s="119"/>
      <c r="N1755" s="119"/>
      <c r="O1755" s="119"/>
      <c r="P1755" s="119"/>
      <c r="Q1755" s="119"/>
      <c r="R1755" s="119" t="s">
        <v>128</v>
      </c>
      <c r="S1755" s="119">
        <v>0</v>
      </c>
      <c r="T1755" s="119"/>
      <c r="U1755" s="119"/>
      <c r="V1755" s="119"/>
      <c r="W1755" s="119"/>
      <c r="X1755" s="119"/>
      <c r="Y1755" s="119"/>
      <c r="Z1755" s="119"/>
      <c r="AA1755" s="119"/>
      <c r="AB1755" s="119"/>
      <c r="AC1755" s="119"/>
      <c r="AD1755" s="119"/>
      <c r="AE1755" s="119"/>
      <c r="AF1755" s="119"/>
      <c r="AG1755" s="119"/>
      <c r="AH1755" s="119"/>
      <c r="AI1755" s="119"/>
      <c r="AJ1755" s="119"/>
      <c r="AK1755" s="119"/>
      <c r="AL1755" s="119"/>
      <c r="AM1755" s="119"/>
      <c r="AN1755" s="119"/>
      <c r="AO1755" s="119"/>
      <c r="AP1755" s="119"/>
      <c r="AQ1755" s="119"/>
      <c r="AR1755" s="119"/>
      <c r="AS1755" s="119"/>
      <c r="AT1755" s="119"/>
      <c r="AU1755" s="119"/>
    </row>
    <row r="1756" spans="1:47" outlineLevel="1">
      <c r="A1756" s="120"/>
      <c r="B1756" s="122"/>
      <c r="C1756" s="139" t="s">
        <v>892</v>
      </c>
      <c r="D1756" s="157"/>
      <c r="E1756" s="148">
        <v>121.95</v>
      </c>
      <c r="F1756" s="176"/>
      <c r="G1756" s="124"/>
      <c r="H1756" s="173"/>
      <c r="I1756" s="119"/>
      <c r="J1756" s="119"/>
      <c r="K1756" s="119"/>
      <c r="L1756" s="119"/>
      <c r="M1756" s="119"/>
      <c r="N1756" s="119"/>
      <c r="O1756" s="119"/>
      <c r="P1756" s="119"/>
      <c r="Q1756" s="119"/>
      <c r="R1756" s="119" t="s">
        <v>128</v>
      </c>
      <c r="S1756" s="119">
        <v>0</v>
      </c>
      <c r="T1756" s="119"/>
      <c r="U1756" s="119"/>
      <c r="V1756" s="119"/>
      <c r="W1756" s="119"/>
      <c r="X1756" s="119"/>
      <c r="Y1756" s="119"/>
      <c r="Z1756" s="119"/>
      <c r="AA1756" s="119"/>
      <c r="AB1756" s="119"/>
      <c r="AC1756" s="119"/>
      <c r="AD1756" s="119"/>
      <c r="AE1756" s="119"/>
      <c r="AF1756" s="119"/>
      <c r="AG1756" s="119"/>
      <c r="AH1756" s="119"/>
      <c r="AI1756" s="119"/>
      <c r="AJ1756" s="119"/>
      <c r="AK1756" s="119"/>
      <c r="AL1756" s="119"/>
      <c r="AM1756" s="119"/>
      <c r="AN1756" s="119"/>
      <c r="AO1756" s="119"/>
      <c r="AP1756" s="119"/>
      <c r="AQ1756" s="119"/>
      <c r="AR1756" s="119"/>
      <c r="AS1756" s="119"/>
      <c r="AT1756" s="119"/>
      <c r="AU1756" s="119"/>
    </row>
    <row r="1757" spans="1:47" outlineLevel="1">
      <c r="A1757" s="120"/>
      <c r="B1757" s="122"/>
      <c r="C1757" s="139" t="s">
        <v>893</v>
      </c>
      <c r="D1757" s="157"/>
      <c r="E1757" s="148">
        <v>96.81</v>
      </c>
      <c r="F1757" s="176"/>
      <c r="G1757" s="124"/>
      <c r="H1757" s="173"/>
      <c r="I1757" s="119"/>
      <c r="J1757" s="119"/>
      <c r="K1757" s="119"/>
      <c r="L1757" s="119"/>
      <c r="M1757" s="119"/>
      <c r="N1757" s="119"/>
      <c r="O1757" s="119"/>
      <c r="P1757" s="119"/>
      <c r="Q1757" s="119"/>
      <c r="R1757" s="119" t="s">
        <v>128</v>
      </c>
      <c r="S1757" s="119">
        <v>0</v>
      </c>
      <c r="T1757" s="119"/>
      <c r="U1757" s="119"/>
      <c r="V1757" s="119"/>
      <c r="W1757" s="119"/>
      <c r="X1757" s="119"/>
      <c r="Y1757" s="119"/>
      <c r="Z1757" s="119"/>
      <c r="AA1757" s="119"/>
      <c r="AB1757" s="119"/>
      <c r="AC1757" s="119"/>
      <c r="AD1757" s="119"/>
      <c r="AE1757" s="119"/>
      <c r="AF1757" s="119"/>
      <c r="AG1757" s="119"/>
      <c r="AH1757" s="119"/>
      <c r="AI1757" s="119"/>
      <c r="AJ1757" s="119"/>
      <c r="AK1757" s="119"/>
      <c r="AL1757" s="119"/>
      <c r="AM1757" s="119"/>
      <c r="AN1757" s="119"/>
      <c r="AO1757" s="119"/>
      <c r="AP1757" s="119"/>
      <c r="AQ1757" s="119"/>
      <c r="AR1757" s="119"/>
      <c r="AS1757" s="119"/>
      <c r="AT1757" s="119"/>
      <c r="AU1757" s="119"/>
    </row>
    <row r="1758" spans="1:47" outlineLevel="1">
      <c r="A1758" s="120"/>
      <c r="B1758" s="122"/>
      <c r="C1758" s="139" t="s">
        <v>894</v>
      </c>
      <c r="D1758" s="157"/>
      <c r="E1758" s="148">
        <v>17.850000000000001</v>
      </c>
      <c r="F1758" s="176"/>
      <c r="G1758" s="124"/>
      <c r="H1758" s="173"/>
      <c r="I1758" s="119"/>
      <c r="J1758" s="119"/>
      <c r="K1758" s="119"/>
      <c r="L1758" s="119"/>
      <c r="M1758" s="119"/>
      <c r="N1758" s="119"/>
      <c r="O1758" s="119"/>
      <c r="P1758" s="119"/>
      <c r="Q1758" s="119"/>
      <c r="R1758" s="119" t="s">
        <v>128</v>
      </c>
      <c r="S1758" s="119">
        <v>0</v>
      </c>
      <c r="T1758" s="119"/>
      <c r="U1758" s="119"/>
      <c r="V1758" s="119"/>
      <c r="W1758" s="119"/>
      <c r="X1758" s="119"/>
      <c r="Y1758" s="119"/>
      <c r="Z1758" s="119"/>
      <c r="AA1758" s="119"/>
      <c r="AB1758" s="119"/>
      <c r="AC1758" s="119"/>
      <c r="AD1758" s="119"/>
      <c r="AE1758" s="119"/>
      <c r="AF1758" s="119"/>
      <c r="AG1758" s="119"/>
      <c r="AH1758" s="119"/>
      <c r="AI1758" s="119"/>
      <c r="AJ1758" s="119"/>
      <c r="AK1758" s="119"/>
      <c r="AL1758" s="119"/>
      <c r="AM1758" s="119"/>
      <c r="AN1758" s="119"/>
      <c r="AO1758" s="119"/>
      <c r="AP1758" s="119"/>
      <c r="AQ1758" s="119"/>
      <c r="AR1758" s="119"/>
      <c r="AS1758" s="119"/>
      <c r="AT1758" s="119"/>
      <c r="AU1758" s="119"/>
    </row>
    <row r="1759" spans="1:47" outlineLevel="1">
      <c r="A1759" s="120"/>
      <c r="B1759" s="122"/>
      <c r="C1759" s="139" t="s">
        <v>895</v>
      </c>
      <c r="D1759" s="157"/>
      <c r="E1759" s="148">
        <v>39.26</v>
      </c>
      <c r="F1759" s="176"/>
      <c r="G1759" s="124"/>
      <c r="H1759" s="173"/>
      <c r="I1759" s="119"/>
      <c r="J1759" s="119"/>
      <c r="K1759" s="119"/>
      <c r="L1759" s="119"/>
      <c r="M1759" s="119"/>
      <c r="N1759" s="119"/>
      <c r="O1759" s="119"/>
      <c r="P1759" s="119"/>
      <c r="Q1759" s="119"/>
      <c r="R1759" s="119" t="s">
        <v>128</v>
      </c>
      <c r="S1759" s="119">
        <v>0</v>
      </c>
      <c r="T1759" s="119"/>
      <c r="U1759" s="119"/>
      <c r="V1759" s="119"/>
      <c r="W1759" s="119"/>
      <c r="X1759" s="119"/>
      <c r="Y1759" s="119"/>
      <c r="Z1759" s="119"/>
      <c r="AA1759" s="119"/>
      <c r="AB1759" s="119"/>
      <c r="AC1759" s="119"/>
      <c r="AD1759" s="119"/>
      <c r="AE1759" s="119"/>
      <c r="AF1759" s="119"/>
      <c r="AG1759" s="119"/>
      <c r="AH1759" s="119"/>
      <c r="AI1759" s="119"/>
      <c r="AJ1759" s="119"/>
      <c r="AK1759" s="119"/>
      <c r="AL1759" s="119"/>
      <c r="AM1759" s="119"/>
      <c r="AN1759" s="119"/>
      <c r="AO1759" s="119"/>
      <c r="AP1759" s="119"/>
      <c r="AQ1759" s="119"/>
      <c r="AR1759" s="119"/>
      <c r="AS1759" s="119"/>
      <c r="AT1759" s="119"/>
      <c r="AU1759" s="119"/>
    </row>
    <row r="1760" spans="1:47" outlineLevel="1">
      <c r="A1760" s="120"/>
      <c r="B1760" s="122"/>
      <c r="C1760" s="139" t="s">
        <v>887</v>
      </c>
      <c r="D1760" s="157"/>
      <c r="E1760" s="148">
        <v>169</v>
      </c>
      <c r="F1760" s="176"/>
      <c r="G1760" s="124"/>
      <c r="H1760" s="173"/>
      <c r="I1760" s="119"/>
      <c r="J1760" s="119"/>
      <c r="K1760" s="119"/>
      <c r="L1760" s="119"/>
      <c r="M1760" s="119"/>
      <c r="N1760" s="119"/>
      <c r="O1760" s="119"/>
      <c r="P1760" s="119"/>
      <c r="Q1760" s="119"/>
      <c r="R1760" s="119" t="s">
        <v>128</v>
      </c>
      <c r="S1760" s="119">
        <v>0</v>
      </c>
      <c r="T1760" s="119"/>
      <c r="U1760" s="119"/>
      <c r="V1760" s="119"/>
      <c r="W1760" s="119"/>
      <c r="X1760" s="119"/>
      <c r="Y1760" s="119"/>
      <c r="Z1760" s="119"/>
      <c r="AA1760" s="119"/>
      <c r="AB1760" s="119"/>
      <c r="AC1760" s="119"/>
      <c r="AD1760" s="119"/>
      <c r="AE1760" s="119"/>
      <c r="AF1760" s="119"/>
      <c r="AG1760" s="119"/>
      <c r="AH1760" s="119"/>
      <c r="AI1760" s="119"/>
      <c r="AJ1760" s="119"/>
      <c r="AK1760" s="119"/>
      <c r="AL1760" s="119"/>
      <c r="AM1760" s="119"/>
      <c r="AN1760" s="119"/>
      <c r="AO1760" s="119"/>
      <c r="AP1760" s="119"/>
      <c r="AQ1760" s="119"/>
      <c r="AR1760" s="119"/>
      <c r="AS1760" s="119"/>
      <c r="AT1760" s="119"/>
      <c r="AU1760" s="119"/>
    </row>
    <row r="1761" spans="1:47" outlineLevel="1">
      <c r="A1761" s="120"/>
      <c r="B1761" s="122"/>
      <c r="C1761" s="139" t="s">
        <v>888</v>
      </c>
      <c r="D1761" s="157"/>
      <c r="E1761" s="148">
        <v>85</v>
      </c>
      <c r="F1761" s="176"/>
      <c r="G1761" s="124"/>
      <c r="H1761" s="173"/>
      <c r="I1761" s="119"/>
      <c r="J1761" s="119"/>
      <c r="K1761" s="119"/>
      <c r="L1761" s="119"/>
      <c r="M1761" s="119"/>
      <c r="N1761" s="119"/>
      <c r="O1761" s="119"/>
      <c r="P1761" s="119"/>
      <c r="Q1761" s="119"/>
      <c r="R1761" s="119" t="s">
        <v>128</v>
      </c>
      <c r="S1761" s="119">
        <v>0</v>
      </c>
      <c r="T1761" s="119"/>
      <c r="U1761" s="119"/>
      <c r="V1761" s="119"/>
      <c r="W1761" s="119"/>
      <c r="X1761" s="119"/>
      <c r="Y1761" s="119"/>
      <c r="Z1761" s="119"/>
      <c r="AA1761" s="119"/>
      <c r="AB1761" s="119"/>
      <c r="AC1761" s="119"/>
      <c r="AD1761" s="119"/>
      <c r="AE1761" s="119"/>
      <c r="AF1761" s="119"/>
      <c r="AG1761" s="119"/>
      <c r="AH1761" s="119"/>
      <c r="AI1761" s="119"/>
      <c r="AJ1761" s="119"/>
      <c r="AK1761" s="119"/>
      <c r="AL1761" s="119"/>
      <c r="AM1761" s="119"/>
      <c r="AN1761" s="119"/>
      <c r="AO1761" s="119"/>
      <c r="AP1761" s="119"/>
      <c r="AQ1761" s="119"/>
      <c r="AR1761" s="119"/>
      <c r="AS1761" s="119"/>
      <c r="AT1761" s="119"/>
      <c r="AU1761" s="119"/>
    </row>
    <row r="1762" spans="1:47" outlineLevel="1">
      <c r="A1762" s="120"/>
      <c r="B1762" s="122"/>
      <c r="C1762" s="139" t="s">
        <v>897</v>
      </c>
      <c r="D1762" s="157"/>
      <c r="E1762" s="148">
        <v>46.5</v>
      </c>
      <c r="F1762" s="176"/>
      <c r="G1762" s="124"/>
      <c r="H1762" s="173"/>
      <c r="I1762" s="119"/>
      <c r="J1762" s="119"/>
      <c r="K1762" s="119"/>
      <c r="L1762" s="119"/>
      <c r="M1762" s="119"/>
      <c r="N1762" s="119"/>
      <c r="O1762" s="119"/>
      <c r="P1762" s="119"/>
      <c r="Q1762" s="119"/>
      <c r="R1762" s="119" t="s">
        <v>128</v>
      </c>
      <c r="S1762" s="119">
        <v>0</v>
      </c>
      <c r="T1762" s="119"/>
      <c r="U1762" s="119"/>
      <c r="V1762" s="119"/>
      <c r="W1762" s="119"/>
      <c r="X1762" s="119"/>
      <c r="Y1762" s="119"/>
      <c r="Z1762" s="119"/>
      <c r="AA1762" s="119"/>
      <c r="AB1762" s="119"/>
      <c r="AC1762" s="119"/>
      <c r="AD1762" s="119"/>
      <c r="AE1762" s="119"/>
      <c r="AF1762" s="119"/>
      <c r="AG1762" s="119"/>
      <c r="AH1762" s="119"/>
      <c r="AI1762" s="119"/>
      <c r="AJ1762" s="119"/>
      <c r="AK1762" s="119"/>
      <c r="AL1762" s="119"/>
      <c r="AM1762" s="119"/>
      <c r="AN1762" s="119"/>
      <c r="AO1762" s="119"/>
      <c r="AP1762" s="119"/>
      <c r="AQ1762" s="119"/>
      <c r="AR1762" s="119"/>
      <c r="AS1762" s="119"/>
      <c r="AT1762" s="119"/>
      <c r="AU1762" s="119"/>
    </row>
    <row r="1763" spans="1:47" outlineLevel="1">
      <c r="A1763" s="120"/>
      <c r="B1763" s="122"/>
      <c r="C1763" s="139" t="s">
        <v>898</v>
      </c>
      <c r="D1763" s="157"/>
      <c r="E1763" s="148">
        <v>12</v>
      </c>
      <c r="F1763" s="176"/>
      <c r="G1763" s="124"/>
      <c r="H1763" s="173"/>
      <c r="I1763" s="119"/>
      <c r="J1763" s="119"/>
      <c r="K1763" s="119"/>
      <c r="L1763" s="119"/>
      <c r="M1763" s="119"/>
      <c r="N1763" s="119"/>
      <c r="O1763" s="119"/>
      <c r="P1763" s="119"/>
      <c r="Q1763" s="119"/>
      <c r="R1763" s="119" t="s">
        <v>128</v>
      </c>
      <c r="S1763" s="119">
        <v>0</v>
      </c>
      <c r="T1763" s="119"/>
      <c r="U1763" s="119"/>
      <c r="V1763" s="119"/>
      <c r="W1763" s="119"/>
      <c r="X1763" s="119"/>
      <c r="Y1763" s="119"/>
      <c r="Z1763" s="119"/>
      <c r="AA1763" s="119"/>
      <c r="AB1763" s="119"/>
      <c r="AC1763" s="119"/>
      <c r="AD1763" s="119"/>
      <c r="AE1763" s="119"/>
      <c r="AF1763" s="119"/>
      <c r="AG1763" s="119"/>
      <c r="AH1763" s="119"/>
      <c r="AI1763" s="119"/>
      <c r="AJ1763" s="119"/>
      <c r="AK1763" s="119"/>
      <c r="AL1763" s="119"/>
      <c r="AM1763" s="119"/>
      <c r="AN1763" s="119"/>
      <c r="AO1763" s="119"/>
      <c r="AP1763" s="119"/>
      <c r="AQ1763" s="119"/>
      <c r="AR1763" s="119"/>
      <c r="AS1763" s="119"/>
      <c r="AT1763" s="119"/>
      <c r="AU1763" s="119"/>
    </row>
    <row r="1764" spans="1:47" outlineLevel="1">
      <c r="A1764" s="131"/>
      <c r="B1764" s="132"/>
      <c r="C1764" s="143" t="s">
        <v>899</v>
      </c>
      <c r="D1764" s="160"/>
      <c r="E1764" s="150">
        <v>20</v>
      </c>
      <c r="F1764" s="178"/>
      <c r="G1764" s="133"/>
      <c r="H1764" s="175"/>
      <c r="I1764" s="119"/>
      <c r="J1764" s="119"/>
      <c r="K1764" s="119"/>
      <c r="L1764" s="119"/>
      <c r="M1764" s="119"/>
      <c r="N1764" s="119"/>
      <c r="O1764" s="119"/>
      <c r="P1764" s="119"/>
      <c r="Q1764" s="119"/>
      <c r="R1764" s="119" t="s">
        <v>128</v>
      </c>
      <c r="S1764" s="119">
        <v>0</v>
      </c>
      <c r="T1764" s="119"/>
      <c r="U1764" s="119"/>
      <c r="V1764" s="119"/>
      <c r="W1764" s="119"/>
      <c r="X1764" s="119"/>
      <c r="Y1764" s="119"/>
      <c r="Z1764" s="119"/>
      <c r="AA1764" s="119"/>
      <c r="AB1764" s="119"/>
      <c r="AC1764" s="119"/>
      <c r="AD1764" s="119"/>
      <c r="AE1764" s="119"/>
      <c r="AF1764" s="119"/>
      <c r="AG1764" s="119"/>
      <c r="AH1764" s="119"/>
      <c r="AI1764" s="119"/>
      <c r="AJ1764" s="119"/>
      <c r="AK1764" s="119"/>
      <c r="AL1764" s="119"/>
      <c r="AM1764" s="119"/>
      <c r="AN1764" s="119"/>
      <c r="AO1764" s="119"/>
      <c r="AP1764" s="119"/>
      <c r="AQ1764" s="119"/>
      <c r="AR1764" s="119"/>
      <c r="AS1764" s="119"/>
      <c r="AT1764" s="119"/>
      <c r="AU1764" s="119"/>
    </row>
    <row r="1765" spans="1:47">
      <c r="B1765" s="7" t="s">
        <v>186</v>
      </c>
      <c r="C1765" s="144" t="s">
        <v>186</v>
      </c>
      <c r="D1765" s="9"/>
      <c r="E1765" s="151"/>
      <c r="F1765" s="6"/>
      <c r="G1765" s="6"/>
      <c r="H1765" s="9"/>
      <c r="P1765">
        <v>15</v>
      </c>
      <c r="Q1765">
        <v>21</v>
      </c>
    </row>
    <row r="1766" spans="1:47">
      <c r="A1766" s="134"/>
      <c r="B1766" s="135" t="s">
        <v>27</v>
      </c>
      <c r="C1766" s="145" t="s">
        <v>186</v>
      </c>
      <c r="D1766" s="161"/>
      <c r="E1766" s="152"/>
      <c r="F1766" s="136"/>
      <c r="G1766" s="137">
        <f>G8+G11+G53+G143+G264+G359+G509+G539+G556+G614+G768+G822+G829+G867+G884+G921+G924+G992+G1163+G1277+G1285+G1306+G1321+G1433+G1521+G1565+G1633+G1645+G1668+G1678+G1699+G1713</f>
        <v>0</v>
      </c>
      <c r="H1766" s="9"/>
      <c r="P1766" t="e">
        <f>SUMIF(#REF!,P1765,G7:G1764)</f>
        <v>#REF!</v>
      </c>
      <c r="Q1766" t="e">
        <f>SUMIF(#REF!,Q1765,G7:G1764)</f>
        <v>#REF!</v>
      </c>
      <c r="R1766" t="s">
        <v>1414</v>
      </c>
    </row>
  </sheetData>
  <sheetProtection password="CCE1" sheet="1" objects="1" scenarios="1"/>
  <protectedRanges>
    <protectedRange sqref="F9:F171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AU146"/>
  <sheetViews>
    <sheetView showZeros="0" tabSelected="1" view="pageBreakPreview" zoomScale="60" zoomScaleNormal="100" workbookViewId="0">
      <selection activeCell="C15" sqref="C15"/>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1538</v>
      </c>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SUMIF(R9:R20,"&lt;&gt;NOR",G9:G20)</f>
        <v>0</v>
      </c>
      <c r="H8" s="172"/>
      <c r="R8" t="s">
        <v>122</v>
      </c>
    </row>
    <row r="9" spans="1:47" outlineLevel="1">
      <c r="A9" s="120">
        <v>1</v>
      </c>
      <c r="B9" s="122" t="s">
        <v>1539</v>
      </c>
      <c r="C9" s="138" t="s">
        <v>1540</v>
      </c>
      <c r="D9" s="173" t="s">
        <v>131</v>
      </c>
      <c r="E9" s="176">
        <v>239.4</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1541</v>
      </c>
      <c r="C10" s="138" t="s">
        <v>1542</v>
      </c>
      <c r="D10" s="173" t="s">
        <v>131</v>
      </c>
      <c r="E10" s="176">
        <v>104.1</v>
      </c>
      <c r="F10" s="176"/>
      <c r="G10" s="176">
        <f t="shared" ref="G10:G20"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t="s">
        <v>152</v>
      </c>
      <c r="C11" s="138" t="s">
        <v>153</v>
      </c>
      <c r="D11" s="173" t="s">
        <v>131</v>
      </c>
      <c r="E11" s="176">
        <v>135.30000000000001</v>
      </c>
      <c r="F11" s="176"/>
      <c r="G11" s="176">
        <f t="shared" si="0"/>
        <v>0</v>
      </c>
      <c r="H11" s="173" t="s">
        <v>1523</v>
      </c>
      <c r="R11" t="s">
        <v>122</v>
      </c>
    </row>
    <row r="12" spans="1:47" ht="22.5" outlineLevel="1">
      <c r="A12" s="120">
        <v>4</v>
      </c>
      <c r="B12" s="122" t="s">
        <v>1543</v>
      </c>
      <c r="C12" s="138" t="s">
        <v>1544</v>
      </c>
      <c r="D12" s="173" t="s">
        <v>131</v>
      </c>
      <c r="E12" s="176">
        <v>82.5</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1545</v>
      </c>
      <c r="C13" s="138" t="s">
        <v>1546</v>
      </c>
      <c r="D13" s="173" t="s">
        <v>179</v>
      </c>
      <c r="E13" s="176">
        <v>179</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176">
        <v>125</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1549</v>
      </c>
      <c r="C15" s="138" t="s">
        <v>1550</v>
      </c>
      <c r="D15" s="173" t="s">
        <v>179</v>
      </c>
      <c r="E15" s="176">
        <v>179</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1551</v>
      </c>
      <c r="C16" s="138" t="s">
        <v>1552</v>
      </c>
      <c r="D16" s="173" t="s">
        <v>179</v>
      </c>
      <c r="E16" s="176">
        <v>125</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1553</v>
      </c>
      <c r="C17" s="138" t="s">
        <v>1554</v>
      </c>
      <c r="D17" s="173" t="s">
        <v>131</v>
      </c>
      <c r="E17" s="176">
        <v>104.1</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170</v>
      </c>
      <c r="C18" s="138" t="s">
        <v>171</v>
      </c>
      <c r="D18" s="173" t="s">
        <v>131</v>
      </c>
      <c r="E18" s="176">
        <v>104.4</v>
      </c>
      <c r="F18" s="176"/>
      <c r="G18" s="176">
        <f t="shared" si="0"/>
        <v>0</v>
      </c>
      <c r="H18" s="173"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1555</v>
      </c>
      <c r="C19" s="138" t="s">
        <v>1556</v>
      </c>
      <c r="D19" s="173" t="s">
        <v>131</v>
      </c>
      <c r="E19" s="176">
        <v>48</v>
      </c>
      <c r="F19" s="176"/>
      <c r="G19" s="176">
        <f t="shared" si="0"/>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1557</v>
      </c>
      <c r="C20" s="138" t="s">
        <v>1558</v>
      </c>
      <c r="D20" s="173" t="s">
        <v>263</v>
      </c>
      <c r="E20" s="176">
        <v>20</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1" t="s">
        <v>121</v>
      </c>
      <c r="B21" s="123" t="s">
        <v>51</v>
      </c>
      <c r="C21" s="140" t="s">
        <v>52</v>
      </c>
      <c r="D21" s="174"/>
      <c r="E21" s="177"/>
      <c r="F21" s="177"/>
      <c r="G21" s="177">
        <f>SUMIF(R22:R22,"&lt;&gt;NOR",G22:G22)</f>
        <v>0</v>
      </c>
      <c r="H21" s="174"/>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13</v>
      </c>
      <c r="B22" s="122" t="s">
        <v>1559</v>
      </c>
      <c r="C22" s="138" t="s">
        <v>1560</v>
      </c>
      <c r="D22" s="173" t="s">
        <v>131</v>
      </c>
      <c r="E22" s="176">
        <v>21.6</v>
      </c>
      <c r="F22" s="176"/>
      <c r="G22" s="176">
        <f>F22*E22</f>
        <v>0</v>
      </c>
      <c r="H22" s="173" t="s">
        <v>1523</v>
      </c>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79</v>
      </c>
      <c r="C23" s="140" t="s">
        <v>80</v>
      </c>
      <c r="D23" s="174"/>
      <c r="E23" s="177"/>
      <c r="F23" s="177"/>
      <c r="G23" s="177">
        <f>SUMIF(R24:R54,"&lt;&gt;NOR",G24:G54)</f>
        <v>0</v>
      </c>
      <c r="H23" s="174"/>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14</v>
      </c>
      <c r="B24" s="122" t="s">
        <v>1561</v>
      </c>
      <c r="C24" s="138" t="s">
        <v>1562</v>
      </c>
      <c r="D24" s="173" t="s">
        <v>263</v>
      </c>
      <c r="E24" s="176">
        <v>145</v>
      </c>
      <c r="F24" s="176"/>
      <c r="G24" s="176">
        <f t="shared" ref="G24:G54" si="1">F24*E24</f>
        <v>0</v>
      </c>
      <c r="H24" s="173" t="s">
        <v>1523</v>
      </c>
      <c r="I24" s="119"/>
      <c r="J24" s="119"/>
      <c r="K24" s="119"/>
      <c r="L24" s="119"/>
      <c r="M24" s="119"/>
      <c r="N24" s="119"/>
      <c r="O24" s="119"/>
      <c r="P24" s="119"/>
      <c r="Q24" s="119"/>
      <c r="R24" s="119" t="s">
        <v>126</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15</v>
      </c>
      <c r="B25" s="122" t="s">
        <v>1563</v>
      </c>
      <c r="C25" s="138" t="s">
        <v>1564</v>
      </c>
      <c r="D25" s="173" t="s">
        <v>263</v>
      </c>
      <c r="E25" s="176">
        <v>202</v>
      </c>
      <c r="F25" s="176"/>
      <c r="G25" s="176">
        <f t="shared" si="1"/>
        <v>0</v>
      </c>
      <c r="H25" s="173" t="s">
        <v>1523</v>
      </c>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16</v>
      </c>
      <c r="B26" s="122" t="s">
        <v>1565</v>
      </c>
      <c r="C26" s="138" t="s">
        <v>1566</v>
      </c>
      <c r="D26" s="173" t="s">
        <v>263</v>
      </c>
      <c r="E26" s="176">
        <v>89</v>
      </c>
      <c r="F26" s="176"/>
      <c r="G26" s="176">
        <f t="shared" si="1"/>
        <v>0</v>
      </c>
      <c r="H26" s="173" t="s">
        <v>1523</v>
      </c>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17</v>
      </c>
      <c r="B27" s="122" t="s">
        <v>1567</v>
      </c>
      <c r="C27" s="138" t="s">
        <v>1568</v>
      </c>
      <c r="D27" s="173" t="s">
        <v>263</v>
      </c>
      <c r="E27" s="176">
        <v>182</v>
      </c>
      <c r="F27" s="176"/>
      <c r="G27" s="176">
        <f t="shared" si="1"/>
        <v>0</v>
      </c>
      <c r="H27" s="173" t="s">
        <v>1523</v>
      </c>
      <c r="I27" s="119"/>
      <c r="J27" s="119"/>
      <c r="K27" s="119"/>
      <c r="L27" s="119"/>
      <c r="M27" s="119"/>
      <c r="N27" s="119"/>
      <c r="O27" s="119"/>
      <c r="P27" s="119"/>
      <c r="Q27" s="119"/>
      <c r="R27" s="119" t="s">
        <v>128</v>
      </c>
      <c r="S27" s="119">
        <v>0</v>
      </c>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18</v>
      </c>
      <c r="B28" s="122" t="s">
        <v>1569</v>
      </c>
      <c r="C28" s="138" t="s">
        <v>1570</v>
      </c>
      <c r="D28" s="173" t="s">
        <v>263</v>
      </c>
      <c r="E28" s="176">
        <v>55</v>
      </c>
      <c r="F28" s="176"/>
      <c r="G28" s="176">
        <f t="shared" si="1"/>
        <v>0</v>
      </c>
      <c r="H28" s="173" t="s">
        <v>1523</v>
      </c>
      <c r="I28" s="119"/>
      <c r="J28" s="119"/>
      <c r="K28" s="119"/>
      <c r="L28" s="119"/>
      <c r="M28" s="119"/>
      <c r="N28" s="119"/>
      <c r="O28" s="119"/>
      <c r="P28" s="119"/>
      <c r="Q28" s="119"/>
      <c r="R28" s="119" t="s">
        <v>126</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19</v>
      </c>
      <c r="B29" s="122" t="s">
        <v>1571</v>
      </c>
      <c r="C29" s="138" t="s">
        <v>1572</v>
      </c>
      <c r="D29" s="173" t="s">
        <v>263</v>
      </c>
      <c r="E29" s="176">
        <v>3</v>
      </c>
      <c r="F29" s="176"/>
      <c r="G29" s="176">
        <f t="shared" si="1"/>
        <v>0</v>
      </c>
      <c r="H29" s="173" t="s">
        <v>1523</v>
      </c>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20</v>
      </c>
      <c r="B30" s="122" t="s">
        <v>1573</v>
      </c>
      <c r="C30" s="138" t="s">
        <v>1574</v>
      </c>
      <c r="D30" s="173" t="s">
        <v>263</v>
      </c>
      <c r="E30" s="176">
        <v>32</v>
      </c>
      <c r="F30" s="176"/>
      <c r="G30" s="176">
        <f t="shared" si="1"/>
        <v>0</v>
      </c>
      <c r="H30" s="173" t="s">
        <v>1523</v>
      </c>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21</v>
      </c>
      <c r="B31" s="122" t="s">
        <v>1575</v>
      </c>
      <c r="C31" s="138" t="s">
        <v>1576</v>
      </c>
      <c r="D31" s="173" t="s">
        <v>263</v>
      </c>
      <c r="E31" s="176">
        <v>82</v>
      </c>
      <c r="F31" s="176"/>
      <c r="G31" s="176">
        <f t="shared" si="1"/>
        <v>0</v>
      </c>
      <c r="H31" s="173" t="s">
        <v>1523</v>
      </c>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22</v>
      </c>
      <c r="B32" s="122" t="s">
        <v>1577</v>
      </c>
      <c r="C32" s="138" t="s">
        <v>1578</v>
      </c>
      <c r="D32" s="173" t="s">
        <v>263</v>
      </c>
      <c r="E32" s="176">
        <v>91</v>
      </c>
      <c r="F32" s="176"/>
      <c r="G32" s="176">
        <f t="shared" si="1"/>
        <v>0</v>
      </c>
      <c r="H32" s="173" t="s">
        <v>1523</v>
      </c>
      <c r="I32" s="119"/>
      <c r="J32" s="119"/>
      <c r="K32" s="119"/>
      <c r="L32" s="119"/>
      <c r="M32" s="119"/>
      <c r="N32" s="119"/>
      <c r="O32" s="119"/>
      <c r="P32" s="119"/>
      <c r="Q32" s="119"/>
      <c r="R32" s="119" t="s">
        <v>126</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22.5" outlineLevel="1">
      <c r="A33" s="120">
        <v>23</v>
      </c>
      <c r="B33" s="122" t="s">
        <v>1579</v>
      </c>
      <c r="C33" s="138" t="s">
        <v>1580</v>
      </c>
      <c r="D33" s="173" t="s">
        <v>263</v>
      </c>
      <c r="E33" s="176">
        <v>9</v>
      </c>
      <c r="F33" s="176"/>
      <c r="G33" s="176">
        <f t="shared" si="1"/>
        <v>0</v>
      </c>
      <c r="H33" s="173" t="s">
        <v>1523</v>
      </c>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24</v>
      </c>
      <c r="B34" s="122" t="s">
        <v>1581</v>
      </c>
      <c r="C34" s="138" t="s">
        <v>1582</v>
      </c>
      <c r="D34" s="173" t="s">
        <v>263</v>
      </c>
      <c r="E34" s="176">
        <v>62</v>
      </c>
      <c r="F34" s="176"/>
      <c r="G34" s="176">
        <f t="shared" si="1"/>
        <v>0</v>
      </c>
      <c r="H34" s="173" t="s">
        <v>1523</v>
      </c>
      <c r="I34" s="119"/>
      <c r="J34" s="119"/>
      <c r="K34" s="119"/>
      <c r="L34" s="119"/>
      <c r="M34" s="119"/>
      <c r="N34" s="119"/>
      <c r="O34" s="119"/>
      <c r="P34" s="119"/>
      <c r="Q34" s="119"/>
      <c r="R34" s="119" t="s">
        <v>126</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22.5" outlineLevel="1">
      <c r="A35" s="120">
        <v>25</v>
      </c>
      <c r="B35" s="122" t="s">
        <v>1583</v>
      </c>
      <c r="C35" s="138" t="s">
        <v>1584</v>
      </c>
      <c r="D35" s="173" t="s">
        <v>263</v>
      </c>
      <c r="E35" s="176">
        <v>22</v>
      </c>
      <c r="F35" s="176"/>
      <c r="G35" s="176">
        <f t="shared" si="1"/>
        <v>0</v>
      </c>
      <c r="H35" s="173" t="s">
        <v>1523</v>
      </c>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26</v>
      </c>
      <c r="B36" s="122" t="s">
        <v>1585</v>
      </c>
      <c r="C36" s="138" t="s">
        <v>1586</v>
      </c>
      <c r="D36" s="173" t="s">
        <v>125</v>
      </c>
      <c r="E36" s="176">
        <v>31</v>
      </c>
      <c r="F36" s="176"/>
      <c r="G36" s="176">
        <f t="shared" si="1"/>
        <v>0</v>
      </c>
      <c r="H36" s="173" t="s">
        <v>1522</v>
      </c>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ht="22.5" outlineLevel="1">
      <c r="A37" s="120">
        <v>27</v>
      </c>
      <c r="B37" s="122" t="s">
        <v>1585</v>
      </c>
      <c r="C37" s="441" t="s">
        <v>4139</v>
      </c>
      <c r="D37" s="173" t="s">
        <v>125</v>
      </c>
      <c r="E37" s="176">
        <v>69</v>
      </c>
      <c r="F37" s="176"/>
      <c r="G37" s="176">
        <f t="shared" si="1"/>
        <v>0</v>
      </c>
      <c r="H37" s="173" t="s">
        <v>1522</v>
      </c>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28</v>
      </c>
      <c r="B38" s="122" t="s">
        <v>1587</v>
      </c>
      <c r="C38" s="138" t="s">
        <v>1588</v>
      </c>
      <c r="D38" s="173" t="s">
        <v>125</v>
      </c>
      <c r="E38" s="176">
        <v>21</v>
      </c>
      <c r="F38" s="176"/>
      <c r="G38" s="176">
        <f t="shared" si="1"/>
        <v>0</v>
      </c>
      <c r="H38" s="173" t="s">
        <v>1523</v>
      </c>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29</v>
      </c>
      <c r="B39" s="122" t="s">
        <v>1585</v>
      </c>
      <c r="C39" s="138" t="s">
        <v>1589</v>
      </c>
      <c r="D39" s="173" t="s">
        <v>125</v>
      </c>
      <c r="E39" s="176">
        <v>1</v>
      </c>
      <c r="F39" s="176"/>
      <c r="G39" s="176">
        <f t="shared" si="1"/>
        <v>0</v>
      </c>
      <c r="H39" s="173" t="s">
        <v>1522</v>
      </c>
      <c r="I39" s="119"/>
      <c r="J39" s="119"/>
      <c r="K39" s="119"/>
      <c r="L39" s="119"/>
      <c r="M39" s="119"/>
      <c r="N39" s="119"/>
      <c r="O39" s="119"/>
      <c r="P39" s="119"/>
      <c r="Q39" s="119"/>
      <c r="R39" s="119" t="s">
        <v>126</v>
      </c>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30</v>
      </c>
      <c r="B40" s="122" t="s">
        <v>1585</v>
      </c>
      <c r="C40" s="138" t="s">
        <v>1590</v>
      </c>
      <c r="D40" s="173" t="s">
        <v>125</v>
      </c>
      <c r="E40" s="176">
        <v>10</v>
      </c>
      <c r="F40" s="176"/>
      <c r="G40" s="176">
        <f t="shared" si="1"/>
        <v>0</v>
      </c>
      <c r="H40" s="173" t="s">
        <v>1522</v>
      </c>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22.5" outlineLevel="1">
      <c r="A41" s="120">
        <v>31</v>
      </c>
      <c r="B41" s="122" t="s">
        <v>1585</v>
      </c>
      <c r="C41" s="138" t="s">
        <v>1591</v>
      </c>
      <c r="D41" s="173" t="s">
        <v>125</v>
      </c>
      <c r="E41" s="176">
        <v>2</v>
      </c>
      <c r="F41" s="176"/>
      <c r="G41" s="176">
        <f t="shared" si="1"/>
        <v>0</v>
      </c>
      <c r="H41" s="173" t="s">
        <v>1522</v>
      </c>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32</v>
      </c>
      <c r="B42" s="122" t="s">
        <v>1585</v>
      </c>
      <c r="C42" s="138" t="s">
        <v>1592</v>
      </c>
      <c r="D42" s="173" t="s">
        <v>125</v>
      </c>
      <c r="E42" s="176">
        <v>1</v>
      </c>
      <c r="F42" s="176"/>
      <c r="G42" s="176">
        <f t="shared" si="1"/>
        <v>0</v>
      </c>
      <c r="H42" s="173" t="s">
        <v>1522</v>
      </c>
      <c r="I42" s="119"/>
      <c r="J42" s="119"/>
      <c r="K42" s="119"/>
      <c r="L42" s="119"/>
      <c r="M42" s="119"/>
      <c r="N42" s="119"/>
      <c r="O42" s="119"/>
      <c r="P42" s="119"/>
      <c r="Q42" s="119"/>
      <c r="R42" s="119" t="s">
        <v>126</v>
      </c>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33</v>
      </c>
      <c r="B43" s="122" t="s">
        <v>1585</v>
      </c>
      <c r="C43" s="138" t="s">
        <v>1593</v>
      </c>
      <c r="D43" s="173" t="s">
        <v>125</v>
      </c>
      <c r="E43" s="176">
        <v>13</v>
      </c>
      <c r="F43" s="176"/>
      <c r="G43" s="176">
        <f t="shared" si="1"/>
        <v>0</v>
      </c>
      <c r="H43" s="173" t="s">
        <v>1522</v>
      </c>
      <c r="I43" s="119"/>
      <c r="J43" s="119"/>
      <c r="K43" s="119"/>
      <c r="L43" s="119"/>
      <c r="M43" s="119"/>
      <c r="N43" s="119"/>
      <c r="O43" s="119"/>
      <c r="P43" s="119"/>
      <c r="Q43" s="119"/>
      <c r="R43" s="119" t="s">
        <v>128</v>
      </c>
      <c r="S43" s="119">
        <v>0</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34</v>
      </c>
      <c r="B44" s="122" t="s">
        <v>1585</v>
      </c>
      <c r="C44" s="138" t="s">
        <v>1594</v>
      </c>
      <c r="D44" s="173" t="s">
        <v>125</v>
      </c>
      <c r="E44" s="176">
        <v>26</v>
      </c>
      <c r="F44" s="176"/>
      <c r="G44" s="176">
        <f t="shared" si="1"/>
        <v>0</v>
      </c>
      <c r="H44" s="173" t="s">
        <v>1522</v>
      </c>
      <c r="I44" s="119"/>
      <c r="J44" s="119"/>
      <c r="K44" s="119"/>
      <c r="L44" s="119"/>
      <c r="M44" s="119"/>
      <c r="N44" s="119"/>
      <c r="O44" s="119"/>
      <c r="P44" s="119"/>
      <c r="Q44" s="119"/>
      <c r="R44" s="119" t="s">
        <v>128</v>
      </c>
      <c r="S44" s="119">
        <v>0</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35</v>
      </c>
      <c r="B45" s="122" t="s">
        <v>1595</v>
      </c>
      <c r="C45" s="138" t="s">
        <v>1596</v>
      </c>
      <c r="D45" s="173" t="s">
        <v>125</v>
      </c>
      <c r="E45" s="176">
        <v>10</v>
      </c>
      <c r="F45" s="176"/>
      <c r="G45" s="176">
        <f t="shared" si="1"/>
        <v>0</v>
      </c>
      <c r="H45" s="173" t="s">
        <v>1523</v>
      </c>
      <c r="I45" s="119"/>
      <c r="J45" s="119"/>
      <c r="K45" s="119"/>
      <c r="L45" s="119"/>
      <c r="M45" s="119"/>
      <c r="N45" s="119"/>
      <c r="O45" s="119"/>
      <c r="P45" s="119"/>
      <c r="Q45" s="119"/>
      <c r="R45" s="119" t="s">
        <v>126</v>
      </c>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36</v>
      </c>
      <c r="B46" s="122" t="s">
        <v>1597</v>
      </c>
      <c r="C46" s="138" t="s">
        <v>1598</v>
      </c>
      <c r="D46" s="173" t="s">
        <v>125</v>
      </c>
      <c r="E46" s="176">
        <v>60</v>
      </c>
      <c r="F46" s="176"/>
      <c r="G46" s="176">
        <f t="shared" si="1"/>
        <v>0</v>
      </c>
      <c r="H46" s="173" t="s">
        <v>1523</v>
      </c>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37</v>
      </c>
      <c r="B47" s="122" t="s">
        <v>1599</v>
      </c>
      <c r="C47" s="138" t="s">
        <v>1600</v>
      </c>
      <c r="D47" s="173" t="s">
        <v>125</v>
      </c>
      <c r="E47" s="176">
        <v>40</v>
      </c>
      <c r="F47" s="176"/>
      <c r="G47" s="176">
        <f t="shared" si="1"/>
        <v>0</v>
      </c>
      <c r="H47" s="173" t="s">
        <v>1523</v>
      </c>
      <c r="I47" s="119"/>
      <c r="J47" s="119"/>
      <c r="K47" s="119"/>
      <c r="L47" s="119"/>
      <c r="M47" s="119"/>
      <c r="N47" s="119"/>
      <c r="O47" s="119"/>
      <c r="P47" s="119"/>
      <c r="Q47" s="119"/>
      <c r="R47" s="119" t="s">
        <v>126</v>
      </c>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38</v>
      </c>
      <c r="B48" s="122" t="s">
        <v>1601</v>
      </c>
      <c r="C48" s="138" t="s">
        <v>1602</v>
      </c>
      <c r="D48" s="173" t="s">
        <v>125</v>
      </c>
      <c r="E48" s="176">
        <v>25</v>
      </c>
      <c r="F48" s="176"/>
      <c r="G48" s="176">
        <f t="shared" si="1"/>
        <v>0</v>
      </c>
      <c r="H48" s="173" t="s">
        <v>1523</v>
      </c>
      <c r="I48" s="119"/>
      <c r="J48" s="119"/>
      <c r="K48" s="119"/>
      <c r="L48" s="119"/>
      <c r="M48" s="119"/>
      <c r="N48" s="119"/>
      <c r="O48" s="119"/>
      <c r="P48" s="119"/>
      <c r="Q48" s="119"/>
      <c r="R48" s="119" t="s">
        <v>128</v>
      </c>
      <c r="S48" s="119">
        <v>0</v>
      </c>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39</v>
      </c>
      <c r="B49" s="122" t="s">
        <v>1603</v>
      </c>
      <c r="C49" s="138" t="s">
        <v>1604</v>
      </c>
      <c r="D49" s="173" t="s">
        <v>125</v>
      </c>
      <c r="E49" s="176">
        <v>4</v>
      </c>
      <c r="F49" s="176"/>
      <c r="G49" s="176">
        <f t="shared" si="1"/>
        <v>0</v>
      </c>
      <c r="H49" s="173" t="s">
        <v>1523</v>
      </c>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40</v>
      </c>
      <c r="B50" s="122" t="s">
        <v>1585</v>
      </c>
      <c r="C50" s="138" t="s">
        <v>1605</v>
      </c>
      <c r="D50" s="173" t="s">
        <v>125</v>
      </c>
      <c r="E50" s="176">
        <v>15</v>
      </c>
      <c r="F50" s="176"/>
      <c r="G50" s="176">
        <f t="shared" si="1"/>
        <v>0</v>
      </c>
      <c r="H50" s="173" t="s">
        <v>1522</v>
      </c>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41</v>
      </c>
      <c r="B51" s="122" t="s">
        <v>1585</v>
      </c>
      <c r="C51" s="138" t="s">
        <v>1606</v>
      </c>
      <c r="D51" s="173" t="s">
        <v>263</v>
      </c>
      <c r="E51" s="176">
        <v>165</v>
      </c>
      <c r="F51" s="176"/>
      <c r="G51" s="176">
        <f t="shared" si="1"/>
        <v>0</v>
      </c>
      <c r="H51" s="173" t="s">
        <v>1522</v>
      </c>
      <c r="I51" s="119"/>
      <c r="J51" s="119"/>
      <c r="K51" s="119"/>
      <c r="L51" s="119"/>
      <c r="M51" s="119"/>
      <c r="N51" s="119"/>
      <c r="O51" s="119"/>
      <c r="P51" s="119"/>
      <c r="Q51" s="119"/>
      <c r="R51" s="119" t="s">
        <v>175</v>
      </c>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42</v>
      </c>
      <c r="B52" s="122" t="s">
        <v>1585</v>
      </c>
      <c r="C52" s="138" t="s">
        <v>1607</v>
      </c>
      <c r="D52" s="173" t="s">
        <v>263</v>
      </c>
      <c r="E52" s="176">
        <v>165</v>
      </c>
      <c r="F52" s="176"/>
      <c r="G52" s="176">
        <f t="shared" si="1"/>
        <v>0</v>
      </c>
      <c r="H52" s="173" t="s">
        <v>1522</v>
      </c>
      <c r="I52" s="119"/>
      <c r="J52" s="119"/>
      <c r="K52" s="119"/>
      <c r="L52" s="119"/>
      <c r="M52" s="119"/>
      <c r="N52" s="119"/>
      <c r="O52" s="119"/>
      <c r="P52" s="119"/>
      <c r="Q52" s="119"/>
      <c r="R52" s="119" t="s">
        <v>128</v>
      </c>
      <c r="S52" s="119">
        <v>0</v>
      </c>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c r="A53" s="120">
        <v>43</v>
      </c>
      <c r="B53" s="122" t="s">
        <v>1608</v>
      </c>
      <c r="C53" s="138" t="s">
        <v>1609</v>
      </c>
      <c r="D53" s="173" t="s">
        <v>263</v>
      </c>
      <c r="E53" s="176">
        <v>974</v>
      </c>
      <c r="F53" s="176"/>
      <c r="G53" s="176">
        <f t="shared" si="1"/>
        <v>0</v>
      </c>
      <c r="H53" s="173" t="s">
        <v>1523</v>
      </c>
      <c r="I53" s="119"/>
      <c r="R53" t="s">
        <v>122</v>
      </c>
    </row>
    <row r="54" spans="1:47" outlineLevel="1">
      <c r="A54" s="120">
        <v>44</v>
      </c>
      <c r="B54" s="122" t="s">
        <v>1610</v>
      </c>
      <c r="C54" s="138" t="s">
        <v>1611</v>
      </c>
      <c r="D54" s="173" t="s">
        <v>207</v>
      </c>
      <c r="E54" s="176">
        <v>2.2999999999999998</v>
      </c>
      <c r="F54" s="176"/>
      <c r="G54" s="176">
        <f t="shared" si="1"/>
        <v>0</v>
      </c>
      <c r="H54" s="173" t="s">
        <v>1523</v>
      </c>
      <c r="I54" s="119"/>
      <c r="J54" s="119"/>
      <c r="K54" s="119"/>
      <c r="L54" s="119"/>
      <c r="M54" s="119"/>
      <c r="N54" s="119"/>
      <c r="O54" s="119"/>
      <c r="P54" s="119"/>
      <c r="Q54" s="119"/>
      <c r="R54" s="119" t="s">
        <v>126</v>
      </c>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1" t="s">
        <v>121</v>
      </c>
      <c r="B55" s="123" t="s">
        <v>1612</v>
      </c>
      <c r="C55" s="140" t="s">
        <v>1613</v>
      </c>
      <c r="D55" s="174"/>
      <c r="E55" s="177"/>
      <c r="F55" s="177"/>
      <c r="G55" s="177">
        <f>SUMIF(R56:R104,"&lt;&gt;NOR",G56:G104)</f>
        <v>0</v>
      </c>
      <c r="H55" s="174"/>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45</v>
      </c>
      <c r="B56" s="122" t="s">
        <v>1614</v>
      </c>
      <c r="C56" s="138" t="s">
        <v>1615</v>
      </c>
      <c r="D56" s="173" t="s">
        <v>263</v>
      </c>
      <c r="E56" s="176">
        <v>877</v>
      </c>
      <c r="F56" s="176"/>
      <c r="G56" s="176">
        <f t="shared" ref="G56:G104" si="2">F56*E56</f>
        <v>0</v>
      </c>
      <c r="H56" s="173" t="s">
        <v>1523</v>
      </c>
      <c r="I56" s="119"/>
      <c r="J56" s="119"/>
      <c r="K56" s="119"/>
      <c r="L56" s="119"/>
      <c r="M56" s="119"/>
      <c r="N56" s="119"/>
      <c r="O56" s="119"/>
      <c r="P56" s="119"/>
      <c r="Q56" s="119"/>
      <c r="R56" s="119" t="s">
        <v>128</v>
      </c>
      <c r="S56" s="119">
        <v>0</v>
      </c>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46</v>
      </c>
      <c r="B57" s="122" t="s">
        <v>1616</v>
      </c>
      <c r="C57" s="138" t="s">
        <v>1617</v>
      </c>
      <c r="D57" s="173" t="s">
        <v>263</v>
      </c>
      <c r="E57" s="176">
        <v>95</v>
      </c>
      <c r="F57" s="176"/>
      <c r="G57" s="176">
        <f t="shared" si="2"/>
        <v>0</v>
      </c>
      <c r="H57" s="173" t="s">
        <v>1523</v>
      </c>
      <c r="I57" s="119"/>
      <c r="J57" s="119"/>
      <c r="K57" s="119"/>
      <c r="L57" s="119"/>
      <c r="M57" s="119"/>
      <c r="N57" s="119"/>
      <c r="O57" s="119"/>
      <c r="P57" s="119"/>
      <c r="Q57" s="119"/>
      <c r="R57" s="119" t="s">
        <v>128</v>
      </c>
      <c r="S57" s="119">
        <v>0</v>
      </c>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47</v>
      </c>
      <c r="B58" s="122" t="s">
        <v>1618</v>
      </c>
      <c r="C58" s="138" t="s">
        <v>1619</v>
      </c>
      <c r="D58" s="173" t="s">
        <v>263</v>
      </c>
      <c r="E58" s="176">
        <v>81</v>
      </c>
      <c r="F58" s="176"/>
      <c r="G58" s="176">
        <f t="shared" si="2"/>
        <v>0</v>
      </c>
      <c r="H58" s="173" t="s">
        <v>1523</v>
      </c>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48</v>
      </c>
      <c r="B59" s="122" t="s">
        <v>1620</v>
      </c>
      <c r="C59" s="138" t="s">
        <v>1621</v>
      </c>
      <c r="D59" s="173" t="s">
        <v>263</v>
      </c>
      <c r="E59" s="176">
        <v>85</v>
      </c>
      <c r="F59" s="176"/>
      <c r="G59" s="176">
        <f t="shared" si="2"/>
        <v>0</v>
      </c>
      <c r="H59" s="173" t="s">
        <v>1523</v>
      </c>
      <c r="I59" s="119"/>
      <c r="J59" s="119"/>
      <c r="K59" s="119"/>
      <c r="L59" s="119"/>
      <c r="M59" s="119"/>
      <c r="N59" s="119"/>
      <c r="O59" s="119"/>
      <c r="P59" s="119"/>
      <c r="Q59" s="119"/>
      <c r="R59" s="119" t="s">
        <v>128</v>
      </c>
      <c r="S59" s="119">
        <v>0</v>
      </c>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49</v>
      </c>
      <c r="B60" s="122" t="s">
        <v>1622</v>
      </c>
      <c r="C60" s="138" t="s">
        <v>1623</v>
      </c>
      <c r="D60" s="173" t="s">
        <v>263</v>
      </c>
      <c r="E60" s="176">
        <v>2</v>
      </c>
      <c r="F60" s="176"/>
      <c r="G60" s="176">
        <f t="shared" si="2"/>
        <v>0</v>
      </c>
      <c r="H60" s="173" t="s">
        <v>1523</v>
      </c>
      <c r="I60" s="119"/>
      <c r="J60" s="119"/>
      <c r="K60" s="119"/>
      <c r="L60" s="119"/>
      <c r="M60" s="119"/>
      <c r="N60" s="119"/>
      <c r="O60" s="119"/>
      <c r="P60" s="119"/>
      <c r="Q60" s="119"/>
      <c r="R60" s="119" t="s">
        <v>128</v>
      </c>
      <c r="S60" s="119">
        <v>0</v>
      </c>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50</v>
      </c>
      <c r="B61" s="122" t="s">
        <v>1624</v>
      </c>
      <c r="C61" s="138" t="s">
        <v>1625</v>
      </c>
      <c r="D61" s="173" t="s">
        <v>263</v>
      </c>
      <c r="E61" s="176">
        <v>19</v>
      </c>
      <c r="F61" s="176"/>
      <c r="G61" s="176">
        <f t="shared" si="2"/>
        <v>0</v>
      </c>
      <c r="H61" s="173" t="s">
        <v>1523</v>
      </c>
      <c r="I61" s="119"/>
      <c r="J61" s="119"/>
      <c r="K61" s="119"/>
      <c r="L61" s="119"/>
      <c r="M61" s="119"/>
      <c r="N61" s="119"/>
      <c r="O61" s="119"/>
      <c r="P61" s="119"/>
      <c r="Q61" s="119"/>
      <c r="R61" s="119" t="s">
        <v>128</v>
      </c>
      <c r="S61" s="119">
        <v>0</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ht="22.5" outlineLevel="1">
      <c r="A62" s="120">
        <v>51</v>
      </c>
      <c r="B62" s="122" t="s">
        <v>1585</v>
      </c>
      <c r="C62" s="138" t="s">
        <v>1626</v>
      </c>
      <c r="D62" s="173" t="s">
        <v>263</v>
      </c>
      <c r="E62" s="176">
        <v>877</v>
      </c>
      <c r="F62" s="176"/>
      <c r="G62" s="176">
        <f t="shared" si="2"/>
        <v>0</v>
      </c>
      <c r="H62" s="173" t="s">
        <v>1522</v>
      </c>
      <c r="I62" s="119"/>
      <c r="J62" s="119"/>
      <c r="K62" s="119"/>
      <c r="L62" s="119"/>
      <c r="M62" s="119"/>
      <c r="N62" s="119"/>
      <c r="O62" s="119"/>
      <c r="P62" s="119"/>
      <c r="Q62" s="119"/>
      <c r="R62" s="119" t="s">
        <v>128</v>
      </c>
      <c r="S62" s="119">
        <v>0</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ht="22.5" outlineLevel="1">
      <c r="A63" s="120">
        <v>52</v>
      </c>
      <c r="B63" s="122" t="s">
        <v>1585</v>
      </c>
      <c r="C63" s="138" t="s">
        <v>1627</v>
      </c>
      <c r="D63" s="173" t="s">
        <v>263</v>
      </c>
      <c r="E63" s="176">
        <v>95</v>
      </c>
      <c r="F63" s="176"/>
      <c r="G63" s="176">
        <f t="shared" si="2"/>
        <v>0</v>
      </c>
      <c r="H63" s="173" t="s">
        <v>1522</v>
      </c>
      <c r="I63" s="119"/>
      <c r="J63" s="119"/>
      <c r="K63" s="119"/>
      <c r="L63" s="119"/>
      <c r="M63" s="119"/>
      <c r="N63" s="119"/>
      <c r="O63" s="119"/>
      <c r="P63" s="119"/>
      <c r="Q63" s="119"/>
      <c r="R63" s="119" t="s">
        <v>128</v>
      </c>
      <c r="S63" s="119">
        <v>0</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ht="22.5" outlineLevel="1">
      <c r="A64" s="120">
        <v>53</v>
      </c>
      <c r="B64" s="122" t="s">
        <v>1585</v>
      </c>
      <c r="C64" s="138" t="s">
        <v>1628</v>
      </c>
      <c r="D64" s="173" t="s">
        <v>263</v>
      </c>
      <c r="E64" s="176">
        <v>81</v>
      </c>
      <c r="F64" s="176"/>
      <c r="G64" s="176">
        <f t="shared" si="2"/>
        <v>0</v>
      </c>
      <c r="H64" s="173" t="s">
        <v>1522</v>
      </c>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ht="22.5" outlineLevel="1">
      <c r="A65" s="120">
        <v>54</v>
      </c>
      <c r="B65" s="122" t="s">
        <v>1585</v>
      </c>
      <c r="C65" s="138" t="s">
        <v>1629</v>
      </c>
      <c r="D65" s="173" t="s">
        <v>263</v>
      </c>
      <c r="E65" s="176">
        <v>85</v>
      </c>
      <c r="F65" s="176"/>
      <c r="G65" s="176">
        <f t="shared" si="2"/>
        <v>0</v>
      </c>
      <c r="H65" s="173" t="s">
        <v>1522</v>
      </c>
      <c r="I65" s="119"/>
      <c r="J65" s="119"/>
      <c r="K65" s="119"/>
      <c r="L65" s="119"/>
      <c r="M65" s="119"/>
      <c r="N65" s="119"/>
      <c r="O65" s="119"/>
      <c r="P65" s="119"/>
      <c r="Q65" s="119"/>
      <c r="R65" s="119" t="s">
        <v>126</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ht="22.5" outlineLevel="1">
      <c r="A66" s="120">
        <v>55</v>
      </c>
      <c r="B66" s="122" t="s">
        <v>1585</v>
      </c>
      <c r="C66" s="138" t="s">
        <v>1630</v>
      </c>
      <c r="D66" s="173" t="s">
        <v>263</v>
      </c>
      <c r="E66" s="176">
        <v>2</v>
      </c>
      <c r="F66" s="176"/>
      <c r="G66" s="176">
        <f t="shared" si="2"/>
        <v>0</v>
      </c>
      <c r="H66" s="173" t="s">
        <v>1522</v>
      </c>
      <c r="I66" s="119"/>
      <c r="J66" s="119"/>
      <c r="K66" s="119"/>
      <c r="L66" s="119"/>
      <c r="M66" s="119"/>
      <c r="N66" s="119"/>
      <c r="O66" s="119"/>
      <c r="P66" s="119"/>
      <c r="Q66" s="119"/>
      <c r="R66" s="119" t="s">
        <v>128</v>
      </c>
      <c r="S66" s="119">
        <v>0</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22.5" outlineLevel="1">
      <c r="A67" s="120">
        <v>56</v>
      </c>
      <c r="B67" s="122" t="s">
        <v>1585</v>
      </c>
      <c r="C67" s="138" t="s">
        <v>1631</v>
      </c>
      <c r="D67" s="173" t="s">
        <v>263</v>
      </c>
      <c r="E67" s="176">
        <v>19</v>
      </c>
      <c r="F67" s="176"/>
      <c r="G67" s="176">
        <f t="shared" si="2"/>
        <v>0</v>
      </c>
      <c r="H67" s="173" t="s">
        <v>1522</v>
      </c>
      <c r="I67" s="119"/>
      <c r="J67" s="119"/>
      <c r="K67" s="119"/>
      <c r="L67" s="119"/>
      <c r="M67" s="119"/>
      <c r="N67" s="119"/>
      <c r="O67" s="119"/>
      <c r="P67" s="119"/>
      <c r="Q67" s="119"/>
      <c r="R67" s="119" t="s">
        <v>126</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v>57</v>
      </c>
      <c r="B68" s="122" t="s">
        <v>1632</v>
      </c>
      <c r="C68" s="138" t="s">
        <v>1633</v>
      </c>
      <c r="D68" s="173" t="s">
        <v>263</v>
      </c>
      <c r="E68" s="176">
        <v>38</v>
      </c>
      <c r="F68" s="176"/>
      <c r="G68" s="176">
        <f t="shared" si="2"/>
        <v>0</v>
      </c>
      <c r="H68" s="173" t="s">
        <v>1523</v>
      </c>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v>58</v>
      </c>
      <c r="B69" s="122" t="s">
        <v>1634</v>
      </c>
      <c r="C69" s="138" t="s">
        <v>1635</v>
      </c>
      <c r="D69" s="173" t="s">
        <v>263</v>
      </c>
      <c r="E69" s="176">
        <v>10</v>
      </c>
      <c r="F69" s="176"/>
      <c r="G69" s="176">
        <f t="shared" si="2"/>
        <v>0</v>
      </c>
      <c r="H69" s="173" t="s">
        <v>1523</v>
      </c>
      <c r="I69" s="119"/>
      <c r="J69" s="119"/>
      <c r="K69" s="119"/>
      <c r="L69" s="119"/>
      <c r="M69" s="119"/>
      <c r="N69" s="119"/>
      <c r="O69" s="119"/>
      <c r="P69" s="119"/>
      <c r="Q69" s="119"/>
      <c r="R69" s="119" t="s">
        <v>128</v>
      </c>
      <c r="S69" s="119">
        <v>0</v>
      </c>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v>59</v>
      </c>
      <c r="B70" s="122" t="s">
        <v>1585</v>
      </c>
      <c r="C70" s="138" t="s">
        <v>1636</v>
      </c>
      <c r="D70" s="173" t="s">
        <v>263</v>
      </c>
      <c r="E70" s="176">
        <v>35</v>
      </c>
      <c r="F70" s="176"/>
      <c r="G70" s="176">
        <f t="shared" si="2"/>
        <v>0</v>
      </c>
      <c r="H70" s="173" t="s">
        <v>1522</v>
      </c>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v>60</v>
      </c>
      <c r="B71" s="122" t="s">
        <v>1585</v>
      </c>
      <c r="C71" s="138" t="s">
        <v>1637</v>
      </c>
      <c r="D71" s="173" t="s">
        <v>125</v>
      </c>
      <c r="E71" s="176">
        <v>5</v>
      </c>
      <c r="F71" s="176"/>
      <c r="G71" s="176">
        <f t="shared" si="2"/>
        <v>0</v>
      </c>
      <c r="H71" s="173" t="s">
        <v>1522</v>
      </c>
      <c r="I71" s="119"/>
      <c r="J71" s="119"/>
      <c r="K71" s="119"/>
      <c r="L71" s="119"/>
      <c r="M71" s="119"/>
      <c r="N71" s="119"/>
      <c r="O71" s="119"/>
      <c r="P71" s="119"/>
      <c r="Q71" s="119"/>
      <c r="R71" s="119" t="s">
        <v>128</v>
      </c>
      <c r="S71" s="119">
        <v>0</v>
      </c>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61</v>
      </c>
      <c r="B72" s="122" t="s">
        <v>1585</v>
      </c>
      <c r="C72" s="138" t="s">
        <v>1638</v>
      </c>
      <c r="D72" s="173" t="s">
        <v>263</v>
      </c>
      <c r="E72" s="176">
        <v>38</v>
      </c>
      <c r="F72" s="176"/>
      <c r="G72" s="176">
        <f t="shared" si="2"/>
        <v>0</v>
      </c>
      <c r="H72" s="173" t="s">
        <v>1522</v>
      </c>
      <c r="I72" s="119"/>
      <c r="J72" s="119"/>
      <c r="K72" s="119"/>
      <c r="L72" s="119"/>
      <c r="M72" s="119"/>
      <c r="N72" s="119"/>
      <c r="O72" s="119"/>
      <c r="P72" s="119"/>
      <c r="Q72" s="119"/>
      <c r="R72" s="119" t="s">
        <v>126</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22.5" outlineLevel="1">
      <c r="A73" s="120">
        <v>62</v>
      </c>
      <c r="B73" s="122" t="s">
        <v>1585</v>
      </c>
      <c r="C73" s="138" t="s">
        <v>1639</v>
      </c>
      <c r="D73" s="173" t="s">
        <v>263</v>
      </c>
      <c r="E73" s="176">
        <v>10</v>
      </c>
      <c r="F73" s="176"/>
      <c r="G73" s="176">
        <f t="shared" si="2"/>
        <v>0</v>
      </c>
      <c r="H73" s="173" t="s">
        <v>1522</v>
      </c>
      <c r="I73" s="119"/>
      <c r="J73" s="119"/>
      <c r="K73" s="119"/>
      <c r="L73" s="119"/>
      <c r="M73" s="119"/>
      <c r="N73" s="119"/>
      <c r="O73" s="119"/>
      <c r="P73" s="119"/>
      <c r="Q73" s="119"/>
      <c r="R73" s="119" t="s">
        <v>128</v>
      </c>
      <c r="S73" s="119">
        <v>0</v>
      </c>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63</v>
      </c>
      <c r="B74" s="122" t="s">
        <v>1640</v>
      </c>
      <c r="C74" s="138" t="s">
        <v>1641</v>
      </c>
      <c r="D74" s="173" t="s">
        <v>125</v>
      </c>
      <c r="E74" s="176">
        <v>374</v>
      </c>
      <c r="F74" s="176"/>
      <c r="G74" s="176">
        <f t="shared" si="2"/>
        <v>0</v>
      </c>
      <c r="H74" s="173" t="s">
        <v>1523</v>
      </c>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22.5" outlineLevel="1">
      <c r="A75" s="120">
        <v>64</v>
      </c>
      <c r="B75" s="122" t="s">
        <v>1585</v>
      </c>
      <c r="C75" s="441" t="s">
        <v>4140</v>
      </c>
      <c r="D75" s="173" t="s">
        <v>125</v>
      </c>
      <c r="E75" s="176">
        <v>1</v>
      </c>
      <c r="F75" s="176"/>
      <c r="G75" s="176">
        <f t="shared" si="2"/>
        <v>0</v>
      </c>
      <c r="H75" s="173" t="s">
        <v>1522</v>
      </c>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v>65</v>
      </c>
      <c r="B76" s="122" t="s">
        <v>1585</v>
      </c>
      <c r="C76" s="138" t="s">
        <v>1642</v>
      </c>
      <c r="D76" s="173" t="s">
        <v>125</v>
      </c>
      <c r="E76" s="176">
        <v>9</v>
      </c>
      <c r="F76" s="176"/>
      <c r="G76" s="176">
        <f t="shared" si="2"/>
        <v>0</v>
      </c>
      <c r="H76" s="173" t="s">
        <v>1522</v>
      </c>
      <c r="I76" s="119"/>
      <c r="J76" s="119"/>
      <c r="K76" s="119"/>
      <c r="L76" s="119"/>
      <c r="M76" s="119"/>
      <c r="N76" s="119"/>
      <c r="O76" s="119"/>
      <c r="P76" s="119"/>
      <c r="Q76" s="119"/>
      <c r="R76" s="119" t="s">
        <v>128</v>
      </c>
      <c r="S76" s="119">
        <v>0</v>
      </c>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v>66</v>
      </c>
      <c r="B77" s="122" t="s">
        <v>43</v>
      </c>
      <c r="C77" s="138" t="s">
        <v>1643</v>
      </c>
      <c r="D77" s="173" t="s">
        <v>125</v>
      </c>
      <c r="E77" s="176">
        <v>3</v>
      </c>
      <c r="F77" s="176"/>
      <c r="G77" s="176">
        <f t="shared" si="2"/>
        <v>0</v>
      </c>
      <c r="H77" s="173" t="s">
        <v>1522</v>
      </c>
      <c r="I77" s="119"/>
      <c r="J77" s="119"/>
      <c r="K77" s="119"/>
      <c r="L77" s="119"/>
      <c r="M77" s="119"/>
      <c r="N77" s="119"/>
      <c r="O77" s="119"/>
      <c r="P77" s="119"/>
      <c r="Q77" s="119"/>
      <c r="R77" s="119" t="s">
        <v>126</v>
      </c>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v>67</v>
      </c>
      <c r="B78" s="122" t="s">
        <v>1585</v>
      </c>
      <c r="C78" s="138" t="s">
        <v>1644</v>
      </c>
      <c r="D78" s="173" t="s">
        <v>125</v>
      </c>
      <c r="E78" s="176">
        <v>2</v>
      </c>
      <c r="F78" s="176"/>
      <c r="G78" s="176">
        <f t="shared" si="2"/>
        <v>0</v>
      </c>
      <c r="H78" s="173" t="s">
        <v>1522</v>
      </c>
      <c r="I78" s="119"/>
      <c r="J78" s="119"/>
      <c r="K78" s="119"/>
      <c r="L78" s="119"/>
      <c r="M78" s="119"/>
      <c r="N78" s="119"/>
      <c r="O78" s="119"/>
      <c r="P78" s="119"/>
      <c r="Q78" s="119"/>
      <c r="R78" s="119" t="s">
        <v>128</v>
      </c>
      <c r="S78" s="119">
        <v>0</v>
      </c>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v>68</v>
      </c>
      <c r="B79" s="122" t="s">
        <v>1585</v>
      </c>
      <c r="C79" s="138" t="s">
        <v>1645</v>
      </c>
      <c r="D79" s="173" t="s">
        <v>125</v>
      </c>
      <c r="E79" s="176">
        <v>1</v>
      </c>
      <c r="F79" s="176"/>
      <c r="G79" s="176">
        <f t="shared" si="2"/>
        <v>0</v>
      </c>
      <c r="H79" s="173" t="s">
        <v>1522</v>
      </c>
      <c r="I79" s="119"/>
      <c r="J79" s="119"/>
      <c r="K79" s="119"/>
      <c r="L79" s="119"/>
      <c r="M79" s="119"/>
      <c r="N79" s="119"/>
      <c r="O79" s="119"/>
      <c r="P79" s="119"/>
      <c r="Q79" s="119"/>
      <c r="R79" s="119" t="s">
        <v>128</v>
      </c>
      <c r="S79" s="119">
        <v>0</v>
      </c>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v>69</v>
      </c>
      <c r="B80" s="122" t="s">
        <v>1585</v>
      </c>
      <c r="C80" s="138" t="s">
        <v>1646</v>
      </c>
      <c r="D80" s="173" t="s">
        <v>125</v>
      </c>
      <c r="E80" s="176">
        <v>1</v>
      </c>
      <c r="F80" s="176"/>
      <c r="G80" s="176">
        <f t="shared" si="2"/>
        <v>0</v>
      </c>
      <c r="H80" s="173" t="s">
        <v>1522</v>
      </c>
      <c r="I80" s="119"/>
      <c r="J80" s="119"/>
      <c r="K80" s="119"/>
      <c r="L80" s="119"/>
      <c r="M80" s="119"/>
      <c r="N80" s="119"/>
      <c r="O80" s="119"/>
      <c r="P80" s="119"/>
      <c r="Q80" s="119"/>
      <c r="R80" s="119" t="s">
        <v>126</v>
      </c>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70</v>
      </c>
      <c r="B81" s="122" t="s">
        <v>1585</v>
      </c>
      <c r="C81" s="138" t="s">
        <v>1647</v>
      </c>
      <c r="D81" s="173" t="s">
        <v>125</v>
      </c>
      <c r="E81" s="176">
        <v>1</v>
      </c>
      <c r="F81" s="176"/>
      <c r="G81" s="176">
        <f t="shared" si="2"/>
        <v>0</v>
      </c>
      <c r="H81" s="173" t="s">
        <v>1522</v>
      </c>
      <c r="I81" s="119"/>
      <c r="J81" s="119"/>
      <c r="K81" s="119"/>
      <c r="L81" s="119"/>
      <c r="M81" s="119"/>
      <c r="N81" s="119"/>
      <c r="O81" s="119"/>
      <c r="P81" s="119"/>
      <c r="Q81" s="119"/>
      <c r="R81" s="119" t="s">
        <v>128</v>
      </c>
      <c r="S81" s="119">
        <v>0</v>
      </c>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v>71</v>
      </c>
      <c r="B82" s="122" t="s">
        <v>1585</v>
      </c>
      <c r="C82" s="138" t="s">
        <v>1648</v>
      </c>
      <c r="D82" s="173" t="s">
        <v>125</v>
      </c>
      <c r="E82" s="176">
        <v>1</v>
      </c>
      <c r="F82" s="176"/>
      <c r="G82" s="176">
        <f t="shared" si="2"/>
        <v>0</v>
      </c>
      <c r="H82" s="173" t="s">
        <v>1522</v>
      </c>
      <c r="I82" s="119"/>
      <c r="J82" s="119"/>
      <c r="K82" s="119"/>
      <c r="L82" s="119"/>
      <c r="M82" s="119"/>
      <c r="N82" s="119"/>
      <c r="O82" s="119"/>
      <c r="P82" s="119"/>
      <c r="Q82" s="119"/>
      <c r="R82" s="119" t="s">
        <v>128</v>
      </c>
      <c r="S82" s="119">
        <v>2</v>
      </c>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72</v>
      </c>
      <c r="B83" s="122" t="s">
        <v>1585</v>
      </c>
      <c r="C83" s="138" t="s">
        <v>1649</v>
      </c>
      <c r="D83" s="173" t="s">
        <v>125</v>
      </c>
      <c r="E83" s="176">
        <v>47</v>
      </c>
      <c r="F83" s="176"/>
      <c r="G83" s="176">
        <f t="shared" si="2"/>
        <v>0</v>
      </c>
      <c r="H83" s="173" t="s">
        <v>1522</v>
      </c>
      <c r="I83" s="119"/>
      <c r="J83" s="119"/>
      <c r="K83" s="119"/>
      <c r="L83" s="119"/>
      <c r="M83" s="119"/>
      <c r="N83" s="119"/>
      <c r="O83" s="119"/>
      <c r="P83" s="119"/>
      <c r="Q83" s="119"/>
      <c r="R83" s="119" t="s">
        <v>128</v>
      </c>
      <c r="S83" s="119">
        <v>2</v>
      </c>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73</v>
      </c>
      <c r="B84" s="122" t="s">
        <v>1585</v>
      </c>
      <c r="C84" s="138" t="s">
        <v>1650</v>
      </c>
      <c r="D84" s="173" t="s">
        <v>125</v>
      </c>
      <c r="E84" s="176">
        <v>9</v>
      </c>
      <c r="F84" s="176"/>
      <c r="G84" s="176">
        <f t="shared" si="2"/>
        <v>0</v>
      </c>
      <c r="H84" s="173" t="s">
        <v>1522</v>
      </c>
      <c r="I84" s="119"/>
      <c r="J84" s="119"/>
      <c r="K84" s="119"/>
      <c r="L84" s="119"/>
      <c r="M84" s="119"/>
      <c r="N84" s="119"/>
      <c r="O84" s="119"/>
      <c r="P84" s="119"/>
      <c r="Q84" s="119"/>
      <c r="R84" s="119" t="s">
        <v>128</v>
      </c>
      <c r="S84" s="119">
        <v>2</v>
      </c>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0">
        <v>74</v>
      </c>
      <c r="B85" s="122" t="s">
        <v>1585</v>
      </c>
      <c r="C85" s="138" t="s">
        <v>1651</v>
      </c>
      <c r="D85" s="173" t="s">
        <v>125</v>
      </c>
      <c r="E85" s="176">
        <v>2</v>
      </c>
      <c r="F85" s="176"/>
      <c r="G85" s="176">
        <f t="shared" si="2"/>
        <v>0</v>
      </c>
      <c r="H85" s="173" t="s">
        <v>1522</v>
      </c>
      <c r="I85" s="119"/>
      <c r="J85" s="119"/>
      <c r="K85" s="119"/>
      <c r="L85" s="119"/>
      <c r="M85" s="119"/>
      <c r="N85" s="119"/>
      <c r="O85" s="119"/>
      <c r="P85" s="119"/>
      <c r="Q85" s="119"/>
      <c r="R85" s="119" t="s">
        <v>128</v>
      </c>
      <c r="S85" s="119">
        <v>2</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v>75</v>
      </c>
      <c r="B86" s="122" t="s">
        <v>1585</v>
      </c>
      <c r="C86" s="138" t="s">
        <v>1652</v>
      </c>
      <c r="D86" s="173" t="s">
        <v>125</v>
      </c>
      <c r="E86" s="176">
        <v>3</v>
      </c>
      <c r="F86" s="176"/>
      <c r="G86" s="176">
        <f t="shared" si="2"/>
        <v>0</v>
      </c>
      <c r="H86" s="173" t="s">
        <v>1522</v>
      </c>
      <c r="I86" s="119"/>
      <c r="J86" s="119"/>
      <c r="K86" s="119"/>
      <c r="L86" s="119"/>
      <c r="M86" s="119"/>
      <c r="N86" s="119"/>
      <c r="O86" s="119"/>
      <c r="P86" s="119"/>
      <c r="Q86" s="119"/>
      <c r="R86" s="119" t="s">
        <v>128</v>
      </c>
      <c r="S86" s="119">
        <v>2</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76</v>
      </c>
      <c r="B87" s="122" t="s">
        <v>1585</v>
      </c>
      <c r="C87" s="138" t="s">
        <v>1653</v>
      </c>
      <c r="D87" s="173" t="s">
        <v>125</v>
      </c>
      <c r="E87" s="176">
        <v>1</v>
      </c>
      <c r="F87" s="176"/>
      <c r="G87" s="176">
        <f t="shared" si="2"/>
        <v>0</v>
      </c>
      <c r="H87" s="173" t="s">
        <v>1522</v>
      </c>
      <c r="I87" s="119"/>
      <c r="J87" s="119"/>
      <c r="K87" s="119"/>
      <c r="L87" s="119"/>
      <c r="M87" s="119"/>
      <c r="N87" s="119"/>
      <c r="O87" s="119"/>
      <c r="P87" s="119"/>
      <c r="Q87" s="119"/>
      <c r="R87" s="119" t="s">
        <v>128</v>
      </c>
      <c r="S87" s="119">
        <v>0</v>
      </c>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77</v>
      </c>
      <c r="B88" s="122" t="s">
        <v>1585</v>
      </c>
      <c r="C88" s="138" t="s">
        <v>1654</v>
      </c>
      <c r="D88" s="173" t="s">
        <v>125</v>
      </c>
      <c r="E88" s="176">
        <v>1</v>
      </c>
      <c r="F88" s="176"/>
      <c r="G88" s="176">
        <f t="shared" si="2"/>
        <v>0</v>
      </c>
      <c r="H88" s="173" t="s">
        <v>1522</v>
      </c>
      <c r="I88" s="119"/>
      <c r="J88" s="119"/>
      <c r="K88" s="119"/>
      <c r="L88" s="119"/>
      <c r="M88" s="119"/>
      <c r="N88" s="119"/>
      <c r="O88" s="119"/>
      <c r="P88" s="119"/>
      <c r="Q88" s="119"/>
      <c r="R88" s="119" t="s">
        <v>128</v>
      </c>
      <c r="S88" s="119">
        <v>0</v>
      </c>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78</v>
      </c>
      <c r="B89" s="122" t="s">
        <v>1585</v>
      </c>
      <c r="C89" s="138" t="s">
        <v>1655</v>
      </c>
      <c r="D89" s="173" t="s">
        <v>125</v>
      </c>
      <c r="E89" s="176">
        <v>2</v>
      </c>
      <c r="F89" s="176"/>
      <c r="G89" s="176">
        <f t="shared" si="2"/>
        <v>0</v>
      </c>
      <c r="H89" s="173" t="s">
        <v>1522</v>
      </c>
      <c r="I89" s="119"/>
      <c r="J89" s="119"/>
      <c r="K89" s="119"/>
      <c r="L89" s="119"/>
      <c r="M89" s="119"/>
      <c r="N89" s="119"/>
      <c r="O89" s="119"/>
      <c r="P89" s="119"/>
      <c r="Q89" s="119"/>
      <c r="R89" s="119" t="s">
        <v>128</v>
      </c>
      <c r="S89" s="119">
        <v>0</v>
      </c>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79</v>
      </c>
      <c r="B90" s="122" t="s">
        <v>1585</v>
      </c>
      <c r="C90" s="138" t="s">
        <v>1656</v>
      </c>
      <c r="D90" s="173" t="s">
        <v>125</v>
      </c>
      <c r="E90" s="176">
        <v>3</v>
      </c>
      <c r="F90" s="176"/>
      <c r="G90" s="176">
        <f t="shared" si="2"/>
        <v>0</v>
      </c>
      <c r="H90" s="173" t="s">
        <v>1522</v>
      </c>
      <c r="I90" s="119"/>
      <c r="J90" s="119"/>
      <c r="K90" s="119"/>
      <c r="L90" s="119"/>
      <c r="M90" s="119"/>
      <c r="N90" s="119"/>
      <c r="O90" s="119"/>
      <c r="P90" s="119"/>
      <c r="Q90" s="119"/>
      <c r="R90" s="119" t="s">
        <v>128</v>
      </c>
      <c r="S90" s="119">
        <v>0</v>
      </c>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v>80</v>
      </c>
      <c r="B91" s="122" t="s">
        <v>1585</v>
      </c>
      <c r="C91" s="138" t="s">
        <v>1657</v>
      </c>
      <c r="D91" s="173" t="s">
        <v>125</v>
      </c>
      <c r="E91" s="176">
        <v>1</v>
      </c>
      <c r="F91" s="176"/>
      <c r="G91" s="176">
        <f t="shared" si="2"/>
        <v>0</v>
      </c>
      <c r="H91" s="173" t="s">
        <v>1522</v>
      </c>
      <c r="I91" s="119"/>
      <c r="J91" s="119"/>
      <c r="K91" s="119"/>
      <c r="L91" s="119"/>
      <c r="M91" s="119"/>
      <c r="N91" s="119"/>
      <c r="O91" s="119"/>
      <c r="P91" s="119"/>
      <c r="Q91" s="119"/>
      <c r="R91" s="119" t="s">
        <v>128</v>
      </c>
      <c r="S91" s="119">
        <v>0</v>
      </c>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22.5" outlineLevel="1">
      <c r="A92" s="120">
        <v>81</v>
      </c>
      <c r="B92" s="122" t="s">
        <v>1658</v>
      </c>
      <c r="C92" s="138" t="s">
        <v>1659</v>
      </c>
      <c r="D92" s="173" t="s">
        <v>125</v>
      </c>
      <c r="E92" s="176">
        <v>2</v>
      </c>
      <c r="F92" s="176"/>
      <c r="G92" s="176">
        <f t="shared" si="2"/>
        <v>0</v>
      </c>
      <c r="H92" s="173" t="s">
        <v>1523</v>
      </c>
      <c r="I92" s="119"/>
      <c r="J92" s="119"/>
      <c r="K92" s="119"/>
      <c r="L92" s="119"/>
      <c r="M92" s="119"/>
      <c r="N92" s="119"/>
      <c r="O92" s="119"/>
      <c r="P92" s="119"/>
      <c r="Q92" s="119"/>
      <c r="R92" s="119" t="s">
        <v>126</v>
      </c>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0">
        <v>82</v>
      </c>
      <c r="B93" s="122" t="s">
        <v>1585</v>
      </c>
      <c r="C93" s="138" t="s">
        <v>1660</v>
      </c>
      <c r="D93" s="173" t="s">
        <v>125</v>
      </c>
      <c r="E93" s="176">
        <v>2</v>
      </c>
      <c r="F93" s="176"/>
      <c r="G93" s="176">
        <f t="shared" si="2"/>
        <v>0</v>
      </c>
      <c r="H93" s="173" t="s">
        <v>1522</v>
      </c>
      <c r="I93" s="119"/>
      <c r="J93" s="119"/>
      <c r="K93" s="119"/>
      <c r="L93" s="119"/>
      <c r="M93" s="119"/>
      <c r="N93" s="119"/>
      <c r="O93" s="119"/>
      <c r="P93" s="119"/>
      <c r="Q93" s="119"/>
      <c r="R93" s="119" t="s">
        <v>128</v>
      </c>
      <c r="S93" s="119">
        <v>0</v>
      </c>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v>83</v>
      </c>
      <c r="B94" s="122" t="s">
        <v>1585</v>
      </c>
      <c r="C94" s="138" t="s">
        <v>1661</v>
      </c>
      <c r="D94" s="173" t="s">
        <v>125</v>
      </c>
      <c r="E94" s="176">
        <v>1</v>
      </c>
      <c r="F94" s="176"/>
      <c r="G94" s="176">
        <f t="shared" si="2"/>
        <v>0</v>
      </c>
      <c r="H94" s="173" t="s">
        <v>1522</v>
      </c>
      <c r="I94" s="119"/>
      <c r="J94" s="119"/>
      <c r="K94" s="119"/>
      <c r="L94" s="119"/>
      <c r="M94" s="119"/>
      <c r="N94" s="119"/>
      <c r="O94" s="119"/>
      <c r="P94" s="119"/>
      <c r="Q94" s="119"/>
      <c r="R94" s="119" t="s">
        <v>128</v>
      </c>
      <c r="S94" s="119">
        <v>0</v>
      </c>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v>84</v>
      </c>
      <c r="B95" s="122" t="s">
        <v>1585</v>
      </c>
      <c r="C95" s="138" t="s">
        <v>1662</v>
      </c>
      <c r="D95" s="173" t="s">
        <v>125</v>
      </c>
      <c r="E95" s="176">
        <v>1</v>
      </c>
      <c r="F95" s="176"/>
      <c r="G95" s="176">
        <f t="shared" si="2"/>
        <v>0</v>
      </c>
      <c r="H95" s="173" t="s">
        <v>1522</v>
      </c>
      <c r="I95" s="119"/>
      <c r="J95" s="119"/>
      <c r="K95" s="119"/>
      <c r="L95" s="119"/>
      <c r="M95" s="119"/>
      <c r="N95" s="119"/>
      <c r="O95" s="119"/>
      <c r="P95" s="119"/>
      <c r="Q95" s="119"/>
      <c r="R95" s="119" t="s">
        <v>128</v>
      </c>
      <c r="S95" s="119">
        <v>0</v>
      </c>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85</v>
      </c>
      <c r="B96" s="122" t="s">
        <v>1585</v>
      </c>
      <c r="C96" s="138" t="s">
        <v>1663</v>
      </c>
      <c r="D96" s="173" t="s">
        <v>125</v>
      </c>
      <c r="E96" s="176">
        <v>1</v>
      </c>
      <c r="F96" s="176"/>
      <c r="G96" s="176">
        <f t="shared" si="2"/>
        <v>0</v>
      </c>
      <c r="H96" s="173" t="s">
        <v>1522</v>
      </c>
      <c r="I96" s="119"/>
      <c r="J96" s="119"/>
      <c r="K96" s="119"/>
      <c r="L96" s="119"/>
      <c r="M96" s="119"/>
      <c r="N96" s="119"/>
      <c r="O96" s="119"/>
      <c r="P96" s="119"/>
      <c r="Q96" s="119"/>
      <c r="R96" s="119" t="s">
        <v>225</v>
      </c>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86</v>
      </c>
      <c r="B97" s="122" t="s">
        <v>1585</v>
      </c>
      <c r="C97" s="138" t="s">
        <v>1664</v>
      </c>
      <c r="D97" s="173" t="s">
        <v>125</v>
      </c>
      <c r="E97" s="176">
        <v>1</v>
      </c>
      <c r="F97" s="176"/>
      <c r="G97" s="176">
        <f t="shared" si="2"/>
        <v>0</v>
      </c>
      <c r="H97" s="173" t="s">
        <v>1522</v>
      </c>
      <c r="I97" s="119"/>
      <c r="J97" s="119"/>
      <c r="K97" s="119"/>
      <c r="L97" s="119"/>
      <c r="M97" s="119"/>
      <c r="N97" s="119"/>
      <c r="O97" s="119"/>
      <c r="P97" s="119"/>
      <c r="Q97" s="119"/>
      <c r="R97" s="119" t="s">
        <v>128</v>
      </c>
      <c r="S97" s="119">
        <v>2</v>
      </c>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87</v>
      </c>
      <c r="B98" s="122" t="s">
        <v>1585</v>
      </c>
      <c r="C98" s="138" t="s">
        <v>1665</v>
      </c>
      <c r="D98" s="173" t="s">
        <v>125</v>
      </c>
      <c r="E98" s="176">
        <v>2</v>
      </c>
      <c r="F98" s="176"/>
      <c r="G98" s="176">
        <f t="shared" si="2"/>
        <v>0</v>
      </c>
      <c r="H98" s="173" t="s">
        <v>1522</v>
      </c>
      <c r="I98" s="119"/>
      <c r="J98" s="119"/>
      <c r="K98" s="119"/>
      <c r="L98" s="119"/>
      <c r="M98" s="119"/>
      <c r="N98" s="119"/>
      <c r="O98" s="119"/>
      <c r="P98" s="119"/>
      <c r="Q98" s="119"/>
      <c r="R98" s="119" t="s">
        <v>128</v>
      </c>
      <c r="S98" s="119">
        <v>2</v>
      </c>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v>88</v>
      </c>
      <c r="B99" s="122" t="s">
        <v>1585</v>
      </c>
      <c r="C99" s="138" t="s">
        <v>1666</v>
      </c>
      <c r="D99" s="173" t="s">
        <v>125</v>
      </c>
      <c r="E99" s="176">
        <v>1</v>
      </c>
      <c r="F99" s="176"/>
      <c r="G99" s="176">
        <f t="shared" si="2"/>
        <v>0</v>
      </c>
      <c r="H99" s="173" t="s">
        <v>1522</v>
      </c>
      <c r="I99" s="119"/>
      <c r="J99" s="119"/>
      <c r="K99" s="119"/>
      <c r="L99" s="119"/>
      <c r="M99" s="119"/>
      <c r="N99" s="119"/>
      <c r="O99" s="119"/>
      <c r="P99" s="119"/>
      <c r="Q99" s="119"/>
      <c r="R99" s="119" t="s">
        <v>128</v>
      </c>
      <c r="S99" s="119">
        <v>2</v>
      </c>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v>89</v>
      </c>
      <c r="B100" s="122" t="s">
        <v>1585</v>
      </c>
      <c r="C100" s="138" t="s">
        <v>1667</v>
      </c>
      <c r="D100" s="173" t="s">
        <v>125</v>
      </c>
      <c r="E100" s="176">
        <v>98</v>
      </c>
      <c r="F100" s="176"/>
      <c r="G100" s="176">
        <f t="shared" si="2"/>
        <v>0</v>
      </c>
      <c r="H100" s="173" t="s">
        <v>1522</v>
      </c>
      <c r="I100" s="119"/>
      <c r="J100" s="119"/>
      <c r="K100" s="119"/>
      <c r="L100" s="119"/>
      <c r="M100" s="119"/>
      <c r="N100" s="119"/>
      <c r="O100" s="119"/>
      <c r="P100" s="119"/>
      <c r="Q100" s="119"/>
      <c r="R100" s="119" t="s">
        <v>128</v>
      </c>
      <c r="S100" s="119">
        <v>2</v>
      </c>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v>90</v>
      </c>
      <c r="B101" s="122" t="s">
        <v>1585</v>
      </c>
      <c r="C101" s="138" t="s">
        <v>1668</v>
      </c>
      <c r="D101" s="173" t="s">
        <v>263</v>
      </c>
      <c r="E101" s="176">
        <v>486</v>
      </c>
      <c r="F101" s="176"/>
      <c r="G101" s="176">
        <f t="shared" si="2"/>
        <v>0</v>
      </c>
      <c r="H101" s="173" t="s">
        <v>1522</v>
      </c>
      <c r="I101" s="119"/>
      <c r="J101" s="119"/>
      <c r="K101" s="119"/>
      <c r="L101" s="119"/>
      <c r="M101" s="119"/>
      <c r="N101" s="119"/>
      <c r="O101" s="119"/>
      <c r="P101" s="119"/>
      <c r="Q101" s="119"/>
      <c r="R101" s="119" t="s">
        <v>128</v>
      </c>
      <c r="S101" s="119">
        <v>0</v>
      </c>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91</v>
      </c>
      <c r="B102" s="122" t="s">
        <v>1669</v>
      </c>
      <c r="C102" s="138" t="s">
        <v>1670</v>
      </c>
      <c r="D102" s="173" t="s">
        <v>263</v>
      </c>
      <c r="E102" s="176">
        <v>1242</v>
      </c>
      <c r="F102" s="176"/>
      <c r="G102" s="176">
        <f t="shared" si="2"/>
        <v>0</v>
      </c>
      <c r="H102" s="173" t="s">
        <v>1523</v>
      </c>
      <c r="I102" s="119"/>
      <c r="J102" s="119"/>
      <c r="K102" s="119"/>
      <c r="L102" s="119"/>
      <c r="M102" s="119"/>
      <c r="N102" s="119"/>
      <c r="O102" s="119"/>
      <c r="P102" s="119"/>
      <c r="Q102" s="119"/>
      <c r="R102" s="119" t="s">
        <v>128</v>
      </c>
      <c r="S102" s="119">
        <v>0</v>
      </c>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92</v>
      </c>
      <c r="B103" s="122" t="s">
        <v>1671</v>
      </c>
      <c r="C103" s="138" t="s">
        <v>1672</v>
      </c>
      <c r="D103" s="173" t="s">
        <v>263</v>
      </c>
      <c r="E103" s="176">
        <v>1242</v>
      </c>
      <c r="F103" s="176"/>
      <c r="G103" s="176">
        <f t="shared" si="2"/>
        <v>0</v>
      </c>
      <c r="H103" s="173" t="s">
        <v>1523</v>
      </c>
      <c r="I103" s="119"/>
      <c r="J103" s="119"/>
      <c r="K103" s="119"/>
      <c r="L103" s="119"/>
      <c r="M103" s="119"/>
      <c r="N103" s="119"/>
      <c r="O103" s="119"/>
      <c r="P103" s="119"/>
      <c r="Q103" s="119"/>
      <c r="R103" s="119" t="s">
        <v>126</v>
      </c>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v>93</v>
      </c>
      <c r="B104" s="122" t="s">
        <v>1585</v>
      </c>
      <c r="C104" s="138" t="s">
        <v>1673</v>
      </c>
      <c r="D104" s="173" t="s">
        <v>207</v>
      </c>
      <c r="E104" s="176">
        <v>1.9</v>
      </c>
      <c r="F104" s="176"/>
      <c r="G104" s="176">
        <f t="shared" si="2"/>
        <v>0</v>
      </c>
      <c r="H104" s="173" t="s">
        <v>1522</v>
      </c>
      <c r="I104" s="119"/>
      <c r="J104" s="119"/>
      <c r="K104" s="119"/>
      <c r="L104" s="119"/>
      <c r="M104" s="119"/>
      <c r="N104" s="119"/>
      <c r="O104" s="119"/>
      <c r="P104" s="119"/>
      <c r="Q104" s="119"/>
      <c r="R104" s="119" t="s">
        <v>128</v>
      </c>
      <c r="S104" s="119">
        <v>0</v>
      </c>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1" t="s">
        <v>121</v>
      </c>
      <c r="B105" s="123" t="s">
        <v>1674</v>
      </c>
      <c r="C105" s="140" t="s">
        <v>1675</v>
      </c>
      <c r="D105" s="174"/>
      <c r="E105" s="177"/>
      <c r="F105" s="177"/>
      <c r="G105" s="177">
        <f>SUMIF(R106:R137,"&lt;&gt;NOR",G106:G137)</f>
        <v>0</v>
      </c>
      <c r="H105" s="174"/>
      <c r="I105" s="119"/>
      <c r="J105" s="119"/>
      <c r="K105" s="119"/>
      <c r="L105" s="119"/>
      <c r="M105" s="119"/>
      <c r="N105" s="119"/>
      <c r="O105" s="119"/>
      <c r="P105" s="119"/>
      <c r="Q105" s="119"/>
      <c r="R105" s="119" t="s">
        <v>128</v>
      </c>
      <c r="S105" s="119">
        <v>0</v>
      </c>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94</v>
      </c>
      <c r="B106" s="122" t="s">
        <v>1585</v>
      </c>
      <c r="C106" s="138" t="s">
        <v>1676</v>
      </c>
      <c r="D106" s="173" t="s">
        <v>125</v>
      </c>
      <c r="E106" s="176">
        <v>3</v>
      </c>
      <c r="F106" s="176"/>
      <c r="G106" s="176">
        <f>F106*E106</f>
        <v>0</v>
      </c>
      <c r="H106" s="173" t="s">
        <v>1522</v>
      </c>
      <c r="I106" s="119"/>
      <c r="J106" s="119"/>
      <c r="K106" s="119"/>
      <c r="L106" s="119"/>
      <c r="M106" s="119"/>
      <c r="N106" s="119"/>
      <c r="O106" s="119"/>
      <c r="P106" s="119"/>
      <c r="Q106" s="119"/>
      <c r="R106" s="119" t="s">
        <v>128</v>
      </c>
      <c r="S106" s="119">
        <v>0</v>
      </c>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ht="73.5" customHeight="1" outlineLevel="1">
      <c r="A107" s="120"/>
      <c r="B107" s="122"/>
      <c r="C107" s="404" t="s">
        <v>4137</v>
      </c>
      <c r="D107" s="405"/>
      <c r="E107" s="406"/>
      <c r="F107" s="407"/>
      <c r="G107" s="408"/>
      <c r="H107" s="173"/>
      <c r="I107" s="119"/>
      <c r="J107" s="119"/>
      <c r="K107" s="119"/>
      <c r="L107" s="119"/>
      <c r="M107" s="119"/>
      <c r="N107" s="119"/>
      <c r="O107" s="119"/>
      <c r="P107" s="119"/>
      <c r="Q107" s="119"/>
      <c r="R107" s="119" t="s">
        <v>126</v>
      </c>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95</v>
      </c>
      <c r="B108" s="122" t="s">
        <v>1585</v>
      </c>
      <c r="C108" s="138" t="s">
        <v>1677</v>
      </c>
      <c r="D108" s="173" t="s">
        <v>125</v>
      </c>
      <c r="E108" s="176">
        <v>21</v>
      </c>
      <c r="F108" s="176"/>
      <c r="G108" s="176">
        <f>F108*E108</f>
        <v>0</v>
      </c>
      <c r="H108" s="173" t="s">
        <v>1522</v>
      </c>
      <c r="I108" s="119"/>
      <c r="J108" s="119"/>
      <c r="K108" s="119"/>
      <c r="L108" s="119"/>
      <c r="M108" s="119"/>
      <c r="N108" s="119"/>
      <c r="O108" s="119"/>
      <c r="P108" s="119"/>
      <c r="Q108" s="119"/>
      <c r="R108" s="119" t="s">
        <v>128</v>
      </c>
      <c r="S108" s="119">
        <v>0</v>
      </c>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ht="63" customHeight="1" outlineLevel="1">
      <c r="A109" s="120"/>
      <c r="B109" s="122"/>
      <c r="C109" s="409" t="s">
        <v>1678</v>
      </c>
      <c r="D109" s="410"/>
      <c r="E109" s="411"/>
      <c r="F109" s="412"/>
      <c r="G109" s="413"/>
      <c r="H109" s="173"/>
      <c r="I109" s="119"/>
      <c r="J109" s="119"/>
      <c r="K109" s="119"/>
      <c r="L109" s="119"/>
      <c r="M109" s="119"/>
      <c r="N109" s="119"/>
      <c r="O109" s="119"/>
      <c r="P109" s="119"/>
      <c r="Q109" s="119"/>
      <c r="R109" s="119" t="s">
        <v>128</v>
      </c>
      <c r="S109" s="119">
        <v>0</v>
      </c>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96</v>
      </c>
      <c r="B110" s="122" t="s">
        <v>1585</v>
      </c>
      <c r="C110" s="138" t="s">
        <v>1679</v>
      </c>
      <c r="D110" s="173" t="s">
        <v>125</v>
      </c>
      <c r="E110" s="176">
        <v>1</v>
      </c>
      <c r="F110" s="176"/>
      <c r="G110" s="176">
        <f>F110*E110</f>
        <v>0</v>
      </c>
      <c r="H110" s="173" t="s">
        <v>1522</v>
      </c>
      <c r="I110" s="119"/>
      <c r="J110" s="119"/>
      <c r="K110" s="119"/>
      <c r="L110" s="119"/>
      <c r="M110" s="119"/>
      <c r="N110" s="119"/>
      <c r="O110" s="119"/>
      <c r="P110" s="119"/>
      <c r="Q110" s="119"/>
      <c r="R110" s="119" t="s">
        <v>126</v>
      </c>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57" customHeight="1" outlineLevel="1">
      <c r="A111" s="120"/>
      <c r="B111" s="122"/>
      <c r="C111" s="409" t="s">
        <v>1680</v>
      </c>
      <c r="D111" s="410"/>
      <c r="E111" s="411"/>
      <c r="F111" s="412"/>
      <c r="G111" s="413"/>
      <c r="H111" s="173"/>
      <c r="I111" s="119"/>
      <c r="J111" s="119"/>
      <c r="K111" s="119"/>
      <c r="L111" s="119"/>
      <c r="M111" s="119"/>
      <c r="N111" s="119"/>
      <c r="O111" s="119"/>
      <c r="P111" s="119"/>
      <c r="Q111" s="119"/>
      <c r="R111" s="119" t="s">
        <v>128</v>
      </c>
      <c r="S111" s="119">
        <v>0</v>
      </c>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s="345" customFormat="1" outlineLevel="1">
      <c r="A112" s="346" t="s">
        <v>4127</v>
      </c>
      <c r="B112" s="347" t="s">
        <v>1585</v>
      </c>
      <c r="C112" s="348" t="s">
        <v>4128</v>
      </c>
      <c r="D112" s="350" t="s">
        <v>125</v>
      </c>
      <c r="E112" s="349">
        <v>1</v>
      </c>
      <c r="F112" s="349"/>
      <c r="G112" s="349">
        <f>F112*E112</f>
        <v>0</v>
      </c>
      <c r="H112" s="350" t="s">
        <v>1522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s="345" customFormat="1" ht="18.75" customHeight="1" outlineLevel="1">
      <c r="A113" s="346"/>
      <c r="B113" s="347"/>
      <c r="C113" s="414" t="s">
        <v>4129</v>
      </c>
      <c r="D113" s="415"/>
      <c r="E113" s="416"/>
      <c r="F113" s="417"/>
      <c r="G113" s="418"/>
      <c r="H113" s="350"/>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s="345" customFormat="1" ht="65.25" customHeight="1" outlineLevel="1">
      <c r="A114" s="346"/>
      <c r="B114" s="347"/>
      <c r="C114" s="414" t="s">
        <v>4130</v>
      </c>
      <c r="D114" s="415"/>
      <c r="E114" s="416"/>
      <c r="F114" s="417"/>
      <c r="G114" s="418"/>
      <c r="H114" s="350"/>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v>97</v>
      </c>
      <c r="B115" s="122" t="s">
        <v>1585</v>
      </c>
      <c r="C115" s="138" t="s">
        <v>1681</v>
      </c>
      <c r="D115" s="173" t="s">
        <v>125</v>
      </c>
      <c r="E115" s="176">
        <v>1</v>
      </c>
      <c r="F115" s="176"/>
      <c r="G115" s="176">
        <f>F115*E115</f>
        <v>0</v>
      </c>
      <c r="H115" s="173" t="s">
        <v>1522</v>
      </c>
      <c r="I115" s="119"/>
      <c r="J115" s="119"/>
      <c r="K115" s="119"/>
      <c r="L115" s="119"/>
      <c r="M115" s="119"/>
      <c r="N115" s="119"/>
      <c r="O115" s="119"/>
      <c r="P115" s="119"/>
      <c r="Q115" s="119"/>
      <c r="R115" s="119" t="s">
        <v>128</v>
      </c>
      <c r="S115" s="119">
        <v>0</v>
      </c>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ht="72.75" customHeight="1" outlineLevel="1">
      <c r="A116" s="120"/>
      <c r="B116" s="122"/>
      <c r="C116" s="404" t="s">
        <v>4138</v>
      </c>
      <c r="D116" s="405"/>
      <c r="E116" s="406"/>
      <c r="F116" s="407"/>
      <c r="G116" s="408"/>
      <c r="H116" s="173"/>
      <c r="I116" s="119"/>
      <c r="J116" s="119"/>
      <c r="K116" s="119"/>
      <c r="L116" s="119"/>
      <c r="M116" s="119"/>
      <c r="N116" s="119"/>
      <c r="O116" s="119"/>
      <c r="P116" s="119"/>
      <c r="Q116" s="119"/>
      <c r="R116" s="119" t="s">
        <v>126</v>
      </c>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98</v>
      </c>
      <c r="B117" s="122" t="s">
        <v>1585</v>
      </c>
      <c r="C117" s="138" t="s">
        <v>1682</v>
      </c>
      <c r="D117" s="173" t="s">
        <v>125</v>
      </c>
      <c r="E117" s="176">
        <v>4</v>
      </c>
      <c r="F117" s="176"/>
      <c r="G117" s="176">
        <f>F117*E117</f>
        <v>0</v>
      </c>
      <c r="H117" s="173" t="s">
        <v>1522</v>
      </c>
      <c r="I117" s="119"/>
      <c r="J117" s="119"/>
      <c r="K117" s="119"/>
      <c r="L117" s="119"/>
      <c r="M117" s="119"/>
      <c r="N117" s="119"/>
      <c r="O117" s="119"/>
      <c r="P117" s="119"/>
      <c r="Q117" s="119"/>
      <c r="R117" s="119" t="s">
        <v>128</v>
      </c>
      <c r="S117" s="119">
        <v>0</v>
      </c>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ht="64.5" customHeight="1" outlineLevel="1">
      <c r="A118" s="120"/>
      <c r="B118" s="122"/>
      <c r="C118" s="409" t="s">
        <v>1683</v>
      </c>
      <c r="D118" s="410"/>
      <c r="E118" s="411"/>
      <c r="F118" s="412"/>
      <c r="G118" s="413"/>
      <c r="H118" s="173"/>
      <c r="I118" s="119"/>
      <c r="J118" s="119"/>
      <c r="K118" s="119"/>
      <c r="L118" s="119"/>
      <c r="M118" s="119"/>
      <c r="N118" s="119"/>
      <c r="O118" s="119"/>
      <c r="P118" s="119"/>
      <c r="Q118" s="119"/>
      <c r="R118" s="119" t="s">
        <v>128</v>
      </c>
      <c r="S118" s="119">
        <v>0</v>
      </c>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99</v>
      </c>
      <c r="B119" s="122" t="s">
        <v>1585</v>
      </c>
      <c r="C119" s="138" t="s">
        <v>1684</v>
      </c>
      <c r="D119" s="173" t="s">
        <v>125</v>
      </c>
      <c r="E119" s="176">
        <v>7</v>
      </c>
      <c r="F119" s="176"/>
      <c r="G119" s="176">
        <f>F119*E119</f>
        <v>0</v>
      </c>
      <c r="H119" s="173" t="s">
        <v>1522</v>
      </c>
      <c r="I119" s="119"/>
      <c r="J119" s="119"/>
      <c r="K119" s="119"/>
      <c r="L119" s="119"/>
      <c r="M119" s="119"/>
      <c r="N119" s="119"/>
      <c r="O119" s="119"/>
      <c r="P119" s="119"/>
      <c r="Q119" s="119"/>
      <c r="R119" s="119" t="s">
        <v>128</v>
      </c>
      <c r="S119" s="119">
        <v>0</v>
      </c>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ht="50.25" customHeight="1" outlineLevel="1">
      <c r="A120" s="120"/>
      <c r="B120" s="122"/>
      <c r="C120" s="409" t="s">
        <v>1685</v>
      </c>
      <c r="D120" s="410"/>
      <c r="E120" s="411"/>
      <c r="F120" s="412"/>
      <c r="G120" s="413"/>
      <c r="H120" s="173"/>
      <c r="I120" s="119"/>
      <c r="J120" s="119"/>
      <c r="K120" s="119"/>
      <c r="L120" s="119"/>
      <c r="M120" s="119"/>
      <c r="N120" s="119"/>
      <c r="O120" s="119"/>
      <c r="P120" s="119"/>
      <c r="Q120" s="119"/>
      <c r="R120" s="119" t="s">
        <v>128</v>
      </c>
      <c r="S120" s="119">
        <v>0</v>
      </c>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100</v>
      </c>
      <c r="B121" s="122" t="s">
        <v>1585</v>
      </c>
      <c r="C121" s="138" t="s">
        <v>1686</v>
      </c>
      <c r="D121" s="173" t="s">
        <v>125</v>
      </c>
      <c r="E121" s="176">
        <v>16</v>
      </c>
      <c r="F121" s="176"/>
      <c r="G121" s="176">
        <f>F121*E121</f>
        <v>0</v>
      </c>
      <c r="H121" s="173" t="s">
        <v>1522</v>
      </c>
      <c r="I121" s="119"/>
      <c r="J121" s="119"/>
      <c r="K121" s="119"/>
      <c r="L121" s="119"/>
      <c r="M121" s="119"/>
      <c r="N121" s="119"/>
      <c r="O121" s="119"/>
      <c r="P121" s="119"/>
      <c r="Q121" s="119"/>
      <c r="R121" s="119" t="s">
        <v>126</v>
      </c>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ht="46.5" customHeight="1" outlineLevel="1">
      <c r="A122" s="120"/>
      <c r="B122" s="122"/>
      <c r="C122" s="409" t="s">
        <v>1687</v>
      </c>
      <c r="D122" s="410"/>
      <c r="E122" s="411"/>
      <c r="F122" s="412"/>
      <c r="G122" s="413"/>
      <c r="H122" s="173"/>
      <c r="I122" s="119"/>
      <c r="J122" s="119"/>
      <c r="K122" s="119"/>
      <c r="L122" s="119"/>
      <c r="M122" s="119"/>
      <c r="N122" s="119"/>
      <c r="O122" s="119"/>
      <c r="P122" s="119"/>
      <c r="Q122" s="119"/>
      <c r="R122" s="119" t="s">
        <v>128</v>
      </c>
      <c r="S122" s="119">
        <v>0</v>
      </c>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101</v>
      </c>
      <c r="B123" s="122" t="s">
        <v>1585</v>
      </c>
      <c r="C123" s="138" t="s">
        <v>1688</v>
      </c>
      <c r="D123" s="173" t="s">
        <v>125</v>
      </c>
      <c r="E123" s="176">
        <v>3</v>
      </c>
      <c r="F123" s="176"/>
      <c r="G123" s="176">
        <f>F123*E123</f>
        <v>0</v>
      </c>
      <c r="H123" s="173" t="s">
        <v>1522</v>
      </c>
      <c r="I123" s="119"/>
      <c r="J123" s="119"/>
      <c r="K123" s="119"/>
      <c r="L123" s="119"/>
      <c r="M123" s="119"/>
      <c r="N123" s="119"/>
      <c r="O123" s="119"/>
      <c r="P123" s="119"/>
      <c r="Q123" s="119"/>
      <c r="R123" s="119" t="s">
        <v>128</v>
      </c>
      <c r="S123" s="119">
        <v>0</v>
      </c>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ht="98.25" customHeight="1" outlineLevel="1">
      <c r="A124" s="120"/>
      <c r="B124" s="122"/>
      <c r="C124" s="404" t="s">
        <v>4131</v>
      </c>
      <c r="D124" s="405"/>
      <c r="E124" s="406"/>
      <c r="F124" s="407"/>
      <c r="G124" s="408"/>
      <c r="H124" s="173"/>
      <c r="I124" s="119"/>
      <c r="J124" s="119"/>
      <c r="K124" s="119"/>
      <c r="L124" s="119"/>
      <c r="M124" s="119"/>
      <c r="N124" s="119"/>
      <c r="O124" s="119"/>
      <c r="P124" s="119"/>
      <c r="Q124" s="119"/>
      <c r="R124" s="119" t="s">
        <v>128</v>
      </c>
      <c r="S124" s="119">
        <v>0</v>
      </c>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102</v>
      </c>
      <c r="B125" s="122" t="s">
        <v>1585</v>
      </c>
      <c r="C125" s="138" t="s">
        <v>1689</v>
      </c>
      <c r="D125" s="173" t="s">
        <v>125</v>
      </c>
      <c r="E125" s="176">
        <v>1</v>
      </c>
      <c r="F125" s="176"/>
      <c r="G125" s="176">
        <f>F125*E125</f>
        <v>0</v>
      </c>
      <c r="H125" s="173" t="s">
        <v>1522</v>
      </c>
      <c r="I125" s="119"/>
      <c r="J125" s="119"/>
      <c r="K125" s="119"/>
      <c r="L125" s="119"/>
      <c r="M125" s="119"/>
      <c r="N125" s="119"/>
      <c r="O125" s="119"/>
      <c r="P125" s="119"/>
      <c r="Q125" s="119"/>
      <c r="R125" s="119" t="s">
        <v>128</v>
      </c>
      <c r="S125" s="119">
        <v>0</v>
      </c>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ht="109.5" customHeight="1" outlineLevel="1">
      <c r="A126" s="120"/>
      <c r="B126" s="122"/>
      <c r="C126" s="404" t="s">
        <v>4132</v>
      </c>
      <c r="D126" s="405"/>
      <c r="E126" s="406"/>
      <c r="F126" s="407"/>
      <c r="G126" s="408"/>
      <c r="H126" s="173"/>
      <c r="I126" s="119"/>
      <c r="J126" s="119"/>
      <c r="K126" s="119"/>
      <c r="L126" s="119"/>
      <c r="M126" s="119"/>
      <c r="N126" s="119"/>
      <c r="O126" s="119"/>
      <c r="P126" s="119"/>
      <c r="Q126" s="119"/>
      <c r="R126" s="119" t="s">
        <v>126</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0">
        <v>103</v>
      </c>
      <c r="B127" s="122" t="s">
        <v>1585</v>
      </c>
      <c r="C127" s="138" t="s">
        <v>1690</v>
      </c>
      <c r="D127" s="173" t="s">
        <v>125</v>
      </c>
      <c r="E127" s="176">
        <v>1</v>
      </c>
      <c r="F127" s="176"/>
      <c r="G127" s="176">
        <f>F127*E127</f>
        <v>0</v>
      </c>
      <c r="H127" s="173" t="s">
        <v>1522</v>
      </c>
      <c r="I127" s="119"/>
      <c r="J127" s="119"/>
      <c r="K127" s="119"/>
      <c r="L127" s="119"/>
      <c r="M127" s="119"/>
      <c r="N127" s="119"/>
      <c r="O127" s="119"/>
      <c r="P127" s="119"/>
      <c r="Q127" s="119"/>
      <c r="R127" s="119" t="s">
        <v>128</v>
      </c>
      <c r="S127" s="119">
        <v>0</v>
      </c>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ht="118.5" customHeight="1" outlineLevel="1">
      <c r="A128" s="120"/>
      <c r="B128" s="122"/>
      <c r="C128" s="404" t="s">
        <v>4133</v>
      </c>
      <c r="D128" s="405"/>
      <c r="E128" s="406"/>
      <c r="F128" s="407"/>
      <c r="G128" s="408"/>
      <c r="H128" s="173"/>
      <c r="I128" s="119"/>
      <c r="J128" s="119"/>
      <c r="K128" s="119"/>
      <c r="L128" s="119"/>
      <c r="M128" s="119"/>
      <c r="N128" s="119"/>
      <c r="O128" s="119"/>
      <c r="P128" s="119"/>
      <c r="Q128" s="119"/>
      <c r="R128" s="119" t="s">
        <v>128</v>
      </c>
      <c r="S128" s="119">
        <v>0</v>
      </c>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104</v>
      </c>
      <c r="B129" s="122" t="s">
        <v>1585</v>
      </c>
      <c r="C129" s="138" t="s">
        <v>1691</v>
      </c>
      <c r="D129" s="173" t="s">
        <v>125</v>
      </c>
      <c r="E129" s="176">
        <v>1</v>
      </c>
      <c r="F129" s="176"/>
      <c r="G129" s="176">
        <f>F129*E129</f>
        <v>0</v>
      </c>
      <c r="H129" s="173" t="s">
        <v>1522</v>
      </c>
      <c r="I129" s="119"/>
      <c r="J129" s="119"/>
      <c r="K129" s="119"/>
      <c r="L129" s="119"/>
      <c r="M129" s="119"/>
      <c r="N129" s="119"/>
      <c r="O129" s="119"/>
      <c r="P129" s="119"/>
      <c r="Q129" s="119"/>
      <c r="R129" s="119" t="s">
        <v>128</v>
      </c>
      <c r="S129" s="119">
        <v>0</v>
      </c>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ht="30" customHeight="1" outlineLevel="1">
      <c r="A130" s="120"/>
      <c r="B130" s="122"/>
      <c r="C130" s="409" t="s">
        <v>1692</v>
      </c>
      <c r="D130" s="410"/>
      <c r="E130" s="411"/>
      <c r="F130" s="412"/>
      <c r="G130" s="413"/>
      <c r="H130" s="173"/>
      <c r="I130" s="119"/>
      <c r="J130" s="119"/>
      <c r="K130" s="119"/>
      <c r="L130" s="119"/>
      <c r="M130" s="119"/>
      <c r="N130" s="119"/>
      <c r="O130" s="119"/>
      <c r="P130" s="119"/>
      <c r="Q130" s="119"/>
      <c r="R130" s="119" t="s">
        <v>126</v>
      </c>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105</v>
      </c>
      <c r="B131" s="122" t="s">
        <v>1585</v>
      </c>
      <c r="C131" s="138" t="s">
        <v>1693</v>
      </c>
      <c r="D131" s="173" t="s">
        <v>125</v>
      </c>
      <c r="E131" s="176">
        <v>6</v>
      </c>
      <c r="F131" s="176"/>
      <c r="G131" s="176">
        <f>F131*E131</f>
        <v>0</v>
      </c>
      <c r="H131" s="173" t="s">
        <v>1522</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ht="40.5" customHeight="1" outlineLevel="1">
      <c r="A132" s="120"/>
      <c r="B132" s="122"/>
      <c r="C132" s="409" t="s">
        <v>1694</v>
      </c>
      <c r="D132" s="410"/>
      <c r="E132" s="411"/>
      <c r="F132" s="412"/>
      <c r="G132" s="413"/>
      <c r="H132" s="173"/>
      <c r="I132" s="119"/>
      <c r="J132" s="119"/>
      <c r="K132" s="119"/>
      <c r="L132" s="119"/>
      <c r="M132" s="119"/>
      <c r="N132" s="119"/>
      <c r="O132" s="119"/>
      <c r="P132" s="119"/>
      <c r="Q132" s="119"/>
      <c r="R132" s="119" t="s">
        <v>126</v>
      </c>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106</v>
      </c>
      <c r="B133" s="122" t="s">
        <v>1585</v>
      </c>
      <c r="C133" s="138" t="s">
        <v>1695</v>
      </c>
      <c r="D133" s="173" t="s">
        <v>125</v>
      </c>
      <c r="E133" s="176">
        <v>1</v>
      </c>
      <c r="F133" s="176"/>
      <c r="G133" s="176">
        <f>F133*E133</f>
        <v>0</v>
      </c>
      <c r="H133" s="173" t="s">
        <v>1522</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ht="16.5" customHeight="1" outlineLevel="1">
      <c r="A134" s="120"/>
      <c r="B134" s="122"/>
      <c r="C134" s="409" t="s">
        <v>1696</v>
      </c>
      <c r="D134" s="410"/>
      <c r="E134" s="411"/>
      <c r="F134" s="412"/>
      <c r="G134" s="413"/>
      <c r="H134" s="173"/>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107</v>
      </c>
      <c r="B135" s="122" t="s">
        <v>1585</v>
      </c>
      <c r="C135" s="138" t="s">
        <v>1697</v>
      </c>
      <c r="D135" s="173" t="s">
        <v>125</v>
      </c>
      <c r="E135" s="176">
        <v>52</v>
      </c>
      <c r="F135" s="176"/>
      <c r="G135" s="176">
        <f t="shared" ref="G135:G137" si="3">F135*E135</f>
        <v>0</v>
      </c>
      <c r="H135" s="173" t="s">
        <v>1522</v>
      </c>
      <c r="I135" s="119"/>
      <c r="J135" s="119"/>
      <c r="K135" s="119"/>
      <c r="L135" s="119"/>
      <c r="M135" s="119"/>
      <c r="N135" s="119"/>
      <c r="O135" s="119"/>
      <c r="P135" s="119"/>
      <c r="Q135" s="119"/>
      <c r="R135" s="119" t="s">
        <v>126</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108</v>
      </c>
      <c r="B136" s="122" t="s">
        <v>1585</v>
      </c>
      <c r="C136" s="138" t="s">
        <v>1698</v>
      </c>
      <c r="D136" s="173" t="s">
        <v>125</v>
      </c>
      <c r="E136" s="176">
        <v>42</v>
      </c>
      <c r="F136" s="176"/>
      <c r="G136" s="176">
        <f t="shared" si="3"/>
        <v>0</v>
      </c>
      <c r="H136" s="173" t="s">
        <v>1522</v>
      </c>
      <c r="I136" s="119"/>
      <c r="J136" s="119"/>
      <c r="K136" s="119"/>
      <c r="L136" s="119"/>
      <c r="M136" s="119"/>
      <c r="N136" s="119"/>
      <c r="O136" s="119"/>
      <c r="P136" s="119"/>
      <c r="Q136" s="119"/>
      <c r="R136" s="119" t="s">
        <v>128</v>
      </c>
      <c r="S136" s="119">
        <v>0</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109</v>
      </c>
      <c r="B137" s="122" t="s">
        <v>1699</v>
      </c>
      <c r="C137" s="138" t="s">
        <v>1700</v>
      </c>
      <c r="D137" s="173" t="s">
        <v>207</v>
      </c>
      <c r="E137" s="176">
        <v>4.8499999999999996</v>
      </c>
      <c r="F137" s="176"/>
      <c r="G137" s="176">
        <f t="shared" si="3"/>
        <v>0</v>
      </c>
      <c r="H137" s="173" t="s">
        <v>1523</v>
      </c>
      <c r="I137" s="119"/>
      <c r="J137" s="119"/>
      <c r="K137" s="119"/>
      <c r="L137" s="119"/>
      <c r="M137" s="119"/>
      <c r="N137" s="119"/>
      <c r="O137" s="119"/>
      <c r="P137" s="119"/>
      <c r="Q137" s="119"/>
      <c r="R137" s="119" t="s">
        <v>128</v>
      </c>
      <c r="S137" s="119">
        <v>0</v>
      </c>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1" t="s">
        <v>121</v>
      </c>
      <c r="B138" s="123" t="s">
        <v>87</v>
      </c>
      <c r="C138" s="140" t="s">
        <v>88</v>
      </c>
      <c r="D138" s="174"/>
      <c r="E138" s="177"/>
      <c r="F138" s="177"/>
      <c r="G138" s="177">
        <f>SUMIF(R139:R140,"&lt;&gt;NOR",G139:G140)</f>
        <v>0</v>
      </c>
      <c r="H138" s="174"/>
      <c r="I138" s="119"/>
      <c r="J138" s="119"/>
      <c r="K138" s="119"/>
      <c r="L138" s="119"/>
      <c r="M138" s="119"/>
      <c r="N138" s="119"/>
      <c r="O138" s="119"/>
      <c r="P138" s="119"/>
      <c r="Q138" s="119"/>
      <c r="R138" s="119" t="s">
        <v>225</v>
      </c>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110</v>
      </c>
      <c r="B139" s="122" t="s">
        <v>1585</v>
      </c>
      <c r="C139" s="138" t="s">
        <v>1701</v>
      </c>
      <c r="D139" s="173" t="s">
        <v>1134</v>
      </c>
      <c r="E139" s="176">
        <v>820</v>
      </c>
      <c r="F139" s="176"/>
      <c r="G139" s="176">
        <f t="shared" ref="G139:G140" si="4">F139*E139</f>
        <v>0</v>
      </c>
      <c r="H139" s="173" t="s">
        <v>1522</v>
      </c>
      <c r="I139" s="119"/>
      <c r="J139" s="119"/>
      <c r="K139" s="119"/>
      <c r="L139" s="119"/>
      <c r="M139" s="119"/>
      <c r="N139" s="119"/>
      <c r="O139" s="119"/>
      <c r="P139" s="119"/>
      <c r="Q139" s="119"/>
      <c r="R139" s="119" t="s">
        <v>128</v>
      </c>
      <c r="S139" s="119">
        <v>2</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31">
        <v>111</v>
      </c>
      <c r="B140" s="132" t="s">
        <v>1702</v>
      </c>
      <c r="C140" s="183" t="s">
        <v>1703</v>
      </c>
      <c r="D140" s="175" t="s">
        <v>207</v>
      </c>
      <c r="E140" s="178">
        <v>0.82</v>
      </c>
      <c r="F140" s="178"/>
      <c r="G140" s="178">
        <f t="shared" si="4"/>
        <v>0</v>
      </c>
      <c r="H140" s="175" t="s">
        <v>1523</v>
      </c>
      <c r="I140" s="119"/>
      <c r="J140" s="119"/>
      <c r="K140" s="119"/>
      <c r="L140" s="119"/>
      <c r="M140" s="119"/>
      <c r="N140" s="119"/>
      <c r="O140" s="119"/>
      <c r="P140" s="119"/>
      <c r="Q140" s="119"/>
      <c r="R140" s="119" t="s">
        <v>128</v>
      </c>
      <c r="S140" s="119">
        <v>2</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c r="B141" s="7" t="s">
        <v>186</v>
      </c>
      <c r="C141" s="144" t="s">
        <v>186</v>
      </c>
      <c r="D141" s="9"/>
      <c r="E141" s="151"/>
      <c r="F141" s="6"/>
      <c r="G141" s="6"/>
      <c r="H141" s="9"/>
      <c r="P141">
        <v>15</v>
      </c>
      <c r="Q141">
        <v>21</v>
      </c>
    </row>
    <row r="142" spans="1:47">
      <c r="A142" s="134"/>
      <c r="B142" s="135" t="s">
        <v>27</v>
      </c>
      <c r="C142" s="145" t="s">
        <v>186</v>
      </c>
      <c r="D142" s="161"/>
      <c r="E142" s="152"/>
      <c r="F142" s="136"/>
      <c r="G142" s="137">
        <f>G8+G21+G23+G55+G105+G138</f>
        <v>0</v>
      </c>
      <c r="H142" s="9"/>
      <c r="P142" t="e">
        <f>SUMIF(#REF!,P141,G7:G140)</f>
        <v>#REF!</v>
      </c>
      <c r="Q142" t="e">
        <f>SUMIF(#REF!,Q141,G7:G140)</f>
        <v>#REF!</v>
      </c>
      <c r="R142" t="s">
        <v>1414</v>
      </c>
    </row>
    <row r="144" spans="1:47">
      <c r="B144" s="7" t="s">
        <v>4134</v>
      </c>
    </row>
    <row r="145" spans="2:3">
      <c r="B145" s="351"/>
      <c r="C145" s="7" t="s">
        <v>4135</v>
      </c>
    </row>
    <row r="146" spans="2:3">
      <c r="B146" s="352"/>
      <c r="C146" s="7" t="s">
        <v>4136</v>
      </c>
    </row>
  </sheetData>
  <sheetProtection password="CCE1" sheet="1" objects="1" scenarios="1"/>
  <protectedRanges>
    <protectedRange sqref="F9:F104 F106 F108 F110 F115 F117 F119 F121 F123 F125 F127 F129 F131 F133 F135:F140 F112" name="Oblast1"/>
  </protectedRanges>
  <mergeCells count="19">
    <mergeCell ref="C126:G126"/>
    <mergeCell ref="C128:G128"/>
    <mergeCell ref="C130:G130"/>
    <mergeCell ref="C132:G132"/>
    <mergeCell ref="C134:G134"/>
    <mergeCell ref="C124:G124"/>
    <mergeCell ref="A1:G1"/>
    <mergeCell ref="C2:G2"/>
    <mergeCell ref="C3:G3"/>
    <mergeCell ref="C4:G4"/>
    <mergeCell ref="C107:G107"/>
    <mergeCell ref="C109:G109"/>
    <mergeCell ref="C111:G111"/>
    <mergeCell ref="C116:G116"/>
    <mergeCell ref="C118:G118"/>
    <mergeCell ref="C120:G120"/>
    <mergeCell ref="C122:G122"/>
    <mergeCell ref="C113:G113"/>
    <mergeCell ref="C114:G11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AU172"/>
  <sheetViews>
    <sheetView showZeros="0" view="pageBreakPreview" zoomScale="60" zoomScaleNormal="100" workbookViewId="0">
      <selection activeCell="L54" sqref="L54"/>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1712</v>
      </c>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1713</v>
      </c>
      <c r="C8" s="129" t="s">
        <v>1714</v>
      </c>
      <c r="D8" s="172"/>
      <c r="E8" s="130"/>
      <c r="F8" s="130"/>
      <c r="G8" s="130">
        <f>SUM(G10:G84)</f>
        <v>0</v>
      </c>
      <c r="H8" s="172"/>
      <c r="R8" t="s">
        <v>122</v>
      </c>
    </row>
    <row r="9" spans="1:47" outlineLevel="1">
      <c r="A9" s="120"/>
      <c r="B9" s="122"/>
      <c r="C9" s="193" t="s">
        <v>1714</v>
      </c>
      <c r="D9" s="173"/>
      <c r="E9" s="176"/>
      <c r="F9" s="176"/>
      <c r="G9" s="176">
        <f>F9*E9</f>
        <v>0</v>
      </c>
      <c r="H9" s="173"/>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1</v>
      </c>
      <c r="B10" s="122" t="s">
        <v>1713</v>
      </c>
      <c r="C10" s="138" t="s">
        <v>1715</v>
      </c>
      <c r="D10" s="173" t="s">
        <v>125</v>
      </c>
      <c r="E10" s="176">
        <v>2</v>
      </c>
      <c r="F10" s="176"/>
      <c r="G10" s="176">
        <f t="shared" ref="G10" si="0">F10*E10</f>
        <v>0</v>
      </c>
      <c r="H10" s="173" t="s">
        <v>1522</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2</v>
      </c>
      <c r="B11" s="122" t="s">
        <v>1788</v>
      </c>
      <c r="C11" s="138" t="s">
        <v>1716</v>
      </c>
      <c r="D11" s="173" t="s">
        <v>125</v>
      </c>
      <c r="E11" s="176">
        <v>1</v>
      </c>
      <c r="F11" s="176"/>
      <c r="G11" s="176">
        <f t="shared" ref="G11:G26" si="1">F11*E11</f>
        <v>0</v>
      </c>
      <c r="H11" s="173" t="s">
        <v>1522</v>
      </c>
      <c r="R11" t="s">
        <v>122</v>
      </c>
    </row>
    <row r="12" spans="1:47" outlineLevel="1">
      <c r="A12" s="120">
        <v>3</v>
      </c>
      <c r="B12" s="122" t="s">
        <v>1789</v>
      </c>
      <c r="C12" s="138" t="s">
        <v>1717</v>
      </c>
      <c r="D12" s="173" t="s">
        <v>125</v>
      </c>
      <c r="E12" s="176">
        <v>1</v>
      </c>
      <c r="F12" s="176"/>
      <c r="G12" s="176">
        <f t="shared" si="1"/>
        <v>0</v>
      </c>
      <c r="H12" s="173" t="s">
        <v>1522</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4</v>
      </c>
      <c r="B13" s="122" t="s">
        <v>1790</v>
      </c>
      <c r="C13" s="138" t="s">
        <v>1718</v>
      </c>
      <c r="D13" s="173" t="s">
        <v>125</v>
      </c>
      <c r="E13" s="176">
        <v>1</v>
      </c>
      <c r="F13" s="176"/>
      <c r="G13" s="176">
        <f t="shared" si="1"/>
        <v>0</v>
      </c>
      <c r="H13" s="173" t="s">
        <v>1522</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5</v>
      </c>
      <c r="B14" s="122" t="s">
        <v>1791</v>
      </c>
      <c r="C14" s="138" t="s">
        <v>1719</v>
      </c>
      <c r="D14" s="173" t="s">
        <v>125</v>
      </c>
      <c r="E14" s="176">
        <v>1</v>
      </c>
      <c r="F14" s="176"/>
      <c r="G14" s="176">
        <f t="shared" si="1"/>
        <v>0</v>
      </c>
      <c r="H14" s="173" t="s">
        <v>1522</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6</v>
      </c>
      <c r="B15" s="122" t="s">
        <v>1792</v>
      </c>
      <c r="C15" s="138" t="s">
        <v>1855</v>
      </c>
      <c r="D15" s="173"/>
      <c r="E15" s="176"/>
      <c r="F15" s="176"/>
      <c r="G15" s="176">
        <f t="shared" si="1"/>
        <v>0</v>
      </c>
      <c r="H15" s="173"/>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7</v>
      </c>
      <c r="B16" s="122" t="s">
        <v>1793</v>
      </c>
      <c r="C16" s="138" t="s">
        <v>1720</v>
      </c>
      <c r="D16" s="173" t="s">
        <v>125</v>
      </c>
      <c r="E16" s="176">
        <v>1</v>
      </c>
      <c r="F16" s="176"/>
      <c r="G16" s="176">
        <f t="shared" si="1"/>
        <v>0</v>
      </c>
      <c r="H16" s="173" t="s">
        <v>1522</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8</v>
      </c>
      <c r="B17" s="122" t="s">
        <v>1794</v>
      </c>
      <c r="C17" s="138" t="s">
        <v>1721</v>
      </c>
      <c r="D17" s="173" t="s">
        <v>125</v>
      </c>
      <c r="E17" s="176">
        <v>2</v>
      </c>
      <c r="F17" s="176"/>
      <c r="G17" s="176">
        <f t="shared" si="1"/>
        <v>0</v>
      </c>
      <c r="H17" s="173" t="s">
        <v>1522</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9</v>
      </c>
      <c r="B18" s="122" t="s">
        <v>1795</v>
      </c>
      <c r="C18" s="138" t="s">
        <v>1722</v>
      </c>
      <c r="D18" s="173" t="s">
        <v>125</v>
      </c>
      <c r="E18" s="176">
        <v>1</v>
      </c>
      <c r="F18" s="176"/>
      <c r="G18" s="176">
        <f t="shared" si="1"/>
        <v>0</v>
      </c>
      <c r="H18" s="173"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10</v>
      </c>
      <c r="B19" s="122" t="s">
        <v>1796</v>
      </c>
      <c r="C19" s="138" t="s">
        <v>1856</v>
      </c>
      <c r="D19" s="173"/>
      <c r="E19" s="176"/>
      <c r="F19" s="176"/>
      <c r="G19" s="176">
        <f t="shared" si="1"/>
        <v>0</v>
      </c>
      <c r="H19" s="173"/>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11</v>
      </c>
      <c r="B20" s="122" t="s">
        <v>1797</v>
      </c>
      <c r="C20" s="138" t="s">
        <v>1723</v>
      </c>
      <c r="D20" s="173" t="s">
        <v>125</v>
      </c>
      <c r="E20" s="176">
        <v>2</v>
      </c>
      <c r="F20" s="176"/>
      <c r="G20" s="176">
        <f t="shared" si="1"/>
        <v>0</v>
      </c>
      <c r="H20" s="173" t="s">
        <v>1522</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12</v>
      </c>
      <c r="B21" s="122" t="s">
        <v>1798</v>
      </c>
      <c r="C21" s="138" t="s">
        <v>1724</v>
      </c>
      <c r="D21" s="173" t="s">
        <v>125</v>
      </c>
      <c r="E21" s="176">
        <v>2</v>
      </c>
      <c r="F21" s="176"/>
      <c r="G21" s="176">
        <f t="shared" si="1"/>
        <v>0</v>
      </c>
      <c r="H21" s="173"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13</v>
      </c>
      <c r="B22" s="122" t="s">
        <v>1799</v>
      </c>
      <c r="C22" s="138" t="s">
        <v>1725</v>
      </c>
      <c r="D22" s="173" t="s">
        <v>125</v>
      </c>
      <c r="E22" s="176">
        <v>2</v>
      </c>
      <c r="F22" s="176"/>
      <c r="G22" s="176">
        <f t="shared" si="1"/>
        <v>0</v>
      </c>
      <c r="H22" s="173" t="s">
        <v>1522</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14</v>
      </c>
      <c r="B23" s="122" t="s">
        <v>1800</v>
      </c>
      <c r="C23" s="138" t="s">
        <v>1726</v>
      </c>
      <c r="D23" s="173" t="s">
        <v>125</v>
      </c>
      <c r="E23" s="176">
        <v>2</v>
      </c>
      <c r="F23" s="176"/>
      <c r="G23" s="176">
        <f t="shared" si="1"/>
        <v>0</v>
      </c>
      <c r="H23" s="173"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1801</v>
      </c>
      <c r="C24" s="138" t="s">
        <v>1727</v>
      </c>
      <c r="D24" s="173" t="s">
        <v>125</v>
      </c>
      <c r="E24" s="176">
        <v>2</v>
      </c>
      <c r="F24" s="176"/>
      <c r="G24" s="176">
        <f t="shared" si="1"/>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1802</v>
      </c>
      <c r="C25" s="138" t="s">
        <v>1728</v>
      </c>
      <c r="D25" s="173" t="s">
        <v>125</v>
      </c>
      <c r="E25" s="176">
        <v>4</v>
      </c>
      <c r="F25" s="176"/>
      <c r="G25" s="176">
        <f t="shared" si="1"/>
        <v>0</v>
      </c>
      <c r="H25" s="173"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17</v>
      </c>
      <c r="B26" s="122" t="s">
        <v>1803</v>
      </c>
      <c r="C26" s="138" t="s">
        <v>1729</v>
      </c>
      <c r="D26" s="173" t="s">
        <v>125</v>
      </c>
      <c r="E26" s="176">
        <v>2</v>
      </c>
      <c r="F26" s="176"/>
      <c r="G26" s="176">
        <f t="shared" si="1"/>
        <v>0</v>
      </c>
      <c r="H26" s="173"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193" t="s">
        <v>1730</v>
      </c>
      <c r="D27" s="173"/>
      <c r="E27" s="176"/>
      <c r="F27" s="176"/>
      <c r="G27" s="176"/>
      <c r="H27" s="173"/>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18</v>
      </c>
      <c r="B28" s="122" t="s">
        <v>1804</v>
      </c>
      <c r="C28" s="138" t="s">
        <v>1731</v>
      </c>
      <c r="D28" s="173" t="s">
        <v>125</v>
      </c>
      <c r="E28" s="176">
        <v>1</v>
      </c>
      <c r="F28" s="176"/>
      <c r="G28" s="176">
        <f t="shared" ref="G28:G41" si="2">F28*E28</f>
        <v>0</v>
      </c>
      <c r="H28" s="173"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19</v>
      </c>
      <c r="B29" s="122" t="s">
        <v>1805</v>
      </c>
      <c r="C29" s="138" t="s">
        <v>1732</v>
      </c>
      <c r="D29" s="173" t="s">
        <v>125</v>
      </c>
      <c r="E29" s="176">
        <v>1</v>
      </c>
      <c r="F29" s="176"/>
      <c r="G29" s="176">
        <f t="shared" si="2"/>
        <v>0</v>
      </c>
      <c r="H29" s="173"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20</v>
      </c>
      <c r="B30" s="122" t="s">
        <v>1806</v>
      </c>
      <c r="C30" s="138" t="s">
        <v>1733</v>
      </c>
      <c r="D30" s="173" t="s">
        <v>125</v>
      </c>
      <c r="E30" s="176">
        <v>2</v>
      </c>
      <c r="F30" s="176"/>
      <c r="G30" s="176">
        <f t="shared" si="2"/>
        <v>0</v>
      </c>
      <c r="H30" s="173"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21</v>
      </c>
      <c r="B31" s="122" t="s">
        <v>1807</v>
      </c>
      <c r="C31" s="138" t="s">
        <v>1734</v>
      </c>
      <c r="D31" s="173" t="s">
        <v>125</v>
      </c>
      <c r="E31" s="176">
        <v>1</v>
      </c>
      <c r="F31" s="176"/>
      <c r="G31" s="176">
        <f t="shared" si="2"/>
        <v>0</v>
      </c>
      <c r="H31" s="173"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v>22</v>
      </c>
      <c r="B32" s="122" t="s">
        <v>1808</v>
      </c>
      <c r="C32" s="138" t="s">
        <v>1735</v>
      </c>
      <c r="D32" s="173" t="s">
        <v>125</v>
      </c>
      <c r="E32" s="176">
        <v>1</v>
      </c>
      <c r="F32" s="176"/>
      <c r="G32" s="176">
        <f t="shared" si="2"/>
        <v>0</v>
      </c>
      <c r="H32" s="173"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22.5" outlineLevel="1">
      <c r="A33" s="120">
        <v>23</v>
      </c>
      <c r="B33" s="122" t="s">
        <v>1809</v>
      </c>
      <c r="C33" s="138" t="s">
        <v>1736</v>
      </c>
      <c r="D33" s="173" t="s">
        <v>125</v>
      </c>
      <c r="E33" s="176">
        <v>1</v>
      </c>
      <c r="F33" s="176"/>
      <c r="G33" s="176">
        <f t="shared" si="2"/>
        <v>0</v>
      </c>
      <c r="H33" s="173"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24</v>
      </c>
      <c r="B34" s="122" t="s">
        <v>1810</v>
      </c>
      <c r="C34" s="138" t="s">
        <v>1737</v>
      </c>
      <c r="D34" s="173" t="s">
        <v>125</v>
      </c>
      <c r="E34" s="176">
        <v>1</v>
      </c>
      <c r="F34" s="176"/>
      <c r="G34" s="176">
        <f t="shared" si="2"/>
        <v>0</v>
      </c>
      <c r="H34" s="173" t="s">
        <v>1522</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v>25</v>
      </c>
      <c r="B35" s="122" t="s">
        <v>1811</v>
      </c>
      <c r="C35" s="138" t="s">
        <v>1738</v>
      </c>
      <c r="D35" s="173" t="s">
        <v>125</v>
      </c>
      <c r="E35" s="176">
        <v>1</v>
      </c>
      <c r="F35" s="176"/>
      <c r="G35" s="176">
        <f t="shared" si="2"/>
        <v>0</v>
      </c>
      <c r="H35" s="173" t="s">
        <v>1522</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26</v>
      </c>
      <c r="B36" s="122" t="s">
        <v>1812</v>
      </c>
      <c r="C36" s="138" t="s">
        <v>1739</v>
      </c>
      <c r="D36" s="173" t="s">
        <v>125</v>
      </c>
      <c r="E36" s="176">
        <v>1</v>
      </c>
      <c r="F36" s="176"/>
      <c r="G36" s="176">
        <f t="shared" si="2"/>
        <v>0</v>
      </c>
      <c r="H36" s="173" t="s">
        <v>1522</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27</v>
      </c>
      <c r="B37" s="122" t="s">
        <v>1813</v>
      </c>
      <c r="C37" s="138" t="s">
        <v>1740</v>
      </c>
      <c r="D37" s="173" t="s">
        <v>125</v>
      </c>
      <c r="E37" s="176">
        <v>1</v>
      </c>
      <c r="F37" s="176"/>
      <c r="G37" s="176">
        <f t="shared" si="2"/>
        <v>0</v>
      </c>
      <c r="H37" s="173" t="s">
        <v>1522</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28</v>
      </c>
      <c r="B38" s="122" t="s">
        <v>1814</v>
      </c>
      <c r="C38" s="138" t="s">
        <v>1741</v>
      </c>
      <c r="D38" s="173" t="s">
        <v>125</v>
      </c>
      <c r="E38" s="176">
        <v>6</v>
      </c>
      <c r="F38" s="176"/>
      <c r="G38" s="176">
        <f t="shared" si="2"/>
        <v>0</v>
      </c>
      <c r="H38" s="173" t="s">
        <v>1522</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29</v>
      </c>
      <c r="B39" s="122" t="s">
        <v>1815</v>
      </c>
      <c r="C39" s="138" t="s">
        <v>1742</v>
      </c>
      <c r="D39" s="173" t="s">
        <v>125</v>
      </c>
      <c r="E39" s="176">
        <v>1</v>
      </c>
      <c r="F39" s="176"/>
      <c r="G39" s="176">
        <f t="shared" si="2"/>
        <v>0</v>
      </c>
      <c r="H39" s="173"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30</v>
      </c>
      <c r="B40" s="122" t="s">
        <v>1816</v>
      </c>
      <c r="C40" s="138" t="s">
        <v>1743</v>
      </c>
      <c r="D40" s="173" t="s">
        <v>125</v>
      </c>
      <c r="E40" s="176">
        <v>1</v>
      </c>
      <c r="F40" s="176"/>
      <c r="G40" s="176">
        <f t="shared" si="2"/>
        <v>0</v>
      </c>
      <c r="H40" s="173" t="s">
        <v>1522</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31</v>
      </c>
      <c r="B41" s="122" t="s">
        <v>1817</v>
      </c>
      <c r="C41" s="138" t="s">
        <v>1744</v>
      </c>
      <c r="D41" s="173" t="s">
        <v>125</v>
      </c>
      <c r="E41" s="176">
        <v>1</v>
      </c>
      <c r="F41" s="176"/>
      <c r="G41" s="176">
        <f t="shared" si="2"/>
        <v>0</v>
      </c>
      <c r="H41" s="173" t="s">
        <v>1522</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193" t="s">
        <v>1745</v>
      </c>
      <c r="D42" s="173"/>
      <c r="E42" s="176"/>
      <c r="F42" s="176"/>
      <c r="G42" s="176"/>
      <c r="H42" s="173"/>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32</v>
      </c>
      <c r="B43" s="122" t="s">
        <v>1818</v>
      </c>
      <c r="C43" s="138" t="s">
        <v>1746</v>
      </c>
      <c r="D43" s="173" t="s">
        <v>125</v>
      </c>
      <c r="E43" s="176">
        <v>2</v>
      </c>
      <c r="F43" s="176"/>
      <c r="G43" s="176">
        <f t="shared" ref="G43:G62" si="3">F43*E43</f>
        <v>0</v>
      </c>
      <c r="H43" s="173" t="s">
        <v>1522</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33</v>
      </c>
      <c r="B44" s="122" t="s">
        <v>1819</v>
      </c>
      <c r="C44" s="138" t="s">
        <v>1747</v>
      </c>
      <c r="D44" s="173" t="s">
        <v>125</v>
      </c>
      <c r="E44" s="176">
        <v>1</v>
      </c>
      <c r="F44" s="176"/>
      <c r="G44" s="176">
        <f t="shared" si="3"/>
        <v>0</v>
      </c>
      <c r="H44" s="173" t="s">
        <v>1522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34</v>
      </c>
      <c r="B45" s="122" t="s">
        <v>1820</v>
      </c>
      <c r="C45" s="138" t="s">
        <v>1748</v>
      </c>
      <c r="D45" s="173" t="s">
        <v>125</v>
      </c>
      <c r="E45" s="176">
        <v>1</v>
      </c>
      <c r="F45" s="176"/>
      <c r="G45" s="176">
        <f t="shared" si="3"/>
        <v>0</v>
      </c>
      <c r="H45" s="173"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35</v>
      </c>
      <c r="B46" s="122" t="s">
        <v>1821</v>
      </c>
      <c r="C46" s="138" t="s">
        <v>1749</v>
      </c>
      <c r="D46" s="173" t="s">
        <v>125</v>
      </c>
      <c r="E46" s="176">
        <v>4</v>
      </c>
      <c r="F46" s="176"/>
      <c r="G46" s="176">
        <f t="shared" si="3"/>
        <v>0</v>
      </c>
      <c r="H46" s="173"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36</v>
      </c>
      <c r="B47" s="122" t="s">
        <v>1822</v>
      </c>
      <c r="C47" s="138" t="s">
        <v>1750</v>
      </c>
      <c r="D47" s="173" t="s">
        <v>125</v>
      </c>
      <c r="E47" s="176">
        <v>12</v>
      </c>
      <c r="F47" s="176"/>
      <c r="G47" s="176">
        <f t="shared" si="3"/>
        <v>0</v>
      </c>
      <c r="H47" s="173" t="s">
        <v>1522</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37</v>
      </c>
      <c r="B48" s="122" t="s">
        <v>1823</v>
      </c>
      <c r="C48" s="138" t="s">
        <v>1751</v>
      </c>
      <c r="D48" s="173" t="s">
        <v>125</v>
      </c>
      <c r="E48" s="176">
        <v>6</v>
      </c>
      <c r="F48" s="176"/>
      <c r="G48" s="176">
        <f t="shared" si="3"/>
        <v>0</v>
      </c>
      <c r="H48" s="173" t="s">
        <v>1522</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38</v>
      </c>
      <c r="B49" s="122" t="s">
        <v>1824</v>
      </c>
      <c r="C49" s="138" t="s">
        <v>1752</v>
      </c>
      <c r="D49" s="173" t="s">
        <v>125</v>
      </c>
      <c r="E49" s="176">
        <v>1</v>
      </c>
      <c r="F49" s="176"/>
      <c r="G49" s="176">
        <f t="shared" si="3"/>
        <v>0</v>
      </c>
      <c r="H49" s="173" t="s">
        <v>1522</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39</v>
      </c>
      <c r="B50" s="122" t="s">
        <v>1825</v>
      </c>
      <c r="C50" s="138" t="s">
        <v>1753</v>
      </c>
      <c r="D50" s="173" t="s">
        <v>125</v>
      </c>
      <c r="E50" s="176">
        <v>3</v>
      </c>
      <c r="F50" s="176"/>
      <c r="G50" s="176">
        <f t="shared" si="3"/>
        <v>0</v>
      </c>
      <c r="H50" s="173" t="s">
        <v>1522</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40</v>
      </c>
      <c r="B51" s="122" t="s">
        <v>1826</v>
      </c>
      <c r="C51" s="138" t="s">
        <v>1754</v>
      </c>
      <c r="D51" s="173" t="s">
        <v>125</v>
      </c>
      <c r="E51" s="176">
        <v>1</v>
      </c>
      <c r="F51" s="176"/>
      <c r="G51" s="176">
        <f t="shared" si="3"/>
        <v>0</v>
      </c>
      <c r="H51" s="173" t="s">
        <v>1522</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41</v>
      </c>
      <c r="B52" s="122" t="s">
        <v>1827</v>
      </c>
      <c r="C52" s="138" t="s">
        <v>1755</v>
      </c>
      <c r="D52" s="173" t="s">
        <v>125</v>
      </c>
      <c r="E52" s="176">
        <v>1</v>
      </c>
      <c r="F52" s="176"/>
      <c r="G52" s="176">
        <f t="shared" si="3"/>
        <v>0</v>
      </c>
      <c r="H52" s="173" t="s">
        <v>1522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42</v>
      </c>
      <c r="B53" s="122" t="s">
        <v>1828</v>
      </c>
      <c r="C53" s="138" t="s">
        <v>1756</v>
      </c>
      <c r="D53" s="173" t="s">
        <v>125</v>
      </c>
      <c r="E53" s="176">
        <v>4</v>
      </c>
      <c r="F53" s="176"/>
      <c r="G53" s="176">
        <f t="shared" si="3"/>
        <v>0</v>
      </c>
      <c r="H53" s="173"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43</v>
      </c>
      <c r="B54" s="122" t="s">
        <v>1829</v>
      </c>
      <c r="C54" s="138" t="s">
        <v>1757</v>
      </c>
      <c r="D54" s="173" t="s">
        <v>125</v>
      </c>
      <c r="E54" s="176">
        <v>2</v>
      </c>
      <c r="F54" s="176"/>
      <c r="G54" s="176">
        <f t="shared" si="3"/>
        <v>0</v>
      </c>
      <c r="H54" s="173" t="s">
        <v>1522</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44</v>
      </c>
      <c r="B55" s="122" t="s">
        <v>1830</v>
      </c>
      <c r="C55" s="138" t="s">
        <v>1758</v>
      </c>
      <c r="D55" s="173" t="s">
        <v>125</v>
      </c>
      <c r="E55" s="176">
        <v>9</v>
      </c>
      <c r="F55" s="176"/>
      <c r="G55" s="176">
        <f t="shared" si="3"/>
        <v>0</v>
      </c>
      <c r="H55" s="173" t="s">
        <v>1522</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45</v>
      </c>
      <c r="B56" s="122" t="s">
        <v>1831</v>
      </c>
      <c r="C56" s="138" t="s">
        <v>1759</v>
      </c>
      <c r="D56" s="173" t="s">
        <v>125</v>
      </c>
      <c r="E56" s="176">
        <v>9</v>
      </c>
      <c r="F56" s="176"/>
      <c r="G56" s="176">
        <f t="shared" si="3"/>
        <v>0</v>
      </c>
      <c r="H56" s="173" t="s">
        <v>1522</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46</v>
      </c>
      <c r="B57" s="122" t="s">
        <v>1832</v>
      </c>
      <c r="C57" s="138" t="s">
        <v>1760</v>
      </c>
      <c r="D57" s="173" t="s">
        <v>125</v>
      </c>
      <c r="E57" s="176">
        <v>15</v>
      </c>
      <c r="F57" s="176"/>
      <c r="G57" s="176">
        <f t="shared" si="3"/>
        <v>0</v>
      </c>
      <c r="H57" s="173" t="s">
        <v>1522</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47</v>
      </c>
      <c r="B58" s="122" t="s">
        <v>1833</v>
      </c>
      <c r="C58" s="138" t="s">
        <v>1761</v>
      </c>
      <c r="D58" s="173" t="s">
        <v>125</v>
      </c>
      <c r="E58" s="176">
        <v>10</v>
      </c>
      <c r="F58" s="176"/>
      <c r="G58" s="176">
        <f t="shared" si="3"/>
        <v>0</v>
      </c>
      <c r="H58" s="173" t="s">
        <v>1522</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48</v>
      </c>
      <c r="B59" s="122" t="s">
        <v>1834</v>
      </c>
      <c r="C59" s="138" t="s">
        <v>1762</v>
      </c>
      <c r="D59" s="173" t="s">
        <v>125</v>
      </c>
      <c r="E59" s="176">
        <v>1</v>
      </c>
      <c r="F59" s="176"/>
      <c r="G59" s="176">
        <f t="shared" si="3"/>
        <v>0</v>
      </c>
      <c r="H59" s="173" t="s">
        <v>1522</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49</v>
      </c>
      <c r="B60" s="122" t="s">
        <v>1835</v>
      </c>
      <c r="C60" s="138" t="s">
        <v>1763</v>
      </c>
      <c r="D60" s="173" t="s">
        <v>125</v>
      </c>
      <c r="E60" s="176">
        <v>1</v>
      </c>
      <c r="F60" s="176"/>
      <c r="G60" s="176">
        <f t="shared" si="3"/>
        <v>0</v>
      </c>
      <c r="H60" s="173"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50</v>
      </c>
      <c r="B61" s="122" t="s">
        <v>1836</v>
      </c>
      <c r="C61" s="138" t="s">
        <v>1764</v>
      </c>
      <c r="D61" s="173" t="s">
        <v>125</v>
      </c>
      <c r="E61" s="176">
        <v>1</v>
      </c>
      <c r="F61" s="176"/>
      <c r="G61" s="176">
        <f t="shared" si="3"/>
        <v>0</v>
      </c>
      <c r="H61" s="173" t="s">
        <v>1522</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51</v>
      </c>
      <c r="B62" s="122" t="s">
        <v>1837</v>
      </c>
      <c r="C62" s="138" t="s">
        <v>1765</v>
      </c>
      <c r="D62" s="173" t="s">
        <v>125</v>
      </c>
      <c r="E62" s="176">
        <v>1</v>
      </c>
      <c r="F62" s="176"/>
      <c r="G62" s="176">
        <f t="shared" si="3"/>
        <v>0</v>
      </c>
      <c r="H62" s="173" t="s">
        <v>1522</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c r="C63" s="193" t="s">
        <v>1766</v>
      </c>
      <c r="D63" s="173"/>
      <c r="E63" s="176"/>
      <c r="F63" s="176"/>
      <c r="G63" s="176"/>
      <c r="H63" s="173"/>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v>52</v>
      </c>
      <c r="B64" s="122" t="s">
        <v>1838</v>
      </c>
      <c r="C64" s="138" t="s">
        <v>1767</v>
      </c>
      <c r="D64" s="173" t="s">
        <v>263</v>
      </c>
      <c r="E64" s="176">
        <v>12</v>
      </c>
      <c r="F64" s="176"/>
      <c r="G64" s="176">
        <f t="shared" ref="G64:G69" si="4">F64*E64</f>
        <v>0</v>
      </c>
      <c r="H64" s="173" t="s">
        <v>1522</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53</v>
      </c>
      <c r="B65" s="122" t="s">
        <v>1839</v>
      </c>
      <c r="C65" s="138" t="s">
        <v>1768</v>
      </c>
      <c r="D65" s="173" t="s">
        <v>263</v>
      </c>
      <c r="E65" s="176">
        <v>4</v>
      </c>
      <c r="F65" s="176"/>
      <c r="G65" s="176">
        <f t="shared" si="4"/>
        <v>0</v>
      </c>
      <c r="H65" s="173" t="s">
        <v>1522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54</v>
      </c>
      <c r="B66" s="122" t="s">
        <v>1840</v>
      </c>
      <c r="C66" s="138" t="s">
        <v>1769</v>
      </c>
      <c r="D66" s="173" t="s">
        <v>263</v>
      </c>
      <c r="E66" s="176">
        <v>27</v>
      </c>
      <c r="F66" s="176"/>
      <c r="G66" s="176">
        <f t="shared" si="4"/>
        <v>0</v>
      </c>
      <c r="H66" s="173" t="s">
        <v>1522</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55</v>
      </c>
      <c r="B67" s="122" t="s">
        <v>1841</v>
      </c>
      <c r="C67" s="138" t="s">
        <v>1770</v>
      </c>
      <c r="D67" s="173" t="s">
        <v>263</v>
      </c>
      <c r="E67" s="176">
        <v>13</v>
      </c>
      <c r="F67" s="176"/>
      <c r="G67" s="176">
        <f t="shared" si="4"/>
        <v>0</v>
      </c>
      <c r="H67" s="173"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v>56</v>
      </c>
      <c r="B68" s="122" t="s">
        <v>1842</v>
      </c>
      <c r="C68" s="138" t="s">
        <v>1771</v>
      </c>
      <c r="D68" s="173" t="s">
        <v>125</v>
      </c>
      <c r="E68" s="176">
        <v>1</v>
      </c>
      <c r="F68" s="176"/>
      <c r="G68" s="176">
        <f t="shared" si="4"/>
        <v>0</v>
      </c>
      <c r="H68" s="173" t="s">
        <v>1522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v>57</v>
      </c>
      <c r="B69" s="122" t="s">
        <v>1843</v>
      </c>
      <c r="C69" s="138" t="s">
        <v>1772</v>
      </c>
      <c r="D69" s="173" t="s">
        <v>125</v>
      </c>
      <c r="E69" s="176">
        <v>1</v>
      </c>
      <c r="F69" s="176"/>
      <c r="G69" s="176">
        <f t="shared" si="4"/>
        <v>0</v>
      </c>
      <c r="H69" s="173" t="s">
        <v>1522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93" t="s">
        <v>1773</v>
      </c>
      <c r="D70" s="173"/>
      <c r="E70" s="176"/>
      <c r="F70" s="176"/>
      <c r="G70" s="176"/>
      <c r="H70" s="173"/>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v>58</v>
      </c>
      <c r="B71" s="122" t="s">
        <v>1844</v>
      </c>
      <c r="C71" s="138" t="s">
        <v>1774</v>
      </c>
      <c r="D71" s="173" t="s">
        <v>263</v>
      </c>
      <c r="E71" s="176">
        <v>6</v>
      </c>
      <c r="F71" s="176"/>
      <c r="G71" s="176">
        <f t="shared" ref="G71:G72" si="5">F71*E71</f>
        <v>0</v>
      </c>
      <c r="H71" s="173" t="s">
        <v>1522</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outlineLevel="1">
      <c r="A72" s="120">
        <v>59</v>
      </c>
      <c r="B72" s="122" t="s">
        <v>1845</v>
      </c>
      <c r="C72" s="138" t="s">
        <v>1775</v>
      </c>
      <c r="D72" s="173" t="s">
        <v>125</v>
      </c>
      <c r="E72" s="176">
        <v>1</v>
      </c>
      <c r="F72" s="176"/>
      <c r="G72" s="176">
        <f t="shared" si="5"/>
        <v>0</v>
      </c>
      <c r="H72" s="173" t="s">
        <v>1522</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93" t="s">
        <v>1776</v>
      </c>
      <c r="D73" s="173"/>
      <c r="E73" s="176"/>
      <c r="F73" s="176"/>
      <c r="G73" s="176"/>
      <c r="H73" s="173"/>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60</v>
      </c>
      <c r="B74" s="122" t="s">
        <v>1846</v>
      </c>
      <c r="C74" s="138" t="s">
        <v>1777</v>
      </c>
      <c r="D74" s="173" t="s">
        <v>263</v>
      </c>
      <c r="E74" s="176">
        <v>12</v>
      </c>
      <c r="F74" s="176"/>
      <c r="G74" s="176">
        <f t="shared" ref="G74:G79" si="6">F74*E74</f>
        <v>0</v>
      </c>
      <c r="H74" s="173" t="s">
        <v>1522</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20">
        <v>61</v>
      </c>
      <c r="B75" s="122" t="s">
        <v>1847</v>
      </c>
      <c r="C75" s="138" t="s">
        <v>1778</v>
      </c>
      <c r="D75" s="173" t="s">
        <v>263</v>
      </c>
      <c r="E75" s="176">
        <v>4</v>
      </c>
      <c r="F75" s="176"/>
      <c r="G75" s="176">
        <f t="shared" si="6"/>
        <v>0</v>
      </c>
      <c r="H75" s="173" t="s">
        <v>1522</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v>62</v>
      </c>
      <c r="B76" s="122" t="s">
        <v>1848</v>
      </c>
      <c r="C76" s="138" t="s">
        <v>1779</v>
      </c>
      <c r="D76" s="173" t="s">
        <v>263</v>
      </c>
      <c r="E76" s="176">
        <v>27</v>
      </c>
      <c r="F76" s="176"/>
      <c r="G76" s="176">
        <f t="shared" si="6"/>
        <v>0</v>
      </c>
      <c r="H76" s="173" t="s">
        <v>1522</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v>63</v>
      </c>
      <c r="B77" s="122" t="s">
        <v>1849</v>
      </c>
      <c r="C77" s="138" t="s">
        <v>1780</v>
      </c>
      <c r="D77" s="173" t="s">
        <v>263</v>
      </c>
      <c r="E77" s="176">
        <v>13</v>
      </c>
      <c r="F77" s="176"/>
      <c r="G77" s="176">
        <f t="shared" si="6"/>
        <v>0</v>
      </c>
      <c r="H77" s="173" t="s">
        <v>1522</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v>64</v>
      </c>
      <c r="B78" s="122" t="s">
        <v>1850</v>
      </c>
      <c r="C78" s="138" t="s">
        <v>1781</v>
      </c>
      <c r="D78" s="173" t="s">
        <v>179</v>
      </c>
      <c r="E78" s="176">
        <v>6</v>
      </c>
      <c r="F78" s="176"/>
      <c r="G78" s="176">
        <f t="shared" si="6"/>
        <v>0</v>
      </c>
      <c r="H78" s="173" t="s">
        <v>1522</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v>65</v>
      </c>
      <c r="B79" s="122" t="s">
        <v>1851</v>
      </c>
      <c r="C79" s="138" t="s">
        <v>1782</v>
      </c>
      <c r="D79" s="173" t="s">
        <v>125</v>
      </c>
      <c r="E79" s="176">
        <v>1</v>
      </c>
      <c r="F79" s="176"/>
      <c r="G79" s="176">
        <f t="shared" si="6"/>
        <v>0</v>
      </c>
      <c r="H79" s="173" t="s">
        <v>1522</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c r="B80" s="122"/>
      <c r="C80" s="193" t="s">
        <v>1783</v>
      </c>
      <c r="D80" s="173"/>
      <c r="E80" s="176"/>
      <c r="F80" s="176"/>
      <c r="G80" s="176"/>
      <c r="H80" s="173"/>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66</v>
      </c>
      <c r="B81" s="122" t="s">
        <v>1852</v>
      </c>
      <c r="C81" s="138" t="s">
        <v>1784</v>
      </c>
      <c r="D81" s="173" t="s">
        <v>1134</v>
      </c>
      <c r="E81" s="176">
        <v>50</v>
      </c>
      <c r="F81" s="176"/>
      <c r="G81" s="176">
        <f t="shared" ref="G81" si="7">F81*E81</f>
        <v>0</v>
      </c>
      <c r="H81" s="173" t="s">
        <v>1522</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c r="B82" s="122"/>
      <c r="C82" s="193" t="s">
        <v>1785</v>
      </c>
      <c r="D82" s="173"/>
      <c r="E82" s="176"/>
      <c r="F82" s="176"/>
      <c r="G82" s="176"/>
      <c r="H82" s="173"/>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67</v>
      </c>
      <c r="B83" s="122" t="s">
        <v>1853</v>
      </c>
      <c r="C83" s="138" t="s">
        <v>1786</v>
      </c>
      <c r="D83" s="173" t="s">
        <v>125</v>
      </c>
      <c r="E83" s="176">
        <v>1</v>
      </c>
      <c r="F83" s="176"/>
      <c r="G83" s="176">
        <f t="shared" ref="G83:G84" si="8">F83*E83</f>
        <v>0</v>
      </c>
      <c r="H83" s="173" t="s">
        <v>1522</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68</v>
      </c>
      <c r="B84" s="122" t="s">
        <v>1854</v>
      </c>
      <c r="C84" s="138" t="s">
        <v>1787</v>
      </c>
      <c r="D84" s="173" t="s">
        <v>125</v>
      </c>
      <c r="E84" s="176">
        <v>1</v>
      </c>
      <c r="F84" s="176"/>
      <c r="G84" s="176">
        <f t="shared" si="8"/>
        <v>0</v>
      </c>
      <c r="H84" s="173" t="s">
        <v>1522</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1" t="s">
        <v>121</v>
      </c>
      <c r="B85" s="123" t="s">
        <v>1788</v>
      </c>
      <c r="C85" s="140" t="s">
        <v>1857</v>
      </c>
      <c r="D85" s="174"/>
      <c r="E85" s="177"/>
      <c r="F85" s="177"/>
      <c r="G85" s="177">
        <f>SUM(G87:G126)</f>
        <v>0</v>
      </c>
      <c r="H85" s="174"/>
      <c r="I85" s="119"/>
      <c r="J85" s="119"/>
      <c r="K85" s="119"/>
      <c r="L85" s="119"/>
      <c r="M85" s="119"/>
      <c r="N85" s="119"/>
      <c r="O85" s="119"/>
      <c r="P85" s="119"/>
      <c r="Q85" s="119"/>
      <c r="R85" s="119" t="s">
        <v>128</v>
      </c>
      <c r="S85" s="119">
        <v>0</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c r="B86" s="122"/>
      <c r="C86" s="193" t="s">
        <v>1745</v>
      </c>
      <c r="D86" s="173"/>
      <c r="E86" s="176"/>
      <c r="F86" s="176"/>
      <c r="G86" s="176">
        <f>F86*E86</f>
        <v>0</v>
      </c>
      <c r="H86" s="173"/>
      <c r="I86" s="119"/>
      <c r="J86" s="119"/>
      <c r="K86" s="119"/>
      <c r="L86" s="119"/>
      <c r="M86" s="119"/>
      <c r="N86" s="119"/>
      <c r="O86" s="119"/>
      <c r="P86" s="119"/>
      <c r="Q86" s="119"/>
      <c r="R86" s="119" t="s">
        <v>128</v>
      </c>
      <c r="S86" s="119">
        <v>0</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69</v>
      </c>
      <c r="B87" s="122" t="s">
        <v>1884</v>
      </c>
      <c r="C87" s="138" t="s">
        <v>1858</v>
      </c>
      <c r="D87" s="173" t="s">
        <v>125</v>
      </c>
      <c r="E87" s="176">
        <v>8</v>
      </c>
      <c r="F87" s="176"/>
      <c r="G87" s="176">
        <f t="shared" ref="G87:G90" si="9">F87*E87</f>
        <v>0</v>
      </c>
      <c r="H87" s="173" t="s">
        <v>1522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70</v>
      </c>
      <c r="B88" s="122" t="s">
        <v>1885</v>
      </c>
      <c r="C88" s="138" t="s">
        <v>1859</v>
      </c>
      <c r="D88" s="173" t="s">
        <v>125</v>
      </c>
      <c r="E88" s="176">
        <v>8</v>
      </c>
      <c r="F88" s="176"/>
      <c r="G88" s="176">
        <f t="shared" si="9"/>
        <v>0</v>
      </c>
      <c r="H88" s="173" t="s">
        <v>1522</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71</v>
      </c>
      <c r="B89" s="122" t="s">
        <v>1886</v>
      </c>
      <c r="C89" s="138" t="s">
        <v>1860</v>
      </c>
      <c r="D89" s="173" t="s">
        <v>125</v>
      </c>
      <c r="E89" s="176">
        <v>16</v>
      </c>
      <c r="F89" s="176"/>
      <c r="G89" s="176">
        <f t="shared" si="9"/>
        <v>0</v>
      </c>
      <c r="H89" s="173" t="s">
        <v>1522</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72</v>
      </c>
      <c r="B90" s="122" t="s">
        <v>1887</v>
      </c>
      <c r="C90" s="138" t="s">
        <v>1861</v>
      </c>
      <c r="D90" s="173" t="s">
        <v>125</v>
      </c>
      <c r="E90" s="176">
        <v>8</v>
      </c>
      <c r="F90" s="176"/>
      <c r="G90" s="176">
        <f t="shared" si="9"/>
        <v>0</v>
      </c>
      <c r="H90" s="173" t="s">
        <v>1522</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c r="B91" s="122"/>
      <c r="C91" s="193" t="s">
        <v>1862</v>
      </c>
      <c r="D91" s="173"/>
      <c r="E91" s="176"/>
      <c r="F91" s="176"/>
      <c r="G91" s="176"/>
      <c r="H91" s="173"/>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outlineLevel="1">
      <c r="A92" s="120">
        <v>73</v>
      </c>
      <c r="B92" s="122" t="s">
        <v>1888</v>
      </c>
      <c r="C92" s="138" t="s">
        <v>1863</v>
      </c>
      <c r="D92" s="173" t="s">
        <v>125</v>
      </c>
      <c r="E92" s="176">
        <v>8</v>
      </c>
      <c r="F92" s="176"/>
      <c r="G92" s="176">
        <f t="shared" ref="G92" si="10">F92*E92</f>
        <v>0</v>
      </c>
      <c r="H92" s="173" t="s">
        <v>1522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0"/>
      <c r="B93" s="122"/>
      <c r="C93" s="193" t="s">
        <v>1864</v>
      </c>
      <c r="D93" s="173"/>
      <c r="E93" s="176"/>
      <c r="F93" s="176"/>
      <c r="G93" s="176"/>
      <c r="H93" s="173"/>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v>74</v>
      </c>
      <c r="B94" s="122" t="s">
        <v>1889</v>
      </c>
      <c r="C94" s="138" t="s">
        <v>1865</v>
      </c>
      <c r="D94" s="173" t="s">
        <v>125</v>
      </c>
      <c r="E94" s="176">
        <v>2</v>
      </c>
      <c r="F94" s="176"/>
      <c r="G94" s="176">
        <f t="shared" ref="G94:G106" si="11">F94*E94</f>
        <v>0</v>
      </c>
      <c r="H94" s="173" t="s">
        <v>1522</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v>75</v>
      </c>
      <c r="B95" s="122" t="s">
        <v>1890</v>
      </c>
      <c r="C95" s="138" t="s">
        <v>1866</v>
      </c>
      <c r="D95" s="173" t="s">
        <v>125</v>
      </c>
      <c r="E95" s="176">
        <v>4</v>
      </c>
      <c r="F95" s="176"/>
      <c r="G95" s="176">
        <f t="shared" si="11"/>
        <v>0</v>
      </c>
      <c r="H95" s="173" t="s">
        <v>1522</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76</v>
      </c>
      <c r="B96" s="122" t="s">
        <v>1891</v>
      </c>
      <c r="C96" s="138" t="s">
        <v>1867</v>
      </c>
      <c r="D96" s="173" t="s">
        <v>125</v>
      </c>
      <c r="E96" s="176">
        <v>2</v>
      </c>
      <c r="F96" s="176"/>
      <c r="G96" s="176">
        <f t="shared" si="11"/>
        <v>0</v>
      </c>
      <c r="H96" s="173" t="s">
        <v>1522</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77</v>
      </c>
      <c r="B97" s="122" t="s">
        <v>1892</v>
      </c>
      <c r="C97" s="138" t="s">
        <v>1868</v>
      </c>
      <c r="D97" s="173" t="s">
        <v>125</v>
      </c>
      <c r="E97" s="176">
        <v>4</v>
      </c>
      <c r="F97" s="176"/>
      <c r="G97" s="176">
        <f t="shared" si="11"/>
        <v>0</v>
      </c>
      <c r="H97" s="173" t="s">
        <v>1522</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78</v>
      </c>
      <c r="B98" s="122" t="s">
        <v>1893</v>
      </c>
      <c r="C98" s="138" t="s">
        <v>1869</v>
      </c>
      <c r="D98" s="173" t="s">
        <v>125</v>
      </c>
      <c r="E98" s="176">
        <v>6</v>
      </c>
      <c r="F98" s="176"/>
      <c r="G98" s="176">
        <f t="shared" si="11"/>
        <v>0</v>
      </c>
      <c r="H98" s="173" t="s">
        <v>1522</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v>79</v>
      </c>
      <c r="B99" s="122" t="s">
        <v>1894</v>
      </c>
      <c r="C99" s="138" t="s">
        <v>1870</v>
      </c>
      <c r="D99" s="173" t="s">
        <v>125</v>
      </c>
      <c r="E99" s="176">
        <v>136</v>
      </c>
      <c r="F99" s="176"/>
      <c r="G99" s="176">
        <f t="shared" si="11"/>
        <v>0</v>
      </c>
      <c r="H99" s="173" t="s">
        <v>1522</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v>80</v>
      </c>
      <c r="B100" s="122" t="s">
        <v>1895</v>
      </c>
      <c r="C100" s="138" t="s">
        <v>1871</v>
      </c>
      <c r="D100" s="173" t="s">
        <v>179</v>
      </c>
      <c r="E100" s="176">
        <v>910</v>
      </c>
      <c r="F100" s="176"/>
      <c r="G100" s="176">
        <f t="shared" si="11"/>
        <v>0</v>
      </c>
      <c r="H100" s="173" t="s">
        <v>1522</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v>81</v>
      </c>
      <c r="B101" s="122" t="s">
        <v>1896</v>
      </c>
      <c r="C101" s="138" t="s">
        <v>1872</v>
      </c>
      <c r="D101" s="173" t="s">
        <v>263</v>
      </c>
      <c r="E101" s="176">
        <v>7200</v>
      </c>
      <c r="F101" s="176"/>
      <c r="G101" s="176">
        <f t="shared" si="11"/>
        <v>0</v>
      </c>
      <c r="H101" s="173" t="s">
        <v>1522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82</v>
      </c>
      <c r="B102" s="122" t="s">
        <v>1897</v>
      </c>
      <c r="C102" s="138" t="s">
        <v>1873</v>
      </c>
      <c r="D102" s="173" t="s">
        <v>263</v>
      </c>
      <c r="E102" s="176">
        <v>480</v>
      </c>
      <c r="F102" s="176"/>
      <c r="G102" s="176">
        <f t="shared" si="11"/>
        <v>0</v>
      </c>
      <c r="H102" s="173" t="s">
        <v>1522</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83</v>
      </c>
      <c r="B103" s="122" t="s">
        <v>1898</v>
      </c>
      <c r="C103" s="138" t="s">
        <v>1874</v>
      </c>
      <c r="D103" s="173" t="s">
        <v>263</v>
      </c>
      <c r="E103" s="176">
        <v>1350</v>
      </c>
      <c r="F103" s="176"/>
      <c r="G103" s="176">
        <f t="shared" si="11"/>
        <v>0</v>
      </c>
      <c r="H103" s="173" t="s">
        <v>1522</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v>84</v>
      </c>
      <c r="B104" s="122" t="s">
        <v>1899</v>
      </c>
      <c r="C104" s="138" t="s">
        <v>1875</v>
      </c>
      <c r="D104" s="173" t="s">
        <v>125</v>
      </c>
      <c r="E104" s="176">
        <v>30</v>
      </c>
      <c r="F104" s="176"/>
      <c r="G104" s="176">
        <f t="shared" si="11"/>
        <v>0</v>
      </c>
      <c r="H104" s="173" t="s">
        <v>1522</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v>85</v>
      </c>
      <c r="B105" s="122" t="s">
        <v>1900</v>
      </c>
      <c r="C105" s="138" t="s">
        <v>1876</v>
      </c>
      <c r="D105" s="173" t="s">
        <v>125</v>
      </c>
      <c r="E105" s="176">
        <v>16</v>
      </c>
      <c r="F105" s="176"/>
      <c r="G105" s="176">
        <f t="shared" si="11"/>
        <v>0</v>
      </c>
      <c r="H105" s="173" t="s">
        <v>1522</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86</v>
      </c>
      <c r="B106" s="122" t="s">
        <v>1901</v>
      </c>
      <c r="C106" s="138" t="s">
        <v>1877</v>
      </c>
      <c r="D106" s="173" t="s">
        <v>125</v>
      </c>
      <c r="E106" s="176">
        <v>17</v>
      </c>
      <c r="F106" s="176"/>
      <c r="G106" s="176">
        <f t="shared" si="11"/>
        <v>0</v>
      </c>
      <c r="H106" s="173" t="s">
        <v>1522</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c r="B107" s="122"/>
      <c r="C107" s="193" t="s">
        <v>1766</v>
      </c>
      <c r="D107" s="173"/>
      <c r="E107" s="176"/>
      <c r="F107" s="176"/>
      <c r="G107" s="176"/>
      <c r="H107" s="173"/>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87</v>
      </c>
      <c r="B108" s="122" t="s">
        <v>1902</v>
      </c>
      <c r="C108" s="138" t="s">
        <v>1878</v>
      </c>
      <c r="D108" s="173" t="s">
        <v>263</v>
      </c>
      <c r="E108" s="176">
        <v>5</v>
      </c>
      <c r="F108" s="176"/>
      <c r="G108" s="176">
        <f t="shared" ref="G108:G113" si="12">F108*E108</f>
        <v>0</v>
      </c>
      <c r="H108" s="173" t="s">
        <v>1522</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v>88</v>
      </c>
      <c r="B109" s="122" t="s">
        <v>1903</v>
      </c>
      <c r="C109" s="138" t="s">
        <v>1768</v>
      </c>
      <c r="D109" s="173" t="s">
        <v>263</v>
      </c>
      <c r="E109" s="176">
        <v>126</v>
      </c>
      <c r="F109" s="176"/>
      <c r="G109" s="176">
        <f t="shared" si="12"/>
        <v>0</v>
      </c>
      <c r="H109" s="173" t="s">
        <v>1522</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89</v>
      </c>
      <c r="B110" s="122" t="s">
        <v>1904</v>
      </c>
      <c r="C110" s="138" t="s">
        <v>1769</v>
      </c>
      <c r="D110" s="173" t="s">
        <v>263</v>
      </c>
      <c r="E110" s="176">
        <v>11</v>
      </c>
      <c r="F110" s="176"/>
      <c r="G110" s="176">
        <f t="shared" si="12"/>
        <v>0</v>
      </c>
      <c r="H110" s="173" t="s">
        <v>1522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outlineLevel="1">
      <c r="A111" s="120">
        <v>90</v>
      </c>
      <c r="B111" s="122" t="s">
        <v>1905</v>
      </c>
      <c r="C111" s="138" t="s">
        <v>1770</v>
      </c>
      <c r="D111" s="173" t="s">
        <v>263</v>
      </c>
      <c r="E111" s="176">
        <v>49</v>
      </c>
      <c r="F111" s="176"/>
      <c r="G111" s="176">
        <f t="shared" si="12"/>
        <v>0</v>
      </c>
      <c r="H111" s="173" t="s">
        <v>1522</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outlineLevel="1">
      <c r="A112" s="120">
        <v>91</v>
      </c>
      <c r="B112" s="122" t="s">
        <v>1906</v>
      </c>
      <c r="C112" s="138" t="s">
        <v>1771</v>
      </c>
      <c r="D112" s="173" t="s">
        <v>125</v>
      </c>
      <c r="E112" s="176">
        <v>1</v>
      </c>
      <c r="F112" s="176"/>
      <c r="G112" s="176">
        <f t="shared" si="12"/>
        <v>0</v>
      </c>
      <c r="H112" s="173" t="s">
        <v>1522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92</v>
      </c>
      <c r="B113" s="122" t="s">
        <v>1907</v>
      </c>
      <c r="C113" s="138" t="s">
        <v>1772</v>
      </c>
      <c r="D113" s="173" t="s">
        <v>125</v>
      </c>
      <c r="E113" s="176">
        <v>1</v>
      </c>
      <c r="F113" s="176"/>
      <c r="G113" s="176">
        <f t="shared" si="12"/>
        <v>0</v>
      </c>
      <c r="H113" s="173" t="s">
        <v>1522</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c r="B114" s="122"/>
      <c r="C114" s="193" t="s">
        <v>1776</v>
      </c>
      <c r="D114" s="173"/>
      <c r="E114" s="176"/>
      <c r="F114" s="176"/>
      <c r="G114" s="176"/>
      <c r="H114" s="173"/>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v>93</v>
      </c>
      <c r="B115" s="122" t="s">
        <v>1908</v>
      </c>
      <c r="C115" s="138" t="s">
        <v>1879</v>
      </c>
      <c r="D115" s="173" t="s">
        <v>263</v>
      </c>
      <c r="E115" s="176">
        <v>210</v>
      </c>
      <c r="F115" s="176"/>
      <c r="G115" s="176">
        <f t="shared" ref="G115:G121" si="13">F115*E115</f>
        <v>0</v>
      </c>
      <c r="H115" s="173" t="s">
        <v>1522</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v>94</v>
      </c>
      <c r="B116" s="122" t="s">
        <v>1909</v>
      </c>
      <c r="C116" s="138" t="s">
        <v>1880</v>
      </c>
      <c r="D116" s="173" t="s">
        <v>263</v>
      </c>
      <c r="E116" s="176">
        <v>5</v>
      </c>
      <c r="F116" s="176"/>
      <c r="G116" s="176">
        <f t="shared" si="13"/>
        <v>0</v>
      </c>
      <c r="H116" s="173" t="s">
        <v>1522</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95</v>
      </c>
      <c r="B117" s="122" t="s">
        <v>1910</v>
      </c>
      <c r="C117" s="138" t="s">
        <v>1881</v>
      </c>
      <c r="D117" s="173" t="s">
        <v>263</v>
      </c>
      <c r="E117" s="176">
        <v>126</v>
      </c>
      <c r="F117" s="176"/>
      <c r="G117" s="176">
        <f t="shared" si="13"/>
        <v>0</v>
      </c>
      <c r="H117" s="173" t="s">
        <v>1522</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96</v>
      </c>
      <c r="B118" s="122" t="s">
        <v>1911</v>
      </c>
      <c r="C118" s="138" t="s">
        <v>1882</v>
      </c>
      <c r="D118" s="173" t="s">
        <v>263</v>
      </c>
      <c r="E118" s="176">
        <v>11</v>
      </c>
      <c r="F118" s="176"/>
      <c r="G118" s="176">
        <f t="shared" si="13"/>
        <v>0</v>
      </c>
      <c r="H118" s="173" t="s">
        <v>1522</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97</v>
      </c>
      <c r="B119" s="122" t="s">
        <v>1912</v>
      </c>
      <c r="C119" s="138" t="s">
        <v>1883</v>
      </c>
      <c r="D119" s="173" t="s">
        <v>263</v>
      </c>
      <c r="E119" s="176">
        <v>29</v>
      </c>
      <c r="F119" s="176"/>
      <c r="G119" s="176">
        <f t="shared" si="13"/>
        <v>0</v>
      </c>
      <c r="H119" s="173" t="s">
        <v>1522</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98</v>
      </c>
      <c r="B120" s="122" t="s">
        <v>1913</v>
      </c>
      <c r="C120" s="138" t="s">
        <v>1780</v>
      </c>
      <c r="D120" s="173" t="s">
        <v>263</v>
      </c>
      <c r="E120" s="176">
        <v>20</v>
      </c>
      <c r="F120" s="176"/>
      <c r="G120" s="176">
        <f t="shared" si="13"/>
        <v>0</v>
      </c>
      <c r="H120" s="173" t="s">
        <v>1522</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99</v>
      </c>
      <c r="B121" s="122" t="s">
        <v>1914</v>
      </c>
      <c r="C121" s="138" t="s">
        <v>1782</v>
      </c>
      <c r="D121" s="173" t="s">
        <v>125</v>
      </c>
      <c r="E121" s="176">
        <v>1</v>
      </c>
      <c r="F121" s="176"/>
      <c r="G121" s="176">
        <f t="shared" si="13"/>
        <v>0</v>
      </c>
      <c r="H121" s="173" t="s">
        <v>1522</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c r="B122" s="122"/>
      <c r="C122" s="193" t="s">
        <v>1783</v>
      </c>
      <c r="D122" s="173"/>
      <c r="E122" s="176"/>
      <c r="F122" s="176"/>
      <c r="G122" s="176"/>
      <c r="H122" s="173"/>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100</v>
      </c>
      <c r="B123" s="122" t="s">
        <v>1915</v>
      </c>
      <c r="C123" s="138" t="s">
        <v>1784</v>
      </c>
      <c r="D123" s="173" t="s">
        <v>1134</v>
      </c>
      <c r="E123" s="176">
        <v>5</v>
      </c>
      <c r="F123" s="176"/>
      <c r="G123" s="176">
        <f t="shared" ref="G123" si="14">F123*E123</f>
        <v>0</v>
      </c>
      <c r="H123" s="173" t="s">
        <v>1522</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outlineLevel="1">
      <c r="A124" s="120"/>
      <c r="B124" s="122"/>
      <c r="C124" s="193" t="s">
        <v>1785</v>
      </c>
      <c r="D124" s="173"/>
      <c r="E124" s="176"/>
      <c r="F124" s="176"/>
      <c r="G124" s="176"/>
      <c r="H124" s="173"/>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101</v>
      </c>
      <c r="B125" s="122" t="s">
        <v>1916</v>
      </c>
      <c r="C125" s="138" t="s">
        <v>1786</v>
      </c>
      <c r="D125" s="173" t="s">
        <v>125</v>
      </c>
      <c r="E125" s="176">
        <v>1</v>
      </c>
      <c r="F125" s="176"/>
      <c r="G125" s="176">
        <f t="shared" ref="G125:G126" si="15">F125*E125</f>
        <v>0</v>
      </c>
      <c r="H125" s="173" t="s">
        <v>1522</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v>102</v>
      </c>
      <c r="B126" s="122" t="s">
        <v>1917</v>
      </c>
      <c r="C126" s="138" t="s">
        <v>1787</v>
      </c>
      <c r="D126" s="173" t="s">
        <v>125</v>
      </c>
      <c r="E126" s="176">
        <v>1</v>
      </c>
      <c r="F126" s="176"/>
      <c r="G126" s="176">
        <f t="shared" si="15"/>
        <v>0</v>
      </c>
      <c r="H126" s="173" t="s">
        <v>1522</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1" t="s">
        <v>121</v>
      </c>
      <c r="B127" s="123" t="s">
        <v>1789</v>
      </c>
      <c r="C127" s="140" t="s">
        <v>1918</v>
      </c>
      <c r="D127" s="174"/>
      <c r="E127" s="177"/>
      <c r="F127" s="177"/>
      <c r="G127" s="177">
        <f>SUM(G129:G162)</f>
        <v>0</v>
      </c>
      <c r="H127" s="174"/>
      <c r="I127" s="119"/>
      <c r="J127" s="119"/>
      <c r="K127" s="119"/>
      <c r="L127" s="119"/>
      <c r="M127" s="119"/>
      <c r="N127" s="119"/>
      <c r="O127" s="119"/>
      <c r="P127" s="119"/>
      <c r="Q127" s="119"/>
      <c r="R127" s="119" t="s">
        <v>128</v>
      </c>
      <c r="S127" s="119">
        <v>0</v>
      </c>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c r="B128" s="122"/>
      <c r="C128" s="193" t="s">
        <v>1730</v>
      </c>
      <c r="D128" s="173"/>
      <c r="E128" s="176"/>
      <c r="F128" s="176"/>
      <c r="G128" s="176"/>
      <c r="H128" s="173"/>
      <c r="I128" s="119"/>
      <c r="J128" s="119"/>
      <c r="K128" s="119"/>
      <c r="L128" s="119"/>
      <c r="M128" s="119"/>
      <c r="N128" s="119"/>
      <c r="O128" s="119"/>
      <c r="P128" s="119"/>
      <c r="Q128" s="119"/>
      <c r="R128" s="119" t="s">
        <v>126</v>
      </c>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ht="22.5" outlineLevel="1">
      <c r="A129" s="120">
        <v>103</v>
      </c>
      <c r="B129" s="122" t="s">
        <v>1934</v>
      </c>
      <c r="C129" s="138" t="s">
        <v>1919</v>
      </c>
      <c r="D129" s="173" t="s">
        <v>125</v>
      </c>
      <c r="E129" s="176">
        <v>1</v>
      </c>
      <c r="F129" s="176"/>
      <c r="G129" s="176">
        <f t="shared" ref="G129:G131" si="16">F129*E129</f>
        <v>0</v>
      </c>
      <c r="H129" s="173" t="s">
        <v>1522</v>
      </c>
      <c r="I129" s="119"/>
      <c r="J129" s="119"/>
      <c r="K129" s="119"/>
      <c r="L129" s="119"/>
      <c r="M129" s="119"/>
      <c r="N129" s="119"/>
      <c r="O129" s="119"/>
      <c r="P129" s="119"/>
      <c r="Q129" s="119"/>
      <c r="R129" s="119" t="s">
        <v>128</v>
      </c>
      <c r="S129" s="119">
        <v>0</v>
      </c>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ht="22.5" outlineLevel="1">
      <c r="A130" s="120">
        <v>104</v>
      </c>
      <c r="B130" s="122" t="s">
        <v>1935</v>
      </c>
      <c r="C130" s="138" t="s">
        <v>1920</v>
      </c>
      <c r="D130" s="173" t="s">
        <v>125</v>
      </c>
      <c r="E130" s="176">
        <v>1</v>
      </c>
      <c r="F130" s="176"/>
      <c r="G130" s="176">
        <f t="shared" si="16"/>
        <v>0</v>
      </c>
      <c r="H130" s="173" t="s">
        <v>1522</v>
      </c>
      <c r="I130" s="119"/>
      <c r="J130" s="119"/>
      <c r="K130" s="119"/>
      <c r="L130" s="119"/>
      <c r="M130" s="119"/>
      <c r="N130" s="119"/>
      <c r="O130" s="119"/>
      <c r="P130" s="119"/>
      <c r="Q130" s="119"/>
      <c r="R130" s="119" t="s">
        <v>128</v>
      </c>
      <c r="S130" s="119">
        <v>0</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ht="22.5" outlineLevel="1">
      <c r="A131" s="120">
        <v>105</v>
      </c>
      <c r="B131" s="122" t="s">
        <v>1936</v>
      </c>
      <c r="C131" s="138" t="s">
        <v>1921</v>
      </c>
      <c r="D131" s="173" t="s">
        <v>125</v>
      </c>
      <c r="E131" s="176">
        <v>1</v>
      </c>
      <c r="F131" s="176"/>
      <c r="G131" s="176">
        <f t="shared" si="16"/>
        <v>0</v>
      </c>
      <c r="H131" s="173" t="s">
        <v>1522</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c r="B132" s="122"/>
      <c r="C132" s="193" t="s">
        <v>1745</v>
      </c>
      <c r="D132" s="173"/>
      <c r="E132" s="176"/>
      <c r="F132" s="176"/>
      <c r="G132" s="176"/>
      <c r="H132" s="173"/>
      <c r="I132" s="119"/>
      <c r="J132" s="119"/>
      <c r="K132" s="119"/>
      <c r="L132" s="119"/>
      <c r="M132" s="119"/>
      <c r="N132" s="119"/>
      <c r="O132" s="119"/>
      <c r="P132" s="119"/>
      <c r="Q132" s="119"/>
      <c r="R132" s="119" t="s">
        <v>128</v>
      </c>
      <c r="S132" s="119">
        <v>0</v>
      </c>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106</v>
      </c>
      <c r="B133" s="122" t="s">
        <v>1937</v>
      </c>
      <c r="C133" s="138" t="s">
        <v>1922</v>
      </c>
      <c r="D133" s="173" t="s">
        <v>125</v>
      </c>
      <c r="E133" s="176">
        <v>1</v>
      </c>
      <c r="F133" s="176"/>
      <c r="G133" s="176">
        <f t="shared" ref="G133:G146" si="17">F133*E133</f>
        <v>0</v>
      </c>
      <c r="H133" s="173" t="s">
        <v>1522</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v>107</v>
      </c>
      <c r="B134" s="122" t="s">
        <v>1938</v>
      </c>
      <c r="C134" s="138" t="s">
        <v>1923</v>
      </c>
      <c r="D134" s="173" t="s">
        <v>125</v>
      </c>
      <c r="E134" s="176">
        <v>2</v>
      </c>
      <c r="F134" s="176"/>
      <c r="G134" s="176">
        <f t="shared" si="17"/>
        <v>0</v>
      </c>
      <c r="H134" s="173" t="s">
        <v>1522</v>
      </c>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108</v>
      </c>
      <c r="B135" s="122" t="s">
        <v>1939</v>
      </c>
      <c r="C135" s="138" t="s">
        <v>1924</v>
      </c>
      <c r="D135" s="173" t="s">
        <v>125</v>
      </c>
      <c r="E135" s="176">
        <v>2</v>
      </c>
      <c r="F135" s="176"/>
      <c r="G135" s="176">
        <f t="shared" si="17"/>
        <v>0</v>
      </c>
      <c r="H135" s="173" t="s">
        <v>1522</v>
      </c>
      <c r="I135" s="119"/>
      <c r="J135" s="119"/>
      <c r="K135" s="119"/>
      <c r="L135" s="119"/>
      <c r="M135" s="119"/>
      <c r="N135" s="119"/>
      <c r="O135" s="119"/>
      <c r="P135" s="119"/>
      <c r="Q135" s="119"/>
      <c r="R135" s="119" t="s">
        <v>126</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109</v>
      </c>
      <c r="B136" s="122" t="s">
        <v>1940</v>
      </c>
      <c r="C136" s="138" t="s">
        <v>1925</v>
      </c>
      <c r="D136" s="173" t="s">
        <v>125</v>
      </c>
      <c r="E136" s="176">
        <v>4</v>
      </c>
      <c r="F136" s="176"/>
      <c r="G136" s="176">
        <f t="shared" si="17"/>
        <v>0</v>
      </c>
      <c r="H136" s="173" t="s">
        <v>1522</v>
      </c>
      <c r="I136" s="119"/>
      <c r="J136" s="119"/>
      <c r="K136" s="119"/>
      <c r="L136" s="119"/>
      <c r="M136" s="119"/>
      <c r="N136" s="119"/>
      <c r="O136" s="119"/>
      <c r="P136" s="119"/>
      <c r="Q136" s="119"/>
      <c r="R136" s="119" t="s">
        <v>128</v>
      </c>
      <c r="S136" s="119">
        <v>0</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110</v>
      </c>
      <c r="B137" s="122" t="s">
        <v>1941</v>
      </c>
      <c r="C137" s="138" t="s">
        <v>1926</v>
      </c>
      <c r="D137" s="173" t="s">
        <v>125</v>
      </c>
      <c r="E137" s="176">
        <v>1</v>
      </c>
      <c r="F137" s="176"/>
      <c r="G137" s="176">
        <f t="shared" si="17"/>
        <v>0</v>
      </c>
      <c r="H137" s="173" t="s">
        <v>1522</v>
      </c>
      <c r="I137" s="119"/>
      <c r="J137" s="119"/>
      <c r="K137" s="119"/>
      <c r="L137" s="119"/>
      <c r="M137" s="119"/>
      <c r="N137" s="119"/>
      <c r="O137" s="119"/>
      <c r="P137" s="119"/>
      <c r="Q137" s="119"/>
      <c r="R137" s="119" t="s">
        <v>126</v>
      </c>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v>111</v>
      </c>
      <c r="B138" s="122" t="s">
        <v>1942</v>
      </c>
      <c r="C138" s="138" t="s">
        <v>1927</v>
      </c>
      <c r="D138" s="173" t="s">
        <v>125</v>
      </c>
      <c r="E138" s="176">
        <v>2</v>
      </c>
      <c r="F138" s="176"/>
      <c r="G138" s="176">
        <f t="shared" si="17"/>
        <v>0</v>
      </c>
      <c r="H138" s="173" t="s">
        <v>1522</v>
      </c>
      <c r="I138" s="119"/>
      <c r="J138" s="119"/>
      <c r="K138" s="119"/>
      <c r="L138" s="119"/>
      <c r="M138" s="119"/>
      <c r="N138" s="119"/>
      <c r="O138" s="119"/>
      <c r="P138" s="119"/>
      <c r="Q138" s="119"/>
      <c r="R138" s="119" t="s">
        <v>128</v>
      </c>
      <c r="S138" s="119">
        <v>0</v>
      </c>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112</v>
      </c>
      <c r="B139" s="122" t="s">
        <v>1943</v>
      </c>
      <c r="C139" s="138" t="s">
        <v>1928</v>
      </c>
      <c r="D139" s="173" t="s">
        <v>125</v>
      </c>
      <c r="E139" s="176">
        <v>3</v>
      </c>
      <c r="F139" s="176"/>
      <c r="G139" s="176">
        <f t="shared" si="17"/>
        <v>0</v>
      </c>
      <c r="H139" s="173" t="s">
        <v>1522</v>
      </c>
      <c r="I139" s="119"/>
      <c r="J139" s="119"/>
      <c r="K139" s="119"/>
      <c r="L139" s="119"/>
      <c r="M139" s="119"/>
      <c r="N139" s="119"/>
      <c r="O139" s="119"/>
      <c r="P139" s="119"/>
      <c r="Q139" s="119"/>
      <c r="R139" s="119" t="s">
        <v>128</v>
      </c>
      <c r="S139" s="119">
        <v>0</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113</v>
      </c>
      <c r="B140" s="122" t="s">
        <v>1944</v>
      </c>
      <c r="C140" s="138" t="s">
        <v>1929</v>
      </c>
      <c r="D140" s="173" t="s">
        <v>125</v>
      </c>
      <c r="E140" s="176">
        <v>3</v>
      </c>
      <c r="F140" s="176"/>
      <c r="G140" s="176">
        <f t="shared" si="17"/>
        <v>0</v>
      </c>
      <c r="H140" s="173" t="s">
        <v>1522</v>
      </c>
      <c r="I140" s="119"/>
      <c r="J140" s="119"/>
      <c r="K140" s="119"/>
      <c r="L140" s="119"/>
      <c r="M140" s="119"/>
      <c r="N140" s="119"/>
      <c r="O140" s="119"/>
      <c r="P140" s="119"/>
      <c r="Q140" s="119"/>
      <c r="R140" s="119" t="s">
        <v>128</v>
      </c>
      <c r="S140" s="119">
        <v>0</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114</v>
      </c>
      <c r="B141" s="122" t="s">
        <v>1945</v>
      </c>
      <c r="C141" s="138" t="s">
        <v>1930</v>
      </c>
      <c r="D141" s="173" t="s">
        <v>125</v>
      </c>
      <c r="E141" s="176">
        <v>1</v>
      </c>
      <c r="F141" s="176"/>
      <c r="G141" s="176">
        <f t="shared" si="17"/>
        <v>0</v>
      </c>
      <c r="H141" s="173" t="s">
        <v>1522</v>
      </c>
      <c r="I141" s="119"/>
      <c r="J141" s="119"/>
      <c r="K141" s="119"/>
      <c r="L141" s="119"/>
      <c r="M141" s="119"/>
      <c r="N141" s="119"/>
      <c r="O141" s="119"/>
      <c r="P141" s="119"/>
      <c r="Q141" s="119"/>
      <c r="R141" s="119" t="s">
        <v>128</v>
      </c>
      <c r="S141" s="119">
        <v>0</v>
      </c>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115</v>
      </c>
      <c r="B142" s="122" t="s">
        <v>1946</v>
      </c>
      <c r="C142" s="138" t="s">
        <v>1931</v>
      </c>
      <c r="D142" s="173" t="s">
        <v>125</v>
      </c>
      <c r="E142" s="176">
        <v>2</v>
      </c>
      <c r="F142" s="176"/>
      <c r="G142" s="176">
        <f t="shared" si="17"/>
        <v>0</v>
      </c>
      <c r="H142" s="173" t="s">
        <v>1522</v>
      </c>
      <c r="I142" s="119"/>
      <c r="J142" s="119"/>
      <c r="K142" s="119"/>
      <c r="L142" s="119"/>
      <c r="M142" s="119"/>
      <c r="N142" s="119"/>
      <c r="O142" s="119"/>
      <c r="P142" s="119"/>
      <c r="Q142" s="119"/>
      <c r="R142" s="119" t="s">
        <v>126</v>
      </c>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v>116</v>
      </c>
      <c r="B143" s="122" t="s">
        <v>1947</v>
      </c>
      <c r="C143" s="138" t="s">
        <v>1758</v>
      </c>
      <c r="D143" s="173" t="s">
        <v>125</v>
      </c>
      <c r="E143" s="176">
        <v>6</v>
      </c>
      <c r="F143" s="176"/>
      <c r="G143" s="176">
        <f t="shared" si="17"/>
        <v>0</v>
      </c>
      <c r="H143" s="173" t="s">
        <v>1522</v>
      </c>
      <c r="I143" s="119"/>
      <c r="J143" s="119"/>
      <c r="K143" s="119"/>
      <c r="L143" s="119"/>
      <c r="M143" s="119"/>
      <c r="N143" s="119"/>
      <c r="O143" s="119"/>
      <c r="P143" s="119"/>
      <c r="Q143" s="119"/>
      <c r="R143" s="119" t="s">
        <v>128</v>
      </c>
      <c r="S143" s="119">
        <v>0</v>
      </c>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117</v>
      </c>
      <c r="B144" s="122" t="s">
        <v>1948</v>
      </c>
      <c r="C144" s="138" t="s">
        <v>1759</v>
      </c>
      <c r="D144" s="173" t="s">
        <v>125</v>
      </c>
      <c r="E144" s="176">
        <v>6</v>
      </c>
      <c r="F144" s="176"/>
      <c r="G144" s="176">
        <f t="shared" si="17"/>
        <v>0</v>
      </c>
      <c r="H144" s="173" t="s">
        <v>1522</v>
      </c>
      <c r="I144" s="119"/>
      <c r="J144" s="119"/>
      <c r="K144" s="119"/>
      <c r="L144" s="119"/>
      <c r="M144" s="119"/>
      <c r="N144" s="119"/>
      <c r="O144" s="119"/>
      <c r="P144" s="119"/>
      <c r="Q144" s="119"/>
      <c r="R144" s="119" t="s">
        <v>128</v>
      </c>
      <c r="S144" s="119">
        <v>0</v>
      </c>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118</v>
      </c>
      <c r="B145" s="122" t="s">
        <v>1949</v>
      </c>
      <c r="C145" s="138" t="s">
        <v>1760</v>
      </c>
      <c r="D145" s="173" t="s">
        <v>125</v>
      </c>
      <c r="E145" s="176">
        <v>3</v>
      </c>
      <c r="F145" s="176"/>
      <c r="G145" s="176">
        <f t="shared" si="17"/>
        <v>0</v>
      </c>
      <c r="H145" s="173" t="s">
        <v>1522</v>
      </c>
      <c r="I145" s="119"/>
      <c r="J145" s="119"/>
      <c r="K145" s="119"/>
      <c r="L145" s="119"/>
      <c r="M145" s="119"/>
      <c r="N145" s="119"/>
      <c r="O145" s="119"/>
      <c r="P145" s="119"/>
      <c r="Q145" s="119"/>
      <c r="R145" s="119" t="s">
        <v>126</v>
      </c>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v>119</v>
      </c>
      <c r="B146" s="122" t="s">
        <v>1950</v>
      </c>
      <c r="C146" s="138" t="s">
        <v>1761</v>
      </c>
      <c r="D146" s="173" t="s">
        <v>125</v>
      </c>
      <c r="E146" s="176">
        <v>6</v>
      </c>
      <c r="F146" s="176"/>
      <c r="G146" s="176">
        <f t="shared" si="17"/>
        <v>0</v>
      </c>
      <c r="H146" s="173" t="s">
        <v>1522</v>
      </c>
      <c r="I146" s="119"/>
      <c r="J146" s="119"/>
      <c r="K146" s="119"/>
      <c r="L146" s="119"/>
      <c r="M146" s="119"/>
      <c r="N146" s="119"/>
      <c r="O146" s="119"/>
      <c r="P146" s="119"/>
      <c r="Q146" s="119"/>
      <c r="R146" s="119" t="s">
        <v>128</v>
      </c>
      <c r="S146" s="119">
        <v>0</v>
      </c>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c r="B147" s="122"/>
      <c r="C147" s="193" t="s">
        <v>1766</v>
      </c>
      <c r="D147" s="173"/>
      <c r="E147" s="176"/>
      <c r="F147" s="176"/>
      <c r="G147" s="176"/>
      <c r="H147" s="173"/>
      <c r="I147" s="119"/>
      <c r="J147" s="119"/>
      <c r="K147" s="119"/>
      <c r="L147" s="119"/>
      <c r="M147" s="119"/>
      <c r="N147" s="119"/>
      <c r="O147" s="119"/>
      <c r="P147" s="119"/>
      <c r="Q147" s="119"/>
      <c r="R147" s="119" t="s">
        <v>126</v>
      </c>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20">
        <v>120</v>
      </c>
      <c r="B148" s="122" t="s">
        <v>1951</v>
      </c>
      <c r="C148" s="138" t="s">
        <v>1932</v>
      </c>
      <c r="D148" s="173" t="s">
        <v>263</v>
      </c>
      <c r="E148" s="176">
        <v>7</v>
      </c>
      <c r="F148" s="176"/>
      <c r="G148" s="176">
        <f t="shared" ref="G148:G152" si="18">F148*E148</f>
        <v>0</v>
      </c>
      <c r="H148" s="173" t="s">
        <v>1522</v>
      </c>
      <c r="I148" s="119"/>
      <c r="J148" s="119"/>
      <c r="K148" s="119"/>
      <c r="L148" s="119"/>
      <c r="M148" s="119"/>
      <c r="N148" s="119"/>
      <c r="O148" s="119"/>
      <c r="P148" s="119"/>
      <c r="Q148" s="119"/>
      <c r="R148" s="119" t="s">
        <v>128</v>
      </c>
      <c r="S148" s="119">
        <v>0</v>
      </c>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v>121</v>
      </c>
      <c r="B149" s="122" t="s">
        <v>1952</v>
      </c>
      <c r="C149" s="138" t="s">
        <v>1767</v>
      </c>
      <c r="D149" s="173" t="s">
        <v>263</v>
      </c>
      <c r="E149" s="176">
        <v>51</v>
      </c>
      <c r="F149" s="176"/>
      <c r="G149" s="176">
        <f t="shared" si="18"/>
        <v>0</v>
      </c>
      <c r="H149" s="173" t="s">
        <v>1522</v>
      </c>
      <c r="I149" s="119"/>
      <c r="J149" s="119"/>
      <c r="K149" s="119"/>
      <c r="L149" s="119"/>
      <c r="M149" s="119"/>
      <c r="N149" s="119"/>
      <c r="O149" s="119"/>
      <c r="P149" s="119"/>
      <c r="Q149" s="119"/>
      <c r="R149" s="119" t="s">
        <v>126</v>
      </c>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122</v>
      </c>
      <c r="B150" s="122" t="s">
        <v>1953</v>
      </c>
      <c r="C150" s="138" t="s">
        <v>1768</v>
      </c>
      <c r="D150" s="173" t="s">
        <v>263</v>
      </c>
      <c r="E150" s="176">
        <v>17</v>
      </c>
      <c r="F150" s="176"/>
      <c r="G150" s="176">
        <f t="shared" si="18"/>
        <v>0</v>
      </c>
      <c r="H150" s="173" t="s">
        <v>1522</v>
      </c>
      <c r="I150" s="119"/>
      <c r="J150" s="119"/>
      <c r="K150" s="119"/>
      <c r="L150" s="119"/>
      <c r="M150" s="119"/>
      <c r="N150" s="119"/>
      <c r="O150" s="119"/>
      <c r="P150" s="119"/>
      <c r="Q150" s="119"/>
      <c r="R150" s="119" t="s">
        <v>128</v>
      </c>
      <c r="S150" s="119">
        <v>0</v>
      </c>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v>123</v>
      </c>
      <c r="B151" s="122" t="s">
        <v>1954</v>
      </c>
      <c r="C151" s="138" t="s">
        <v>1771</v>
      </c>
      <c r="D151" s="173" t="s">
        <v>125</v>
      </c>
      <c r="E151" s="176">
        <v>1</v>
      </c>
      <c r="F151" s="176"/>
      <c r="G151" s="176">
        <f t="shared" si="18"/>
        <v>0</v>
      </c>
      <c r="H151" s="173" t="s">
        <v>1522</v>
      </c>
      <c r="I151" s="119"/>
      <c r="J151" s="119"/>
      <c r="K151" s="119"/>
      <c r="L151" s="119"/>
      <c r="M151" s="119"/>
      <c r="N151" s="119"/>
      <c r="O151" s="119"/>
      <c r="P151" s="119"/>
      <c r="Q151" s="119"/>
      <c r="R151" s="119" t="s">
        <v>126</v>
      </c>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outlineLevel="1">
      <c r="A152" s="120">
        <v>124</v>
      </c>
      <c r="B152" s="122" t="s">
        <v>1955</v>
      </c>
      <c r="C152" s="138" t="s">
        <v>1772</v>
      </c>
      <c r="D152" s="173" t="s">
        <v>125</v>
      </c>
      <c r="E152" s="176">
        <v>1</v>
      </c>
      <c r="F152" s="176"/>
      <c r="G152" s="176">
        <f t="shared" si="18"/>
        <v>0</v>
      </c>
      <c r="H152" s="173" t="s">
        <v>1522</v>
      </c>
      <c r="I152" s="119"/>
      <c r="J152" s="119"/>
      <c r="K152" s="119"/>
      <c r="L152" s="119"/>
      <c r="M152" s="119"/>
      <c r="N152" s="119"/>
      <c r="O152" s="119"/>
      <c r="P152" s="119"/>
      <c r="Q152" s="119"/>
      <c r="R152" s="119" t="s">
        <v>128</v>
      </c>
      <c r="S152" s="119">
        <v>0</v>
      </c>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outlineLevel="1">
      <c r="A153" s="120"/>
      <c r="B153" s="122"/>
      <c r="C153" s="193" t="s">
        <v>1776</v>
      </c>
      <c r="D153" s="173"/>
      <c r="E153" s="176"/>
      <c r="F153" s="176"/>
      <c r="G153" s="176"/>
      <c r="H153" s="173"/>
      <c r="I153" s="119"/>
      <c r="J153" s="119"/>
      <c r="K153" s="119"/>
      <c r="L153" s="119"/>
      <c r="M153" s="119"/>
      <c r="N153" s="119"/>
      <c r="O153" s="119"/>
      <c r="P153" s="119"/>
      <c r="Q153" s="119"/>
      <c r="R153" s="119" t="s">
        <v>128</v>
      </c>
      <c r="S153" s="119">
        <v>0</v>
      </c>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c r="A154" s="120">
        <v>125</v>
      </c>
      <c r="B154" s="122" t="s">
        <v>1956</v>
      </c>
      <c r="C154" s="138" t="s">
        <v>1933</v>
      </c>
      <c r="D154" s="173" t="s">
        <v>263</v>
      </c>
      <c r="E154" s="176">
        <v>7</v>
      </c>
      <c r="F154" s="176"/>
      <c r="G154" s="176">
        <f t="shared" ref="G154:G157" si="19">F154*E154</f>
        <v>0</v>
      </c>
      <c r="H154" s="173" t="s">
        <v>1522</v>
      </c>
      <c r="I154" s="119"/>
      <c r="R154" t="s">
        <v>122</v>
      </c>
    </row>
    <row r="155" spans="1:47" outlineLevel="1">
      <c r="A155" s="120">
        <v>126</v>
      </c>
      <c r="B155" s="122" t="s">
        <v>1957</v>
      </c>
      <c r="C155" s="138" t="s">
        <v>1777</v>
      </c>
      <c r="D155" s="173" t="s">
        <v>263</v>
      </c>
      <c r="E155" s="176">
        <v>51</v>
      </c>
      <c r="F155" s="176"/>
      <c r="G155" s="176">
        <f t="shared" si="19"/>
        <v>0</v>
      </c>
      <c r="H155" s="173" t="s">
        <v>1522</v>
      </c>
      <c r="I155" s="119"/>
      <c r="J155" s="119"/>
      <c r="K155" s="119"/>
      <c r="L155" s="119"/>
      <c r="M155" s="119"/>
      <c r="N155" s="119"/>
      <c r="O155" s="119"/>
      <c r="P155" s="119"/>
      <c r="Q155" s="119"/>
      <c r="R155" s="119" t="s">
        <v>126</v>
      </c>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outlineLevel="1">
      <c r="A156" s="120">
        <v>127</v>
      </c>
      <c r="B156" s="122" t="s">
        <v>1958</v>
      </c>
      <c r="C156" s="138" t="s">
        <v>1778</v>
      </c>
      <c r="D156" s="173" t="s">
        <v>263</v>
      </c>
      <c r="E156" s="176">
        <v>17</v>
      </c>
      <c r="F156" s="176"/>
      <c r="G156" s="176">
        <f t="shared" si="19"/>
        <v>0</v>
      </c>
      <c r="H156" s="173" t="s">
        <v>1522</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v>128</v>
      </c>
      <c r="B157" s="122" t="s">
        <v>1959</v>
      </c>
      <c r="C157" s="138" t="s">
        <v>1782</v>
      </c>
      <c r="D157" s="173" t="s">
        <v>125</v>
      </c>
      <c r="E157" s="176">
        <v>1</v>
      </c>
      <c r="F157" s="176"/>
      <c r="G157" s="176">
        <f t="shared" si="19"/>
        <v>0</v>
      </c>
      <c r="H157" s="173" t="s">
        <v>1522</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c r="B158" s="122"/>
      <c r="C158" s="193" t="s">
        <v>1783</v>
      </c>
      <c r="D158" s="173"/>
      <c r="E158" s="176"/>
      <c r="F158" s="176"/>
      <c r="G158" s="176"/>
      <c r="H158" s="173"/>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v>129</v>
      </c>
      <c r="B159" s="122" t="s">
        <v>1960</v>
      </c>
      <c r="C159" s="138" t="s">
        <v>1784</v>
      </c>
      <c r="D159" s="173" t="s">
        <v>1134</v>
      </c>
      <c r="E159" s="176">
        <v>20</v>
      </c>
      <c r="F159" s="176"/>
      <c r="G159" s="176">
        <f t="shared" ref="G159" si="20">F159*E159</f>
        <v>0</v>
      </c>
      <c r="H159" s="173" t="s">
        <v>1522</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outlineLevel="1">
      <c r="A160" s="120"/>
      <c r="B160" s="122"/>
      <c r="C160" s="193" t="s">
        <v>1785</v>
      </c>
      <c r="D160" s="173"/>
      <c r="E160" s="176"/>
      <c r="F160" s="176"/>
      <c r="G160" s="176"/>
      <c r="H160" s="173"/>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v>130</v>
      </c>
      <c r="B161" s="122" t="s">
        <v>1961</v>
      </c>
      <c r="C161" s="138" t="s">
        <v>1786</v>
      </c>
      <c r="D161" s="173" t="s">
        <v>125</v>
      </c>
      <c r="E161" s="176">
        <v>1</v>
      </c>
      <c r="F161" s="176"/>
      <c r="G161" s="176">
        <f t="shared" ref="G161:G162" si="21">F161*E161</f>
        <v>0</v>
      </c>
      <c r="H161" s="173" t="s">
        <v>1522</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v>131</v>
      </c>
      <c r="B162" s="122" t="s">
        <v>1962</v>
      </c>
      <c r="C162" s="138" t="s">
        <v>1787</v>
      </c>
      <c r="D162" s="173" t="s">
        <v>125</v>
      </c>
      <c r="E162" s="176">
        <v>1</v>
      </c>
      <c r="F162" s="176"/>
      <c r="G162" s="176">
        <f t="shared" si="21"/>
        <v>0</v>
      </c>
      <c r="H162" s="173" t="s">
        <v>1522</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1" t="s">
        <v>121</v>
      </c>
      <c r="B163" s="123" t="s">
        <v>1790</v>
      </c>
      <c r="C163" s="140" t="s">
        <v>1963</v>
      </c>
      <c r="D163" s="174"/>
      <c r="E163" s="177"/>
      <c r="F163" s="177"/>
      <c r="G163" s="177">
        <f>SUM(G164:G170)</f>
        <v>0</v>
      </c>
      <c r="H163" s="174"/>
      <c r="I163" s="119"/>
      <c r="J163" s="119"/>
      <c r="K163" s="119"/>
      <c r="L163" s="119"/>
      <c r="M163" s="119"/>
      <c r="N163" s="119"/>
      <c r="O163" s="119"/>
      <c r="P163" s="119"/>
      <c r="Q163" s="119"/>
      <c r="R163" s="119" t="s">
        <v>128</v>
      </c>
      <c r="S163" s="119">
        <v>0</v>
      </c>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outlineLevel="1">
      <c r="A164" s="194">
        <v>132</v>
      </c>
      <c r="B164" s="195" t="s">
        <v>1971</v>
      </c>
      <c r="C164" s="138" t="s">
        <v>1964</v>
      </c>
      <c r="D164" s="173" t="s">
        <v>125</v>
      </c>
      <c r="E164" s="176">
        <v>1</v>
      </c>
      <c r="F164" s="176"/>
      <c r="G164" s="176">
        <f t="shared" ref="G164:G170" si="22">F164*E164</f>
        <v>0</v>
      </c>
      <c r="H164" s="173" t="s">
        <v>1522</v>
      </c>
      <c r="I164" s="119"/>
      <c r="J164" s="119"/>
      <c r="K164" s="119"/>
      <c r="L164" s="119"/>
      <c r="M164" s="119"/>
      <c r="N164" s="119"/>
      <c r="O164" s="119"/>
      <c r="P164" s="119"/>
      <c r="Q164" s="119"/>
      <c r="R164" s="119" t="s">
        <v>128</v>
      </c>
      <c r="S164" s="119">
        <v>0</v>
      </c>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v>133</v>
      </c>
      <c r="B165" s="196" t="s">
        <v>1972</v>
      </c>
      <c r="C165" s="138" t="s">
        <v>1965</v>
      </c>
      <c r="D165" s="173" t="s">
        <v>802</v>
      </c>
      <c r="E165" s="176">
        <v>104</v>
      </c>
      <c r="F165" s="176"/>
      <c r="G165" s="176">
        <f t="shared" si="22"/>
        <v>0</v>
      </c>
      <c r="H165" s="173" t="s">
        <v>1522</v>
      </c>
      <c r="I165" s="119"/>
      <c r="J165" s="119"/>
      <c r="K165" s="119"/>
      <c r="L165" s="119"/>
      <c r="M165" s="119"/>
      <c r="N165" s="119"/>
      <c r="O165" s="119"/>
      <c r="P165" s="119"/>
      <c r="Q165" s="119"/>
      <c r="R165" s="119" t="s">
        <v>128</v>
      </c>
      <c r="S165" s="119">
        <v>0</v>
      </c>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v>134</v>
      </c>
      <c r="B166" s="196" t="s">
        <v>1973</v>
      </c>
      <c r="C166" s="138" t="s">
        <v>1966</v>
      </c>
      <c r="D166" s="173" t="s">
        <v>802</v>
      </c>
      <c r="E166" s="176">
        <v>40</v>
      </c>
      <c r="F166" s="176"/>
      <c r="G166" s="176">
        <f t="shared" si="22"/>
        <v>0</v>
      </c>
      <c r="H166" s="173" t="s">
        <v>1522</v>
      </c>
      <c r="I166" s="119"/>
      <c r="J166" s="119"/>
      <c r="K166" s="119"/>
      <c r="L166" s="119"/>
      <c r="M166" s="119"/>
      <c r="N166" s="119"/>
      <c r="O166" s="119"/>
      <c r="P166" s="119"/>
      <c r="Q166" s="119"/>
      <c r="R166" s="119" t="s">
        <v>128</v>
      </c>
      <c r="S166" s="119">
        <v>0</v>
      </c>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outlineLevel="1">
      <c r="A167" s="120">
        <v>135</v>
      </c>
      <c r="B167" s="196" t="s">
        <v>1974</v>
      </c>
      <c r="C167" s="138" t="s">
        <v>1967</v>
      </c>
      <c r="D167" s="173" t="s">
        <v>802</v>
      </c>
      <c r="E167" s="176">
        <v>5</v>
      </c>
      <c r="F167" s="176"/>
      <c r="G167" s="176">
        <f t="shared" si="22"/>
        <v>0</v>
      </c>
      <c r="H167" s="173" t="s">
        <v>1522</v>
      </c>
      <c r="I167" s="119"/>
      <c r="J167" s="119"/>
      <c r="K167" s="119"/>
      <c r="L167" s="119"/>
      <c r="M167" s="119"/>
      <c r="N167" s="119"/>
      <c r="O167" s="119"/>
      <c r="P167" s="119"/>
      <c r="Q167" s="119"/>
      <c r="R167" s="119" t="s">
        <v>128</v>
      </c>
      <c r="S167" s="119">
        <v>0</v>
      </c>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v>136</v>
      </c>
      <c r="B168" s="196" t="s">
        <v>1975</v>
      </c>
      <c r="C168" s="138" t="s">
        <v>1968</v>
      </c>
      <c r="D168" s="173" t="s">
        <v>802</v>
      </c>
      <c r="E168" s="176">
        <v>72</v>
      </c>
      <c r="F168" s="176"/>
      <c r="G168" s="176">
        <f t="shared" si="22"/>
        <v>0</v>
      </c>
      <c r="H168" s="173" t="s">
        <v>1522</v>
      </c>
      <c r="I168" s="119"/>
      <c r="J168" s="119"/>
      <c r="K168" s="119"/>
      <c r="L168" s="119"/>
      <c r="M168" s="119"/>
      <c r="N168" s="119"/>
      <c r="O168" s="119"/>
      <c r="P168" s="119"/>
      <c r="Q168" s="119"/>
      <c r="R168" s="119" t="s">
        <v>128</v>
      </c>
      <c r="S168" s="119">
        <v>0</v>
      </c>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v>137</v>
      </c>
      <c r="B169" s="196" t="s">
        <v>1976</v>
      </c>
      <c r="C169" s="138" t="s">
        <v>1969</v>
      </c>
      <c r="D169" s="173" t="s">
        <v>125</v>
      </c>
      <c r="E169" s="176">
        <v>1</v>
      </c>
      <c r="F169" s="176"/>
      <c r="G169" s="176">
        <f t="shared" si="22"/>
        <v>0</v>
      </c>
      <c r="H169" s="173" t="s">
        <v>1522</v>
      </c>
      <c r="I169" s="119"/>
      <c r="J169" s="119"/>
      <c r="K169" s="119"/>
      <c r="L169" s="119"/>
      <c r="M169" s="119"/>
      <c r="N169" s="119"/>
      <c r="O169" s="119"/>
      <c r="P169" s="119"/>
      <c r="Q169" s="119"/>
      <c r="R169" s="119" t="s">
        <v>128</v>
      </c>
      <c r="S169" s="119">
        <v>0</v>
      </c>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31">
        <v>138</v>
      </c>
      <c r="B170" s="197" t="s">
        <v>1977</v>
      </c>
      <c r="C170" s="183" t="s">
        <v>1970</v>
      </c>
      <c r="D170" s="175" t="s">
        <v>125</v>
      </c>
      <c r="E170" s="178">
        <v>1</v>
      </c>
      <c r="F170" s="178"/>
      <c r="G170" s="178">
        <f t="shared" si="22"/>
        <v>0</v>
      </c>
      <c r="H170" s="175" t="s">
        <v>1522</v>
      </c>
      <c r="I170" s="119"/>
      <c r="J170" s="119"/>
      <c r="K170" s="119"/>
      <c r="L170" s="119"/>
      <c r="M170" s="119"/>
      <c r="N170" s="119"/>
      <c r="O170" s="119"/>
      <c r="P170" s="119"/>
      <c r="Q170" s="119"/>
      <c r="R170" s="119" t="s">
        <v>128</v>
      </c>
      <c r="S170" s="119">
        <v>0</v>
      </c>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c r="B171" s="7" t="s">
        <v>186</v>
      </c>
      <c r="C171" s="144" t="s">
        <v>186</v>
      </c>
      <c r="D171" s="9"/>
      <c r="E171" s="151"/>
      <c r="F171" s="6"/>
      <c r="G171" s="6"/>
      <c r="H171" s="9"/>
      <c r="P171">
        <v>15</v>
      </c>
      <c r="Q171">
        <v>21</v>
      </c>
    </row>
    <row r="172" spans="1:47">
      <c r="A172" s="134"/>
      <c r="B172" s="135" t="s">
        <v>27</v>
      </c>
      <c r="C172" s="145" t="s">
        <v>186</v>
      </c>
      <c r="D172" s="161"/>
      <c r="E172" s="152"/>
      <c r="F172" s="136"/>
      <c r="G172" s="137">
        <f>G8+G85+G127+G163</f>
        <v>0</v>
      </c>
      <c r="H172" s="9"/>
      <c r="P172" t="e">
        <f>SUMIF(#REF!,P171,G7:G170)</f>
        <v>#REF!</v>
      </c>
      <c r="Q172" t="e">
        <f>SUMIF(#REF!,Q171,G7:G170)</f>
        <v>#REF!</v>
      </c>
      <c r="R172" t="s">
        <v>1414</v>
      </c>
    </row>
  </sheetData>
  <sheetProtection password="CCE1" sheet="1" objects="1" scenarios="1"/>
  <protectedRanges>
    <protectedRange sqref="F10:F170"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AU566"/>
  <sheetViews>
    <sheetView showZeros="0" view="pageBreakPreview" zoomScale="60" zoomScaleNormal="100" workbookViewId="0">
      <selection activeCell="AB17" sqref="AB1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1978</v>
      </c>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1980</v>
      </c>
      <c r="C8" s="129" t="s">
        <v>1979</v>
      </c>
      <c r="D8" s="172"/>
      <c r="E8" s="130"/>
      <c r="F8" s="130"/>
      <c r="G8" s="130">
        <f>SUM(G9:G92)</f>
        <v>0</v>
      </c>
      <c r="H8" s="172"/>
      <c r="R8" t="s">
        <v>122</v>
      </c>
    </row>
    <row r="9" spans="1:47" ht="56.25" outlineLevel="1">
      <c r="A9" s="120">
        <v>1</v>
      </c>
      <c r="B9" s="122" t="s">
        <v>1981</v>
      </c>
      <c r="C9" s="138" t="s">
        <v>1982</v>
      </c>
      <c r="D9" s="173" t="s">
        <v>125</v>
      </c>
      <c r="E9" s="176">
        <v>1</v>
      </c>
      <c r="F9" s="176"/>
      <c r="G9" s="176">
        <f t="shared" ref="G9" si="0">F9*E9</f>
        <v>0</v>
      </c>
      <c r="H9" s="173" t="s">
        <v>1522</v>
      </c>
      <c r="I9" s="119"/>
      <c r="J9" s="119"/>
      <c r="K9" s="119"/>
      <c r="L9" s="119"/>
      <c r="M9" s="119"/>
      <c r="N9" s="119"/>
      <c r="O9" s="119"/>
      <c r="P9" s="119"/>
      <c r="Q9" s="119"/>
      <c r="R9" s="119" t="s">
        <v>128</v>
      </c>
      <c r="S9" s="119">
        <v>0</v>
      </c>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33.75">
      <c r="A10" s="120">
        <v>2</v>
      </c>
      <c r="B10" s="122" t="s">
        <v>1983</v>
      </c>
      <c r="C10" s="138" t="s">
        <v>1984</v>
      </c>
      <c r="D10" s="173" t="s">
        <v>125</v>
      </c>
      <c r="E10" s="176">
        <v>1</v>
      </c>
      <c r="F10" s="176"/>
      <c r="G10" s="176">
        <f t="shared" ref="G10:G68" si="1">F10*E10</f>
        <v>0</v>
      </c>
      <c r="H10" s="173" t="s">
        <v>1522</v>
      </c>
      <c r="R10" t="s">
        <v>122</v>
      </c>
    </row>
    <row r="11" spans="1:47" ht="33.75" outlineLevel="1">
      <c r="A11" s="120">
        <v>3</v>
      </c>
      <c r="B11" s="122" t="s">
        <v>1985</v>
      </c>
      <c r="C11" s="138" t="s">
        <v>1986</v>
      </c>
      <c r="D11" s="173" t="s">
        <v>125</v>
      </c>
      <c r="E11" s="176">
        <v>1</v>
      </c>
      <c r="F11" s="176"/>
      <c r="G11" s="176">
        <f t="shared" si="1"/>
        <v>0</v>
      </c>
      <c r="H11" s="173" t="s">
        <v>1522</v>
      </c>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ht="22.5" outlineLevel="1">
      <c r="A12" s="120">
        <v>4</v>
      </c>
      <c r="B12" s="122" t="s">
        <v>1987</v>
      </c>
      <c r="C12" s="138" t="s">
        <v>1988</v>
      </c>
      <c r="D12" s="173" t="s">
        <v>125</v>
      </c>
      <c r="E12" s="176">
        <v>1</v>
      </c>
      <c r="F12" s="176"/>
      <c r="G12" s="176">
        <f t="shared" si="1"/>
        <v>0</v>
      </c>
      <c r="H12" s="173" t="s">
        <v>1522</v>
      </c>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33.75" outlineLevel="1">
      <c r="A13" s="120">
        <v>5</v>
      </c>
      <c r="B13" s="122" t="s">
        <v>1989</v>
      </c>
      <c r="C13" s="138" t="s">
        <v>1984</v>
      </c>
      <c r="D13" s="173" t="s">
        <v>125</v>
      </c>
      <c r="E13" s="176">
        <v>1</v>
      </c>
      <c r="F13" s="176"/>
      <c r="G13" s="176">
        <f t="shared" si="1"/>
        <v>0</v>
      </c>
      <c r="H13" s="173" t="s">
        <v>1522</v>
      </c>
      <c r="I13" s="119"/>
      <c r="J13" s="119"/>
      <c r="K13" s="119"/>
      <c r="L13" s="119"/>
      <c r="M13" s="119"/>
      <c r="N13" s="119"/>
      <c r="O13" s="119"/>
      <c r="P13" s="119"/>
      <c r="Q13" s="119"/>
      <c r="R13" s="119" t="s">
        <v>126</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33.75" outlineLevel="1">
      <c r="A14" s="120">
        <v>6</v>
      </c>
      <c r="B14" s="122" t="s">
        <v>1990</v>
      </c>
      <c r="C14" s="138" t="s">
        <v>1986</v>
      </c>
      <c r="D14" s="173" t="s">
        <v>125</v>
      </c>
      <c r="E14" s="176">
        <v>1</v>
      </c>
      <c r="F14" s="176"/>
      <c r="G14" s="176">
        <f t="shared" si="1"/>
        <v>0</v>
      </c>
      <c r="H14" s="173" t="s">
        <v>1522</v>
      </c>
      <c r="I14" s="119"/>
      <c r="J14" s="119"/>
      <c r="K14" s="119"/>
      <c r="L14" s="119"/>
      <c r="M14" s="119"/>
      <c r="N14" s="119"/>
      <c r="O14" s="119"/>
      <c r="P14" s="119"/>
      <c r="Q14" s="119"/>
      <c r="R14" s="119" t="s">
        <v>128</v>
      </c>
      <c r="S14" s="119">
        <v>0</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22.5" outlineLevel="1">
      <c r="A15" s="120">
        <v>7</v>
      </c>
      <c r="B15" s="122" t="s">
        <v>1991</v>
      </c>
      <c r="C15" s="138" t="s">
        <v>1988</v>
      </c>
      <c r="D15" s="173" t="s">
        <v>125</v>
      </c>
      <c r="E15" s="176">
        <v>1</v>
      </c>
      <c r="F15" s="176"/>
      <c r="G15" s="176">
        <f t="shared" si="1"/>
        <v>0</v>
      </c>
      <c r="H15" s="173" t="s">
        <v>1522</v>
      </c>
      <c r="I15" s="119"/>
      <c r="J15" s="119"/>
      <c r="K15" s="119"/>
      <c r="L15" s="119"/>
      <c r="M15" s="119"/>
      <c r="N15" s="119"/>
      <c r="O15" s="119"/>
      <c r="P15" s="119"/>
      <c r="Q15" s="119"/>
      <c r="R15" s="119" t="s">
        <v>126</v>
      </c>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33.75" outlineLevel="1">
      <c r="A16" s="120">
        <v>8</v>
      </c>
      <c r="B16" s="122" t="s">
        <v>1992</v>
      </c>
      <c r="C16" s="138" t="s">
        <v>1984</v>
      </c>
      <c r="D16" s="173" t="s">
        <v>125</v>
      </c>
      <c r="E16" s="176">
        <v>1</v>
      </c>
      <c r="F16" s="176"/>
      <c r="G16" s="176">
        <f t="shared" si="1"/>
        <v>0</v>
      </c>
      <c r="H16" s="173" t="s">
        <v>1522</v>
      </c>
      <c r="I16" s="119"/>
      <c r="J16" s="119"/>
      <c r="K16" s="119"/>
      <c r="L16" s="119"/>
      <c r="M16" s="119"/>
      <c r="N16" s="119"/>
      <c r="O16" s="119"/>
      <c r="P16" s="119"/>
      <c r="Q16" s="119"/>
      <c r="R16" s="119" t="s">
        <v>128</v>
      </c>
      <c r="S16" s="119">
        <v>0</v>
      </c>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33.75" outlineLevel="1">
      <c r="A17" s="120">
        <v>9</v>
      </c>
      <c r="B17" s="122" t="s">
        <v>1993</v>
      </c>
      <c r="C17" s="138" t="s">
        <v>1986</v>
      </c>
      <c r="D17" s="173" t="s">
        <v>125</v>
      </c>
      <c r="E17" s="176">
        <v>1</v>
      </c>
      <c r="F17" s="176"/>
      <c r="G17" s="176">
        <f t="shared" si="1"/>
        <v>0</v>
      </c>
      <c r="H17" s="173" t="s">
        <v>1522</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10</v>
      </c>
      <c r="B18" s="122" t="s">
        <v>1994</v>
      </c>
      <c r="C18" s="138" t="s">
        <v>1988</v>
      </c>
      <c r="D18" s="173" t="s">
        <v>125</v>
      </c>
      <c r="E18" s="176">
        <v>1</v>
      </c>
      <c r="F18" s="176"/>
      <c r="G18" s="176">
        <f t="shared" si="1"/>
        <v>0</v>
      </c>
      <c r="H18" s="173"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33.75" outlineLevel="1">
      <c r="A19" s="120">
        <v>11</v>
      </c>
      <c r="B19" s="122" t="s">
        <v>1995</v>
      </c>
      <c r="C19" s="138" t="s">
        <v>1996</v>
      </c>
      <c r="D19" s="173" t="s">
        <v>125</v>
      </c>
      <c r="E19" s="176">
        <v>1</v>
      </c>
      <c r="F19" s="176"/>
      <c r="G19" s="176">
        <f t="shared" si="1"/>
        <v>0</v>
      </c>
      <c r="H19" s="173" t="s">
        <v>1522</v>
      </c>
      <c r="I19" s="119"/>
      <c r="J19" s="119"/>
      <c r="K19" s="119"/>
      <c r="L19" s="119"/>
      <c r="M19" s="119"/>
      <c r="N19" s="119"/>
      <c r="O19" s="119"/>
      <c r="P19" s="119"/>
      <c r="Q19" s="119"/>
      <c r="R19" s="119" t="s">
        <v>126</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ht="33.75" outlineLevel="1">
      <c r="A20" s="120">
        <v>12</v>
      </c>
      <c r="B20" s="122" t="s">
        <v>1997</v>
      </c>
      <c r="C20" s="138" t="s">
        <v>1998</v>
      </c>
      <c r="D20" s="173" t="s">
        <v>125</v>
      </c>
      <c r="E20" s="176">
        <v>1</v>
      </c>
      <c r="F20" s="176"/>
      <c r="G20" s="176">
        <f t="shared" si="1"/>
        <v>0</v>
      </c>
      <c r="H20" s="173" t="s">
        <v>1522</v>
      </c>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ht="22.5" outlineLevel="1">
      <c r="A21" s="120">
        <v>13</v>
      </c>
      <c r="B21" s="122" t="s">
        <v>1999</v>
      </c>
      <c r="C21" s="138" t="s">
        <v>1988</v>
      </c>
      <c r="D21" s="173" t="s">
        <v>125</v>
      </c>
      <c r="E21" s="176">
        <v>1</v>
      </c>
      <c r="F21" s="176"/>
      <c r="G21" s="176">
        <f t="shared" si="1"/>
        <v>0</v>
      </c>
      <c r="H21" s="173"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ht="22.5" outlineLevel="1">
      <c r="A22" s="120">
        <v>14</v>
      </c>
      <c r="B22" s="122" t="s">
        <v>2000</v>
      </c>
      <c r="C22" s="138" t="s">
        <v>2001</v>
      </c>
      <c r="D22" s="173" t="s">
        <v>125</v>
      </c>
      <c r="E22" s="176">
        <v>1</v>
      </c>
      <c r="F22" s="176"/>
      <c r="G22" s="176">
        <f t="shared" si="1"/>
        <v>0</v>
      </c>
      <c r="H22" s="173" t="s">
        <v>1522</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v>15</v>
      </c>
      <c r="B23" s="122" t="s">
        <v>2002</v>
      </c>
      <c r="C23" s="138" t="s">
        <v>2003</v>
      </c>
      <c r="D23" s="173" t="s">
        <v>125</v>
      </c>
      <c r="E23" s="176">
        <v>2</v>
      </c>
      <c r="F23" s="176"/>
      <c r="G23" s="176">
        <f t="shared" si="1"/>
        <v>0</v>
      </c>
      <c r="H23" s="173"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ht="22.5" outlineLevel="1">
      <c r="A24" s="120">
        <v>16</v>
      </c>
      <c r="B24" s="122" t="s">
        <v>2004</v>
      </c>
      <c r="C24" s="138" t="s">
        <v>2005</v>
      </c>
      <c r="D24" s="173" t="s">
        <v>125</v>
      </c>
      <c r="E24" s="176">
        <v>4</v>
      </c>
      <c r="F24" s="176"/>
      <c r="G24" s="176">
        <f t="shared" si="1"/>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22.5" outlineLevel="1">
      <c r="A25" s="120">
        <v>17</v>
      </c>
      <c r="B25" s="122" t="s">
        <v>2006</v>
      </c>
      <c r="C25" s="138" t="s">
        <v>2007</v>
      </c>
      <c r="D25" s="173" t="s">
        <v>125</v>
      </c>
      <c r="E25" s="176">
        <v>1</v>
      </c>
      <c r="F25" s="176"/>
      <c r="G25" s="176">
        <f t="shared" si="1"/>
        <v>0</v>
      </c>
      <c r="H25" s="173"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18</v>
      </c>
      <c r="B26" s="122" t="s">
        <v>2008</v>
      </c>
      <c r="C26" s="138" t="s">
        <v>2009</v>
      </c>
      <c r="D26" s="173" t="s">
        <v>125</v>
      </c>
      <c r="E26" s="176">
        <v>1</v>
      </c>
      <c r="F26" s="176"/>
      <c r="G26" s="176">
        <f t="shared" si="1"/>
        <v>0</v>
      </c>
      <c r="H26" s="173"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33.75" outlineLevel="1">
      <c r="A27" s="120">
        <v>19</v>
      </c>
      <c r="B27" s="122" t="s">
        <v>2010</v>
      </c>
      <c r="C27" s="138" t="s">
        <v>2011</v>
      </c>
      <c r="D27" s="173" t="s">
        <v>125</v>
      </c>
      <c r="E27" s="176">
        <v>4</v>
      </c>
      <c r="F27" s="176"/>
      <c r="G27" s="176">
        <f t="shared" si="1"/>
        <v>0</v>
      </c>
      <c r="H27" s="173"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33.75" outlineLevel="1">
      <c r="A28" s="120">
        <v>20</v>
      </c>
      <c r="B28" s="122" t="s">
        <v>2012</v>
      </c>
      <c r="C28" s="138" t="s">
        <v>2013</v>
      </c>
      <c r="D28" s="173" t="s">
        <v>125</v>
      </c>
      <c r="E28" s="176">
        <v>8</v>
      </c>
      <c r="F28" s="176"/>
      <c r="G28" s="176">
        <f t="shared" si="1"/>
        <v>0</v>
      </c>
      <c r="H28" s="173"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33.75" outlineLevel="1">
      <c r="A29" s="120">
        <v>21</v>
      </c>
      <c r="B29" s="122" t="s">
        <v>2014</v>
      </c>
      <c r="C29" s="138" t="s">
        <v>2015</v>
      </c>
      <c r="D29" s="173" t="s">
        <v>125</v>
      </c>
      <c r="E29" s="176">
        <v>4</v>
      </c>
      <c r="F29" s="176"/>
      <c r="G29" s="176">
        <f t="shared" si="1"/>
        <v>0</v>
      </c>
      <c r="H29" s="173"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33.75" outlineLevel="1">
      <c r="A30" s="120">
        <v>22</v>
      </c>
      <c r="B30" s="122" t="s">
        <v>2016</v>
      </c>
      <c r="C30" s="138" t="s">
        <v>2017</v>
      </c>
      <c r="D30" s="173" t="s">
        <v>125</v>
      </c>
      <c r="E30" s="176">
        <v>4</v>
      </c>
      <c r="F30" s="176"/>
      <c r="G30" s="176">
        <f t="shared" si="1"/>
        <v>0</v>
      </c>
      <c r="H30" s="173"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ht="22.5" outlineLevel="1">
      <c r="A31" s="120">
        <v>23</v>
      </c>
      <c r="B31" s="122" t="s">
        <v>2018</v>
      </c>
      <c r="C31" s="138" t="s">
        <v>2019</v>
      </c>
      <c r="D31" s="173" t="s">
        <v>125</v>
      </c>
      <c r="E31" s="176">
        <v>1</v>
      </c>
      <c r="F31" s="176"/>
      <c r="G31" s="176">
        <f t="shared" si="1"/>
        <v>0</v>
      </c>
      <c r="H31" s="173"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v>24</v>
      </c>
      <c r="B32" s="122" t="s">
        <v>2020</v>
      </c>
      <c r="C32" s="138" t="s">
        <v>2021</v>
      </c>
      <c r="D32" s="173" t="s">
        <v>125</v>
      </c>
      <c r="E32" s="176">
        <v>1</v>
      </c>
      <c r="F32" s="176"/>
      <c r="G32" s="176">
        <f t="shared" si="1"/>
        <v>0</v>
      </c>
      <c r="H32" s="173"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22.5" outlineLevel="1">
      <c r="A33" s="120">
        <v>25</v>
      </c>
      <c r="B33" s="122" t="s">
        <v>2022</v>
      </c>
      <c r="C33" s="138" t="s">
        <v>2023</v>
      </c>
      <c r="D33" s="173" t="s">
        <v>125</v>
      </c>
      <c r="E33" s="176">
        <v>3</v>
      </c>
      <c r="F33" s="176"/>
      <c r="G33" s="176">
        <f t="shared" si="1"/>
        <v>0</v>
      </c>
      <c r="H33" s="173"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26</v>
      </c>
      <c r="B34" s="122" t="s">
        <v>2024</v>
      </c>
      <c r="C34" s="138" t="s">
        <v>2025</v>
      </c>
      <c r="D34" s="173" t="s">
        <v>125</v>
      </c>
      <c r="E34" s="176">
        <v>8</v>
      </c>
      <c r="F34" s="176"/>
      <c r="G34" s="176">
        <f t="shared" si="1"/>
        <v>0</v>
      </c>
      <c r="H34" s="173" t="s">
        <v>1522</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22.5" outlineLevel="1">
      <c r="A35" s="120">
        <v>27</v>
      </c>
      <c r="B35" s="122" t="s">
        <v>2026</v>
      </c>
      <c r="C35" s="138" t="s">
        <v>2027</v>
      </c>
      <c r="D35" s="173" t="s">
        <v>125</v>
      </c>
      <c r="E35" s="176">
        <v>9</v>
      </c>
      <c r="F35" s="176"/>
      <c r="G35" s="176">
        <f t="shared" si="1"/>
        <v>0</v>
      </c>
      <c r="H35" s="173" t="s">
        <v>1522</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ht="33.75" outlineLevel="1">
      <c r="A36" s="120">
        <v>28</v>
      </c>
      <c r="B36" s="122" t="s">
        <v>2028</v>
      </c>
      <c r="C36" s="138" t="s">
        <v>2029</v>
      </c>
      <c r="D36" s="173" t="s">
        <v>125</v>
      </c>
      <c r="E36" s="176">
        <v>8</v>
      </c>
      <c r="F36" s="176"/>
      <c r="G36" s="176">
        <f t="shared" si="1"/>
        <v>0</v>
      </c>
      <c r="H36" s="173" t="s">
        <v>1522</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ht="33.75" outlineLevel="1">
      <c r="A37" s="120">
        <v>29</v>
      </c>
      <c r="B37" s="122" t="s">
        <v>2030</v>
      </c>
      <c r="C37" s="138" t="s">
        <v>2031</v>
      </c>
      <c r="D37" s="173" t="s">
        <v>125</v>
      </c>
      <c r="E37" s="176">
        <v>12</v>
      </c>
      <c r="F37" s="176"/>
      <c r="G37" s="176">
        <f t="shared" si="1"/>
        <v>0</v>
      </c>
      <c r="H37" s="173" t="s">
        <v>1522</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ht="33.75" outlineLevel="1">
      <c r="A38" s="120">
        <v>30</v>
      </c>
      <c r="B38" s="122" t="s">
        <v>2032</v>
      </c>
      <c r="C38" s="138" t="s">
        <v>2033</v>
      </c>
      <c r="D38" s="173" t="s">
        <v>125</v>
      </c>
      <c r="E38" s="176">
        <v>12</v>
      </c>
      <c r="F38" s="176"/>
      <c r="G38" s="176">
        <f t="shared" si="1"/>
        <v>0</v>
      </c>
      <c r="H38" s="173" t="s">
        <v>1522</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ht="22.5" outlineLevel="1">
      <c r="A39" s="120">
        <v>31</v>
      </c>
      <c r="B39" s="122" t="s">
        <v>2034</v>
      </c>
      <c r="C39" s="138" t="s">
        <v>4101</v>
      </c>
      <c r="D39" s="173" t="s">
        <v>125</v>
      </c>
      <c r="E39" s="176">
        <v>9</v>
      </c>
      <c r="F39" s="176"/>
      <c r="G39" s="176">
        <f t="shared" si="1"/>
        <v>0</v>
      </c>
      <c r="H39" s="173"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ht="22.5" outlineLevel="1">
      <c r="A40" s="120">
        <v>32</v>
      </c>
      <c r="B40" s="122" t="s">
        <v>2036</v>
      </c>
      <c r="C40" s="138" t="s">
        <v>4102</v>
      </c>
      <c r="D40" s="173" t="s">
        <v>125</v>
      </c>
      <c r="E40" s="176">
        <v>9</v>
      </c>
      <c r="F40" s="176"/>
      <c r="G40" s="176">
        <f t="shared" si="1"/>
        <v>0</v>
      </c>
      <c r="H40" s="173" t="s">
        <v>1522</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33</v>
      </c>
      <c r="B41" s="122" t="s">
        <v>2038</v>
      </c>
      <c r="C41" s="138" t="s">
        <v>2035</v>
      </c>
      <c r="D41" s="173" t="s">
        <v>125</v>
      </c>
      <c r="E41" s="176">
        <v>1</v>
      </c>
      <c r="F41" s="176"/>
      <c r="G41" s="176">
        <f t="shared" si="1"/>
        <v>0</v>
      </c>
      <c r="H41" s="173" t="s">
        <v>1522</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34</v>
      </c>
      <c r="B42" s="122" t="s">
        <v>2040</v>
      </c>
      <c r="C42" s="138" t="s">
        <v>2037</v>
      </c>
      <c r="D42" s="173" t="s">
        <v>125</v>
      </c>
      <c r="E42" s="176">
        <v>3</v>
      </c>
      <c r="F42" s="176"/>
      <c r="G42" s="176">
        <f t="shared" si="1"/>
        <v>0</v>
      </c>
      <c r="H42" s="173" t="s">
        <v>1522</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35</v>
      </c>
      <c r="B43" s="122" t="s">
        <v>2042</v>
      </c>
      <c r="C43" s="138" t="s">
        <v>2039</v>
      </c>
      <c r="D43" s="173" t="s">
        <v>125</v>
      </c>
      <c r="E43" s="176">
        <v>5</v>
      </c>
      <c r="F43" s="176"/>
      <c r="G43" s="176">
        <f t="shared" si="1"/>
        <v>0</v>
      </c>
      <c r="H43" s="173" t="s">
        <v>1522</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36</v>
      </c>
      <c r="B44" s="122" t="s">
        <v>2044</v>
      </c>
      <c r="C44" s="138" t="s">
        <v>2041</v>
      </c>
      <c r="D44" s="173" t="s">
        <v>125</v>
      </c>
      <c r="E44" s="176">
        <v>10</v>
      </c>
      <c r="F44" s="176"/>
      <c r="G44" s="176">
        <f t="shared" si="1"/>
        <v>0</v>
      </c>
      <c r="H44" s="173" t="s">
        <v>1522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37</v>
      </c>
      <c r="B45" s="122" t="s">
        <v>2046</v>
      </c>
      <c r="C45" s="138" t="s">
        <v>2043</v>
      </c>
      <c r="D45" s="173" t="s">
        <v>125</v>
      </c>
      <c r="E45" s="176">
        <v>1</v>
      </c>
      <c r="F45" s="176"/>
      <c r="G45" s="176">
        <f t="shared" si="1"/>
        <v>0</v>
      </c>
      <c r="H45" s="173"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38</v>
      </c>
      <c r="B46" s="122" t="s">
        <v>2048</v>
      </c>
      <c r="C46" s="138" t="s">
        <v>2320</v>
      </c>
      <c r="D46" s="173" t="s">
        <v>125</v>
      </c>
      <c r="E46" s="176">
        <v>9</v>
      </c>
      <c r="F46" s="176"/>
      <c r="G46" s="176">
        <f t="shared" si="1"/>
        <v>0</v>
      </c>
      <c r="H46" s="173"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39</v>
      </c>
      <c r="B47" s="122" t="s">
        <v>2050</v>
      </c>
      <c r="C47" s="138" t="s">
        <v>2045</v>
      </c>
      <c r="D47" s="173" t="s">
        <v>2644</v>
      </c>
      <c r="E47" s="176">
        <v>6</v>
      </c>
      <c r="F47" s="176"/>
      <c r="G47" s="176">
        <f t="shared" si="1"/>
        <v>0</v>
      </c>
      <c r="H47" s="173" t="s">
        <v>1522</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40</v>
      </c>
      <c r="B48" s="122" t="s">
        <v>2052</v>
      </c>
      <c r="C48" s="138" t="s">
        <v>2047</v>
      </c>
      <c r="D48" s="173" t="s">
        <v>2644</v>
      </c>
      <c r="E48" s="176">
        <v>4</v>
      </c>
      <c r="F48" s="176"/>
      <c r="G48" s="176">
        <f t="shared" si="1"/>
        <v>0</v>
      </c>
      <c r="H48" s="173" t="s">
        <v>1522</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41</v>
      </c>
      <c r="B49" s="122" t="s">
        <v>2054</v>
      </c>
      <c r="C49" s="138" t="s">
        <v>2049</v>
      </c>
      <c r="D49" s="173" t="s">
        <v>2644</v>
      </c>
      <c r="E49" s="176">
        <v>2</v>
      </c>
      <c r="F49" s="176"/>
      <c r="G49" s="176">
        <f t="shared" si="1"/>
        <v>0</v>
      </c>
      <c r="H49" s="173" t="s">
        <v>1522</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42</v>
      </c>
      <c r="B50" s="122" t="s">
        <v>2056</v>
      </c>
      <c r="C50" s="138" t="s">
        <v>2051</v>
      </c>
      <c r="D50" s="173" t="s">
        <v>2644</v>
      </c>
      <c r="E50" s="176">
        <v>3</v>
      </c>
      <c r="F50" s="176"/>
      <c r="G50" s="176">
        <f t="shared" si="1"/>
        <v>0</v>
      </c>
      <c r="H50" s="173" t="s">
        <v>1522</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43</v>
      </c>
      <c r="B51" s="122" t="s">
        <v>2058</v>
      </c>
      <c r="C51" s="138" t="s">
        <v>2053</v>
      </c>
      <c r="D51" s="173" t="s">
        <v>2644</v>
      </c>
      <c r="E51" s="176">
        <v>1</v>
      </c>
      <c r="F51" s="176"/>
      <c r="G51" s="176">
        <f t="shared" si="1"/>
        <v>0</v>
      </c>
      <c r="H51" s="173" t="s">
        <v>1522</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44</v>
      </c>
      <c r="B52" s="122" t="s">
        <v>2060</v>
      </c>
      <c r="C52" s="138" t="s">
        <v>2055</v>
      </c>
      <c r="D52" s="173" t="s">
        <v>2644</v>
      </c>
      <c r="E52" s="176">
        <v>3</v>
      </c>
      <c r="F52" s="176"/>
      <c r="G52" s="176">
        <f t="shared" si="1"/>
        <v>0</v>
      </c>
      <c r="H52" s="173" t="s">
        <v>1522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45</v>
      </c>
      <c r="B53" s="122" t="s">
        <v>2062</v>
      </c>
      <c r="C53" s="138" t="s">
        <v>2057</v>
      </c>
      <c r="D53" s="173" t="s">
        <v>2644</v>
      </c>
      <c r="E53" s="176">
        <v>1</v>
      </c>
      <c r="F53" s="176"/>
      <c r="G53" s="176">
        <f t="shared" si="1"/>
        <v>0</v>
      </c>
      <c r="H53" s="173"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46</v>
      </c>
      <c r="B54" s="122" t="s">
        <v>2064</v>
      </c>
      <c r="C54" s="138" t="s">
        <v>2059</v>
      </c>
      <c r="D54" s="173" t="s">
        <v>2644</v>
      </c>
      <c r="E54" s="176">
        <v>1</v>
      </c>
      <c r="F54" s="176"/>
      <c r="G54" s="176">
        <f t="shared" si="1"/>
        <v>0</v>
      </c>
      <c r="H54" s="173" t="s">
        <v>1522</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47</v>
      </c>
      <c r="B55" s="122" t="s">
        <v>2066</v>
      </c>
      <c r="C55" s="138" t="s">
        <v>2061</v>
      </c>
      <c r="D55" s="173" t="s">
        <v>2644</v>
      </c>
      <c r="E55" s="176">
        <v>1</v>
      </c>
      <c r="F55" s="176"/>
      <c r="G55" s="176">
        <f t="shared" si="1"/>
        <v>0</v>
      </c>
      <c r="H55" s="173" t="s">
        <v>1522</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48</v>
      </c>
      <c r="B56" s="122" t="s">
        <v>2068</v>
      </c>
      <c r="C56" s="138" t="s">
        <v>2063</v>
      </c>
      <c r="D56" s="173" t="s">
        <v>2644</v>
      </c>
      <c r="E56" s="176">
        <v>3</v>
      </c>
      <c r="F56" s="176"/>
      <c r="G56" s="176">
        <f t="shared" si="1"/>
        <v>0</v>
      </c>
      <c r="H56" s="173" t="s">
        <v>1522</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49</v>
      </c>
      <c r="B57" s="122" t="s">
        <v>2070</v>
      </c>
      <c r="C57" s="138" t="s">
        <v>2065</v>
      </c>
      <c r="D57" s="173" t="s">
        <v>2644</v>
      </c>
      <c r="E57" s="176">
        <v>1</v>
      </c>
      <c r="F57" s="176"/>
      <c r="G57" s="176">
        <f t="shared" si="1"/>
        <v>0</v>
      </c>
      <c r="H57" s="173" t="s">
        <v>1522</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50</v>
      </c>
      <c r="B58" s="122" t="s">
        <v>2072</v>
      </c>
      <c r="C58" s="138" t="s">
        <v>2067</v>
      </c>
      <c r="D58" s="173" t="s">
        <v>2644</v>
      </c>
      <c r="E58" s="176">
        <v>3</v>
      </c>
      <c r="F58" s="176"/>
      <c r="G58" s="176">
        <f t="shared" si="1"/>
        <v>0</v>
      </c>
      <c r="H58" s="173" t="s">
        <v>1522</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51</v>
      </c>
      <c r="B59" s="122" t="s">
        <v>2074</v>
      </c>
      <c r="C59" s="138" t="s">
        <v>2069</v>
      </c>
      <c r="D59" s="173" t="s">
        <v>125</v>
      </c>
      <c r="E59" s="176">
        <v>6</v>
      </c>
      <c r="F59" s="176"/>
      <c r="G59" s="176">
        <f t="shared" si="1"/>
        <v>0</v>
      </c>
      <c r="H59" s="173" t="s">
        <v>1522</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52</v>
      </c>
      <c r="B60" s="122" t="s">
        <v>2076</v>
      </c>
      <c r="C60" s="138" t="s">
        <v>2071</v>
      </c>
      <c r="D60" s="173" t="s">
        <v>125</v>
      </c>
      <c r="E60" s="176">
        <v>13</v>
      </c>
      <c r="F60" s="176"/>
      <c r="G60" s="176">
        <f t="shared" si="1"/>
        <v>0</v>
      </c>
      <c r="H60" s="173"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53</v>
      </c>
      <c r="B61" s="122" t="s">
        <v>2078</v>
      </c>
      <c r="C61" s="138" t="s">
        <v>2073</v>
      </c>
      <c r="D61" s="173" t="s">
        <v>125</v>
      </c>
      <c r="E61" s="176">
        <v>3</v>
      </c>
      <c r="F61" s="176"/>
      <c r="G61" s="176">
        <f t="shared" si="1"/>
        <v>0</v>
      </c>
      <c r="H61" s="173" t="s">
        <v>1522</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54</v>
      </c>
      <c r="B62" s="122" t="s">
        <v>2081</v>
      </c>
      <c r="C62" s="138" t="s">
        <v>2075</v>
      </c>
      <c r="D62" s="173" t="s">
        <v>125</v>
      </c>
      <c r="E62" s="176">
        <v>4</v>
      </c>
      <c r="F62" s="176"/>
      <c r="G62" s="176">
        <f t="shared" si="1"/>
        <v>0</v>
      </c>
      <c r="H62" s="173" t="s">
        <v>1522</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v>55</v>
      </c>
      <c r="B63" s="122" t="s">
        <v>2083</v>
      </c>
      <c r="C63" s="138" t="s">
        <v>2077</v>
      </c>
      <c r="D63" s="173" t="s">
        <v>125</v>
      </c>
      <c r="E63" s="176">
        <v>3</v>
      </c>
      <c r="F63" s="176"/>
      <c r="G63" s="176">
        <f t="shared" si="1"/>
        <v>0</v>
      </c>
      <c r="H63" s="173" t="s">
        <v>1522</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v>56</v>
      </c>
      <c r="B64" s="122" t="s">
        <v>2085</v>
      </c>
      <c r="C64" s="138" t="s">
        <v>2079</v>
      </c>
      <c r="D64" s="173" t="s">
        <v>2080</v>
      </c>
      <c r="E64" s="176">
        <v>21</v>
      </c>
      <c r="F64" s="176"/>
      <c r="G64" s="176">
        <f t="shared" si="1"/>
        <v>0</v>
      </c>
      <c r="H64" s="173" t="s">
        <v>1522</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57</v>
      </c>
      <c r="B65" s="122" t="s">
        <v>4103</v>
      </c>
      <c r="C65" s="138" t="s">
        <v>2082</v>
      </c>
      <c r="D65" s="173" t="s">
        <v>2080</v>
      </c>
      <c r="E65" s="176">
        <v>18</v>
      </c>
      <c r="F65" s="176"/>
      <c r="G65" s="176">
        <f t="shared" si="1"/>
        <v>0</v>
      </c>
      <c r="H65" s="173" t="s">
        <v>1522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58</v>
      </c>
      <c r="B66" s="122" t="s">
        <v>4104</v>
      </c>
      <c r="C66" s="138" t="s">
        <v>2084</v>
      </c>
      <c r="D66" s="173" t="s">
        <v>2080</v>
      </c>
      <c r="E66" s="176">
        <v>18</v>
      </c>
      <c r="F66" s="176"/>
      <c r="G66" s="176">
        <f t="shared" si="1"/>
        <v>0</v>
      </c>
      <c r="H66" s="173" t="s">
        <v>1522</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59</v>
      </c>
      <c r="B67" s="122" t="s">
        <v>4105</v>
      </c>
      <c r="C67" s="138" t="s">
        <v>2086</v>
      </c>
      <c r="D67" s="173" t="s">
        <v>125</v>
      </c>
      <c r="E67" s="176">
        <v>28</v>
      </c>
      <c r="F67" s="176"/>
      <c r="G67" s="176">
        <f t="shared" si="1"/>
        <v>0</v>
      </c>
      <c r="H67" s="173"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ht="45" outlineLevel="1">
      <c r="A68" s="120">
        <v>60</v>
      </c>
      <c r="B68" s="122" t="s">
        <v>2087</v>
      </c>
      <c r="C68" s="138" t="s">
        <v>2088</v>
      </c>
      <c r="D68" s="173" t="s">
        <v>125</v>
      </c>
      <c r="E68" s="176">
        <v>1</v>
      </c>
      <c r="F68" s="176"/>
      <c r="G68" s="176">
        <f t="shared" si="1"/>
        <v>0</v>
      </c>
      <c r="H68" s="173" t="s">
        <v>1522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45" outlineLevel="1">
      <c r="A69" s="120">
        <v>61</v>
      </c>
      <c r="B69" s="122" t="s">
        <v>2089</v>
      </c>
      <c r="C69" s="138" t="s">
        <v>2090</v>
      </c>
      <c r="D69" s="173" t="s">
        <v>125</v>
      </c>
      <c r="E69" s="176">
        <v>1</v>
      </c>
      <c r="F69" s="176"/>
      <c r="G69" s="176">
        <f t="shared" ref="G69:G76" si="2">F69*E69</f>
        <v>0</v>
      </c>
      <c r="H69" s="173" t="s">
        <v>1522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45" outlineLevel="1">
      <c r="A70" s="120">
        <v>62</v>
      </c>
      <c r="B70" s="122" t="s">
        <v>2091</v>
      </c>
      <c r="C70" s="138" t="s">
        <v>2092</v>
      </c>
      <c r="D70" s="173" t="s">
        <v>125</v>
      </c>
      <c r="E70" s="176">
        <v>1</v>
      </c>
      <c r="F70" s="176"/>
      <c r="G70" s="176">
        <f t="shared" si="2"/>
        <v>0</v>
      </c>
      <c r="H70" s="173" t="s">
        <v>1522</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45" outlineLevel="1">
      <c r="A71" s="120">
        <v>63</v>
      </c>
      <c r="B71" s="122" t="s">
        <v>2093</v>
      </c>
      <c r="C71" s="138" t="s">
        <v>2094</v>
      </c>
      <c r="D71" s="173" t="s">
        <v>125</v>
      </c>
      <c r="E71" s="176">
        <v>1</v>
      </c>
      <c r="F71" s="176"/>
      <c r="G71" s="176">
        <f t="shared" si="2"/>
        <v>0</v>
      </c>
      <c r="H71" s="173" t="s">
        <v>1522</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45" outlineLevel="1">
      <c r="A72" s="120">
        <v>64</v>
      </c>
      <c r="B72" s="122" t="s">
        <v>2095</v>
      </c>
      <c r="C72" s="138" t="s">
        <v>2096</v>
      </c>
      <c r="D72" s="173" t="s">
        <v>125</v>
      </c>
      <c r="E72" s="176">
        <v>1</v>
      </c>
      <c r="F72" s="176"/>
      <c r="G72" s="176">
        <f t="shared" si="2"/>
        <v>0</v>
      </c>
      <c r="H72" s="173" t="s">
        <v>1522</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45" outlineLevel="1">
      <c r="A73" s="120">
        <v>65</v>
      </c>
      <c r="B73" s="122" t="s">
        <v>2097</v>
      </c>
      <c r="C73" s="138" t="s">
        <v>2094</v>
      </c>
      <c r="D73" s="173" t="s">
        <v>125</v>
      </c>
      <c r="E73" s="176">
        <v>1</v>
      </c>
      <c r="F73" s="176"/>
      <c r="G73" s="176">
        <f t="shared" si="2"/>
        <v>0</v>
      </c>
      <c r="H73" s="173" t="s">
        <v>1522</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s="342" customFormat="1" ht="45" outlineLevel="1">
      <c r="A74" s="120">
        <v>66</v>
      </c>
      <c r="B74" s="122" t="s">
        <v>2098</v>
      </c>
      <c r="C74" s="138" t="s">
        <v>2099</v>
      </c>
      <c r="D74" s="173" t="s">
        <v>125</v>
      </c>
      <c r="E74" s="176">
        <v>1</v>
      </c>
      <c r="F74" s="176"/>
      <c r="G74" s="176">
        <f t="shared" si="2"/>
        <v>0</v>
      </c>
      <c r="H74" s="173" t="s">
        <v>1522</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s="342" customFormat="1" ht="45" outlineLevel="1">
      <c r="A75" s="120">
        <v>67</v>
      </c>
      <c r="B75" s="122" t="s">
        <v>2100</v>
      </c>
      <c r="C75" s="138" t="s">
        <v>2094</v>
      </c>
      <c r="D75" s="173" t="s">
        <v>125</v>
      </c>
      <c r="E75" s="176">
        <v>1</v>
      </c>
      <c r="F75" s="176"/>
      <c r="G75" s="176">
        <f t="shared" si="2"/>
        <v>0</v>
      </c>
      <c r="H75" s="173" t="s">
        <v>1522</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s="342" customFormat="1" ht="33.75" outlineLevel="1">
      <c r="A76" s="120">
        <v>68</v>
      </c>
      <c r="B76" s="122" t="s">
        <v>2101</v>
      </c>
      <c r="C76" s="138" t="s">
        <v>2102</v>
      </c>
      <c r="D76" s="173" t="s">
        <v>125</v>
      </c>
      <c r="E76" s="176">
        <v>1</v>
      </c>
      <c r="F76" s="176"/>
      <c r="G76" s="176">
        <f t="shared" si="2"/>
        <v>0</v>
      </c>
      <c r="H76" s="173" t="s">
        <v>1522</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c r="B77" s="122">
        <v>0</v>
      </c>
      <c r="C77" s="193" t="s">
        <v>2103</v>
      </c>
      <c r="D77" s="173">
        <v>0</v>
      </c>
      <c r="E77" s="176">
        <v>0</v>
      </c>
      <c r="F77" s="176"/>
      <c r="G77" s="176">
        <f t="shared" ref="G77:G92" si="3">F77*E77</f>
        <v>0</v>
      </c>
      <c r="H77" s="173"/>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v>69</v>
      </c>
      <c r="B78" s="122">
        <v>0</v>
      </c>
      <c r="C78" s="138" t="s">
        <v>2104</v>
      </c>
      <c r="D78" s="173" t="s">
        <v>2080</v>
      </c>
      <c r="E78" s="176">
        <v>51</v>
      </c>
      <c r="F78" s="176"/>
      <c r="G78" s="176">
        <f t="shared" si="3"/>
        <v>0</v>
      </c>
      <c r="H78" s="173" t="s">
        <v>1522</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v>70</v>
      </c>
      <c r="B79" s="122">
        <v>0</v>
      </c>
      <c r="C79" s="138" t="s">
        <v>2105</v>
      </c>
      <c r="D79" s="173" t="s">
        <v>2080</v>
      </c>
      <c r="E79" s="176">
        <v>49</v>
      </c>
      <c r="F79" s="176"/>
      <c r="G79" s="176">
        <f t="shared" si="3"/>
        <v>0</v>
      </c>
      <c r="H79" s="173" t="s">
        <v>1522</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0">
        <v>71</v>
      </c>
      <c r="B80" s="122">
        <v>0</v>
      </c>
      <c r="C80" s="138" t="s">
        <v>2106</v>
      </c>
      <c r="D80" s="173" t="s">
        <v>2080</v>
      </c>
      <c r="E80" s="176">
        <v>69</v>
      </c>
      <c r="F80" s="176"/>
      <c r="G80" s="176">
        <f t="shared" si="3"/>
        <v>0</v>
      </c>
      <c r="H80" s="173" t="s">
        <v>1522</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72</v>
      </c>
      <c r="B81" s="122">
        <v>0</v>
      </c>
      <c r="C81" s="138" t="s">
        <v>2107</v>
      </c>
      <c r="D81" s="173" t="s">
        <v>2080</v>
      </c>
      <c r="E81" s="176">
        <v>37</v>
      </c>
      <c r="F81" s="176"/>
      <c r="G81" s="176">
        <f t="shared" si="3"/>
        <v>0</v>
      </c>
      <c r="H81" s="173" t="s">
        <v>1522</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v>73</v>
      </c>
      <c r="B82" s="122">
        <v>0</v>
      </c>
      <c r="C82" s="138" t="s">
        <v>2108</v>
      </c>
      <c r="D82" s="173" t="s">
        <v>2080</v>
      </c>
      <c r="E82" s="176">
        <v>52</v>
      </c>
      <c r="F82" s="176"/>
      <c r="G82" s="176">
        <f t="shared" si="3"/>
        <v>0</v>
      </c>
      <c r="H82" s="173" t="s">
        <v>1522</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ht="22.5" outlineLevel="1">
      <c r="A83" s="120"/>
      <c r="B83" s="122">
        <v>0</v>
      </c>
      <c r="C83" s="193" t="s">
        <v>2109</v>
      </c>
      <c r="D83" s="173">
        <v>0</v>
      </c>
      <c r="E83" s="176">
        <v>0</v>
      </c>
      <c r="F83" s="176"/>
      <c r="G83" s="176">
        <f t="shared" si="3"/>
        <v>0</v>
      </c>
      <c r="H83" s="173" t="s">
        <v>1522</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74</v>
      </c>
      <c r="B84" s="122">
        <v>0</v>
      </c>
      <c r="C84" s="138" t="s">
        <v>2110</v>
      </c>
      <c r="D84" s="173" t="s">
        <v>2080</v>
      </c>
      <c r="E84" s="176">
        <v>57</v>
      </c>
      <c r="F84" s="176"/>
      <c r="G84" s="176">
        <f t="shared" si="3"/>
        <v>0</v>
      </c>
      <c r="H84" s="173" t="s">
        <v>1522</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0">
        <v>75</v>
      </c>
      <c r="B85" s="122">
        <v>0</v>
      </c>
      <c r="C85" s="138" t="s">
        <v>2111</v>
      </c>
      <c r="D85" s="173" t="s">
        <v>2080</v>
      </c>
      <c r="E85" s="176">
        <v>36</v>
      </c>
      <c r="F85" s="176"/>
      <c r="G85" s="176">
        <f t="shared" si="3"/>
        <v>0</v>
      </c>
      <c r="H85" s="173" t="s">
        <v>1522</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v>76</v>
      </c>
      <c r="B86" s="122">
        <v>0</v>
      </c>
      <c r="C86" s="138" t="s">
        <v>2112</v>
      </c>
      <c r="D86" s="173" t="s">
        <v>2080</v>
      </c>
      <c r="E86" s="176">
        <v>7</v>
      </c>
      <c r="F86" s="176"/>
      <c r="G86" s="176">
        <f t="shared" si="3"/>
        <v>0</v>
      </c>
      <c r="H86" s="173" t="s">
        <v>1522</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77</v>
      </c>
      <c r="B87" s="122">
        <v>0</v>
      </c>
      <c r="C87" s="138" t="s">
        <v>2113</v>
      </c>
      <c r="D87" s="173" t="s">
        <v>2080</v>
      </c>
      <c r="E87" s="176">
        <v>62</v>
      </c>
      <c r="F87" s="176"/>
      <c r="G87" s="176">
        <f t="shared" si="3"/>
        <v>0</v>
      </c>
      <c r="H87" s="173" t="s">
        <v>1522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78</v>
      </c>
      <c r="B88" s="122">
        <v>0</v>
      </c>
      <c r="C88" s="138" t="s">
        <v>2114</v>
      </c>
      <c r="D88" s="173" t="s">
        <v>2080</v>
      </c>
      <c r="E88" s="176">
        <v>36</v>
      </c>
      <c r="F88" s="176"/>
      <c r="G88" s="176">
        <f t="shared" si="3"/>
        <v>0</v>
      </c>
      <c r="H88" s="173" t="s">
        <v>1522</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79</v>
      </c>
      <c r="B89" s="122">
        <v>0</v>
      </c>
      <c r="C89" s="138" t="s">
        <v>2115</v>
      </c>
      <c r="D89" s="173" t="s">
        <v>2080</v>
      </c>
      <c r="E89" s="176">
        <v>2</v>
      </c>
      <c r="F89" s="176"/>
      <c r="G89" s="176">
        <f t="shared" si="3"/>
        <v>0</v>
      </c>
      <c r="H89" s="173" t="s">
        <v>1522</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80</v>
      </c>
      <c r="B90" s="122">
        <v>0</v>
      </c>
      <c r="C90" s="138" t="s">
        <v>2116</v>
      </c>
      <c r="D90" s="173" t="s">
        <v>179</v>
      </c>
      <c r="E90" s="176">
        <v>266</v>
      </c>
      <c r="F90" s="176"/>
      <c r="G90" s="176">
        <f t="shared" si="3"/>
        <v>0</v>
      </c>
      <c r="H90" s="173" t="s">
        <v>1522</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ht="22.5" outlineLevel="1">
      <c r="A91" s="120">
        <v>81</v>
      </c>
      <c r="B91" s="122">
        <v>0</v>
      </c>
      <c r="C91" s="138" t="s">
        <v>2117</v>
      </c>
      <c r="D91" s="173" t="s">
        <v>179</v>
      </c>
      <c r="E91" s="176">
        <v>94</v>
      </c>
      <c r="F91" s="176"/>
      <c r="G91" s="176">
        <f t="shared" si="3"/>
        <v>0</v>
      </c>
      <c r="H91" s="173" t="s">
        <v>1522</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22.5" outlineLevel="1">
      <c r="A92" s="120">
        <v>82</v>
      </c>
      <c r="B92" s="122">
        <v>0</v>
      </c>
      <c r="C92" s="138" t="s">
        <v>2118</v>
      </c>
      <c r="D92" s="173" t="s">
        <v>179</v>
      </c>
      <c r="E92" s="176">
        <v>40</v>
      </c>
      <c r="F92" s="176"/>
      <c r="G92" s="176">
        <f t="shared" si="3"/>
        <v>0</v>
      </c>
      <c r="H92" s="173" t="s">
        <v>1522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1" t="s">
        <v>121</v>
      </c>
      <c r="B93" s="123" t="s">
        <v>2119</v>
      </c>
      <c r="C93" s="140" t="s">
        <v>2120</v>
      </c>
      <c r="D93" s="174"/>
      <c r="E93" s="177"/>
      <c r="F93" s="177"/>
      <c r="G93" s="177">
        <f>SUM(G94:G183)</f>
        <v>0</v>
      </c>
      <c r="H93" s="174"/>
      <c r="I93" s="119"/>
      <c r="J93" s="119"/>
      <c r="K93" s="119"/>
      <c r="L93" s="119"/>
      <c r="M93" s="119"/>
      <c r="N93" s="119"/>
      <c r="O93" s="119"/>
      <c r="P93" s="119"/>
      <c r="Q93" s="119"/>
      <c r="R93" s="119" t="s">
        <v>128</v>
      </c>
      <c r="S93" s="119">
        <v>0</v>
      </c>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ht="146.25" outlineLevel="1">
      <c r="A94" s="120">
        <v>83</v>
      </c>
      <c r="B94" s="122" t="s">
        <v>2121</v>
      </c>
      <c r="C94" s="138" t="s">
        <v>2122</v>
      </c>
      <c r="D94" s="173" t="s">
        <v>125</v>
      </c>
      <c r="E94" s="176">
        <v>1</v>
      </c>
      <c r="F94" s="176"/>
      <c r="G94" s="176">
        <f t="shared" ref="G94" si="4">F94*E94</f>
        <v>0</v>
      </c>
      <c r="H94" s="173" t="s">
        <v>1522</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ht="33.75" outlineLevel="1">
      <c r="A95" s="120">
        <v>84</v>
      </c>
      <c r="B95" s="122" t="s">
        <v>2123</v>
      </c>
      <c r="C95" s="138" t="s">
        <v>2124</v>
      </c>
      <c r="D95" s="173" t="s">
        <v>125</v>
      </c>
      <c r="E95" s="176">
        <v>1</v>
      </c>
      <c r="F95" s="176"/>
      <c r="G95" s="176">
        <f t="shared" ref="G95:G156" si="5">F95*E95</f>
        <v>0</v>
      </c>
      <c r="H95" s="173" t="s">
        <v>1522</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ht="33.75" outlineLevel="1">
      <c r="A96" s="120">
        <v>85</v>
      </c>
      <c r="B96" s="122" t="s">
        <v>2125</v>
      </c>
      <c r="C96" s="138" t="s">
        <v>2126</v>
      </c>
      <c r="D96" s="173" t="s">
        <v>125</v>
      </c>
      <c r="E96" s="176">
        <v>1</v>
      </c>
      <c r="F96" s="176"/>
      <c r="G96" s="176">
        <f t="shared" si="5"/>
        <v>0</v>
      </c>
      <c r="H96" s="173" t="s">
        <v>1522</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ht="33.75" outlineLevel="1">
      <c r="A97" s="120">
        <v>86</v>
      </c>
      <c r="B97" s="122" t="s">
        <v>2127</v>
      </c>
      <c r="C97" s="138" t="s">
        <v>2128</v>
      </c>
      <c r="D97" s="173" t="s">
        <v>125</v>
      </c>
      <c r="E97" s="176">
        <v>1</v>
      </c>
      <c r="F97" s="176"/>
      <c r="G97" s="176">
        <f t="shared" si="5"/>
        <v>0</v>
      </c>
      <c r="H97" s="173" t="s">
        <v>1522</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ht="33.75" outlineLevel="1">
      <c r="A98" s="120">
        <v>87</v>
      </c>
      <c r="B98" s="122" t="s">
        <v>2129</v>
      </c>
      <c r="C98" s="138" t="s">
        <v>2130</v>
      </c>
      <c r="D98" s="173" t="s">
        <v>125</v>
      </c>
      <c r="E98" s="176">
        <v>1</v>
      </c>
      <c r="F98" s="176"/>
      <c r="G98" s="176">
        <f t="shared" si="5"/>
        <v>0</v>
      </c>
      <c r="H98" s="173" t="s">
        <v>1522</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ht="33.75" outlineLevel="1">
      <c r="A99" s="120">
        <v>88</v>
      </c>
      <c r="B99" s="122" t="s">
        <v>2131</v>
      </c>
      <c r="C99" s="138" t="s">
        <v>2132</v>
      </c>
      <c r="D99" s="173" t="s">
        <v>125</v>
      </c>
      <c r="E99" s="176">
        <v>1</v>
      </c>
      <c r="F99" s="176"/>
      <c r="G99" s="176">
        <f t="shared" si="5"/>
        <v>0</v>
      </c>
      <c r="H99" s="173" t="s">
        <v>1522</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ht="33.75" outlineLevel="1">
      <c r="A100" s="120">
        <v>89</v>
      </c>
      <c r="B100" s="122" t="s">
        <v>2133</v>
      </c>
      <c r="C100" s="138" t="s">
        <v>2134</v>
      </c>
      <c r="D100" s="173" t="s">
        <v>125</v>
      </c>
      <c r="E100" s="176">
        <v>1</v>
      </c>
      <c r="F100" s="176"/>
      <c r="G100" s="176">
        <f t="shared" si="5"/>
        <v>0</v>
      </c>
      <c r="H100" s="173" t="s">
        <v>1522</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ht="33.75" outlineLevel="1">
      <c r="A101" s="120">
        <v>90</v>
      </c>
      <c r="B101" s="122" t="s">
        <v>2135</v>
      </c>
      <c r="C101" s="138" t="s">
        <v>2136</v>
      </c>
      <c r="D101" s="173" t="s">
        <v>125</v>
      </c>
      <c r="E101" s="176">
        <v>1</v>
      </c>
      <c r="F101" s="176"/>
      <c r="G101" s="176">
        <f t="shared" si="5"/>
        <v>0</v>
      </c>
      <c r="H101" s="173" t="s">
        <v>1522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ht="33.75" outlineLevel="1">
      <c r="A102" s="120">
        <v>91</v>
      </c>
      <c r="B102" s="122" t="s">
        <v>2137</v>
      </c>
      <c r="C102" s="138" t="s">
        <v>2013</v>
      </c>
      <c r="D102" s="173" t="s">
        <v>125</v>
      </c>
      <c r="E102" s="176">
        <v>2</v>
      </c>
      <c r="F102" s="176"/>
      <c r="G102" s="176">
        <f t="shared" si="5"/>
        <v>0</v>
      </c>
      <c r="H102" s="173" t="s">
        <v>1522</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ht="33.75" outlineLevel="1">
      <c r="A103" s="120">
        <v>92</v>
      </c>
      <c r="B103" s="122" t="s">
        <v>2138</v>
      </c>
      <c r="C103" s="138" t="s">
        <v>2015</v>
      </c>
      <c r="D103" s="173" t="s">
        <v>125</v>
      </c>
      <c r="E103" s="176">
        <v>6</v>
      </c>
      <c r="F103" s="176"/>
      <c r="G103" s="176">
        <f t="shared" si="5"/>
        <v>0</v>
      </c>
      <c r="H103" s="173" t="s">
        <v>1522</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ht="33.75" outlineLevel="1">
      <c r="A104" s="120">
        <v>93</v>
      </c>
      <c r="B104" s="122" t="s">
        <v>2139</v>
      </c>
      <c r="C104" s="138" t="s">
        <v>2140</v>
      </c>
      <c r="D104" s="173" t="s">
        <v>125</v>
      </c>
      <c r="E104" s="176">
        <v>3</v>
      </c>
      <c r="F104" s="176"/>
      <c r="G104" s="176">
        <f t="shared" si="5"/>
        <v>0</v>
      </c>
      <c r="H104" s="173" t="s">
        <v>1522</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ht="33.75" outlineLevel="1">
      <c r="A105" s="120">
        <v>94</v>
      </c>
      <c r="B105" s="122" t="s">
        <v>2141</v>
      </c>
      <c r="C105" s="138" t="s">
        <v>2142</v>
      </c>
      <c r="D105" s="173" t="s">
        <v>125</v>
      </c>
      <c r="E105" s="176">
        <v>2</v>
      </c>
      <c r="F105" s="176"/>
      <c r="G105" s="176">
        <f t="shared" si="5"/>
        <v>0</v>
      </c>
      <c r="H105" s="173" t="s">
        <v>1522</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ht="33.75" outlineLevel="1">
      <c r="A106" s="120">
        <v>95</v>
      </c>
      <c r="B106" s="122" t="s">
        <v>2143</v>
      </c>
      <c r="C106" s="138" t="s">
        <v>2144</v>
      </c>
      <c r="D106" s="173" t="s">
        <v>125</v>
      </c>
      <c r="E106" s="176">
        <v>4</v>
      </c>
      <c r="F106" s="176"/>
      <c r="G106" s="176">
        <f t="shared" si="5"/>
        <v>0</v>
      </c>
      <c r="H106" s="173" t="s">
        <v>1522</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ht="33.75" outlineLevel="1">
      <c r="A107" s="120">
        <v>96</v>
      </c>
      <c r="B107" s="122" t="s">
        <v>2145</v>
      </c>
      <c r="C107" s="138" t="s">
        <v>2146</v>
      </c>
      <c r="D107" s="173" t="s">
        <v>125</v>
      </c>
      <c r="E107" s="176">
        <v>1</v>
      </c>
      <c r="F107" s="176"/>
      <c r="G107" s="176">
        <f t="shared" si="5"/>
        <v>0</v>
      </c>
      <c r="H107" s="173" t="s">
        <v>1522</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ht="22.5" outlineLevel="1">
      <c r="A108" s="120">
        <v>97</v>
      </c>
      <c r="B108" s="122" t="s">
        <v>2147</v>
      </c>
      <c r="C108" s="138" t="s">
        <v>2148</v>
      </c>
      <c r="D108" s="173" t="s">
        <v>125</v>
      </c>
      <c r="E108" s="176">
        <v>1</v>
      </c>
      <c r="F108" s="176"/>
      <c r="G108" s="176">
        <f t="shared" si="5"/>
        <v>0</v>
      </c>
      <c r="H108" s="173" t="s">
        <v>1522</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ht="22.5" outlineLevel="1">
      <c r="A109" s="120">
        <v>98</v>
      </c>
      <c r="B109" s="122" t="s">
        <v>2149</v>
      </c>
      <c r="C109" s="138" t="s">
        <v>2150</v>
      </c>
      <c r="D109" s="173" t="s">
        <v>125</v>
      </c>
      <c r="E109" s="176">
        <v>1</v>
      </c>
      <c r="F109" s="176"/>
      <c r="G109" s="176">
        <f t="shared" si="5"/>
        <v>0</v>
      </c>
      <c r="H109" s="173" t="s">
        <v>1522</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ht="22.5" outlineLevel="1">
      <c r="A110" s="120">
        <v>99</v>
      </c>
      <c r="B110" s="122" t="s">
        <v>2151</v>
      </c>
      <c r="C110" s="138" t="s">
        <v>2025</v>
      </c>
      <c r="D110" s="173" t="s">
        <v>125</v>
      </c>
      <c r="E110" s="176">
        <v>2</v>
      </c>
      <c r="F110" s="176"/>
      <c r="G110" s="176">
        <f t="shared" si="5"/>
        <v>0</v>
      </c>
      <c r="H110" s="173" t="s">
        <v>1522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22.5" outlineLevel="1">
      <c r="A111" s="120">
        <v>100</v>
      </c>
      <c r="B111" s="122" t="s">
        <v>2152</v>
      </c>
      <c r="C111" s="138" t="s">
        <v>2023</v>
      </c>
      <c r="D111" s="173" t="s">
        <v>125</v>
      </c>
      <c r="E111" s="176">
        <v>2</v>
      </c>
      <c r="F111" s="176"/>
      <c r="G111" s="176">
        <f t="shared" si="5"/>
        <v>0</v>
      </c>
      <c r="H111" s="173" t="s">
        <v>1522</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ht="22.5" outlineLevel="1">
      <c r="A112" s="120">
        <v>101</v>
      </c>
      <c r="B112" s="122" t="s">
        <v>2153</v>
      </c>
      <c r="C112" s="138" t="s">
        <v>2154</v>
      </c>
      <c r="D112" s="173" t="s">
        <v>125</v>
      </c>
      <c r="E112" s="176">
        <v>5</v>
      </c>
      <c r="F112" s="176"/>
      <c r="G112" s="176">
        <f t="shared" si="5"/>
        <v>0</v>
      </c>
      <c r="H112" s="173" t="s">
        <v>1522</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ht="33.75" outlineLevel="1">
      <c r="A113" s="120">
        <v>102</v>
      </c>
      <c r="B113" s="122" t="s">
        <v>2155</v>
      </c>
      <c r="C113" s="138" t="s">
        <v>2029</v>
      </c>
      <c r="D113" s="173" t="s">
        <v>125</v>
      </c>
      <c r="E113" s="176">
        <v>2</v>
      </c>
      <c r="F113" s="176"/>
      <c r="G113" s="176">
        <f t="shared" si="5"/>
        <v>0</v>
      </c>
      <c r="H113" s="173" t="s">
        <v>1522</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ht="33.75" outlineLevel="1">
      <c r="A114" s="120">
        <v>103</v>
      </c>
      <c r="B114" s="122" t="s">
        <v>2156</v>
      </c>
      <c r="C114" s="138" t="s">
        <v>2031</v>
      </c>
      <c r="D114" s="173" t="s">
        <v>125</v>
      </c>
      <c r="E114" s="176">
        <v>2</v>
      </c>
      <c r="F114" s="176"/>
      <c r="G114" s="176">
        <f t="shared" si="5"/>
        <v>0</v>
      </c>
      <c r="H114" s="173" t="s">
        <v>1522</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ht="33.75" outlineLevel="1">
      <c r="A115" s="120">
        <v>104</v>
      </c>
      <c r="B115" s="122" t="s">
        <v>2157</v>
      </c>
      <c r="C115" s="138" t="s">
        <v>2158</v>
      </c>
      <c r="D115" s="173" t="s">
        <v>125</v>
      </c>
      <c r="E115" s="176">
        <v>5</v>
      </c>
      <c r="F115" s="176"/>
      <c r="G115" s="176">
        <f t="shared" si="5"/>
        <v>0</v>
      </c>
      <c r="H115" s="173" t="s">
        <v>1522</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ht="22.5" outlineLevel="1">
      <c r="A116" s="120">
        <v>105</v>
      </c>
      <c r="B116" s="122" t="s">
        <v>2159</v>
      </c>
      <c r="C116" s="138" t="s">
        <v>2160</v>
      </c>
      <c r="D116" s="173" t="s">
        <v>125</v>
      </c>
      <c r="E116" s="176">
        <v>1</v>
      </c>
      <c r="F116" s="176"/>
      <c r="G116" s="176">
        <f t="shared" si="5"/>
        <v>0</v>
      </c>
      <c r="H116" s="173" t="s">
        <v>1522</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ht="22.5" outlineLevel="1">
      <c r="A117" s="120">
        <v>106</v>
      </c>
      <c r="B117" s="122" t="s">
        <v>2161</v>
      </c>
      <c r="C117" s="138" t="s">
        <v>2162</v>
      </c>
      <c r="D117" s="173" t="s">
        <v>125</v>
      </c>
      <c r="E117" s="176">
        <v>2</v>
      </c>
      <c r="F117" s="176"/>
      <c r="G117" s="176">
        <f t="shared" si="5"/>
        <v>0</v>
      </c>
      <c r="H117" s="173" t="s">
        <v>1522</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ht="22.5" outlineLevel="1">
      <c r="A118" s="120">
        <v>107</v>
      </c>
      <c r="B118" s="122" t="s">
        <v>2163</v>
      </c>
      <c r="C118" s="138" t="s">
        <v>2164</v>
      </c>
      <c r="D118" s="173" t="s">
        <v>125</v>
      </c>
      <c r="E118" s="176">
        <v>2</v>
      </c>
      <c r="F118" s="176"/>
      <c r="G118" s="176">
        <f t="shared" si="5"/>
        <v>0</v>
      </c>
      <c r="H118" s="173" t="s">
        <v>1522</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108</v>
      </c>
      <c r="B119" s="122" t="s">
        <v>2165</v>
      </c>
      <c r="C119" s="138" t="s">
        <v>2037</v>
      </c>
      <c r="D119" s="173" t="s">
        <v>125</v>
      </c>
      <c r="E119" s="176">
        <v>1</v>
      </c>
      <c r="F119" s="176"/>
      <c r="G119" s="176">
        <f t="shared" si="5"/>
        <v>0</v>
      </c>
      <c r="H119" s="173" t="s">
        <v>1522</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109</v>
      </c>
      <c r="B120" s="122" t="s">
        <v>2166</v>
      </c>
      <c r="C120" s="138" t="s">
        <v>2167</v>
      </c>
      <c r="D120" s="173" t="s">
        <v>125</v>
      </c>
      <c r="E120" s="176">
        <v>4</v>
      </c>
      <c r="F120" s="176"/>
      <c r="G120" s="176">
        <f t="shared" si="5"/>
        <v>0</v>
      </c>
      <c r="H120" s="173" t="s">
        <v>1522</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110</v>
      </c>
      <c r="B121" s="122" t="s">
        <v>2168</v>
      </c>
      <c r="C121" s="138" t="s">
        <v>2043</v>
      </c>
      <c r="D121" s="173" t="s">
        <v>125</v>
      </c>
      <c r="E121" s="176">
        <v>1</v>
      </c>
      <c r="F121" s="176"/>
      <c r="G121" s="176">
        <f t="shared" si="5"/>
        <v>0</v>
      </c>
      <c r="H121" s="173" t="s">
        <v>1522</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v>111</v>
      </c>
      <c r="B122" s="122" t="s">
        <v>2169</v>
      </c>
      <c r="C122" s="138" t="s">
        <v>2170</v>
      </c>
      <c r="D122" s="173" t="s">
        <v>125</v>
      </c>
      <c r="E122" s="176">
        <v>2</v>
      </c>
      <c r="F122" s="176"/>
      <c r="G122" s="176">
        <f t="shared" si="5"/>
        <v>0</v>
      </c>
      <c r="H122" s="173" t="s">
        <v>1522</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112</v>
      </c>
      <c r="B123" s="122" t="s">
        <v>2171</v>
      </c>
      <c r="C123" s="138" t="s">
        <v>2172</v>
      </c>
      <c r="D123" s="173" t="s">
        <v>125</v>
      </c>
      <c r="E123" s="176">
        <v>2</v>
      </c>
      <c r="F123" s="176"/>
      <c r="G123" s="176">
        <f t="shared" si="5"/>
        <v>0</v>
      </c>
      <c r="H123" s="173" t="s">
        <v>1522</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ht="22.5" outlineLevel="1">
      <c r="A124" s="120">
        <v>113</v>
      </c>
      <c r="B124" s="122" t="s">
        <v>2173</v>
      </c>
      <c r="C124" s="138" t="s">
        <v>2174</v>
      </c>
      <c r="D124" s="173" t="s">
        <v>125</v>
      </c>
      <c r="E124" s="176">
        <v>1</v>
      </c>
      <c r="F124" s="176"/>
      <c r="G124" s="176">
        <f t="shared" si="5"/>
        <v>0</v>
      </c>
      <c r="H124" s="173" t="s">
        <v>1522</v>
      </c>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ht="22.5" outlineLevel="1">
      <c r="A125" s="120">
        <v>114</v>
      </c>
      <c r="B125" s="122" t="s">
        <v>2175</v>
      </c>
      <c r="C125" s="138" t="s">
        <v>2176</v>
      </c>
      <c r="D125" s="173" t="s">
        <v>125</v>
      </c>
      <c r="E125" s="176">
        <v>1</v>
      </c>
      <c r="F125" s="176"/>
      <c r="G125" s="176">
        <f t="shared" si="5"/>
        <v>0</v>
      </c>
      <c r="H125" s="173" t="s">
        <v>1522</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ht="22.5" outlineLevel="1">
      <c r="A126" s="120">
        <v>115</v>
      </c>
      <c r="B126" s="122" t="s">
        <v>2177</v>
      </c>
      <c r="C126" s="138" t="s">
        <v>2178</v>
      </c>
      <c r="D126" s="173" t="s">
        <v>125</v>
      </c>
      <c r="E126" s="176">
        <v>1</v>
      </c>
      <c r="F126" s="176"/>
      <c r="G126" s="176">
        <f t="shared" si="5"/>
        <v>0</v>
      </c>
      <c r="H126" s="173" t="s">
        <v>1522</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ht="22.5" outlineLevel="1">
      <c r="A127" s="120">
        <v>116</v>
      </c>
      <c r="B127" s="122" t="s">
        <v>2179</v>
      </c>
      <c r="C127" s="138" t="s">
        <v>2180</v>
      </c>
      <c r="D127" s="173" t="s">
        <v>125</v>
      </c>
      <c r="E127" s="176">
        <v>1</v>
      </c>
      <c r="F127" s="176"/>
      <c r="G127" s="176">
        <f t="shared" si="5"/>
        <v>0</v>
      </c>
      <c r="H127" s="173" t="s">
        <v>1522</v>
      </c>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ht="22.5" outlineLevel="1">
      <c r="A128" s="120">
        <v>117</v>
      </c>
      <c r="B128" s="122" t="s">
        <v>2181</v>
      </c>
      <c r="C128" s="138" t="s">
        <v>2182</v>
      </c>
      <c r="D128" s="173" t="s">
        <v>125</v>
      </c>
      <c r="E128" s="176">
        <v>1</v>
      </c>
      <c r="F128" s="176"/>
      <c r="G128" s="176">
        <f t="shared" si="5"/>
        <v>0</v>
      </c>
      <c r="H128" s="173" t="s">
        <v>1522</v>
      </c>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118</v>
      </c>
      <c r="B129" s="122" t="s">
        <v>2183</v>
      </c>
      <c r="C129" s="138" t="s">
        <v>2047</v>
      </c>
      <c r="D129" s="173" t="s">
        <v>2644</v>
      </c>
      <c r="E129" s="176">
        <v>1</v>
      </c>
      <c r="F129" s="176"/>
      <c r="G129" s="176">
        <f t="shared" si="5"/>
        <v>0</v>
      </c>
      <c r="H129" s="173" t="s">
        <v>1522</v>
      </c>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v>119</v>
      </c>
      <c r="B130" s="122" t="s">
        <v>2184</v>
      </c>
      <c r="C130" s="138" t="s">
        <v>2185</v>
      </c>
      <c r="D130" s="173" t="s">
        <v>2644</v>
      </c>
      <c r="E130" s="176">
        <v>1</v>
      </c>
      <c r="F130" s="176"/>
      <c r="G130" s="176">
        <f t="shared" si="5"/>
        <v>0</v>
      </c>
      <c r="H130" s="173" t="s">
        <v>1522</v>
      </c>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120</v>
      </c>
      <c r="B131" s="122" t="s">
        <v>2186</v>
      </c>
      <c r="C131" s="138" t="s">
        <v>2059</v>
      </c>
      <c r="D131" s="173" t="s">
        <v>2644</v>
      </c>
      <c r="E131" s="176">
        <v>1</v>
      </c>
      <c r="F131" s="176"/>
      <c r="G131" s="176">
        <f t="shared" si="5"/>
        <v>0</v>
      </c>
      <c r="H131" s="173" t="s">
        <v>1522</v>
      </c>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121</v>
      </c>
      <c r="B132" s="122" t="s">
        <v>2187</v>
      </c>
      <c r="C132" s="138" t="s">
        <v>2188</v>
      </c>
      <c r="D132" s="173" t="s">
        <v>2644</v>
      </c>
      <c r="E132" s="176">
        <v>2</v>
      </c>
      <c r="F132" s="176"/>
      <c r="G132" s="176">
        <f t="shared" si="5"/>
        <v>0</v>
      </c>
      <c r="H132" s="173" t="s">
        <v>1522</v>
      </c>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122</v>
      </c>
      <c r="B133" s="122" t="s">
        <v>2189</v>
      </c>
      <c r="C133" s="138" t="s">
        <v>2190</v>
      </c>
      <c r="D133" s="173" t="s">
        <v>2644</v>
      </c>
      <c r="E133" s="176">
        <v>1</v>
      </c>
      <c r="F133" s="176"/>
      <c r="G133" s="176">
        <f t="shared" si="5"/>
        <v>0</v>
      </c>
      <c r="H133" s="173" t="s">
        <v>1522</v>
      </c>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v>123</v>
      </c>
      <c r="B134" s="122" t="s">
        <v>2191</v>
      </c>
      <c r="C134" s="138" t="s">
        <v>2192</v>
      </c>
      <c r="D134" s="173" t="s">
        <v>2644</v>
      </c>
      <c r="E134" s="176">
        <v>1</v>
      </c>
      <c r="F134" s="176"/>
      <c r="G134" s="176">
        <f t="shared" si="5"/>
        <v>0</v>
      </c>
      <c r="H134" s="173" t="s">
        <v>1522</v>
      </c>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124</v>
      </c>
      <c r="B135" s="122" t="s">
        <v>2193</v>
      </c>
      <c r="C135" s="138" t="s">
        <v>2194</v>
      </c>
      <c r="D135" s="173" t="s">
        <v>2644</v>
      </c>
      <c r="E135" s="176">
        <v>1</v>
      </c>
      <c r="F135" s="176"/>
      <c r="G135" s="176">
        <f t="shared" si="5"/>
        <v>0</v>
      </c>
      <c r="H135" s="173" t="s">
        <v>1522</v>
      </c>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125</v>
      </c>
      <c r="B136" s="122" t="s">
        <v>2195</v>
      </c>
      <c r="C136" s="138" t="s">
        <v>2063</v>
      </c>
      <c r="D136" s="173" t="s">
        <v>2644</v>
      </c>
      <c r="E136" s="176">
        <v>1</v>
      </c>
      <c r="F136" s="176"/>
      <c r="G136" s="176">
        <f t="shared" si="5"/>
        <v>0</v>
      </c>
      <c r="H136" s="173" t="s">
        <v>1522</v>
      </c>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126</v>
      </c>
      <c r="B137" s="122" t="s">
        <v>2196</v>
      </c>
      <c r="C137" s="138" t="s">
        <v>2197</v>
      </c>
      <c r="D137" s="173" t="s">
        <v>2644</v>
      </c>
      <c r="E137" s="176">
        <v>1</v>
      </c>
      <c r="F137" s="176"/>
      <c r="G137" s="176">
        <f t="shared" si="5"/>
        <v>0</v>
      </c>
      <c r="H137" s="173" t="s">
        <v>1522</v>
      </c>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v>127</v>
      </c>
      <c r="B138" s="122" t="s">
        <v>2198</v>
      </c>
      <c r="C138" s="138" t="s">
        <v>2071</v>
      </c>
      <c r="D138" s="173" t="s">
        <v>125</v>
      </c>
      <c r="E138" s="176">
        <v>1</v>
      </c>
      <c r="F138" s="176"/>
      <c r="G138" s="176">
        <f t="shared" si="5"/>
        <v>0</v>
      </c>
      <c r="H138" s="173" t="s">
        <v>1522</v>
      </c>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128</v>
      </c>
      <c r="B139" s="122" t="s">
        <v>2199</v>
      </c>
      <c r="C139" s="138" t="s">
        <v>2073</v>
      </c>
      <c r="D139" s="173" t="s">
        <v>125</v>
      </c>
      <c r="E139" s="176">
        <v>4</v>
      </c>
      <c r="F139" s="176"/>
      <c r="G139" s="176">
        <f t="shared" si="5"/>
        <v>0</v>
      </c>
      <c r="H139" s="173" t="s">
        <v>1522</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129</v>
      </c>
      <c r="B140" s="122" t="s">
        <v>2200</v>
      </c>
      <c r="C140" s="138" t="s">
        <v>2075</v>
      </c>
      <c r="D140" s="173" t="s">
        <v>125</v>
      </c>
      <c r="E140" s="176">
        <v>4</v>
      </c>
      <c r="F140" s="176"/>
      <c r="G140" s="176">
        <f t="shared" si="5"/>
        <v>0</v>
      </c>
      <c r="H140" s="173" t="s">
        <v>1522</v>
      </c>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130</v>
      </c>
      <c r="B141" s="122" t="s">
        <v>2201</v>
      </c>
      <c r="C141" s="138" t="s">
        <v>2077</v>
      </c>
      <c r="D141" s="173" t="s">
        <v>125</v>
      </c>
      <c r="E141" s="176">
        <v>1</v>
      </c>
      <c r="F141" s="176"/>
      <c r="G141" s="176">
        <f t="shared" si="5"/>
        <v>0</v>
      </c>
      <c r="H141" s="173" t="s">
        <v>1522</v>
      </c>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131</v>
      </c>
      <c r="B142" s="122" t="s">
        <v>2202</v>
      </c>
      <c r="C142" s="138" t="s">
        <v>2079</v>
      </c>
      <c r="D142" s="173" t="s">
        <v>2080</v>
      </c>
      <c r="E142" s="176">
        <v>3</v>
      </c>
      <c r="F142" s="176"/>
      <c r="G142" s="176">
        <f t="shared" si="5"/>
        <v>0</v>
      </c>
      <c r="H142" s="173" t="s">
        <v>1522</v>
      </c>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v>132</v>
      </c>
      <c r="B143" s="122" t="s">
        <v>2203</v>
      </c>
      <c r="C143" s="138" t="s">
        <v>2082</v>
      </c>
      <c r="D143" s="173" t="s">
        <v>2080</v>
      </c>
      <c r="E143" s="176">
        <v>1</v>
      </c>
      <c r="F143" s="176"/>
      <c r="G143" s="176">
        <f t="shared" si="5"/>
        <v>0</v>
      </c>
      <c r="H143" s="173" t="s">
        <v>1522</v>
      </c>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133</v>
      </c>
      <c r="B144" s="122" t="s">
        <v>2204</v>
      </c>
      <c r="C144" s="138" t="s">
        <v>2084</v>
      </c>
      <c r="D144" s="173" t="s">
        <v>2080</v>
      </c>
      <c r="E144" s="176">
        <v>10</v>
      </c>
      <c r="F144" s="176"/>
      <c r="G144" s="176">
        <f t="shared" si="5"/>
        <v>0</v>
      </c>
      <c r="H144" s="173" t="s">
        <v>1522</v>
      </c>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134</v>
      </c>
      <c r="B145" s="122" t="s">
        <v>2205</v>
      </c>
      <c r="C145" s="138" t="s">
        <v>2206</v>
      </c>
      <c r="D145" s="173" t="s">
        <v>2080</v>
      </c>
      <c r="E145" s="176">
        <v>2</v>
      </c>
      <c r="F145" s="176"/>
      <c r="G145" s="176">
        <f t="shared" si="5"/>
        <v>0</v>
      </c>
      <c r="H145" s="173" t="s">
        <v>1522</v>
      </c>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v>135</v>
      </c>
      <c r="B146" s="122" t="s">
        <v>2207</v>
      </c>
      <c r="C146" s="138" t="s">
        <v>2208</v>
      </c>
      <c r="D146" s="173" t="s">
        <v>2080</v>
      </c>
      <c r="E146" s="176">
        <v>5</v>
      </c>
      <c r="F146" s="176"/>
      <c r="G146" s="176">
        <f t="shared" si="5"/>
        <v>0</v>
      </c>
      <c r="H146" s="173" t="s">
        <v>1522</v>
      </c>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136</v>
      </c>
      <c r="B147" s="122" t="s">
        <v>2209</v>
      </c>
      <c r="C147" s="138" t="s">
        <v>2086</v>
      </c>
      <c r="D147" s="173" t="s">
        <v>125</v>
      </c>
      <c r="E147" s="176">
        <v>2</v>
      </c>
      <c r="F147" s="176"/>
      <c r="G147" s="176">
        <f t="shared" si="5"/>
        <v>0</v>
      </c>
      <c r="H147" s="173" t="s">
        <v>1522</v>
      </c>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20">
        <v>137</v>
      </c>
      <c r="B148" s="122" t="s">
        <v>2210</v>
      </c>
      <c r="C148" s="138" t="s">
        <v>2211</v>
      </c>
      <c r="D148" s="173" t="s">
        <v>125</v>
      </c>
      <c r="E148" s="176">
        <v>8</v>
      </c>
      <c r="F148" s="176"/>
      <c r="G148" s="176">
        <f t="shared" si="5"/>
        <v>0</v>
      </c>
      <c r="H148" s="173" t="s">
        <v>1522</v>
      </c>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v>138</v>
      </c>
      <c r="B149" s="122" t="s">
        <v>2212</v>
      </c>
      <c r="C149" s="138" t="s">
        <v>2213</v>
      </c>
      <c r="D149" s="173" t="s">
        <v>125</v>
      </c>
      <c r="E149" s="176">
        <v>2</v>
      </c>
      <c r="F149" s="176"/>
      <c r="G149" s="176">
        <f t="shared" si="5"/>
        <v>0</v>
      </c>
      <c r="H149" s="173" t="s">
        <v>1522</v>
      </c>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139</v>
      </c>
      <c r="B150" s="122" t="s">
        <v>2214</v>
      </c>
      <c r="C150" s="138" t="s">
        <v>2215</v>
      </c>
      <c r="D150" s="173" t="s">
        <v>125</v>
      </c>
      <c r="E150" s="176">
        <v>2</v>
      </c>
      <c r="F150" s="176"/>
      <c r="G150" s="176">
        <f t="shared" si="5"/>
        <v>0</v>
      </c>
      <c r="H150" s="173" t="s">
        <v>1522</v>
      </c>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v>140</v>
      </c>
      <c r="B151" s="122" t="s">
        <v>2216</v>
      </c>
      <c r="C151" s="138" t="s">
        <v>2217</v>
      </c>
      <c r="D151" s="173" t="s">
        <v>125</v>
      </c>
      <c r="E151" s="176">
        <v>2</v>
      </c>
      <c r="F151" s="176"/>
      <c r="G151" s="176">
        <f t="shared" si="5"/>
        <v>0</v>
      </c>
      <c r="H151" s="173" t="s">
        <v>1522</v>
      </c>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ht="45" outlineLevel="1">
      <c r="A152" s="120">
        <v>141</v>
      </c>
      <c r="B152" s="122" t="s">
        <v>2218</v>
      </c>
      <c r="C152" s="138" t="s">
        <v>2088</v>
      </c>
      <c r="D152" s="173" t="s">
        <v>125</v>
      </c>
      <c r="E152" s="176">
        <v>1</v>
      </c>
      <c r="F152" s="176"/>
      <c r="G152" s="176">
        <f t="shared" si="5"/>
        <v>0</v>
      </c>
      <c r="H152" s="173" t="s">
        <v>1522</v>
      </c>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ht="45" outlineLevel="1">
      <c r="A153" s="120">
        <v>142</v>
      </c>
      <c r="B153" s="122" t="s">
        <v>2219</v>
      </c>
      <c r="C153" s="138" t="s">
        <v>2088</v>
      </c>
      <c r="D153" s="173" t="s">
        <v>125</v>
      </c>
      <c r="E153" s="176">
        <v>1</v>
      </c>
      <c r="F153" s="176"/>
      <c r="G153" s="176">
        <f t="shared" si="5"/>
        <v>0</v>
      </c>
      <c r="H153" s="173" t="s">
        <v>1522</v>
      </c>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outlineLevel="1">
      <c r="A154" s="120"/>
      <c r="B154" s="122">
        <v>0</v>
      </c>
      <c r="C154" s="193" t="s">
        <v>2103</v>
      </c>
      <c r="D154" s="173">
        <v>0</v>
      </c>
      <c r="E154" s="176">
        <v>0</v>
      </c>
      <c r="F154" s="176"/>
      <c r="G154" s="176">
        <f t="shared" si="5"/>
        <v>0</v>
      </c>
      <c r="H154" s="173"/>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row>
    <row r="155" spans="1:47" outlineLevel="1">
      <c r="A155" s="120">
        <v>143</v>
      </c>
      <c r="B155" s="122">
        <v>0</v>
      </c>
      <c r="C155" s="138" t="s">
        <v>2220</v>
      </c>
      <c r="D155" s="173" t="s">
        <v>2080</v>
      </c>
      <c r="E155" s="176">
        <v>3</v>
      </c>
      <c r="F155" s="176"/>
      <c r="G155" s="176">
        <f t="shared" si="5"/>
        <v>0</v>
      </c>
      <c r="H155" s="173" t="s">
        <v>1522</v>
      </c>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outlineLevel="1">
      <c r="A156" s="120">
        <v>144</v>
      </c>
      <c r="B156" s="122">
        <v>0</v>
      </c>
      <c r="C156" s="138" t="s">
        <v>2221</v>
      </c>
      <c r="D156" s="173" t="s">
        <v>2080</v>
      </c>
      <c r="E156" s="176">
        <v>6</v>
      </c>
      <c r="F156" s="176"/>
      <c r="G156" s="176">
        <f t="shared" si="5"/>
        <v>0</v>
      </c>
      <c r="H156" s="173" t="s">
        <v>1522</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v>145</v>
      </c>
      <c r="B157" s="122">
        <v>0</v>
      </c>
      <c r="C157" s="138" t="s">
        <v>2222</v>
      </c>
      <c r="D157" s="173" t="s">
        <v>2080</v>
      </c>
      <c r="E157" s="176">
        <v>20</v>
      </c>
      <c r="F157" s="176"/>
      <c r="G157" s="176">
        <f t="shared" ref="G157:G183" si="6">F157*E157</f>
        <v>0</v>
      </c>
      <c r="H157" s="173" t="s">
        <v>1522</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v>146</v>
      </c>
      <c r="B158" s="122">
        <v>0</v>
      </c>
      <c r="C158" s="138" t="s">
        <v>2223</v>
      </c>
      <c r="D158" s="173" t="s">
        <v>2080</v>
      </c>
      <c r="E158" s="176">
        <v>2</v>
      </c>
      <c r="F158" s="176"/>
      <c r="G158" s="176">
        <f t="shared" si="6"/>
        <v>0</v>
      </c>
      <c r="H158" s="173" t="s">
        <v>1522</v>
      </c>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v>147</v>
      </c>
      <c r="B159" s="122">
        <v>0</v>
      </c>
      <c r="C159" s="138" t="s">
        <v>2224</v>
      </c>
      <c r="D159" s="173" t="s">
        <v>2080</v>
      </c>
      <c r="E159" s="176">
        <v>2</v>
      </c>
      <c r="F159" s="176"/>
      <c r="G159" s="176">
        <f t="shared" si="6"/>
        <v>0</v>
      </c>
      <c r="H159" s="173" t="s">
        <v>1522</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ht="22.5" outlineLevel="1">
      <c r="A160" s="120"/>
      <c r="B160" s="122">
        <v>0</v>
      </c>
      <c r="C160" s="193" t="s">
        <v>2109</v>
      </c>
      <c r="D160" s="173">
        <v>0</v>
      </c>
      <c r="E160" s="176">
        <v>0</v>
      </c>
      <c r="F160" s="176"/>
      <c r="G160" s="176">
        <f t="shared" si="6"/>
        <v>0</v>
      </c>
      <c r="H160" s="173"/>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v>148</v>
      </c>
      <c r="B161" s="122">
        <v>0</v>
      </c>
      <c r="C161" s="138" t="s">
        <v>2110</v>
      </c>
      <c r="D161" s="173" t="s">
        <v>2080</v>
      </c>
      <c r="E161" s="176">
        <v>2</v>
      </c>
      <c r="F161" s="176"/>
      <c r="G161" s="176">
        <f t="shared" si="6"/>
        <v>0</v>
      </c>
      <c r="H161" s="173" t="s">
        <v>1522</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v>149</v>
      </c>
      <c r="B162" s="122">
        <v>0</v>
      </c>
      <c r="C162" s="138" t="s">
        <v>2225</v>
      </c>
      <c r="D162" s="173" t="s">
        <v>2080</v>
      </c>
      <c r="E162" s="176">
        <v>3</v>
      </c>
      <c r="F162" s="176"/>
      <c r="G162" s="176">
        <f t="shared" si="6"/>
        <v>0</v>
      </c>
      <c r="H162" s="173" t="s">
        <v>1522</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0">
        <v>150</v>
      </c>
      <c r="B163" s="122">
        <v>0</v>
      </c>
      <c r="C163" s="138" t="s">
        <v>2226</v>
      </c>
      <c r="D163" s="173" t="s">
        <v>2080</v>
      </c>
      <c r="E163" s="176">
        <v>6</v>
      </c>
      <c r="F163" s="176"/>
      <c r="G163" s="176">
        <f t="shared" si="6"/>
        <v>0</v>
      </c>
      <c r="H163" s="173" t="s">
        <v>1522</v>
      </c>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outlineLevel="1">
      <c r="A164" s="120">
        <v>151</v>
      </c>
      <c r="B164" s="122">
        <v>0</v>
      </c>
      <c r="C164" s="138" t="s">
        <v>2227</v>
      </c>
      <c r="D164" s="173" t="s">
        <v>2080</v>
      </c>
      <c r="E164" s="176">
        <v>36</v>
      </c>
      <c r="F164" s="176"/>
      <c r="G164" s="176">
        <f t="shared" si="6"/>
        <v>0</v>
      </c>
      <c r="H164" s="173" t="s">
        <v>1522</v>
      </c>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v>152</v>
      </c>
      <c r="B165" s="122">
        <v>0</v>
      </c>
      <c r="C165" s="138" t="s">
        <v>2228</v>
      </c>
      <c r="D165" s="173" t="s">
        <v>2080</v>
      </c>
      <c r="E165" s="176">
        <v>17</v>
      </c>
      <c r="F165" s="176"/>
      <c r="G165" s="176">
        <f t="shared" si="6"/>
        <v>0</v>
      </c>
      <c r="H165" s="173" t="s">
        <v>1522</v>
      </c>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v>153</v>
      </c>
      <c r="B166" s="122">
        <v>0</v>
      </c>
      <c r="C166" s="138" t="s">
        <v>2229</v>
      </c>
      <c r="D166" s="173" t="s">
        <v>2080</v>
      </c>
      <c r="E166" s="176">
        <v>2</v>
      </c>
      <c r="F166" s="176"/>
      <c r="G166" s="176">
        <f t="shared" si="6"/>
        <v>0</v>
      </c>
      <c r="H166" s="173" t="s">
        <v>1522</v>
      </c>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ht="22.5" outlineLevel="1">
      <c r="A167" s="120"/>
      <c r="B167" s="122">
        <v>0</v>
      </c>
      <c r="C167" s="193" t="s">
        <v>2230</v>
      </c>
      <c r="D167" s="173">
        <v>0</v>
      </c>
      <c r="E167" s="176">
        <v>0</v>
      </c>
      <c r="F167" s="176"/>
      <c r="G167" s="176">
        <f t="shared" si="6"/>
        <v>0</v>
      </c>
      <c r="H167" s="173"/>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v>154</v>
      </c>
      <c r="B168" s="122">
        <v>0</v>
      </c>
      <c r="C168" s="138" t="s">
        <v>2220</v>
      </c>
      <c r="D168" s="173" t="s">
        <v>2080</v>
      </c>
      <c r="E168" s="176">
        <v>2</v>
      </c>
      <c r="F168" s="176"/>
      <c r="G168" s="176">
        <f t="shared" si="6"/>
        <v>0</v>
      </c>
      <c r="H168" s="173" t="s">
        <v>1522</v>
      </c>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v>155</v>
      </c>
      <c r="B169" s="122">
        <v>0</v>
      </c>
      <c r="C169" s="138" t="s">
        <v>2231</v>
      </c>
      <c r="D169" s="173" t="s">
        <v>2080</v>
      </c>
      <c r="E169" s="176">
        <v>12</v>
      </c>
      <c r="F169" s="176"/>
      <c r="G169" s="176">
        <f t="shared" si="6"/>
        <v>0</v>
      </c>
      <c r="H169" s="173" t="s">
        <v>1522</v>
      </c>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20">
        <v>156</v>
      </c>
      <c r="B170" s="122">
        <v>0</v>
      </c>
      <c r="C170" s="138" t="s">
        <v>2232</v>
      </c>
      <c r="D170" s="173" t="s">
        <v>2080</v>
      </c>
      <c r="E170" s="176">
        <v>10</v>
      </c>
      <c r="F170" s="176"/>
      <c r="G170" s="176">
        <f t="shared" si="6"/>
        <v>0</v>
      </c>
      <c r="H170" s="173" t="s">
        <v>1522</v>
      </c>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outlineLevel="1">
      <c r="A171" s="120">
        <v>157</v>
      </c>
      <c r="B171" s="122">
        <v>0</v>
      </c>
      <c r="C171" s="138" t="s">
        <v>2108</v>
      </c>
      <c r="D171" s="173" t="s">
        <v>2080</v>
      </c>
      <c r="E171" s="176">
        <v>22</v>
      </c>
      <c r="F171" s="176"/>
      <c r="G171" s="176">
        <f t="shared" si="6"/>
        <v>0</v>
      </c>
      <c r="H171" s="173" t="s">
        <v>1522</v>
      </c>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row>
    <row r="172" spans="1:47" outlineLevel="1">
      <c r="A172" s="120">
        <v>158</v>
      </c>
      <c r="B172" s="122">
        <v>0</v>
      </c>
      <c r="C172" s="138" t="s">
        <v>2233</v>
      </c>
      <c r="D172" s="173" t="s">
        <v>2080</v>
      </c>
      <c r="E172" s="176">
        <v>17</v>
      </c>
      <c r="F172" s="176"/>
      <c r="G172" s="176">
        <f t="shared" si="6"/>
        <v>0</v>
      </c>
      <c r="H172" s="173" t="s">
        <v>1522</v>
      </c>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row>
    <row r="173" spans="1:47" outlineLevel="1">
      <c r="A173" s="120">
        <v>159</v>
      </c>
      <c r="B173" s="122">
        <v>0</v>
      </c>
      <c r="C173" s="138" t="s">
        <v>2234</v>
      </c>
      <c r="D173" s="173" t="s">
        <v>2080</v>
      </c>
      <c r="E173" s="176">
        <v>2</v>
      </c>
      <c r="F173" s="176"/>
      <c r="G173" s="176">
        <f t="shared" si="6"/>
        <v>0</v>
      </c>
      <c r="H173" s="173" t="s">
        <v>1522</v>
      </c>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row>
    <row r="174" spans="1:47" ht="22.5" outlineLevel="1">
      <c r="A174" s="120"/>
      <c r="B174" s="122">
        <v>0</v>
      </c>
      <c r="C174" s="193" t="s">
        <v>2235</v>
      </c>
      <c r="D174" s="173">
        <v>0</v>
      </c>
      <c r="E174" s="176">
        <v>0</v>
      </c>
      <c r="F174" s="176"/>
      <c r="G174" s="176">
        <f t="shared" si="6"/>
        <v>0</v>
      </c>
      <c r="H174" s="173"/>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row>
    <row r="175" spans="1:47" outlineLevel="1">
      <c r="A175" s="120">
        <v>160</v>
      </c>
      <c r="B175" s="122">
        <v>0</v>
      </c>
      <c r="C175" s="138" t="s">
        <v>2236</v>
      </c>
      <c r="D175" s="173" t="s">
        <v>2080</v>
      </c>
      <c r="E175" s="176">
        <v>11</v>
      </c>
      <c r="F175" s="176"/>
      <c r="G175" s="176">
        <f t="shared" si="6"/>
        <v>0</v>
      </c>
      <c r="H175" s="173" t="s">
        <v>1522</v>
      </c>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row>
    <row r="176" spans="1:47" outlineLevel="1">
      <c r="A176" s="120">
        <v>161</v>
      </c>
      <c r="B176" s="122">
        <v>0</v>
      </c>
      <c r="C176" s="138" t="s">
        <v>2111</v>
      </c>
      <c r="D176" s="173" t="s">
        <v>2080</v>
      </c>
      <c r="E176" s="176">
        <v>4</v>
      </c>
      <c r="F176" s="176"/>
      <c r="G176" s="176">
        <f t="shared" si="6"/>
        <v>0</v>
      </c>
      <c r="H176" s="173" t="s">
        <v>1522</v>
      </c>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row>
    <row r="177" spans="1:47" outlineLevel="1">
      <c r="A177" s="120">
        <v>162</v>
      </c>
      <c r="B177" s="122">
        <v>0</v>
      </c>
      <c r="C177" s="138" t="s">
        <v>2226</v>
      </c>
      <c r="D177" s="173" t="s">
        <v>2080</v>
      </c>
      <c r="E177" s="176">
        <v>4</v>
      </c>
      <c r="F177" s="176"/>
      <c r="G177" s="176">
        <f t="shared" si="6"/>
        <v>0</v>
      </c>
      <c r="H177" s="173" t="s">
        <v>1522</v>
      </c>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row>
    <row r="178" spans="1:47" outlineLevel="1">
      <c r="A178" s="120">
        <v>163</v>
      </c>
      <c r="B178" s="122">
        <v>0</v>
      </c>
      <c r="C178" s="138" t="s">
        <v>2113</v>
      </c>
      <c r="D178" s="173" t="s">
        <v>2080</v>
      </c>
      <c r="E178" s="176">
        <v>22</v>
      </c>
      <c r="F178" s="176"/>
      <c r="G178" s="176">
        <f t="shared" si="6"/>
        <v>0</v>
      </c>
      <c r="H178" s="173" t="s">
        <v>1522</v>
      </c>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row>
    <row r="179" spans="1:47" outlineLevel="1">
      <c r="A179" s="120">
        <v>164</v>
      </c>
      <c r="B179" s="122">
        <v>0</v>
      </c>
      <c r="C179" s="138" t="s">
        <v>2237</v>
      </c>
      <c r="D179" s="173" t="s">
        <v>2080</v>
      </c>
      <c r="E179" s="176">
        <v>10</v>
      </c>
      <c r="F179" s="176"/>
      <c r="G179" s="176">
        <f t="shared" si="6"/>
        <v>0</v>
      </c>
      <c r="H179" s="173" t="s">
        <v>1522</v>
      </c>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row>
    <row r="180" spans="1:47" outlineLevel="1">
      <c r="A180" s="120">
        <v>165</v>
      </c>
      <c r="B180" s="122">
        <v>0</v>
      </c>
      <c r="C180" s="138" t="s">
        <v>2116</v>
      </c>
      <c r="D180" s="173" t="s">
        <v>179</v>
      </c>
      <c r="E180" s="176">
        <v>142</v>
      </c>
      <c r="F180" s="176"/>
      <c r="G180" s="176">
        <f t="shared" si="6"/>
        <v>0</v>
      </c>
      <c r="H180" s="173" t="s">
        <v>1522</v>
      </c>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row>
    <row r="181" spans="1:47" outlineLevel="1">
      <c r="A181" s="120">
        <v>166</v>
      </c>
      <c r="B181" s="122">
        <v>0</v>
      </c>
      <c r="C181" s="138" t="s">
        <v>2238</v>
      </c>
      <c r="D181" s="173" t="s">
        <v>179</v>
      </c>
      <c r="E181" s="176">
        <v>16</v>
      </c>
      <c r="F181" s="176"/>
      <c r="G181" s="176">
        <f t="shared" si="6"/>
        <v>0</v>
      </c>
      <c r="H181" s="173" t="s">
        <v>1522</v>
      </c>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row>
    <row r="182" spans="1:47" ht="22.5" outlineLevel="1">
      <c r="A182" s="120">
        <v>167</v>
      </c>
      <c r="B182" s="122">
        <v>0</v>
      </c>
      <c r="C182" s="138" t="s">
        <v>2117</v>
      </c>
      <c r="D182" s="173" t="s">
        <v>179</v>
      </c>
      <c r="E182" s="176">
        <v>111</v>
      </c>
      <c r="F182" s="176"/>
      <c r="G182" s="176">
        <f t="shared" si="6"/>
        <v>0</v>
      </c>
      <c r="H182" s="173" t="s">
        <v>1522</v>
      </c>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row>
    <row r="183" spans="1:47" ht="22.5" outlineLevel="1">
      <c r="A183" s="120">
        <v>168</v>
      </c>
      <c r="B183" s="122">
        <v>0</v>
      </c>
      <c r="C183" s="138" t="s">
        <v>2118</v>
      </c>
      <c r="D183" s="173" t="s">
        <v>179</v>
      </c>
      <c r="E183" s="176">
        <v>33</v>
      </c>
      <c r="F183" s="176"/>
      <c r="G183" s="176">
        <f t="shared" si="6"/>
        <v>0</v>
      </c>
      <c r="H183" s="173" t="s">
        <v>1522</v>
      </c>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row>
    <row r="184" spans="1:47" outlineLevel="1">
      <c r="A184" s="121" t="s">
        <v>121</v>
      </c>
      <c r="B184" s="123" t="s">
        <v>2239</v>
      </c>
      <c r="C184" s="140" t="s">
        <v>2240</v>
      </c>
      <c r="D184" s="174"/>
      <c r="E184" s="177"/>
      <c r="F184" s="177"/>
      <c r="G184" s="177">
        <f>SUM(G185:G230)</f>
        <v>0</v>
      </c>
      <c r="H184" s="174"/>
      <c r="I184" s="119"/>
      <c r="J184" s="119"/>
      <c r="K184" s="119"/>
      <c r="L184" s="119"/>
      <c r="M184" s="119"/>
      <c r="N184" s="119"/>
      <c r="O184" s="119"/>
      <c r="P184" s="119"/>
      <c r="Q184" s="119"/>
      <c r="R184" s="119" t="s">
        <v>128</v>
      </c>
      <c r="S184" s="119">
        <v>0</v>
      </c>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row>
    <row r="185" spans="1:47" ht="56.25" outlineLevel="1">
      <c r="A185" s="120">
        <v>169</v>
      </c>
      <c r="B185" s="122" t="s">
        <v>2241</v>
      </c>
      <c r="C185" s="138" t="s">
        <v>1982</v>
      </c>
      <c r="D185" s="173" t="s">
        <v>125</v>
      </c>
      <c r="E185" s="176">
        <v>1</v>
      </c>
      <c r="F185" s="176"/>
      <c r="G185" s="176">
        <f t="shared" ref="G185:G230" si="7">F185*E185</f>
        <v>0</v>
      </c>
      <c r="H185" s="173" t="s">
        <v>1522</v>
      </c>
      <c r="I185" s="119"/>
      <c r="J185" s="119"/>
      <c r="K185" s="119"/>
      <c r="L185" s="119"/>
      <c r="M185" s="119"/>
      <c r="N185" s="119"/>
      <c r="O185" s="119"/>
      <c r="P185" s="119"/>
      <c r="Q185" s="119"/>
      <c r="R185" s="119" t="s">
        <v>128</v>
      </c>
      <c r="S185" s="119">
        <v>0</v>
      </c>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row>
    <row r="186" spans="1:47" outlineLevel="1">
      <c r="A186" s="120">
        <v>170</v>
      </c>
      <c r="B186" s="122" t="s">
        <v>2242</v>
      </c>
      <c r="C186" s="138" t="s">
        <v>2243</v>
      </c>
      <c r="D186" s="173" t="s">
        <v>125</v>
      </c>
      <c r="E186" s="176">
        <v>1</v>
      </c>
      <c r="F186" s="176"/>
      <c r="G186" s="176">
        <f t="shared" si="7"/>
        <v>0</v>
      </c>
      <c r="H186" s="173" t="s">
        <v>1522</v>
      </c>
      <c r="I186" s="119"/>
      <c r="J186" s="119"/>
      <c r="K186" s="119"/>
      <c r="L186" s="119"/>
      <c r="M186" s="119"/>
      <c r="N186" s="119"/>
      <c r="O186" s="119"/>
      <c r="P186" s="119"/>
      <c r="Q186" s="119"/>
      <c r="R186" s="119" t="s">
        <v>128</v>
      </c>
      <c r="S186" s="119">
        <v>0</v>
      </c>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row>
    <row r="187" spans="1:47" ht="22.5" outlineLevel="1">
      <c r="A187" s="120">
        <v>171</v>
      </c>
      <c r="B187" s="122" t="s">
        <v>2244</v>
      </c>
      <c r="C187" s="138" t="s">
        <v>2001</v>
      </c>
      <c r="D187" s="173" t="s">
        <v>125</v>
      </c>
      <c r="E187" s="176">
        <v>1</v>
      </c>
      <c r="F187" s="176"/>
      <c r="G187" s="176">
        <f t="shared" si="7"/>
        <v>0</v>
      </c>
      <c r="H187" s="173" t="s">
        <v>1522</v>
      </c>
      <c r="I187" s="119"/>
      <c r="J187" s="119"/>
      <c r="K187" s="119"/>
      <c r="L187" s="119"/>
      <c r="M187" s="119"/>
      <c r="N187" s="119"/>
      <c r="O187" s="119"/>
      <c r="P187" s="119"/>
      <c r="Q187" s="119"/>
      <c r="R187" s="119" t="s">
        <v>128</v>
      </c>
      <c r="S187" s="119">
        <v>0</v>
      </c>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1:47" ht="22.5" outlineLevel="1">
      <c r="A188" s="120">
        <v>172</v>
      </c>
      <c r="B188" s="122" t="s">
        <v>2245</v>
      </c>
      <c r="C188" s="138" t="s">
        <v>2003</v>
      </c>
      <c r="D188" s="173" t="s">
        <v>125</v>
      </c>
      <c r="E188" s="176">
        <v>2</v>
      </c>
      <c r="F188" s="176"/>
      <c r="G188" s="176">
        <f t="shared" si="7"/>
        <v>0</v>
      </c>
      <c r="H188" s="173" t="s">
        <v>1522</v>
      </c>
      <c r="I188" s="119"/>
      <c r="J188" s="119"/>
      <c r="K188" s="119"/>
      <c r="L188" s="119"/>
      <c r="M188" s="119"/>
      <c r="N188" s="119"/>
      <c r="O188" s="119"/>
      <c r="P188" s="119"/>
      <c r="Q188" s="119"/>
      <c r="R188" s="119" t="s">
        <v>128</v>
      </c>
      <c r="S188" s="119">
        <v>0</v>
      </c>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1:47" ht="22.5" outlineLevel="1">
      <c r="A189" s="120">
        <v>173</v>
      </c>
      <c r="B189" s="122" t="s">
        <v>2246</v>
      </c>
      <c r="C189" s="138" t="s">
        <v>2005</v>
      </c>
      <c r="D189" s="173" t="s">
        <v>125</v>
      </c>
      <c r="E189" s="176">
        <v>4</v>
      </c>
      <c r="F189" s="176"/>
      <c r="G189" s="176">
        <f t="shared" si="7"/>
        <v>0</v>
      </c>
      <c r="H189" s="173" t="s">
        <v>1522</v>
      </c>
      <c r="I189" s="119"/>
      <c r="J189" s="119"/>
      <c r="K189" s="119"/>
      <c r="L189" s="119"/>
      <c r="M189" s="119"/>
      <c r="N189" s="119"/>
      <c r="O189" s="119"/>
      <c r="P189" s="119"/>
      <c r="Q189" s="119"/>
      <c r="R189" s="119" t="s">
        <v>128</v>
      </c>
      <c r="S189" s="119">
        <v>0</v>
      </c>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row>
    <row r="190" spans="1:47" ht="22.5" outlineLevel="1">
      <c r="A190" s="120">
        <v>174</v>
      </c>
      <c r="B190" s="122" t="s">
        <v>2247</v>
      </c>
      <c r="C190" s="138" t="s">
        <v>2007</v>
      </c>
      <c r="D190" s="173" t="s">
        <v>125</v>
      </c>
      <c r="E190" s="176">
        <v>1</v>
      </c>
      <c r="F190" s="176"/>
      <c r="G190" s="176">
        <f t="shared" si="7"/>
        <v>0</v>
      </c>
      <c r="H190" s="173" t="s">
        <v>1522</v>
      </c>
      <c r="I190" s="119"/>
      <c r="J190" s="119"/>
      <c r="K190" s="119"/>
      <c r="L190" s="119"/>
      <c r="M190" s="119"/>
      <c r="N190" s="119"/>
      <c r="O190" s="119"/>
      <c r="P190" s="119"/>
      <c r="Q190" s="119"/>
      <c r="R190" s="119" t="s">
        <v>126</v>
      </c>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row>
    <row r="191" spans="1:47" ht="22.5" outlineLevel="1">
      <c r="A191" s="120">
        <v>175</v>
      </c>
      <c r="B191" s="122" t="s">
        <v>2248</v>
      </c>
      <c r="C191" s="138" t="s">
        <v>2009</v>
      </c>
      <c r="D191" s="173" t="s">
        <v>125</v>
      </c>
      <c r="E191" s="176">
        <v>1</v>
      </c>
      <c r="F191" s="176"/>
      <c r="G191" s="176">
        <f t="shared" si="7"/>
        <v>0</v>
      </c>
      <c r="H191" s="173" t="s">
        <v>1522</v>
      </c>
      <c r="I191" s="119"/>
      <c r="J191" s="119"/>
      <c r="K191" s="119"/>
      <c r="L191" s="119"/>
      <c r="M191" s="119"/>
      <c r="N191" s="119"/>
      <c r="O191" s="119"/>
      <c r="P191" s="119"/>
      <c r="Q191" s="119"/>
      <c r="R191" s="119" t="s">
        <v>128</v>
      </c>
      <c r="S191" s="119">
        <v>0</v>
      </c>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row>
    <row r="192" spans="1:47" ht="33.75" outlineLevel="1">
      <c r="A192" s="120">
        <v>176</v>
      </c>
      <c r="B192" s="122" t="s">
        <v>2249</v>
      </c>
      <c r="C192" s="138" t="s">
        <v>2250</v>
      </c>
      <c r="D192" s="173" t="s">
        <v>125</v>
      </c>
      <c r="E192" s="176">
        <v>2</v>
      </c>
      <c r="F192" s="176"/>
      <c r="G192" s="176">
        <f t="shared" si="7"/>
        <v>0</v>
      </c>
      <c r="H192" s="173" t="s">
        <v>1522</v>
      </c>
      <c r="I192" s="119"/>
      <c r="J192" s="119"/>
      <c r="K192" s="119"/>
      <c r="L192" s="119"/>
      <c r="M192" s="119"/>
      <c r="N192" s="119"/>
      <c r="O192" s="119"/>
      <c r="P192" s="119"/>
      <c r="Q192" s="119"/>
      <c r="R192" s="119" t="s">
        <v>126</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row>
    <row r="193" spans="1:47" ht="33.75" outlineLevel="1">
      <c r="A193" s="120">
        <v>177</v>
      </c>
      <c r="B193" s="122" t="s">
        <v>2251</v>
      </c>
      <c r="C193" s="138" t="s">
        <v>2011</v>
      </c>
      <c r="D193" s="173" t="s">
        <v>125</v>
      </c>
      <c r="E193" s="176">
        <v>4</v>
      </c>
      <c r="F193" s="176"/>
      <c r="G193" s="176">
        <f t="shared" si="7"/>
        <v>0</v>
      </c>
      <c r="H193" s="173" t="s">
        <v>1522</v>
      </c>
      <c r="I193" s="119"/>
      <c r="J193" s="119"/>
      <c r="K193" s="119"/>
      <c r="L193" s="119"/>
      <c r="M193" s="119"/>
      <c r="N193" s="119"/>
      <c r="O193" s="119"/>
      <c r="P193" s="119"/>
      <c r="Q193" s="119"/>
      <c r="R193" s="119" t="s">
        <v>128</v>
      </c>
      <c r="S193" s="119">
        <v>0</v>
      </c>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row>
    <row r="194" spans="1:47" ht="33.75" outlineLevel="1">
      <c r="A194" s="120">
        <v>178</v>
      </c>
      <c r="B194" s="122" t="s">
        <v>2252</v>
      </c>
      <c r="C194" s="138" t="s">
        <v>2015</v>
      </c>
      <c r="D194" s="173" t="s">
        <v>125</v>
      </c>
      <c r="E194" s="176">
        <v>4</v>
      </c>
      <c r="F194" s="176"/>
      <c r="G194" s="176">
        <f t="shared" si="7"/>
        <v>0</v>
      </c>
      <c r="H194" s="173" t="s">
        <v>1522</v>
      </c>
      <c r="I194" s="119"/>
      <c r="J194" s="119"/>
      <c r="K194" s="119"/>
      <c r="L194" s="119"/>
      <c r="M194" s="119"/>
      <c r="N194" s="119"/>
      <c r="O194" s="119"/>
      <c r="P194" s="119"/>
      <c r="Q194" s="119"/>
      <c r="R194" s="119" t="s">
        <v>128</v>
      </c>
      <c r="S194" s="119">
        <v>0</v>
      </c>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row>
    <row r="195" spans="1:47" ht="33.75" outlineLevel="1">
      <c r="A195" s="120">
        <v>179</v>
      </c>
      <c r="B195" s="122" t="s">
        <v>2253</v>
      </c>
      <c r="C195" s="138" t="s">
        <v>2142</v>
      </c>
      <c r="D195" s="173" t="s">
        <v>125</v>
      </c>
      <c r="E195" s="176">
        <v>4</v>
      </c>
      <c r="F195" s="176"/>
      <c r="G195" s="176">
        <f t="shared" si="7"/>
        <v>0</v>
      </c>
      <c r="H195" s="173" t="s">
        <v>1522</v>
      </c>
      <c r="I195" s="119"/>
      <c r="J195" s="119"/>
      <c r="K195" s="119"/>
      <c r="L195" s="119"/>
      <c r="M195" s="119"/>
      <c r="N195" s="119"/>
      <c r="O195" s="119"/>
      <c r="P195" s="119"/>
      <c r="Q195" s="119"/>
      <c r="R195" s="119" t="s">
        <v>128</v>
      </c>
      <c r="S195" s="119">
        <v>0</v>
      </c>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row>
    <row r="196" spans="1:47" ht="33.75" outlineLevel="1">
      <c r="A196" s="120">
        <v>180</v>
      </c>
      <c r="B196" s="122" t="s">
        <v>2254</v>
      </c>
      <c r="C196" s="138" t="s">
        <v>2017</v>
      </c>
      <c r="D196" s="173" t="s">
        <v>125</v>
      </c>
      <c r="E196" s="176">
        <v>2</v>
      </c>
      <c r="F196" s="176"/>
      <c r="G196" s="176">
        <f t="shared" si="7"/>
        <v>0</v>
      </c>
      <c r="H196" s="173" t="s">
        <v>1522</v>
      </c>
      <c r="I196" s="119"/>
      <c r="J196" s="119"/>
      <c r="K196" s="119"/>
      <c r="L196" s="119"/>
      <c r="M196" s="119"/>
      <c r="N196" s="119"/>
      <c r="O196" s="119"/>
      <c r="P196" s="119"/>
      <c r="Q196" s="119"/>
      <c r="R196" s="119" t="s">
        <v>128</v>
      </c>
      <c r="S196" s="119">
        <v>0</v>
      </c>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row>
    <row r="197" spans="1:47" ht="33.75" outlineLevel="1">
      <c r="A197" s="120">
        <v>181</v>
      </c>
      <c r="B197" s="122" t="s">
        <v>2255</v>
      </c>
      <c r="C197" s="138" t="s">
        <v>2256</v>
      </c>
      <c r="D197" s="173" t="s">
        <v>125</v>
      </c>
      <c r="E197" s="176">
        <v>2</v>
      </c>
      <c r="F197" s="176"/>
      <c r="G197" s="176">
        <f t="shared" si="7"/>
        <v>0</v>
      </c>
      <c r="H197" s="173" t="s">
        <v>1522</v>
      </c>
      <c r="I197" s="119"/>
      <c r="J197" s="119"/>
      <c r="K197" s="119"/>
      <c r="L197" s="119"/>
      <c r="M197" s="119"/>
      <c r="N197" s="119"/>
      <c r="O197" s="119"/>
      <c r="P197" s="119"/>
      <c r="Q197" s="119"/>
      <c r="R197" s="119" t="s">
        <v>126</v>
      </c>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row>
    <row r="198" spans="1:47" ht="22.5" outlineLevel="1">
      <c r="A198" s="120">
        <v>182</v>
      </c>
      <c r="B198" s="122" t="s">
        <v>2257</v>
      </c>
      <c r="C198" s="138" t="s">
        <v>2258</v>
      </c>
      <c r="D198" s="173" t="s">
        <v>125</v>
      </c>
      <c r="E198" s="176">
        <v>1</v>
      </c>
      <c r="F198" s="176"/>
      <c r="G198" s="176">
        <f t="shared" si="7"/>
        <v>0</v>
      </c>
      <c r="H198" s="173" t="s">
        <v>1522</v>
      </c>
      <c r="I198" s="119"/>
      <c r="J198" s="119"/>
      <c r="K198" s="119"/>
      <c r="L198" s="119"/>
      <c r="M198" s="119"/>
      <c r="N198" s="119"/>
      <c r="O198" s="119"/>
      <c r="P198" s="119"/>
      <c r="Q198" s="119"/>
      <c r="R198" s="119" t="s">
        <v>128</v>
      </c>
      <c r="S198" s="119">
        <v>0</v>
      </c>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row>
    <row r="199" spans="1:47" ht="22.5" outlineLevel="1">
      <c r="A199" s="120">
        <v>183</v>
      </c>
      <c r="B199" s="122" t="s">
        <v>2259</v>
      </c>
      <c r="C199" s="138" t="s">
        <v>2260</v>
      </c>
      <c r="D199" s="173" t="s">
        <v>125</v>
      </c>
      <c r="E199" s="176">
        <v>1</v>
      </c>
      <c r="F199" s="176"/>
      <c r="G199" s="176">
        <f t="shared" si="7"/>
        <v>0</v>
      </c>
      <c r="H199" s="173" t="s">
        <v>1522</v>
      </c>
      <c r="I199" s="119"/>
      <c r="J199" s="119"/>
      <c r="K199" s="119"/>
      <c r="L199" s="119"/>
      <c r="M199" s="119"/>
      <c r="N199" s="119"/>
      <c r="O199" s="119"/>
      <c r="P199" s="119"/>
      <c r="Q199" s="119"/>
      <c r="R199" s="119" t="s">
        <v>128</v>
      </c>
      <c r="S199" s="119">
        <v>0</v>
      </c>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row>
    <row r="200" spans="1:47" outlineLevel="1">
      <c r="A200" s="120">
        <v>184</v>
      </c>
      <c r="B200" s="122" t="s">
        <v>2261</v>
      </c>
      <c r="C200" s="138" t="s">
        <v>2262</v>
      </c>
      <c r="D200" s="173" t="s">
        <v>125</v>
      </c>
      <c r="E200" s="176">
        <v>6</v>
      </c>
      <c r="F200" s="176"/>
      <c r="G200" s="176">
        <f t="shared" si="7"/>
        <v>0</v>
      </c>
      <c r="H200" s="173" t="s">
        <v>1522</v>
      </c>
      <c r="I200" s="119"/>
      <c r="J200" s="119"/>
      <c r="K200" s="119"/>
      <c r="L200" s="119"/>
      <c r="M200" s="119"/>
      <c r="N200" s="119"/>
      <c r="O200" s="119"/>
      <c r="P200" s="119"/>
      <c r="Q200" s="119"/>
      <c r="R200" s="119" t="s">
        <v>126</v>
      </c>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row>
    <row r="201" spans="1:47" ht="22.5" outlineLevel="1">
      <c r="A201" s="120">
        <v>185</v>
      </c>
      <c r="B201" s="122" t="s">
        <v>2263</v>
      </c>
      <c r="C201" s="138" t="s">
        <v>2264</v>
      </c>
      <c r="D201" s="173" t="s">
        <v>125</v>
      </c>
      <c r="E201" s="176">
        <v>6</v>
      </c>
      <c r="F201" s="176"/>
      <c r="G201" s="176">
        <f t="shared" si="7"/>
        <v>0</v>
      </c>
      <c r="H201" s="173" t="s">
        <v>1522</v>
      </c>
      <c r="I201" s="119"/>
      <c r="J201" s="119"/>
      <c r="K201" s="119"/>
      <c r="L201" s="119"/>
      <c r="M201" s="119"/>
      <c r="N201" s="119"/>
      <c r="O201" s="119"/>
      <c r="P201" s="119"/>
      <c r="Q201" s="119"/>
      <c r="R201" s="119" t="s">
        <v>128</v>
      </c>
      <c r="S201" s="119">
        <v>0</v>
      </c>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row>
    <row r="202" spans="1:47" ht="22.5" outlineLevel="1">
      <c r="A202" s="120">
        <v>186</v>
      </c>
      <c r="B202" s="122" t="s">
        <v>2265</v>
      </c>
      <c r="C202" s="138" t="s">
        <v>2162</v>
      </c>
      <c r="D202" s="173" t="s">
        <v>125</v>
      </c>
      <c r="E202" s="176">
        <v>20</v>
      </c>
      <c r="F202" s="176"/>
      <c r="G202" s="176">
        <f t="shared" si="7"/>
        <v>0</v>
      </c>
      <c r="H202" s="173" t="s">
        <v>1522</v>
      </c>
      <c r="I202" s="119"/>
      <c r="J202" s="119"/>
      <c r="K202" s="119"/>
      <c r="L202" s="119"/>
      <c r="M202" s="119"/>
      <c r="N202" s="119"/>
      <c r="O202" s="119"/>
      <c r="P202" s="119"/>
      <c r="Q202" s="119"/>
      <c r="R202" s="119" t="s">
        <v>128</v>
      </c>
      <c r="S202" s="119">
        <v>0</v>
      </c>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row>
    <row r="203" spans="1:47" ht="22.5" outlineLevel="1">
      <c r="A203" s="120">
        <v>187</v>
      </c>
      <c r="B203" s="122" t="s">
        <v>2266</v>
      </c>
      <c r="C203" s="138" t="s">
        <v>2164</v>
      </c>
      <c r="D203" s="173" t="s">
        <v>125</v>
      </c>
      <c r="E203" s="176">
        <v>20</v>
      </c>
      <c r="F203" s="176"/>
      <c r="G203" s="176">
        <f t="shared" si="7"/>
        <v>0</v>
      </c>
      <c r="H203" s="173" t="s">
        <v>1522</v>
      </c>
      <c r="I203" s="119"/>
      <c r="J203" s="119"/>
      <c r="K203" s="119"/>
      <c r="L203" s="119"/>
      <c r="M203" s="119"/>
      <c r="N203" s="119"/>
      <c r="O203" s="119"/>
      <c r="P203" s="119"/>
      <c r="Q203" s="119"/>
      <c r="R203" s="119" t="s">
        <v>126</v>
      </c>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row>
    <row r="204" spans="1:47" outlineLevel="1">
      <c r="A204" s="120">
        <v>188</v>
      </c>
      <c r="B204" s="122" t="s">
        <v>2267</v>
      </c>
      <c r="C204" s="138" t="s">
        <v>2039</v>
      </c>
      <c r="D204" s="173" t="s">
        <v>125</v>
      </c>
      <c r="E204" s="176">
        <v>1</v>
      </c>
      <c r="F204" s="176"/>
      <c r="G204" s="176">
        <f t="shared" si="7"/>
        <v>0</v>
      </c>
      <c r="H204" s="173" t="s">
        <v>1522</v>
      </c>
      <c r="I204" s="119"/>
      <c r="J204" s="119"/>
      <c r="K204" s="119"/>
      <c r="L204" s="119"/>
      <c r="M204" s="119"/>
      <c r="N204" s="119"/>
      <c r="O204" s="119"/>
      <c r="P204" s="119"/>
      <c r="Q204" s="119"/>
      <c r="R204" s="119" t="s">
        <v>128</v>
      </c>
      <c r="S204" s="119">
        <v>0</v>
      </c>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row>
    <row r="205" spans="1:47" outlineLevel="1">
      <c r="A205" s="120">
        <v>189</v>
      </c>
      <c r="B205" s="122" t="s">
        <v>2268</v>
      </c>
      <c r="C205" s="138" t="s">
        <v>2041</v>
      </c>
      <c r="D205" s="173" t="s">
        <v>125</v>
      </c>
      <c r="E205" s="176">
        <v>2</v>
      </c>
      <c r="F205" s="176"/>
      <c r="G205" s="176">
        <f t="shared" si="7"/>
        <v>0</v>
      </c>
      <c r="H205" s="173" t="s">
        <v>1522</v>
      </c>
      <c r="I205" s="119"/>
      <c r="J205" s="119"/>
      <c r="K205" s="119"/>
      <c r="L205" s="119"/>
      <c r="M205" s="119"/>
      <c r="N205" s="119"/>
      <c r="O205" s="119"/>
      <c r="P205" s="119"/>
      <c r="Q205" s="119"/>
      <c r="R205" s="119" t="s">
        <v>126</v>
      </c>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row>
    <row r="206" spans="1:47" outlineLevel="1">
      <c r="A206" s="120">
        <v>190</v>
      </c>
      <c r="B206" s="122" t="s">
        <v>2269</v>
      </c>
      <c r="C206" s="138" t="s">
        <v>2270</v>
      </c>
      <c r="D206" s="173" t="s">
        <v>125</v>
      </c>
      <c r="E206" s="176">
        <v>20</v>
      </c>
      <c r="F206" s="176"/>
      <c r="G206" s="176">
        <f t="shared" si="7"/>
        <v>0</v>
      </c>
      <c r="H206" s="173" t="s">
        <v>1522</v>
      </c>
      <c r="I206" s="119"/>
      <c r="J206" s="119"/>
      <c r="K206" s="119"/>
      <c r="L206" s="119"/>
      <c r="M206" s="119"/>
      <c r="N206" s="119"/>
      <c r="O206" s="119"/>
      <c r="P206" s="119"/>
      <c r="Q206" s="119"/>
      <c r="R206" s="119" t="s">
        <v>128</v>
      </c>
      <c r="S206" s="119">
        <v>0</v>
      </c>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row>
    <row r="207" spans="1:47">
      <c r="A207" s="120">
        <v>191</v>
      </c>
      <c r="B207" s="122" t="s">
        <v>2271</v>
      </c>
      <c r="C207" s="138" t="s">
        <v>2049</v>
      </c>
      <c r="D207" s="173" t="s">
        <v>2644</v>
      </c>
      <c r="E207" s="176">
        <v>1</v>
      </c>
      <c r="F207" s="176"/>
      <c r="G207" s="176">
        <f t="shared" si="7"/>
        <v>0</v>
      </c>
      <c r="H207" s="173" t="s">
        <v>1522</v>
      </c>
      <c r="I207" s="119"/>
      <c r="R207" t="s">
        <v>122</v>
      </c>
    </row>
    <row r="208" spans="1:47" outlineLevel="1">
      <c r="A208" s="120">
        <v>192</v>
      </c>
      <c r="B208" s="122" t="s">
        <v>2272</v>
      </c>
      <c r="C208" s="138" t="s">
        <v>2051</v>
      </c>
      <c r="D208" s="173" t="s">
        <v>2644</v>
      </c>
      <c r="E208" s="176">
        <v>1</v>
      </c>
      <c r="F208" s="176"/>
      <c r="G208" s="176">
        <f t="shared" si="7"/>
        <v>0</v>
      </c>
      <c r="H208" s="173" t="s">
        <v>1522</v>
      </c>
      <c r="I208" s="119"/>
      <c r="J208" s="119"/>
      <c r="K208" s="119"/>
      <c r="L208" s="119"/>
      <c r="M208" s="119"/>
      <c r="N208" s="119"/>
      <c r="O208" s="119"/>
      <c r="P208" s="119"/>
      <c r="Q208" s="119"/>
      <c r="R208" s="119" t="s">
        <v>126</v>
      </c>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row>
    <row r="209" spans="1:47" outlineLevel="1">
      <c r="A209" s="120">
        <v>193</v>
      </c>
      <c r="B209" s="122" t="s">
        <v>2273</v>
      </c>
      <c r="C209" s="138" t="s">
        <v>2071</v>
      </c>
      <c r="D209" s="173" t="s">
        <v>125</v>
      </c>
      <c r="E209" s="176">
        <v>2</v>
      </c>
      <c r="F209" s="176"/>
      <c r="G209" s="176">
        <f t="shared" si="7"/>
        <v>0</v>
      </c>
      <c r="H209" s="173" t="s">
        <v>1522</v>
      </c>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row>
    <row r="210" spans="1:47" outlineLevel="1">
      <c r="A210" s="120">
        <v>194</v>
      </c>
      <c r="B210" s="122" t="s">
        <v>2274</v>
      </c>
      <c r="C210" s="138" t="s">
        <v>2079</v>
      </c>
      <c r="D210" s="173" t="s">
        <v>2080</v>
      </c>
      <c r="E210" s="176">
        <v>2</v>
      </c>
      <c r="F210" s="176"/>
      <c r="G210" s="176">
        <f t="shared" si="7"/>
        <v>0</v>
      </c>
      <c r="H210" s="173" t="s">
        <v>1522</v>
      </c>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row>
    <row r="211" spans="1:47" outlineLevel="1">
      <c r="A211" s="120">
        <v>195</v>
      </c>
      <c r="B211" s="122" t="s">
        <v>2275</v>
      </c>
      <c r="C211" s="138" t="s">
        <v>2082</v>
      </c>
      <c r="D211" s="173" t="s">
        <v>2080</v>
      </c>
      <c r="E211" s="176">
        <v>1</v>
      </c>
      <c r="F211" s="176"/>
      <c r="G211" s="176">
        <f t="shared" si="7"/>
        <v>0</v>
      </c>
      <c r="H211" s="173" t="s">
        <v>1522</v>
      </c>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row>
    <row r="212" spans="1:47" outlineLevel="1">
      <c r="A212" s="120">
        <v>196</v>
      </c>
      <c r="B212" s="122" t="s">
        <v>2276</v>
      </c>
      <c r="C212" s="138" t="s">
        <v>2084</v>
      </c>
      <c r="D212" s="173" t="s">
        <v>2080</v>
      </c>
      <c r="E212" s="176">
        <v>20</v>
      </c>
      <c r="F212" s="176"/>
      <c r="G212" s="176">
        <f t="shared" si="7"/>
        <v>0</v>
      </c>
      <c r="H212" s="173" t="s">
        <v>1522</v>
      </c>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row>
    <row r="213" spans="1:47" outlineLevel="1">
      <c r="A213" s="120">
        <v>197</v>
      </c>
      <c r="B213" s="122" t="s">
        <v>2277</v>
      </c>
      <c r="C213" s="138" t="s">
        <v>2278</v>
      </c>
      <c r="D213" s="173" t="s">
        <v>2080</v>
      </c>
      <c r="E213" s="176">
        <v>6</v>
      </c>
      <c r="F213" s="176"/>
      <c r="G213" s="176">
        <f t="shared" si="7"/>
        <v>0</v>
      </c>
      <c r="H213" s="173" t="s">
        <v>1522</v>
      </c>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row>
    <row r="214" spans="1:47" outlineLevel="1">
      <c r="A214" s="120">
        <v>198</v>
      </c>
      <c r="B214" s="122" t="s">
        <v>2279</v>
      </c>
      <c r="C214" s="138" t="s">
        <v>2086</v>
      </c>
      <c r="D214" s="173" t="s">
        <v>125</v>
      </c>
      <c r="E214" s="176">
        <v>4</v>
      </c>
      <c r="F214" s="176"/>
      <c r="G214" s="176">
        <f t="shared" si="7"/>
        <v>0</v>
      </c>
      <c r="H214" s="173" t="s">
        <v>1522</v>
      </c>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row>
    <row r="215" spans="1:47" outlineLevel="1">
      <c r="A215" s="120"/>
      <c r="B215" s="122">
        <v>0</v>
      </c>
      <c r="C215" s="193" t="s">
        <v>2103</v>
      </c>
      <c r="D215" s="173">
        <v>0</v>
      </c>
      <c r="E215" s="176">
        <v>0</v>
      </c>
      <c r="F215" s="176"/>
      <c r="G215" s="176">
        <f t="shared" si="7"/>
        <v>0</v>
      </c>
      <c r="H215" s="173"/>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row>
    <row r="216" spans="1:47" outlineLevel="1">
      <c r="A216" s="120">
        <v>199</v>
      </c>
      <c r="B216" s="122">
        <v>0</v>
      </c>
      <c r="C216" s="138" t="s">
        <v>2280</v>
      </c>
      <c r="D216" s="173" t="s">
        <v>2080</v>
      </c>
      <c r="E216" s="176">
        <v>7</v>
      </c>
      <c r="F216" s="176"/>
      <c r="G216" s="176">
        <f t="shared" si="7"/>
        <v>0</v>
      </c>
      <c r="H216" s="173" t="s">
        <v>1522</v>
      </c>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row>
    <row r="217" spans="1:47" outlineLevel="1">
      <c r="A217" s="120">
        <v>200</v>
      </c>
      <c r="B217" s="122">
        <v>0</v>
      </c>
      <c r="C217" s="138" t="s">
        <v>2281</v>
      </c>
      <c r="D217" s="173" t="s">
        <v>2080</v>
      </c>
      <c r="E217" s="176">
        <v>1</v>
      </c>
      <c r="F217" s="176"/>
      <c r="G217" s="176">
        <f t="shared" si="7"/>
        <v>0</v>
      </c>
      <c r="H217" s="173" t="s">
        <v>1522</v>
      </c>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row>
    <row r="218" spans="1:47" outlineLevel="1">
      <c r="A218" s="120">
        <v>201</v>
      </c>
      <c r="B218" s="122">
        <v>0</v>
      </c>
      <c r="C218" s="138" t="s">
        <v>2282</v>
      </c>
      <c r="D218" s="173" t="s">
        <v>2080</v>
      </c>
      <c r="E218" s="176">
        <v>3</v>
      </c>
      <c r="F218" s="176"/>
      <c r="G218" s="176">
        <f t="shared" si="7"/>
        <v>0</v>
      </c>
      <c r="H218" s="173" t="s">
        <v>1522</v>
      </c>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row>
    <row r="219" spans="1:47" outlineLevel="1">
      <c r="A219" s="120">
        <v>202</v>
      </c>
      <c r="B219" s="122">
        <v>0</v>
      </c>
      <c r="C219" s="138" t="s">
        <v>2283</v>
      </c>
      <c r="D219" s="173" t="s">
        <v>2080</v>
      </c>
      <c r="E219" s="176">
        <v>2</v>
      </c>
      <c r="F219" s="176"/>
      <c r="G219" s="176">
        <f t="shared" si="7"/>
        <v>0</v>
      </c>
      <c r="H219" s="173" t="s">
        <v>1522</v>
      </c>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row>
    <row r="220" spans="1:47" outlineLevel="1">
      <c r="A220" s="120">
        <v>203</v>
      </c>
      <c r="B220" s="122">
        <v>0</v>
      </c>
      <c r="C220" s="138" t="s">
        <v>2284</v>
      </c>
      <c r="D220" s="173" t="s">
        <v>2080</v>
      </c>
      <c r="E220" s="176">
        <v>12</v>
      </c>
      <c r="F220" s="176"/>
      <c r="G220" s="176">
        <f t="shared" si="7"/>
        <v>0</v>
      </c>
      <c r="H220" s="173" t="s">
        <v>1522</v>
      </c>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row>
    <row r="221" spans="1:47" ht="22.5" outlineLevel="1">
      <c r="A221" s="120"/>
      <c r="B221" s="122">
        <v>0</v>
      </c>
      <c r="C221" s="193" t="s">
        <v>2109</v>
      </c>
      <c r="D221" s="173">
        <v>0</v>
      </c>
      <c r="E221" s="176">
        <v>0</v>
      </c>
      <c r="F221" s="176"/>
      <c r="G221" s="176">
        <f t="shared" si="7"/>
        <v>0</v>
      </c>
      <c r="H221" s="173"/>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row>
    <row r="222" spans="1:47" outlineLevel="1">
      <c r="A222" s="120">
        <v>204</v>
      </c>
      <c r="B222" s="122">
        <v>0</v>
      </c>
      <c r="C222" s="138" t="s">
        <v>2285</v>
      </c>
      <c r="D222" s="173" t="s">
        <v>2080</v>
      </c>
      <c r="E222" s="176">
        <v>2</v>
      </c>
      <c r="F222" s="176"/>
      <c r="G222" s="176">
        <f t="shared" si="7"/>
        <v>0</v>
      </c>
      <c r="H222" s="173" t="s">
        <v>1522</v>
      </c>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row>
    <row r="223" spans="1:47" outlineLevel="1">
      <c r="A223" s="120">
        <v>205</v>
      </c>
      <c r="B223" s="122">
        <v>0</v>
      </c>
      <c r="C223" s="138" t="s">
        <v>2286</v>
      </c>
      <c r="D223" s="173" t="s">
        <v>2080</v>
      </c>
      <c r="E223" s="176">
        <v>16</v>
      </c>
      <c r="F223" s="176"/>
      <c r="G223" s="176">
        <f t="shared" si="7"/>
        <v>0</v>
      </c>
      <c r="H223" s="173" t="s">
        <v>1522</v>
      </c>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row>
    <row r="224" spans="1:47" outlineLevel="1">
      <c r="A224" s="120">
        <v>206</v>
      </c>
      <c r="B224" s="122">
        <v>0</v>
      </c>
      <c r="C224" s="138" t="s">
        <v>2287</v>
      </c>
      <c r="D224" s="173" t="s">
        <v>2080</v>
      </c>
      <c r="E224" s="176">
        <v>12</v>
      </c>
      <c r="F224" s="176"/>
      <c r="G224" s="176">
        <f t="shared" si="7"/>
        <v>0</v>
      </c>
      <c r="H224" s="173" t="s">
        <v>1522</v>
      </c>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row>
    <row r="225" spans="1:47" outlineLevel="1">
      <c r="A225" s="120">
        <v>207</v>
      </c>
      <c r="B225" s="122">
        <v>0</v>
      </c>
      <c r="C225" s="138" t="s">
        <v>2113</v>
      </c>
      <c r="D225" s="173" t="s">
        <v>2080</v>
      </c>
      <c r="E225" s="176">
        <v>19</v>
      </c>
      <c r="F225" s="176"/>
      <c r="G225" s="176">
        <f t="shared" si="7"/>
        <v>0</v>
      </c>
      <c r="H225" s="173" t="s">
        <v>1522</v>
      </c>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row>
    <row r="226" spans="1:47" outlineLevel="1">
      <c r="A226" s="120">
        <v>208</v>
      </c>
      <c r="B226" s="122">
        <v>0</v>
      </c>
      <c r="C226" s="138" t="s">
        <v>2288</v>
      </c>
      <c r="D226" s="173" t="s">
        <v>2080</v>
      </c>
      <c r="E226" s="176">
        <v>43</v>
      </c>
      <c r="F226" s="176"/>
      <c r="G226" s="176">
        <f t="shared" si="7"/>
        <v>0</v>
      </c>
      <c r="H226" s="173" t="s">
        <v>1522</v>
      </c>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row>
    <row r="227" spans="1:47" outlineLevel="1">
      <c r="A227" s="120">
        <v>209</v>
      </c>
      <c r="B227" s="122">
        <v>0</v>
      </c>
      <c r="C227" s="138" t="s">
        <v>2115</v>
      </c>
      <c r="D227" s="173" t="s">
        <v>2080</v>
      </c>
      <c r="E227" s="176">
        <v>2</v>
      </c>
      <c r="F227" s="176"/>
      <c r="G227" s="176">
        <f t="shared" si="7"/>
        <v>0</v>
      </c>
      <c r="H227" s="173" t="s">
        <v>1522</v>
      </c>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row>
    <row r="228" spans="1:47" outlineLevel="1">
      <c r="A228" s="120">
        <v>210</v>
      </c>
      <c r="B228" s="122">
        <v>0</v>
      </c>
      <c r="C228" s="138" t="s">
        <v>2116</v>
      </c>
      <c r="D228" s="173" t="s">
        <v>179</v>
      </c>
      <c r="E228" s="176">
        <v>72</v>
      </c>
      <c r="F228" s="176"/>
      <c r="G228" s="176">
        <f t="shared" si="7"/>
        <v>0</v>
      </c>
      <c r="H228" s="173" t="s">
        <v>1522</v>
      </c>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row>
    <row r="229" spans="1:47" ht="22.5" outlineLevel="1">
      <c r="A229" s="120">
        <v>211</v>
      </c>
      <c r="B229" s="122">
        <v>0</v>
      </c>
      <c r="C229" s="138" t="s">
        <v>2117</v>
      </c>
      <c r="D229" s="173" t="s">
        <v>179</v>
      </c>
      <c r="E229" s="176">
        <v>95</v>
      </c>
      <c r="F229" s="176"/>
      <c r="G229" s="176">
        <f t="shared" si="7"/>
        <v>0</v>
      </c>
      <c r="H229" s="173" t="s">
        <v>1522</v>
      </c>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row>
    <row r="230" spans="1:47" ht="22.5" outlineLevel="1">
      <c r="A230" s="120">
        <v>212</v>
      </c>
      <c r="B230" s="122">
        <v>0</v>
      </c>
      <c r="C230" s="138" t="s">
        <v>2118</v>
      </c>
      <c r="D230" s="173" t="s">
        <v>179</v>
      </c>
      <c r="E230" s="176">
        <v>58</v>
      </c>
      <c r="F230" s="176"/>
      <c r="G230" s="176">
        <f t="shared" si="7"/>
        <v>0</v>
      </c>
      <c r="H230" s="173" t="s">
        <v>1522</v>
      </c>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row>
    <row r="231" spans="1:47" outlineLevel="1">
      <c r="A231" s="121" t="s">
        <v>121</v>
      </c>
      <c r="B231" s="123" t="s">
        <v>2289</v>
      </c>
      <c r="C231" s="140" t="s">
        <v>2290</v>
      </c>
      <c r="D231" s="174"/>
      <c r="E231" s="177"/>
      <c r="F231" s="177"/>
      <c r="G231" s="177">
        <f>SUM(G232:G256)</f>
        <v>0</v>
      </c>
      <c r="H231" s="174"/>
      <c r="I231" s="119"/>
      <c r="J231" s="119"/>
      <c r="K231" s="119"/>
      <c r="L231" s="119"/>
      <c r="M231" s="119"/>
      <c r="N231" s="119"/>
      <c r="O231" s="119"/>
      <c r="P231" s="119"/>
      <c r="Q231" s="119"/>
      <c r="R231" s="119" t="s">
        <v>128</v>
      </c>
      <c r="S231" s="119">
        <v>0</v>
      </c>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row>
    <row r="232" spans="1:47" ht="22.5" outlineLevel="1">
      <c r="A232" s="120"/>
      <c r="B232" s="122">
        <v>0</v>
      </c>
      <c r="C232" s="138" t="s">
        <v>2291</v>
      </c>
      <c r="D232" s="173">
        <v>0</v>
      </c>
      <c r="E232" s="176">
        <v>0</v>
      </c>
      <c r="F232" s="176"/>
      <c r="G232" s="176">
        <f t="shared" ref="G232:G256" si="8">F232*E232</f>
        <v>0</v>
      </c>
      <c r="H232" s="173"/>
      <c r="I232" s="119"/>
      <c r="J232" s="119"/>
      <c r="K232" s="119"/>
      <c r="L232" s="119"/>
      <c r="M232" s="119"/>
      <c r="N232" s="119"/>
      <c r="O232" s="119"/>
      <c r="P232" s="119"/>
      <c r="Q232" s="119"/>
      <c r="R232" s="119" t="s">
        <v>128</v>
      </c>
      <c r="S232" s="119">
        <v>0</v>
      </c>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row>
    <row r="233" spans="1:47" outlineLevel="1">
      <c r="A233" s="120"/>
      <c r="B233" s="122">
        <v>0</v>
      </c>
      <c r="C233" s="138">
        <v>0</v>
      </c>
      <c r="D233" s="173">
        <v>0</v>
      </c>
      <c r="E233" s="176">
        <v>0</v>
      </c>
      <c r="F233" s="176"/>
      <c r="G233" s="176">
        <f t="shared" si="8"/>
        <v>0</v>
      </c>
      <c r="H233" s="173"/>
      <c r="I233" s="119"/>
      <c r="J233" s="119"/>
      <c r="K233" s="119"/>
      <c r="L233" s="119"/>
      <c r="M233" s="119"/>
      <c r="N233" s="119"/>
      <c r="O233" s="119"/>
      <c r="P233" s="119"/>
      <c r="Q233" s="119"/>
      <c r="R233" s="119" t="s">
        <v>128</v>
      </c>
      <c r="S233" s="119">
        <v>0</v>
      </c>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row>
    <row r="234" spans="1:47" ht="22.5" outlineLevel="1">
      <c r="A234" s="120">
        <v>213</v>
      </c>
      <c r="B234" s="122" t="s">
        <v>2292</v>
      </c>
      <c r="C234" s="138" t="s">
        <v>2293</v>
      </c>
      <c r="D234" s="173" t="s">
        <v>125</v>
      </c>
      <c r="E234" s="176">
        <v>1</v>
      </c>
      <c r="F234" s="176"/>
      <c r="G234" s="176">
        <f t="shared" si="8"/>
        <v>0</v>
      </c>
      <c r="H234" s="173" t="s">
        <v>1522</v>
      </c>
      <c r="I234" s="119"/>
      <c r="J234" s="119"/>
      <c r="K234" s="119"/>
      <c r="L234" s="119"/>
      <c r="M234" s="119"/>
      <c r="N234" s="119"/>
      <c r="O234" s="119"/>
      <c r="P234" s="119"/>
      <c r="Q234" s="119"/>
      <c r="R234" s="119" t="s">
        <v>128</v>
      </c>
      <c r="S234" s="119">
        <v>0</v>
      </c>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row>
    <row r="235" spans="1:47" outlineLevel="1">
      <c r="A235" s="120">
        <v>214</v>
      </c>
      <c r="B235" s="122" t="s">
        <v>2294</v>
      </c>
      <c r="C235" s="138" t="s">
        <v>2295</v>
      </c>
      <c r="D235" s="173" t="s">
        <v>125</v>
      </c>
      <c r="E235" s="176">
        <v>2</v>
      </c>
      <c r="F235" s="176"/>
      <c r="G235" s="176">
        <f t="shared" si="8"/>
        <v>0</v>
      </c>
      <c r="H235" s="173" t="s">
        <v>1522</v>
      </c>
      <c r="I235" s="119"/>
      <c r="J235" s="119"/>
      <c r="K235" s="119"/>
      <c r="L235" s="119"/>
      <c r="M235" s="119"/>
      <c r="N235" s="119"/>
      <c r="O235" s="119"/>
      <c r="P235" s="119"/>
      <c r="Q235" s="119"/>
      <c r="R235" s="119" t="s">
        <v>128</v>
      </c>
      <c r="S235" s="119">
        <v>0</v>
      </c>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row>
    <row r="236" spans="1:47" outlineLevel="1">
      <c r="A236" s="120">
        <v>215</v>
      </c>
      <c r="B236" s="122" t="s">
        <v>2296</v>
      </c>
      <c r="C236" s="138" t="s">
        <v>2297</v>
      </c>
      <c r="D236" s="173" t="s">
        <v>125</v>
      </c>
      <c r="E236" s="176">
        <v>1</v>
      </c>
      <c r="F236" s="176"/>
      <c r="G236" s="176">
        <f t="shared" si="8"/>
        <v>0</v>
      </c>
      <c r="H236" s="173" t="s">
        <v>1522</v>
      </c>
      <c r="I236" s="119"/>
      <c r="J236" s="119"/>
      <c r="K236" s="119"/>
      <c r="L236" s="119"/>
      <c r="M236" s="119"/>
      <c r="N236" s="119"/>
      <c r="O236" s="119"/>
      <c r="P236" s="119"/>
      <c r="Q236" s="119"/>
      <c r="R236" s="119" t="s">
        <v>128</v>
      </c>
      <c r="S236" s="119">
        <v>0</v>
      </c>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row>
    <row r="237" spans="1:47" outlineLevel="1">
      <c r="A237" s="120">
        <v>216</v>
      </c>
      <c r="B237" s="122" t="s">
        <v>2298</v>
      </c>
      <c r="C237" s="138" t="s">
        <v>2270</v>
      </c>
      <c r="D237" s="173" t="s">
        <v>2644</v>
      </c>
      <c r="E237" s="176">
        <v>1</v>
      </c>
      <c r="F237" s="176"/>
      <c r="G237" s="176">
        <f t="shared" si="8"/>
        <v>0</v>
      </c>
      <c r="H237" s="173" t="s">
        <v>1522</v>
      </c>
      <c r="I237" s="119"/>
      <c r="J237" s="119"/>
      <c r="K237" s="119"/>
      <c r="L237" s="119"/>
      <c r="M237" s="119"/>
      <c r="N237" s="119"/>
      <c r="O237" s="119"/>
      <c r="P237" s="119"/>
      <c r="Q237" s="119"/>
      <c r="R237" s="119" t="s">
        <v>128</v>
      </c>
      <c r="S237" s="119">
        <v>0</v>
      </c>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row>
    <row r="238" spans="1:47" ht="22.5" outlineLevel="1">
      <c r="A238" s="120">
        <v>217</v>
      </c>
      <c r="B238" s="122" t="s">
        <v>2299</v>
      </c>
      <c r="C238" s="138" t="s">
        <v>2300</v>
      </c>
      <c r="D238" s="173" t="s">
        <v>125</v>
      </c>
      <c r="E238" s="176">
        <v>2</v>
      </c>
      <c r="F238" s="176"/>
      <c r="G238" s="176">
        <f t="shared" si="8"/>
        <v>0</v>
      </c>
      <c r="H238" s="173" t="s">
        <v>1522</v>
      </c>
      <c r="I238" s="119"/>
      <c r="J238" s="119"/>
      <c r="K238" s="119"/>
      <c r="L238" s="119"/>
      <c r="M238" s="119"/>
      <c r="N238" s="119"/>
      <c r="O238" s="119"/>
      <c r="P238" s="119"/>
      <c r="Q238" s="119"/>
      <c r="R238" s="119" t="s">
        <v>128</v>
      </c>
      <c r="S238" s="119">
        <v>0</v>
      </c>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row>
    <row r="239" spans="1:47" ht="22.5" outlineLevel="1">
      <c r="A239" s="120">
        <v>218</v>
      </c>
      <c r="B239" s="122" t="s">
        <v>2301</v>
      </c>
      <c r="C239" s="138" t="s">
        <v>2302</v>
      </c>
      <c r="D239" s="173" t="s">
        <v>125</v>
      </c>
      <c r="E239" s="176">
        <v>1</v>
      </c>
      <c r="F239" s="176"/>
      <c r="G239" s="176">
        <f t="shared" si="8"/>
        <v>0</v>
      </c>
      <c r="H239" s="173" t="s">
        <v>1522</v>
      </c>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row>
    <row r="240" spans="1:47" outlineLevel="1">
      <c r="A240" s="120">
        <v>219</v>
      </c>
      <c r="B240" s="122" t="s">
        <v>2303</v>
      </c>
      <c r="C240" s="138" t="s">
        <v>2041</v>
      </c>
      <c r="D240" s="173" t="s">
        <v>125</v>
      </c>
      <c r="E240" s="176">
        <v>2</v>
      </c>
      <c r="F240" s="176"/>
      <c r="G240" s="176">
        <f t="shared" si="8"/>
        <v>0</v>
      </c>
      <c r="H240" s="173" t="s">
        <v>1522</v>
      </c>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row>
    <row r="241" spans="1:47" outlineLevel="1">
      <c r="A241" s="120">
        <v>220</v>
      </c>
      <c r="B241" s="122" t="s">
        <v>2304</v>
      </c>
      <c r="C241" s="138" t="s">
        <v>2172</v>
      </c>
      <c r="D241" s="173" t="s">
        <v>125</v>
      </c>
      <c r="E241" s="176">
        <v>1</v>
      </c>
      <c r="F241" s="176"/>
      <c r="G241" s="176">
        <f t="shared" si="8"/>
        <v>0</v>
      </c>
      <c r="H241" s="173" t="s">
        <v>1522</v>
      </c>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row>
    <row r="242" spans="1:47" outlineLevel="1">
      <c r="A242" s="120">
        <v>221</v>
      </c>
      <c r="B242" s="122" t="s">
        <v>2305</v>
      </c>
      <c r="C242" s="138" t="s">
        <v>2079</v>
      </c>
      <c r="D242" s="173" t="s">
        <v>2080</v>
      </c>
      <c r="E242" s="176">
        <v>2</v>
      </c>
      <c r="F242" s="176"/>
      <c r="G242" s="176">
        <f t="shared" si="8"/>
        <v>0</v>
      </c>
      <c r="H242" s="173" t="s">
        <v>1522</v>
      </c>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row>
    <row r="243" spans="1:47" outlineLevel="1">
      <c r="A243" s="120">
        <v>222</v>
      </c>
      <c r="B243" s="122" t="s">
        <v>2306</v>
      </c>
      <c r="C243" s="138" t="s">
        <v>2206</v>
      </c>
      <c r="D243" s="173" t="s">
        <v>2080</v>
      </c>
      <c r="E243" s="176">
        <v>1</v>
      </c>
      <c r="F243" s="176"/>
      <c r="G243" s="176">
        <f t="shared" si="8"/>
        <v>0</v>
      </c>
      <c r="H243" s="173" t="s">
        <v>1522</v>
      </c>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row>
    <row r="244" spans="1:47" outlineLevel="1">
      <c r="A244" s="120">
        <v>223</v>
      </c>
      <c r="B244" s="122" t="s">
        <v>2307</v>
      </c>
      <c r="C244" s="138" t="s">
        <v>2086</v>
      </c>
      <c r="D244" s="173" t="s">
        <v>125</v>
      </c>
      <c r="E244" s="176">
        <v>2</v>
      </c>
      <c r="F244" s="176"/>
      <c r="G244" s="176">
        <f t="shared" si="8"/>
        <v>0</v>
      </c>
      <c r="H244" s="173" t="s">
        <v>1522</v>
      </c>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row>
    <row r="245" spans="1:47" outlineLevel="1">
      <c r="A245" s="120">
        <v>224</v>
      </c>
      <c r="B245" s="122" t="s">
        <v>2308</v>
      </c>
      <c r="C245" s="138" t="s">
        <v>2211</v>
      </c>
      <c r="D245" s="173" t="s">
        <v>125</v>
      </c>
      <c r="E245" s="176">
        <v>4</v>
      </c>
      <c r="F245" s="176"/>
      <c r="G245" s="176">
        <f t="shared" si="8"/>
        <v>0</v>
      </c>
      <c r="H245" s="173" t="s">
        <v>1522</v>
      </c>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row>
    <row r="246" spans="1:47" outlineLevel="1">
      <c r="A246" s="120"/>
      <c r="B246" s="122">
        <v>0</v>
      </c>
      <c r="C246" s="193" t="s">
        <v>2103</v>
      </c>
      <c r="D246" s="173">
        <v>0</v>
      </c>
      <c r="E246" s="176">
        <v>0</v>
      </c>
      <c r="F246" s="176"/>
      <c r="G246" s="176">
        <f t="shared" si="8"/>
        <v>0</v>
      </c>
      <c r="H246" s="173"/>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row>
    <row r="247" spans="1:47" outlineLevel="1">
      <c r="A247" s="120">
        <v>225</v>
      </c>
      <c r="B247" s="122">
        <v>0</v>
      </c>
      <c r="C247" s="138" t="s">
        <v>2309</v>
      </c>
      <c r="D247" s="173" t="s">
        <v>2080</v>
      </c>
      <c r="E247" s="176">
        <v>1</v>
      </c>
      <c r="F247" s="176"/>
      <c r="G247" s="176">
        <f t="shared" si="8"/>
        <v>0</v>
      </c>
      <c r="H247" s="173" t="s">
        <v>1522</v>
      </c>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row>
    <row r="248" spans="1:47" outlineLevel="1">
      <c r="A248" s="120">
        <v>226</v>
      </c>
      <c r="B248" s="122">
        <v>0</v>
      </c>
      <c r="C248" s="138" t="s">
        <v>2221</v>
      </c>
      <c r="D248" s="173" t="s">
        <v>2080</v>
      </c>
      <c r="E248" s="176">
        <v>2</v>
      </c>
      <c r="F248" s="176"/>
      <c r="G248" s="176">
        <f t="shared" si="8"/>
        <v>0</v>
      </c>
      <c r="H248" s="173" t="s">
        <v>1522</v>
      </c>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row>
    <row r="249" spans="1:47" outlineLevel="1">
      <c r="A249" s="120">
        <v>227</v>
      </c>
      <c r="B249" s="122">
        <v>0</v>
      </c>
      <c r="C249" s="138" t="s">
        <v>2107</v>
      </c>
      <c r="D249" s="173" t="s">
        <v>2080</v>
      </c>
      <c r="E249" s="176">
        <v>19</v>
      </c>
      <c r="F249" s="176"/>
      <c r="G249" s="176">
        <f t="shared" si="8"/>
        <v>0</v>
      </c>
      <c r="H249" s="173" t="s">
        <v>1522</v>
      </c>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row>
    <row r="250" spans="1:47" outlineLevel="1">
      <c r="A250" s="120">
        <v>228</v>
      </c>
      <c r="B250" s="122">
        <v>0</v>
      </c>
      <c r="C250" s="138" t="s">
        <v>2223</v>
      </c>
      <c r="D250" s="173" t="s">
        <v>2080</v>
      </c>
      <c r="E250" s="176">
        <v>1</v>
      </c>
      <c r="F250" s="176"/>
      <c r="G250" s="176">
        <f t="shared" si="8"/>
        <v>0</v>
      </c>
      <c r="H250" s="173" t="s">
        <v>1522</v>
      </c>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row>
    <row r="251" spans="1:47" ht="22.5" outlineLevel="1">
      <c r="A251" s="120"/>
      <c r="B251" s="122">
        <v>0</v>
      </c>
      <c r="C251" s="193" t="s">
        <v>2109</v>
      </c>
      <c r="D251" s="173">
        <v>0</v>
      </c>
      <c r="E251" s="176">
        <v>0</v>
      </c>
      <c r="F251" s="176"/>
      <c r="G251" s="176">
        <f t="shared" si="8"/>
        <v>0</v>
      </c>
      <c r="H251" s="173"/>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row>
    <row r="252" spans="1:47" outlineLevel="1">
      <c r="A252" s="120">
        <v>229</v>
      </c>
      <c r="B252" s="122">
        <v>0</v>
      </c>
      <c r="C252" s="138" t="s">
        <v>2285</v>
      </c>
      <c r="D252" s="173" t="s">
        <v>2080</v>
      </c>
      <c r="E252" s="176">
        <v>9</v>
      </c>
      <c r="F252" s="176"/>
      <c r="G252" s="176">
        <f t="shared" si="8"/>
        <v>0</v>
      </c>
      <c r="H252" s="173" t="s">
        <v>1522</v>
      </c>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row>
    <row r="253" spans="1:47" outlineLevel="1">
      <c r="A253" s="120">
        <v>230</v>
      </c>
      <c r="B253" s="122">
        <v>0</v>
      </c>
      <c r="C253" s="138" t="s">
        <v>2310</v>
      </c>
      <c r="D253" s="173" t="s">
        <v>2080</v>
      </c>
      <c r="E253" s="176">
        <v>1</v>
      </c>
      <c r="F253" s="176"/>
      <c r="G253" s="176">
        <f t="shared" si="8"/>
        <v>0</v>
      </c>
      <c r="H253" s="173" t="s">
        <v>1522</v>
      </c>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row>
    <row r="254" spans="1:47" outlineLevel="1">
      <c r="A254" s="120">
        <v>231</v>
      </c>
      <c r="B254" s="122">
        <v>0</v>
      </c>
      <c r="C254" s="138" t="s">
        <v>2116</v>
      </c>
      <c r="D254" s="173" t="s">
        <v>179</v>
      </c>
      <c r="E254" s="176">
        <v>9</v>
      </c>
      <c r="F254" s="176"/>
      <c r="G254" s="176">
        <f t="shared" si="8"/>
        <v>0</v>
      </c>
      <c r="H254" s="173" t="s">
        <v>1522</v>
      </c>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row>
    <row r="255" spans="1:47" outlineLevel="1">
      <c r="A255" s="120">
        <v>232</v>
      </c>
      <c r="B255" s="122">
        <v>0</v>
      </c>
      <c r="C255" s="138" t="s">
        <v>2238</v>
      </c>
      <c r="D255" s="173" t="s">
        <v>179</v>
      </c>
      <c r="E255" s="176">
        <v>3</v>
      </c>
      <c r="F255" s="176"/>
      <c r="G255" s="176">
        <f t="shared" si="8"/>
        <v>0</v>
      </c>
      <c r="H255" s="173" t="s">
        <v>1522</v>
      </c>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row>
    <row r="256" spans="1:47" ht="22.5" outlineLevel="1">
      <c r="A256" s="120">
        <v>233</v>
      </c>
      <c r="B256" s="122">
        <v>0</v>
      </c>
      <c r="C256" s="138" t="s">
        <v>2117</v>
      </c>
      <c r="D256" s="173" t="s">
        <v>179</v>
      </c>
      <c r="E256" s="176">
        <v>4</v>
      </c>
      <c r="F256" s="176"/>
      <c r="G256" s="176">
        <f t="shared" si="8"/>
        <v>0</v>
      </c>
      <c r="H256" s="173" t="s">
        <v>1522</v>
      </c>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row>
    <row r="257" spans="1:47" ht="25.5" outlineLevel="1">
      <c r="A257" s="121" t="s">
        <v>121</v>
      </c>
      <c r="B257" s="123" t="s">
        <v>2311</v>
      </c>
      <c r="C257" s="140" t="s">
        <v>2312</v>
      </c>
      <c r="D257" s="174"/>
      <c r="E257" s="177"/>
      <c r="F257" s="177"/>
      <c r="G257" s="177">
        <f>SUM(G258:G275)</f>
        <v>0</v>
      </c>
      <c r="H257" s="174"/>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row>
    <row r="258" spans="1:47" ht="22.5" outlineLevel="1">
      <c r="A258" s="120"/>
      <c r="B258" s="122">
        <v>0</v>
      </c>
      <c r="C258" s="138" t="s">
        <v>2291</v>
      </c>
      <c r="D258" s="173">
        <v>0</v>
      </c>
      <c r="E258" s="176">
        <v>0</v>
      </c>
      <c r="F258" s="176"/>
      <c r="G258" s="176"/>
      <c r="H258" s="173"/>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row>
    <row r="259" spans="1:47" outlineLevel="1">
      <c r="A259" s="120"/>
      <c r="B259" s="122">
        <v>0</v>
      </c>
      <c r="C259" s="138">
        <v>0</v>
      </c>
      <c r="D259" s="173">
        <v>0</v>
      </c>
      <c r="E259" s="176">
        <v>0</v>
      </c>
      <c r="F259" s="176"/>
      <c r="G259" s="176"/>
      <c r="H259" s="173"/>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row>
    <row r="260" spans="1:47" ht="22.5" outlineLevel="1">
      <c r="A260" s="120">
        <v>234</v>
      </c>
      <c r="B260" s="122" t="s">
        <v>2313</v>
      </c>
      <c r="C260" s="138" t="s">
        <v>2314</v>
      </c>
      <c r="D260" s="173" t="s">
        <v>125</v>
      </c>
      <c r="E260" s="176">
        <v>1</v>
      </c>
      <c r="F260" s="176"/>
      <c r="G260" s="176">
        <f t="shared" ref="G260:G270" si="9">F260*E260</f>
        <v>0</v>
      </c>
      <c r="H260" s="173" t="s">
        <v>1522</v>
      </c>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row>
    <row r="261" spans="1:47" outlineLevel="1">
      <c r="A261" s="120">
        <v>235</v>
      </c>
      <c r="B261" s="122" t="s">
        <v>2315</v>
      </c>
      <c r="C261" s="138" t="s">
        <v>2316</v>
      </c>
      <c r="D261" s="173" t="s">
        <v>125</v>
      </c>
      <c r="E261" s="176">
        <v>2</v>
      </c>
      <c r="F261" s="176"/>
      <c r="G261" s="176">
        <f t="shared" si="9"/>
        <v>0</v>
      </c>
      <c r="H261" s="173" t="s">
        <v>1522</v>
      </c>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row>
    <row r="262" spans="1:47" outlineLevel="1">
      <c r="A262" s="120">
        <v>236</v>
      </c>
      <c r="B262" s="122" t="s">
        <v>2317</v>
      </c>
      <c r="C262" s="138" t="s">
        <v>2318</v>
      </c>
      <c r="D262" s="173" t="s">
        <v>125</v>
      </c>
      <c r="E262" s="176">
        <v>1</v>
      </c>
      <c r="F262" s="176"/>
      <c r="G262" s="176">
        <f t="shared" si="9"/>
        <v>0</v>
      </c>
      <c r="H262" s="173" t="s">
        <v>1522</v>
      </c>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row>
    <row r="263" spans="1:47" outlineLevel="1">
      <c r="A263" s="120">
        <v>237</v>
      </c>
      <c r="B263" s="122" t="s">
        <v>2319</v>
      </c>
      <c r="C263" s="138" t="s">
        <v>2320</v>
      </c>
      <c r="D263" s="173" t="s">
        <v>2644</v>
      </c>
      <c r="E263" s="176">
        <v>1</v>
      </c>
      <c r="F263" s="176"/>
      <c r="G263" s="176">
        <f t="shared" si="9"/>
        <v>0</v>
      </c>
      <c r="H263" s="173" t="s">
        <v>1522</v>
      </c>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row>
    <row r="264" spans="1:47" ht="22.5" outlineLevel="1">
      <c r="A264" s="120">
        <v>238</v>
      </c>
      <c r="B264" s="122" t="s">
        <v>2321</v>
      </c>
      <c r="C264" s="138" t="s">
        <v>2322</v>
      </c>
      <c r="D264" s="173" t="s">
        <v>125</v>
      </c>
      <c r="E264" s="176">
        <v>2</v>
      </c>
      <c r="F264" s="176"/>
      <c r="G264" s="176">
        <f t="shared" si="9"/>
        <v>0</v>
      </c>
      <c r="H264" s="173" t="s">
        <v>1522</v>
      </c>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row>
    <row r="265" spans="1:47" outlineLevel="1">
      <c r="A265" s="120">
        <v>239</v>
      </c>
      <c r="B265" s="122" t="s">
        <v>2323</v>
      </c>
      <c r="C265" s="138" t="s">
        <v>2041</v>
      </c>
      <c r="D265" s="173" t="s">
        <v>125</v>
      </c>
      <c r="E265" s="176">
        <v>1</v>
      </c>
      <c r="F265" s="176"/>
      <c r="G265" s="176">
        <f t="shared" si="9"/>
        <v>0</v>
      </c>
      <c r="H265" s="173" t="s">
        <v>1522</v>
      </c>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row>
    <row r="266" spans="1:47" outlineLevel="1">
      <c r="A266" s="120">
        <v>240</v>
      </c>
      <c r="B266" s="122" t="s">
        <v>2324</v>
      </c>
      <c r="C266" s="138" t="s">
        <v>2043</v>
      </c>
      <c r="D266" s="173" t="s">
        <v>125</v>
      </c>
      <c r="E266" s="176">
        <v>1</v>
      </c>
      <c r="F266" s="176"/>
      <c r="G266" s="176">
        <f t="shared" si="9"/>
        <v>0</v>
      </c>
      <c r="H266" s="173" t="s">
        <v>1522</v>
      </c>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row>
    <row r="267" spans="1:47" outlineLevel="1">
      <c r="A267" s="120">
        <v>241</v>
      </c>
      <c r="B267" s="122" t="s">
        <v>2325</v>
      </c>
      <c r="C267" s="138" t="s">
        <v>2079</v>
      </c>
      <c r="D267" s="173" t="s">
        <v>2080</v>
      </c>
      <c r="E267" s="176">
        <v>1</v>
      </c>
      <c r="F267" s="176"/>
      <c r="G267" s="176">
        <f t="shared" si="9"/>
        <v>0</v>
      </c>
      <c r="H267" s="173" t="s">
        <v>1522</v>
      </c>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row>
    <row r="268" spans="1:47" outlineLevel="1">
      <c r="A268" s="120">
        <v>242</v>
      </c>
      <c r="B268" s="122" t="s">
        <v>2326</v>
      </c>
      <c r="C268" s="138" t="s">
        <v>2082</v>
      </c>
      <c r="D268" s="173" t="s">
        <v>2080</v>
      </c>
      <c r="E268" s="176">
        <v>1</v>
      </c>
      <c r="F268" s="176"/>
      <c r="G268" s="176">
        <f t="shared" si="9"/>
        <v>0</v>
      </c>
      <c r="H268" s="173" t="s">
        <v>1522</v>
      </c>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row>
    <row r="269" spans="1:47" outlineLevel="1">
      <c r="A269" s="120">
        <v>243</v>
      </c>
      <c r="B269" s="122" t="s">
        <v>2327</v>
      </c>
      <c r="C269" s="138" t="s">
        <v>2086</v>
      </c>
      <c r="D269" s="173" t="s">
        <v>125</v>
      </c>
      <c r="E269" s="176">
        <v>2</v>
      </c>
      <c r="F269" s="176"/>
      <c r="G269" s="176">
        <f t="shared" si="9"/>
        <v>0</v>
      </c>
      <c r="H269" s="173" t="s">
        <v>1522</v>
      </c>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row>
    <row r="270" spans="1:47" outlineLevel="1">
      <c r="A270" s="120">
        <v>244</v>
      </c>
      <c r="B270" s="122" t="s">
        <v>2328</v>
      </c>
      <c r="C270" s="138" t="s">
        <v>2211</v>
      </c>
      <c r="D270" s="173" t="s">
        <v>125</v>
      </c>
      <c r="E270" s="176">
        <v>2</v>
      </c>
      <c r="F270" s="176"/>
      <c r="G270" s="176">
        <f t="shared" si="9"/>
        <v>0</v>
      </c>
      <c r="H270" s="173" t="s">
        <v>1522</v>
      </c>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row>
    <row r="271" spans="1:47" outlineLevel="1">
      <c r="A271" s="120"/>
      <c r="B271" s="122">
        <v>0</v>
      </c>
      <c r="C271" s="193" t="s">
        <v>2103</v>
      </c>
      <c r="D271" s="173">
        <v>0</v>
      </c>
      <c r="E271" s="176">
        <v>0</v>
      </c>
      <c r="F271" s="176"/>
      <c r="G271" s="176"/>
      <c r="H271" s="173"/>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row>
    <row r="272" spans="1:47" outlineLevel="1">
      <c r="A272" s="120">
        <v>245</v>
      </c>
      <c r="B272" s="122">
        <v>0</v>
      </c>
      <c r="C272" s="138" t="s">
        <v>2105</v>
      </c>
      <c r="D272" s="173" t="s">
        <v>2080</v>
      </c>
      <c r="E272" s="176">
        <v>3</v>
      </c>
      <c r="F272" s="176"/>
      <c r="G272" s="176">
        <f t="shared" ref="G272:G275" si="10">F272*E272</f>
        <v>0</v>
      </c>
      <c r="H272" s="173" t="s">
        <v>1522</v>
      </c>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row>
    <row r="273" spans="1:47" outlineLevel="1">
      <c r="A273" s="120">
        <v>246</v>
      </c>
      <c r="B273" s="122">
        <v>0</v>
      </c>
      <c r="C273" s="138" t="s">
        <v>2221</v>
      </c>
      <c r="D273" s="173" t="s">
        <v>2080</v>
      </c>
      <c r="E273" s="176">
        <v>9</v>
      </c>
      <c r="F273" s="176"/>
      <c r="G273" s="176">
        <f t="shared" si="10"/>
        <v>0</v>
      </c>
      <c r="H273" s="173" t="s">
        <v>1522</v>
      </c>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row>
    <row r="274" spans="1:47" outlineLevel="1">
      <c r="A274" s="120">
        <v>247</v>
      </c>
      <c r="B274" s="122">
        <v>0</v>
      </c>
      <c r="C274" s="138" t="s">
        <v>2116</v>
      </c>
      <c r="D274" s="173" t="s">
        <v>179</v>
      </c>
      <c r="E274" s="176">
        <v>4</v>
      </c>
      <c r="F274" s="176"/>
      <c r="G274" s="176">
        <f t="shared" si="10"/>
        <v>0</v>
      </c>
      <c r="H274" s="173" t="s">
        <v>1522</v>
      </c>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row>
    <row r="275" spans="1:47" ht="22.5" outlineLevel="1">
      <c r="A275" s="120">
        <v>248</v>
      </c>
      <c r="B275" s="122">
        <v>0</v>
      </c>
      <c r="C275" s="138" t="s">
        <v>2117</v>
      </c>
      <c r="D275" s="173" t="s">
        <v>179</v>
      </c>
      <c r="E275" s="176">
        <v>2</v>
      </c>
      <c r="F275" s="176"/>
      <c r="G275" s="176">
        <f t="shared" si="10"/>
        <v>0</v>
      </c>
      <c r="H275" s="173" t="s">
        <v>1522</v>
      </c>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row>
    <row r="276" spans="1:47" outlineLevel="1">
      <c r="A276" s="121" t="s">
        <v>121</v>
      </c>
      <c r="B276" s="123" t="s">
        <v>2329</v>
      </c>
      <c r="C276" s="140" t="s">
        <v>2330</v>
      </c>
      <c r="D276" s="174"/>
      <c r="E276" s="177"/>
      <c r="F276" s="177"/>
      <c r="G276" s="177">
        <f>SUM(G277:G303)</f>
        <v>0</v>
      </c>
      <c r="H276" s="174"/>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row>
    <row r="277" spans="1:47" ht="22.5" outlineLevel="1">
      <c r="A277" s="120"/>
      <c r="B277" s="122">
        <v>0</v>
      </c>
      <c r="C277" s="138" t="s">
        <v>2331</v>
      </c>
      <c r="D277" s="173">
        <v>0</v>
      </c>
      <c r="E277" s="176">
        <v>0</v>
      </c>
      <c r="F277" s="176"/>
      <c r="G277" s="176"/>
      <c r="H277" s="173"/>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row>
    <row r="278" spans="1:47" outlineLevel="1">
      <c r="A278" s="120"/>
      <c r="B278" s="122">
        <v>0</v>
      </c>
      <c r="C278" s="138">
        <v>0</v>
      </c>
      <c r="D278" s="173">
        <v>0</v>
      </c>
      <c r="E278" s="176">
        <v>0</v>
      </c>
      <c r="F278" s="176"/>
      <c r="G278" s="176"/>
      <c r="H278" s="173"/>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row>
    <row r="279" spans="1:47" ht="22.5" outlineLevel="1">
      <c r="A279" s="120">
        <v>249</v>
      </c>
      <c r="B279" s="122" t="s">
        <v>2332</v>
      </c>
      <c r="C279" s="138" t="s">
        <v>2333</v>
      </c>
      <c r="D279" s="173" t="s">
        <v>125</v>
      </c>
      <c r="E279" s="176">
        <v>1</v>
      </c>
      <c r="F279" s="176"/>
      <c r="G279" s="176">
        <f t="shared" ref="G279:G292" si="11">F279*E279</f>
        <v>0</v>
      </c>
      <c r="H279" s="173" t="s">
        <v>1522</v>
      </c>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row>
    <row r="280" spans="1:47" outlineLevel="1">
      <c r="A280" s="120">
        <v>250</v>
      </c>
      <c r="B280" s="122" t="s">
        <v>2334</v>
      </c>
      <c r="C280" s="138" t="s">
        <v>2335</v>
      </c>
      <c r="D280" s="173" t="s">
        <v>125</v>
      </c>
      <c r="E280" s="176">
        <v>2</v>
      </c>
      <c r="F280" s="176"/>
      <c r="G280" s="176">
        <f t="shared" si="11"/>
        <v>0</v>
      </c>
      <c r="H280" s="173" t="s">
        <v>1522</v>
      </c>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row>
    <row r="281" spans="1:47" outlineLevel="1">
      <c r="A281" s="120">
        <v>251</v>
      </c>
      <c r="B281" s="122" t="s">
        <v>2336</v>
      </c>
      <c r="C281" s="138" t="s">
        <v>2337</v>
      </c>
      <c r="D281" s="173" t="s">
        <v>125</v>
      </c>
      <c r="E281" s="176">
        <v>1</v>
      </c>
      <c r="F281" s="176"/>
      <c r="G281" s="176">
        <f t="shared" si="11"/>
        <v>0</v>
      </c>
      <c r="H281" s="173" t="s">
        <v>1522</v>
      </c>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row>
    <row r="282" spans="1:47" outlineLevel="1">
      <c r="A282" s="120">
        <v>252</v>
      </c>
      <c r="B282" s="122" t="s">
        <v>2338</v>
      </c>
      <c r="C282" s="138" t="s">
        <v>2339</v>
      </c>
      <c r="D282" s="173" t="s">
        <v>2644</v>
      </c>
      <c r="E282" s="176">
        <v>1</v>
      </c>
      <c r="F282" s="176"/>
      <c r="G282" s="176">
        <f t="shared" si="11"/>
        <v>0</v>
      </c>
      <c r="H282" s="173" t="s">
        <v>1522</v>
      </c>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row>
    <row r="283" spans="1:47" ht="22.5" outlineLevel="1">
      <c r="A283" s="120">
        <v>253</v>
      </c>
      <c r="B283" s="122" t="s">
        <v>2340</v>
      </c>
      <c r="C283" s="138" t="s">
        <v>2341</v>
      </c>
      <c r="D283" s="173" t="s">
        <v>125</v>
      </c>
      <c r="E283" s="176">
        <v>2</v>
      </c>
      <c r="F283" s="176"/>
      <c r="G283" s="176">
        <f t="shared" si="11"/>
        <v>0</v>
      </c>
      <c r="H283" s="173" t="s">
        <v>1522</v>
      </c>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row>
    <row r="284" spans="1:47" outlineLevel="1">
      <c r="A284" s="120">
        <v>254</v>
      </c>
      <c r="B284" s="122" t="s">
        <v>2342</v>
      </c>
      <c r="C284" s="138" t="s">
        <v>2343</v>
      </c>
      <c r="D284" s="173" t="s">
        <v>125</v>
      </c>
      <c r="E284" s="176">
        <v>1</v>
      </c>
      <c r="F284" s="176"/>
      <c r="G284" s="176">
        <f t="shared" si="11"/>
        <v>0</v>
      </c>
      <c r="H284" s="173" t="s">
        <v>1522</v>
      </c>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row>
    <row r="285" spans="1:47" outlineLevel="1">
      <c r="A285" s="120">
        <v>255</v>
      </c>
      <c r="B285" s="122" t="s">
        <v>2344</v>
      </c>
      <c r="C285" s="138" t="s">
        <v>2041</v>
      </c>
      <c r="D285" s="173" t="s">
        <v>125</v>
      </c>
      <c r="E285" s="176">
        <v>5</v>
      </c>
      <c r="F285" s="176"/>
      <c r="G285" s="176">
        <f t="shared" si="11"/>
        <v>0</v>
      </c>
      <c r="H285" s="173" t="s">
        <v>1522</v>
      </c>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row>
    <row r="286" spans="1:47" outlineLevel="1">
      <c r="A286" s="120">
        <v>256</v>
      </c>
      <c r="B286" s="122" t="s">
        <v>2345</v>
      </c>
      <c r="C286" s="138" t="s">
        <v>2043</v>
      </c>
      <c r="D286" s="173" t="s">
        <v>125</v>
      </c>
      <c r="E286" s="176">
        <v>4</v>
      </c>
      <c r="F286" s="176"/>
      <c r="G286" s="176">
        <f t="shared" si="11"/>
        <v>0</v>
      </c>
      <c r="H286" s="173" t="s">
        <v>1522</v>
      </c>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row>
    <row r="287" spans="1:47" outlineLevel="1">
      <c r="A287" s="120">
        <v>257</v>
      </c>
      <c r="B287" s="122" t="s">
        <v>2346</v>
      </c>
      <c r="C287" s="138" t="s">
        <v>2172</v>
      </c>
      <c r="D287" s="173" t="s">
        <v>125</v>
      </c>
      <c r="E287" s="176">
        <v>1</v>
      </c>
      <c r="F287" s="176"/>
      <c r="G287" s="176">
        <f t="shared" si="11"/>
        <v>0</v>
      </c>
      <c r="H287" s="173" t="s">
        <v>1522</v>
      </c>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row>
    <row r="288" spans="1:47" outlineLevel="1">
      <c r="A288" s="120">
        <v>258</v>
      </c>
      <c r="B288" s="122" t="s">
        <v>2347</v>
      </c>
      <c r="C288" s="138" t="s">
        <v>2079</v>
      </c>
      <c r="D288" s="173" t="s">
        <v>2080</v>
      </c>
      <c r="E288" s="176">
        <v>5</v>
      </c>
      <c r="F288" s="176"/>
      <c r="G288" s="176">
        <f t="shared" si="11"/>
        <v>0</v>
      </c>
      <c r="H288" s="173" t="s">
        <v>1522</v>
      </c>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row>
    <row r="289" spans="1:47" outlineLevel="1">
      <c r="A289" s="120">
        <v>259</v>
      </c>
      <c r="B289" s="122" t="s">
        <v>2348</v>
      </c>
      <c r="C289" s="138" t="s">
        <v>2082</v>
      </c>
      <c r="D289" s="173" t="s">
        <v>2080</v>
      </c>
      <c r="E289" s="176">
        <v>4</v>
      </c>
      <c r="F289" s="176"/>
      <c r="G289" s="176">
        <f t="shared" si="11"/>
        <v>0</v>
      </c>
      <c r="H289" s="173" t="s">
        <v>1522</v>
      </c>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row>
    <row r="290" spans="1:47" outlineLevel="1">
      <c r="A290" s="120">
        <v>260</v>
      </c>
      <c r="B290" s="122" t="s">
        <v>2349</v>
      </c>
      <c r="C290" s="138" t="s">
        <v>2206</v>
      </c>
      <c r="D290" s="173" t="s">
        <v>2080</v>
      </c>
      <c r="E290" s="176">
        <v>1</v>
      </c>
      <c r="F290" s="176"/>
      <c r="G290" s="176">
        <f t="shared" si="11"/>
        <v>0</v>
      </c>
      <c r="H290" s="173" t="s">
        <v>1522</v>
      </c>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row>
    <row r="291" spans="1:47" outlineLevel="1">
      <c r="A291" s="120">
        <v>261</v>
      </c>
      <c r="B291" s="122" t="s">
        <v>2350</v>
      </c>
      <c r="C291" s="138" t="s">
        <v>2211</v>
      </c>
      <c r="D291" s="173" t="s">
        <v>125</v>
      </c>
      <c r="E291" s="176">
        <v>2</v>
      </c>
      <c r="F291" s="176"/>
      <c r="G291" s="176">
        <f t="shared" si="11"/>
        <v>0</v>
      </c>
      <c r="H291" s="173" t="s">
        <v>1522</v>
      </c>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row>
    <row r="292" spans="1:47" outlineLevel="1">
      <c r="A292" s="120">
        <v>262</v>
      </c>
      <c r="B292" s="122" t="s">
        <v>2351</v>
      </c>
      <c r="C292" s="138" t="s">
        <v>2352</v>
      </c>
      <c r="D292" s="173" t="s">
        <v>125</v>
      </c>
      <c r="E292" s="176">
        <v>4</v>
      </c>
      <c r="F292" s="176"/>
      <c r="G292" s="176">
        <f t="shared" si="11"/>
        <v>0</v>
      </c>
      <c r="H292" s="173" t="s">
        <v>1522</v>
      </c>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row>
    <row r="293" spans="1:47" outlineLevel="1">
      <c r="A293" s="120"/>
      <c r="B293" s="122">
        <v>0</v>
      </c>
      <c r="C293" s="193" t="s">
        <v>2103</v>
      </c>
      <c r="D293" s="173">
        <v>0</v>
      </c>
      <c r="E293" s="176">
        <v>0</v>
      </c>
      <c r="F293" s="176"/>
      <c r="G293" s="176"/>
      <c r="H293" s="173"/>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row>
    <row r="294" spans="1:47" outlineLevel="1">
      <c r="A294" s="120">
        <v>263</v>
      </c>
      <c r="B294" s="122">
        <v>0</v>
      </c>
      <c r="C294" s="138" t="s">
        <v>2353</v>
      </c>
      <c r="D294" s="173" t="s">
        <v>2080</v>
      </c>
      <c r="E294" s="176">
        <v>6</v>
      </c>
      <c r="F294" s="176"/>
      <c r="G294" s="176">
        <f t="shared" ref="G294:G297" si="12">F294*E294</f>
        <v>0</v>
      </c>
      <c r="H294" s="173" t="s">
        <v>1522</v>
      </c>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row>
    <row r="295" spans="1:47" outlineLevel="1">
      <c r="A295" s="120">
        <v>264</v>
      </c>
      <c r="B295" s="122">
        <v>0</v>
      </c>
      <c r="C295" s="138" t="s">
        <v>2281</v>
      </c>
      <c r="D295" s="173" t="s">
        <v>2080</v>
      </c>
      <c r="E295" s="176">
        <v>1</v>
      </c>
      <c r="F295" s="176"/>
      <c r="G295" s="176">
        <f t="shared" si="12"/>
        <v>0</v>
      </c>
      <c r="H295" s="173" t="s">
        <v>1522</v>
      </c>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row>
    <row r="296" spans="1:47" outlineLevel="1">
      <c r="A296" s="120">
        <v>265</v>
      </c>
      <c r="B296" s="122">
        <v>0</v>
      </c>
      <c r="C296" s="138" t="s">
        <v>2354</v>
      </c>
      <c r="D296" s="173" t="s">
        <v>2080</v>
      </c>
      <c r="E296" s="176">
        <v>5</v>
      </c>
      <c r="F296" s="176"/>
      <c r="G296" s="176">
        <f t="shared" si="12"/>
        <v>0</v>
      </c>
      <c r="H296" s="173" t="s">
        <v>1522</v>
      </c>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row>
    <row r="297" spans="1:47" outlineLevel="1">
      <c r="A297" s="120">
        <v>266</v>
      </c>
      <c r="B297" s="122">
        <v>0</v>
      </c>
      <c r="C297" s="138" t="s">
        <v>2355</v>
      </c>
      <c r="D297" s="173" t="s">
        <v>2080</v>
      </c>
      <c r="E297" s="176">
        <v>4</v>
      </c>
      <c r="F297" s="176"/>
      <c r="G297" s="176">
        <f t="shared" si="12"/>
        <v>0</v>
      </c>
      <c r="H297" s="173" t="s">
        <v>1522</v>
      </c>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row>
    <row r="298" spans="1:47" ht="22.5" outlineLevel="1">
      <c r="A298" s="120"/>
      <c r="B298" s="122">
        <v>0</v>
      </c>
      <c r="C298" s="193" t="s">
        <v>2109</v>
      </c>
      <c r="D298" s="173">
        <v>0</v>
      </c>
      <c r="E298" s="176">
        <v>0</v>
      </c>
      <c r="F298" s="176"/>
      <c r="G298" s="176"/>
      <c r="H298" s="173"/>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row>
    <row r="299" spans="1:47" outlineLevel="1">
      <c r="A299" s="120">
        <v>267</v>
      </c>
      <c r="B299" s="122">
        <v>0</v>
      </c>
      <c r="C299" s="138" t="s">
        <v>2356</v>
      </c>
      <c r="D299" s="173" t="s">
        <v>2080</v>
      </c>
      <c r="E299" s="176">
        <v>16</v>
      </c>
      <c r="F299" s="176"/>
      <c r="G299" s="176">
        <f t="shared" ref="G299:G303" si="13">F299*E299</f>
        <v>0</v>
      </c>
      <c r="H299" s="173" t="s">
        <v>1522</v>
      </c>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row>
    <row r="300" spans="1:47" outlineLevel="1">
      <c r="A300" s="120">
        <v>268</v>
      </c>
      <c r="B300" s="122">
        <v>0</v>
      </c>
      <c r="C300" s="138" t="s">
        <v>2111</v>
      </c>
      <c r="D300" s="173" t="s">
        <v>2080</v>
      </c>
      <c r="E300" s="176">
        <v>8</v>
      </c>
      <c r="F300" s="176"/>
      <c r="G300" s="176">
        <f t="shared" si="13"/>
        <v>0</v>
      </c>
      <c r="H300" s="173" t="s">
        <v>1522</v>
      </c>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row>
    <row r="301" spans="1:47" outlineLevel="1">
      <c r="A301" s="120">
        <v>269</v>
      </c>
      <c r="B301" s="122">
        <v>0</v>
      </c>
      <c r="C301" s="138" t="s">
        <v>2116</v>
      </c>
      <c r="D301" s="173" t="s">
        <v>179</v>
      </c>
      <c r="E301" s="176">
        <v>5</v>
      </c>
      <c r="F301" s="176"/>
      <c r="G301" s="176">
        <f t="shared" si="13"/>
        <v>0</v>
      </c>
      <c r="H301" s="173" t="s">
        <v>1522</v>
      </c>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row>
    <row r="302" spans="1:47" outlineLevel="1">
      <c r="A302" s="120">
        <v>270</v>
      </c>
      <c r="B302" s="122">
        <v>0</v>
      </c>
      <c r="C302" s="138" t="s">
        <v>2238</v>
      </c>
      <c r="D302" s="173" t="s">
        <v>179</v>
      </c>
      <c r="E302" s="176">
        <v>5</v>
      </c>
      <c r="F302" s="176"/>
      <c r="G302" s="176">
        <f t="shared" si="13"/>
        <v>0</v>
      </c>
      <c r="H302" s="173" t="s">
        <v>1522</v>
      </c>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row>
    <row r="303" spans="1:47" ht="22.5" outlineLevel="1">
      <c r="A303" s="120">
        <v>271</v>
      </c>
      <c r="B303" s="122">
        <v>0</v>
      </c>
      <c r="C303" s="138" t="s">
        <v>2117</v>
      </c>
      <c r="D303" s="173" t="s">
        <v>179</v>
      </c>
      <c r="E303" s="176">
        <v>3</v>
      </c>
      <c r="F303" s="176"/>
      <c r="G303" s="176">
        <f t="shared" si="13"/>
        <v>0</v>
      </c>
      <c r="H303" s="173" t="s">
        <v>1522</v>
      </c>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row>
    <row r="304" spans="1:47" outlineLevel="1">
      <c r="A304" s="121" t="s">
        <v>121</v>
      </c>
      <c r="B304" s="123" t="s">
        <v>2357</v>
      </c>
      <c r="C304" s="140" t="s">
        <v>2358</v>
      </c>
      <c r="D304" s="174"/>
      <c r="E304" s="177"/>
      <c r="F304" s="177"/>
      <c r="G304" s="177">
        <f>SUM(G305:G327)</f>
        <v>0</v>
      </c>
      <c r="H304" s="174"/>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row>
    <row r="305" spans="1:47" ht="22.5" outlineLevel="1">
      <c r="A305" s="120"/>
      <c r="B305" s="122">
        <v>0</v>
      </c>
      <c r="C305" s="138" t="s">
        <v>2331</v>
      </c>
      <c r="D305" s="173">
        <v>0</v>
      </c>
      <c r="E305" s="176">
        <v>0</v>
      </c>
      <c r="F305" s="176"/>
      <c r="G305" s="176"/>
      <c r="H305" s="173"/>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row>
    <row r="306" spans="1:47" outlineLevel="1">
      <c r="A306" s="120"/>
      <c r="B306" s="122">
        <v>0</v>
      </c>
      <c r="C306" s="138">
        <v>0</v>
      </c>
      <c r="D306" s="173">
        <v>0</v>
      </c>
      <c r="E306" s="176">
        <v>0</v>
      </c>
      <c r="F306" s="176"/>
      <c r="G306" s="176"/>
      <c r="H306" s="173"/>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row>
    <row r="307" spans="1:47" ht="22.5" outlineLevel="1">
      <c r="A307" s="120">
        <v>272</v>
      </c>
      <c r="B307" s="122" t="s">
        <v>2359</v>
      </c>
      <c r="C307" s="138" t="s">
        <v>2333</v>
      </c>
      <c r="D307" s="173" t="s">
        <v>125</v>
      </c>
      <c r="E307" s="176">
        <v>1</v>
      </c>
      <c r="F307" s="176"/>
      <c r="G307" s="176">
        <f t="shared" ref="G307:G319" si="14">F307*E307</f>
        <v>0</v>
      </c>
      <c r="H307" s="173" t="s">
        <v>1522</v>
      </c>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row>
    <row r="308" spans="1:47" outlineLevel="1">
      <c r="A308" s="120">
        <v>273</v>
      </c>
      <c r="B308" s="122" t="s">
        <v>2360</v>
      </c>
      <c r="C308" s="138" t="s">
        <v>2335</v>
      </c>
      <c r="D308" s="173" t="s">
        <v>125</v>
      </c>
      <c r="E308" s="176">
        <v>2</v>
      </c>
      <c r="F308" s="176"/>
      <c r="G308" s="176">
        <f t="shared" si="14"/>
        <v>0</v>
      </c>
      <c r="H308" s="173" t="s">
        <v>1522</v>
      </c>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row>
    <row r="309" spans="1:47" outlineLevel="1">
      <c r="A309" s="120">
        <v>274</v>
      </c>
      <c r="B309" s="122" t="s">
        <v>2361</v>
      </c>
      <c r="C309" s="138" t="s">
        <v>2337</v>
      </c>
      <c r="D309" s="173" t="s">
        <v>125</v>
      </c>
      <c r="E309" s="176">
        <v>1</v>
      </c>
      <c r="F309" s="176"/>
      <c r="G309" s="176">
        <f t="shared" si="14"/>
        <v>0</v>
      </c>
      <c r="H309" s="173" t="s">
        <v>1522</v>
      </c>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row>
    <row r="310" spans="1:47" outlineLevel="1">
      <c r="A310" s="120">
        <v>275</v>
      </c>
      <c r="B310" s="122" t="s">
        <v>2362</v>
      </c>
      <c r="C310" s="138" t="s">
        <v>2339</v>
      </c>
      <c r="D310" s="173" t="s">
        <v>2644</v>
      </c>
      <c r="E310" s="176">
        <v>1</v>
      </c>
      <c r="F310" s="176"/>
      <c r="G310" s="176">
        <f t="shared" si="14"/>
        <v>0</v>
      </c>
      <c r="H310" s="173" t="s">
        <v>1522</v>
      </c>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row>
    <row r="311" spans="1:47" ht="22.5" outlineLevel="1">
      <c r="A311" s="120">
        <v>276</v>
      </c>
      <c r="B311" s="122" t="s">
        <v>2363</v>
      </c>
      <c r="C311" s="138" t="s">
        <v>2341</v>
      </c>
      <c r="D311" s="173" t="s">
        <v>125</v>
      </c>
      <c r="E311" s="176">
        <v>2</v>
      </c>
      <c r="F311" s="176"/>
      <c r="G311" s="176">
        <f t="shared" si="14"/>
        <v>0</v>
      </c>
      <c r="H311" s="173" t="s">
        <v>1522</v>
      </c>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row>
    <row r="312" spans="1:47" outlineLevel="1">
      <c r="A312" s="120">
        <v>277</v>
      </c>
      <c r="B312" s="122" t="s">
        <v>2364</v>
      </c>
      <c r="C312" s="138" t="s">
        <v>2041</v>
      </c>
      <c r="D312" s="173" t="s">
        <v>125</v>
      </c>
      <c r="E312" s="176">
        <v>5</v>
      </c>
      <c r="F312" s="176"/>
      <c r="G312" s="176">
        <f t="shared" si="14"/>
        <v>0</v>
      </c>
      <c r="H312" s="173" t="s">
        <v>1522</v>
      </c>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row>
    <row r="313" spans="1:47" outlineLevel="1">
      <c r="A313" s="120">
        <v>278</v>
      </c>
      <c r="B313" s="122" t="s">
        <v>2365</v>
      </c>
      <c r="C313" s="138" t="s">
        <v>2043</v>
      </c>
      <c r="D313" s="173" t="s">
        <v>125</v>
      </c>
      <c r="E313" s="176">
        <v>4</v>
      </c>
      <c r="F313" s="176"/>
      <c r="G313" s="176">
        <f t="shared" si="14"/>
        <v>0</v>
      </c>
      <c r="H313" s="173" t="s">
        <v>1522</v>
      </c>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row>
    <row r="314" spans="1:47" outlineLevel="1">
      <c r="A314" s="120">
        <v>279</v>
      </c>
      <c r="B314" s="122" t="s">
        <v>2366</v>
      </c>
      <c r="C314" s="138" t="s">
        <v>2172</v>
      </c>
      <c r="D314" s="173" t="s">
        <v>125</v>
      </c>
      <c r="E314" s="176">
        <v>1</v>
      </c>
      <c r="F314" s="176"/>
      <c r="G314" s="176">
        <f t="shared" si="14"/>
        <v>0</v>
      </c>
      <c r="H314" s="173" t="s">
        <v>1522</v>
      </c>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row>
    <row r="315" spans="1:47" outlineLevel="1">
      <c r="A315" s="120">
        <v>280</v>
      </c>
      <c r="B315" s="122" t="s">
        <v>2367</v>
      </c>
      <c r="C315" s="138" t="s">
        <v>2079</v>
      </c>
      <c r="D315" s="173" t="s">
        <v>2080</v>
      </c>
      <c r="E315" s="176">
        <v>5</v>
      </c>
      <c r="F315" s="176"/>
      <c r="G315" s="176">
        <f t="shared" si="14"/>
        <v>0</v>
      </c>
      <c r="H315" s="173" t="s">
        <v>1522</v>
      </c>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row>
    <row r="316" spans="1:47" outlineLevel="1">
      <c r="A316" s="120">
        <v>281</v>
      </c>
      <c r="B316" s="122" t="s">
        <v>2368</v>
      </c>
      <c r="C316" s="138" t="s">
        <v>2082</v>
      </c>
      <c r="D316" s="173" t="s">
        <v>2080</v>
      </c>
      <c r="E316" s="176">
        <v>4</v>
      </c>
      <c r="F316" s="176"/>
      <c r="G316" s="176">
        <f t="shared" si="14"/>
        <v>0</v>
      </c>
      <c r="H316" s="173" t="s">
        <v>1522</v>
      </c>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row>
    <row r="317" spans="1:47" outlineLevel="1">
      <c r="A317" s="120">
        <v>282</v>
      </c>
      <c r="B317" s="122" t="s">
        <v>2369</v>
      </c>
      <c r="C317" s="138" t="s">
        <v>2206</v>
      </c>
      <c r="D317" s="173" t="s">
        <v>2080</v>
      </c>
      <c r="E317" s="176">
        <v>1</v>
      </c>
      <c r="F317" s="176"/>
      <c r="G317" s="176">
        <f t="shared" si="14"/>
        <v>0</v>
      </c>
      <c r="H317" s="173" t="s">
        <v>1522</v>
      </c>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row>
    <row r="318" spans="1:47" outlineLevel="1">
      <c r="A318" s="120">
        <v>283</v>
      </c>
      <c r="B318" s="122" t="s">
        <v>2370</v>
      </c>
      <c r="C318" s="138" t="s">
        <v>2211</v>
      </c>
      <c r="D318" s="173" t="s">
        <v>125</v>
      </c>
      <c r="E318" s="176">
        <v>2</v>
      </c>
      <c r="F318" s="176"/>
      <c r="G318" s="176">
        <f t="shared" si="14"/>
        <v>0</v>
      </c>
      <c r="H318" s="173" t="s">
        <v>1522</v>
      </c>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row>
    <row r="319" spans="1:47" outlineLevel="1">
      <c r="A319" s="120">
        <v>284</v>
      </c>
      <c r="B319" s="122" t="s">
        <v>2371</v>
      </c>
      <c r="C319" s="138" t="s">
        <v>2352</v>
      </c>
      <c r="D319" s="173" t="s">
        <v>125</v>
      </c>
      <c r="E319" s="176">
        <v>4</v>
      </c>
      <c r="F319" s="176"/>
      <c r="G319" s="176">
        <f t="shared" si="14"/>
        <v>0</v>
      </c>
      <c r="H319" s="173" t="s">
        <v>1522</v>
      </c>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row>
    <row r="320" spans="1:47" outlineLevel="1">
      <c r="A320" s="120"/>
      <c r="B320" s="122">
        <v>0</v>
      </c>
      <c r="C320" s="193" t="s">
        <v>2103</v>
      </c>
      <c r="D320" s="173">
        <v>0</v>
      </c>
      <c r="E320" s="176">
        <v>0</v>
      </c>
      <c r="F320" s="176"/>
      <c r="G320" s="176"/>
      <c r="H320" s="173"/>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row>
    <row r="321" spans="1:47" outlineLevel="1">
      <c r="A321" s="120">
        <v>285</v>
      </c>
      <c r="B321" s="122">
        <v>0</v>
      </c>
      <c r="C321" s="138" t="s">
        <v>2105</v>
      </c>
      <c r="D321" s="173" t="s">
        <v>2080</v>
      </c>
      <c r="E321" s="176">
        <v>8</v>
      </c>
      <c r="F321" s="176"/>
      <c r="G321" s="176">
        <f t="shared" ref="G321:G324" si="15">F321*E321</f>
        <v>0</v>
      </c>
      <c r="H321" s="173" t="s">
        <v>1522</v>
      </c>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row>
    <row r="322" spans="1:47" outlineLevel="1">
      <c r="A322" s="120">
        <v>286</v>
      </c>
      <c r="B322" s="122">
        <v>0</v>
      </c>
      <c r="C322" s="138" t="s">
        <v>2281</v>
      </c>
      <c r="D322" s="173" t="s">
        <v>2080</v>
      </c>
      <c r="E322" s="176">
        <v>1</v>
      </c>
      <c r="F322" s="176"/>
      <c r="G322" s="176">
        <f t="shared" si="15"/>
        <v>0</v>
      </c>
      <c r="H322" s="173" t="s">
        <v>1522</v>
      </c>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row>
    <row r="323" spans="1:47" outlineLevel="1">
      <c r="A323" s="120">
        <v>287</v>
      </c>
      <c r="B323" s="122">
        <v>0</v>
      </c>
      <c r="C323" s="138" t="s">
        <v>2354</v>
      </c>
      <c r="D323" s="173" t="s">
        <v>2080</v>
      </c>
      <c r="E323" s="176">
        <v>4</v>
      </c>
      <c r="F323" s="176"/>
      <c r="G323" s="176">
        <f t="shared" si="15"/>
        <v>0</v>
      </c>
      <c r="H323" s="173" t="s">
        <v>1522</v>
      </c>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row>
    <row r="324" spans="1:47" outlineLevel="1">
      <c r="A324" s="120">
        <v>288</v>
      </c>
      <c r="B324" s="122">
        <v>0</v>
      </c>
      <c r="C324" s="138" t="s">
        <v>2355</v>
      </c>
      <c r="D324" s="173" t="s">
        <v>2080</v>
      </c>
      <c r="E324" s="176">
        <v>3</v>
      </c>
      <c r="F324" s="176"/>
      <c r="G324" s="176">
        <f t="shared" si="15"/>
        <v>0</v>
      </c>
      <c r="H324" s="173" t="s">
        <v>1522</v>
      </c>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row>
    <row r="325" spans="1:47" ht="22.5" outlineLevel="1">
      <c r="A325" s="120"/>
      <c r="B325" s="122">
        <v>0</v>
      </c>
      <c r="C325" s="193" t="s">
        <v>2109</v>
      </c>
      <c r="D325" s="173">
        <v>0</v>
      </c>
      <c r="E325" s="176">
        <v>0</v>
      </c>
      <c r="F325" s="176"/>
      <c r="G325" s="176"/>
      <c r="H325" s="173"/>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row>
    <row r="326" spans="1:47" outlineLevel="1">
      <c r="A326" s="120">
        <v>289</v>
      </c>
      <c r="B326" s="122">
        <v>0</v>
      </c>
      <c r="C326" s="138" t="s">
        <v>2356</v>
      </c>
      <c r="D326" s="173" t="s">
        <v>2080</v>
      </c>
      <c r="E326" s="176">
        <v>18</v>
      </c>
      <c r="F326" s="176"/>
      <c r="G326" s="176">
        <f t="shared" ref="G326" si="16">F326*E326</f>
        <v>0</v>
      </c>
      <c r="H326" s="173" t="s">
        <v>1522</v>
      </c>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row>
    <row r="327" spans="1:47" ht="22.5" outlineLevel="1">
      <c r="A327" s="120">
        <v>290</v>
      </c>
      <c r="B327" s="122">
        <v>0</v>
      </c>
      <c r="C327" s="138" t="s">
        <v>2117</v>
      </c>
      <c r="D327" s="173" t="s">
        <v>179</v>
      </c>
      <c r="E327" s="176">
        <v>3</v>
      </c>
      <c r="F327" s="176"/>
      <c r="G327" s="176">
        <f t="shared" ref="G327" si="17">F327*E327</f>
        <v>0</v>
      </c>
      <c r="H327" s="173" t="s">
        <v>1522</v>
      </c>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row>
    <row r="328" spans="1:47" outlineLevel="1">
      <c r="A328" s="121" t="s">
        <v>121</v>
      </c>
      <c r="B328" s="123" t="s">
        <v>2372</v>
      </c>
      <c r="C328" s="140" t="s">
        <v>2373</v>
      </c>
      <c r="D328" s="174"/>
      <c r="E328" s="177"/>
      <c r="F328" s="177"/>
      <c r="G328" s="177">
        <f>SUM(G329:G354)</f>
        <v>0</v>
      </c>
      <c r="H328" s="174"/>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row>
    <row r="329" spans="1:47" ht="22.5" outlineLevel="1">
      <c r="A329" s="120"/>
      <c r="B329" s="122">
        <v>0</v>
      </c>
      <c r="C329" s="138" t="s">
        <v>2374</v>
      </c>
      <c r="D329" s="173">
        <v>0</v>
      </c>
      <c r="E329" s="176">
        <v>0</v>
      </c>
      <c r="F329" s="176"/>
      <c r="G329" s="176">
        <v>0</v>
      </c>
      <c r="H329" s="173">
        <v>0</v>
      </c>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row>
    <row r="330" spans="1:47" outlineLevel="1">
      <c r="A330" s="120"/>
      <c r="B330" s="122">
        <v>0</v>
      </c>
      <c r="C330" s="138">
        <v>0</v>
      </c>
      <c r="D330" s="173">
        <v>0</v>
      </c>
      <c r="E330" s="176">
        <v>0</v>
      </c>
      <c r="F330" s="176"/>
      <c r="G330" s="176">
        <v>0</v>
      </c>
      <c r="H330" s="173">
        <v>0</v>
      </c>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row>
    <row r="331" spans="1:47" ht="22.5" outlineLevel="1">
      <c r="A331" s="120">
        <v>291</v>
      </c>
      <c r="B331" s="122" t="s">
        <v>2375</v>
      </c>
      <c r="C331" s="138" t="s">
        <v>2333</v>
      </c>
      <c r="D331" s="173" t="s">
        <v>125</v>
      </c>
      <c r="E331" s="176">
        <v>1</v>
      </c>
      <c r="F331" s="176"/>
      <c r="G331" s="176">
        <f t="shared" ref="G331:G344" si="18">F331*E331</f>
        <v>0</v>
      </c>
      <c r="H331" s="173" t="s">
        <v>1522</v>
      </c>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row>
    <row r="332" spans="1:47" outlineLevel="1">
      <c r="A332" s="120">
        <v>292</v>
      </c>
      <c r="B332" s="122" t="s">
        <v>2376</v>
      </c>
      <c r="C332" s="138" t="s">
        <v>2335</v>
      </c>
      <c r="D332" s="173" t="s">
        <v>125</v>
      </c>
      <c r="E332" s="176">
        <v>2</v>
      </c>
      <c r="F332" s="176"/>
      <c r="G332" s="176">
        <f t="shared" si="18"/>
        <v>0</v>
      </c>
      <c r="H332" s="173" t="s">
        <v>1522</v>
      </c>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row>
    <row r="333" spans="1:47" outlineLevel="1">
      <c r="A333" s="120">
        <v>293</v>
      </c>
      <c r="B333" s="122" t="s">
        <v>2377</v>
      </c>
      <c r="C333" s="138" t="s">
        <v>2337</v>
      </c>
      <c r="D333" s="173" t="s">
        <v>125</v>
      </c>
      <c r="E333" s="176">
        <v>1</v>
      </c>
      <c r="F333" s="176"/>
      <c r="G333" s="176">
        <f t="shared" si="18"/>
        <v>0</v>
      </c>
      <c r="H333" s="173" t="s">
        <v>1522</v>
      </c>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row>
    <row r="334" spans="1:47" outlineLevel="1">
      <c r="A334" s="120">
        <v>294</v>
      </c>
      <c r="B334" s="122" t="s">
        <v>2378</v>
      </c>
      <c r="C334" s="138" t="s">
        <v>2339</v>
      </c>
      <c r="D334" s="173" t="s">
        <v>2644</v>
      </c>
      <c r="E334" s="176">
        <v>1</v>
      </c>
      <c r="F334" s="176"/>
      <c r="G334" s="176">
        <f t="shared" si="18"/>
        <v>0</v>
      </c>
      <c r="H334" s="173" t="s">
        <v>1522</v>
      </c>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row>
    <row r="335" spans="1:47" ht="22.5" outlineLevel="1">
      <c r="A335" s="120">
        <v>295</v>
      </c>
      <c r="B335" s="122" t="s">
        <v>2379</v>
      </c>
      <c r="C335" s="138" t="s">
        <v>2341</v>
      </c>
      <c r="D335" s="173" t="s">
        <v>125</v>
      </c>
      <c r="E335" s="176">
        <v>2</v>
      </c>
      <c r="F335" s="176"/>
      <c r="G335" s="176">
        <f t="shared" si="18"/>
        <v>0</v>
      </c>
      <c r="H335" s="173" t="s">
        <v>1522</v>
      </c>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row>
    <row r="336" spans="1:47" outlineLevel="1">
      <c r="A336" s="120">
        <v>296</v>
      </c>
      <c r="B336" s="122" t="s">
        <v>2380</v>
      </c>
      <c r="C336" s="138" t="s">
        <v>2381</v>
      </c>
      <c r="D336" s="173" t="s">
        <v>125</v>
      </c>
      <c r="E336" s="176">
        <v>1</v>
      </c>
      <c r="F336" s="176"/>
      <c r="G336" s="176">
        <f t="shared" si="18"/>
        <v>0</v>
      </c>
      <c r="H336" s="173" t="s">
        <v>1522</v>
      </c>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row>
    <row r="337" spans="1:47" outlineLevel="1">
      <c r="A337" s="120">
        <v>297</v>
      </c>
      <c r="B337" s="122" t="s">
        <v>2382</v>
      </c>
      <c r="C337" s="138" t="s">
        <v>2041</v>
      </c>
      <c r="D337" s="173" t="s">
        <v>125</v>
      </c>
      <c r="E337" s="176">
        <v>5</v>
      </c>
      <c r="F337" s="176"/>
      <c r="G337" s="176">
        <f t="shared" si="18"/>
        <v>0</v>
      </c>
      <c r="H337" s="173" t="s">
        <v>1522</v>
      </c>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row>
    <row r="338" spans="1:47" outlineLevel="1">
      <c r="A338" s="120">
        <v>298</v>
      </c>
      <c r="B338" s="122" t="s">
        <v>2383</v>
      </c>
      <c r="C338" s="138" t="s">
        <v>2043</v>
      </c>
      <c r="D338" s="173" t="s">
        <v>125</v>
      </c>
      <c r="E338" s="176">
        <v>4</v>
      </c>
      <c r="F338" s="176"/>
      <c r="G338" s="176">
        <f t="shared" si="18"/>
        <v>0</v>
      </c>
      <c r="H338" s="173" t="s">
        <v>1522</v>
      </c>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row>
    <row r="339" spans="1:47" outlineLevel="1">
      <c r="A339" s="120">
        <v>299</v>
      </c>
      <c r="B339" s="122" t="s">
        <v>2384</v>
      </c>
      <c r="C339" s="138" t="s">
        <v>2172</v>
      </c>
      <c r="D339" s="173" t="s">
        <v>125</v>
      </c>
      <c r="E339" s="176">
        <v>1</v>
      </c>
      <c r="F339" s="176"/>
      <c r="G339" s="176">
        <f t="shared" si="18"/>
        <v>0</v>
      </c>
      <c r="H339" s="173" t="s">
        <v>1522</v>
      </c>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row>
    <row r="340" spans="1:47" outlineLevel="1">
      <c r="A340" s="120">
        <v>300</v>
      </c>
      <c r="B340" s="122" t="s">
        <v>2385</v>
      </c>
      <c r="C340" s="138" t="s">
        <v>2079</v>
      </c>
      <c r="D340" s="173" t="s">
        <v>2080</v>
      </c>
      <c r="E340" s="176">
        <v>5</v>
      </c>
      <c r="F340" s="176"/>
      <c r="G340" s="176">
        <f t="shared" si="18"/>
        <v>0</v>
      </c>
      <c r="H340" s="173" t="s">
        <v>1522</v>
      </c>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row>
    <row r="341" spans="1:47" outlineLevel="1">
      <c r="A341" s="120">
        <v>301</v>
      </c>
      <c r="B341" s="122" t="s">
        <v>2386</v>
      </c>
      <c r="C341" s="138" t="s">
        <v>2082</v>
      </c>
      <c r="D341" s="173" t="s">
        <v>2080</v>
      </c>
      <c r="E341" s="176">
        <v>4</v>
      </c>
      <c r="F341" s="176"/>
      <c r="G341" s="176">
        <f t="shared" si="18"/>
        <v>0</v>
      </c>
      <c r="H341" s="173" t="s">
        <v>1522</v>
      </c>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row>
    <row r="342" spans="1:47" outlineLevel="1">
      <c r="A342" s="120">
        <v>302</v>
      </c>
      <c r="B342" s="122" t="s">
        <v>2387</v>
      </c>
      <c r="C342" s="138" t="s">
        <v>2206</v>
      </c>
      <c r="D342" s="173" t="s">
        <v>2080</v>
      </c>
      <c r="E342" s="176">
        <v>1</v>
      </c>
      <c r="F342" s="176"/>
      <c r="G342" s="176">
        <f t="shared" si="18"/>
        <v>0</v>
      </c>
      <c r="H342" s="173" t="s">
        <v>1522</v>
      </c>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row>
    <row r="343" spans="1:47" outlineLevel="1">
      <c r="A343" s="120">
        <v>303</v>
      </c>
      <c r="B343" s="122" t="s">
        <v>2388</v>
      </c>
      <c r="C343" s="138" t="s">
        <v>2211</v>
      </c>
      <c r="D343" s="173" t="s">
        <v>125</v>
      </c>
      <c r="E343" s="176">
        <v>2</v>
      </c>
      <c r="F343" s="176"/>
      <c r="G343" s="176">
        <f t="shared" si="18"/>
        <v>0</v>
      </c>
      <c r="H343" s="173" t="s">
        <v>1522</v>
      </c>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row>
    <row r="344" spans="1:47" outlineLevel="1">
      <c r="A344" s="120">
        <v>304</v>
      </c>
      <c r="B344" s="122" t="s">
        <v>2389</v>
      </c>
      <c r="C344" s="138" t="s">
        <v>2352</v>
      </c>
      <c r="D344" s="173" t="s">
        <v>125</v>
      </c>
      <c r="E344" s="176">
        <v>4</v>
      </c>
      <c r="F344" s="176"/>
      <c r="G344" s="176">
        <f t="shared" si="18"/>
        <v>0</v>
      </c>
      <c r="H344" s="173" t="s">
        <v>1522</v>
      </c>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row>
    <row r="345" spans="1:47" outlineLevel="1">
      <c r="A345" s="120"/>
      <c r="B345" s="122">
        <v>0</v>
      </c>
      <c r="C345" s="193" t="s">
        <v>2103</v>
      </c>
      <c r="D345" s="173">
        <v>0</v>
      </c>
      <c r="E345" s="176">
        <v>0</v>
      </c>
      <c r="F345" s="176"/>
      <c r="G345" s="176">
        <v>0</v>
      </c>
      <c r="H345" s="173">
        <v>0</v>
      </c>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row>
    <row r="346" spans="1:47" outlineLevel="1">
      <c r="A346" s="120">
        <v>305</v>
      </c>
      <c r="B346" s="122">
        <v>0</v>
      </c>
      <c r="C346" s="138" t="s">
        <v>2105</v>
      </c>
      <c r="D346" s="173" t="s">
        <v>2080</v>
      </c>
      <c r="E346" s="176">
        <v>3</v>
      </c>
      <c r="F346" s="176"/>
      <c r="G346" s="176">
        <f t="shared" ref="G346:G349" si="19">F346*E346</f>
        <v>0</v>
      </c>
      <c r="H346" s="173" t="s">
        <v>1522</v>
      </c>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row>
    <row r="347" spans="1:47" outlineLevel="1">
      <c r="A347" s="120">
        <v>306</v>
      </c>
      <c r="B347" s="122">
        <v>0</v>
      </c>
      <c r="C347" s="138" t="s">
        <v>2281</v>
      </c>
      <c r="D347" s="173" t="s">
        <v>2080</v>
      </c>
      <c r="E347" s="176">
        <v>1</v>
      </c>
      <c r="F347" s="176"/>
      <c r="G347" s="176">
        <f t="shared" si="19"/>
        <v>0</v>
      </c>
      <c r="H347" s="173" t="s">
        <v>1522</v>
      </c>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row>
    <row r="348" spans="1:47" outlineLevel="1">
      <c r="A348" s="120">
        <v>307</v>
      </c>
      <c r="B348" s="122">
        <v>0</v>
      </c>
      <c r="C348" s="138" t="s">
        <v>2354</v>
      </c>
      <c r="D348" s="173" t="s">
        <v>2080</v>
      </c>
      <c r="E348" s="176">
        <v>5</v>
      </c>
      <c r="F348" s="176"/>
      <c r="G348" s="176">
        <f t="shared" si="19"/>
        <v>0</v>
      </c>
      <c r="H348" s="173" t="s">
        <v>1522</v>
      </c>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row>
    <row r="349" spans="1:47" outlineLevel="1">
      <c r="A349" s="120">
        <v>308</v>
      </c>
      <c r="B349" s="122">
        <v>0</v>
      </c>
      <c r="C349" s="138" t="s">
        <v>2355</v>
      </c>
      <c r="D349" s="173" t="s">
        <v>2080</v>
      </c>
      <c r="E349" s="176">
        <v>3</v>
      </c>
      <c r="F349" s="176"/>
      <c r="G349" s="176">
        <f t="shared" si="19"/>
        <v>0</v>
      </c>
      <c r="H349" s="173" t="s">
        <v>1522</v>
      </c>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row>
    <row r="350" spans="1:47" ht="22.5" outlineLevel="1">
      <c r="A350" s="120"/>
      <c r="B350" s="122">
        <v>0</v>
      </c>
      <c r="C350" s="193" t="s">
        <v>2109</v>
      </c>
      <c r="D350" s="173">
        <v>0</v>
      </c>
      <c r="E350" s="176">
        <v>0</v>
      </c>
      <c r="F350" s="176"/>
      <c r="G350" s="176">
        <v>0</v>
      </c>
      <c r="H350" s="173">
        <v>0</v>
      </c>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row>
    <row r="351" spans="1:47" outlineLevel="1">
      <c r="A351" s="120">
        <v>309</v>
      </c>
      <c r="B351" s="122">
        <v>0</v>
      </c>
      <c r="C351" s="138" t="s">
        <v>2356</v>
      </c>
      <c r="D351" s="173" t="s">
        <v>2080</v>
      </c>
      <c r="E351" s="176">
        <v>31</v>
      </c>
      <c r="F351" s="176"/>
      <c r="G351" s="176">
        <f t="shared" ref="G351:G354" si="20">F351*E351</f>
        <v>0</v>
      </c>
      <c r="H351" s="173" t="s">
        <v>1522</v>
      </c>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row>
    <row r="352" spans="1:47" outlineLevel="1">
      <c r="A352" s="120">
        <v>310</v>
      </c>
      <c r="B352" s="122">
        <v>0</v>
      </c>
      <c r="C352" s="138" t="s">
        <v>2116</v>
      </c>
      <c r="D352" s="173" t="s">
        <v>179</v>
      </c>
      <c r="E352" s="176">
        <v>6</v>
      </c>
      <c r="F352" s="176"/>
      <c r="G352" s="176">
        <f t="shared" si="20"/>
        <v>0</v>
      </c>
      <c r="H352" s="173" t="s">
        <v>1522</v>
      </c>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row>
    <row r="353" spans="1:47" outlineLevel="1">
      <c r="A353" s="120">
        <v>311</v>
      </c>
      <c r="B353" s="122">
        <v>0</v>
      </c>
      <c r="C353" s="138" t="s">
        <v>2238</v>
      </c>
      <c r="D353" s="173" t="s">
        <v>179</v>
      </c>
      <c r="E353" s="176">
        <v>3</v>
      </c>
      <c r="F353" s="176"/>
      <c r="G353" s="176">
        <f t="shared" si="20"/>
        <v>0</v>
      </c>
      <c r="H353" s="173" t="s">
        <v>1522</v>
      </c>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row>
    <row r="354" spans="1:47" ht="22.5" outlineLevel="1">
      <c r="A354" s="120">
        <v>312</v>
      </c>
      <c r="B354" s="122">
        <v>0</v>
      </c>
      <c r="C354" s="138" t="s">
        <v>2117</v>
      </c>
      <c r="D354" s="173" t="s">
        <v>179</v>
      </c>
      <c r="E354" s="176">
        <v>3</v>
      </c>
      <c r="F354" s="176"/>
      <c r="G354" s="176">
        <f t="shared" si="20"/>
        <v>0</v>
      </c>
      <c r="H354" s="173" t="s">
        <v>1522</v>
      </c>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row>
    <row r="355" spans="1:47" outlineLevel="1">
      <c r="A355" s="121" t="s">
        <v>121</v>
      </c>
      <c r="B355" s="123" t="s">
        <v>2390</v>
      </c>
      <c r="C355" s="140" t="s">
        <v>2391</v>
      </c>
      <c r="D355" s="174"/>
      <c r="E355" s="177"/>
      <c r="F355" s="177"/>
      <c r="G355" s="177">
        <f>SUM(G356:G369)</f>
        <v>0</v>
      </c>
      <c r="H355" s="174"/>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row>
    <row r="356" spans="1:47" ht="22.5" outlineLevel="1">
      <c r="A356" s="120"/>
      <c r="B356" s="122">
        <v>0</v>
      </c>
      <c r="C356" s="138" t="s">
        <v>2374</v>
      </c>
      <c r="D356" s="173">
        <v>0</v>
      </c>
      <c r="E356" s="176">
        <v>0</v>
      </c>
      <c r="F356" s="176"/>
      <c r="G356" s="176"/>
      <c r="H356" s="173"/>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row>
    <row r="357" spans="1:47" outlineLevel="1">
      <c r="A357" s="120"/>
      <c r="B357" s="122">
        <v>0</v>
      </c>
      <c r="C357" s="138">
        <v>0</v>
      </c>
      <c r="D357" s="173">
        <v>0</v>
      </c>
      <c r="E357" s="176">
        <v>0</v>
      </c>
      <c r="F357" s="176"/>
      <c r="G357" s="176"/>
      <c r="H357" s="173"/>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row>
    <row r="358" spans="1:47" ht="22.5" outlineLevel="1">
      <c r="A358" s="120">
        <v>313</v>
      </c>
      <c r="B358" s="122" t="s">
        <v>2392</v>
      </c>
      <c r="C358" s="138" t="s">
        <v>2314</v>
      </c>
      <c r="D358" s="173" t="s">
        <v>125</v>
      </c>
      <c r="E358" s="176">
        <v>1</v>
      </c>
      <c r="F358" s="176"/>
      <c r="G358" s="176">
        <f t="shared" ref="G358:G364" si="21">F358*E358</f>
        <v>0</v>
      </c>
      <c r="H358" s="173" t="s">
        <v>1522</v>
      </c>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row>
    <row r="359" spans="1:47" outlineLevel="1">
      <c r="A359" s="120">
        <v>314</v>
      </c>
      <c r="B359" s="122" t="s">
        <v>2393</v>
      </c>
      <c r="C359" s="138" t="s">
        <v>2316</v>
      </c>
      <c r="D359" s="173" t="s">
        <v>125</v>
      </c>
      <c r="E359" s="176">
        <v>2</v>
      </c>
      <c r="F359" s="176"/>
      <c r="G359" s="176">
        <f t="shared" si="21"/>
        <v>0</v>
      </c>
      <c r="H359" s="173" t="s">
        <v>1522</v>
      </c>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row>
    <row r="360" spans="1:47" outlineLevel="1">
      <c r="A360" s="120">
        <v>315</v>
      </c>
      <c r="B360" s="122" t="s">
        <v>2394</v>
      </c>
      <c r="C360" s="138" t="s">
        <v>2318</v>
      </c>
      <c r="D360" s="173" t="s">
        <v>125</v>
      </c>
      <c r="E360" s="176">
        <v>1</v>
      </c>
      <c r="F360" s="176"/>
      <c r="G360" s="176">
        <f t="shared" si="21"/>
        <v>0</v>
      </c>
      <c r="H360" s="173" t="s">
        <v>1522</v>
      </c>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row>
    <row r="361" spans="1:47" outlineLevel="1">
      <c r="A361" s="120">
        <v>316</v>
      </c>
      <c r="B361" s="122" t="s">
        <v>2395</v>
      </c>
      <c r="C361" s="138" t="s">
        <v>2320</v>
      </c>
      <c r="D361" s="173" t="s">
        <v>2644</v>
      </c>
      <c r="E361" s="176">
        <v>1</v>
      </c>
      <c r="F361" s="176"/>
      <c r="G361" s="176">
        <f t="shared" si="21"/>
        <v>0</v>
      </c>
      <c r="H361" s="173" t="s">
        <v>1522</v>
      </c>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row>
    <row r="362" spans="1:47" ht="22.5" outlineLevel="1">
      <c r="A362" s="120">
        <v>317</v>
      </c>
      <c r="B362" s="122" t="s">
        <v>2396</v>
      </c>
      <c r="C362" s="138" t="s">
        <v>2322</v>
      </c>
      <c r="D362" s="173" t="s">
        <v>125</v>
      </c>
      <c r="E362" s="176">
        <v>2</v>
      </c>
      <c r="F362" s="176"/>
      <c r="G362" s="176">
        <f t="shared" si="21"/>
        <v>0</v>
      </c>
      <c r="H362" s="173" t="s">
        <v>1522</v>
      </c>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row>
    <row r="363" spans="1:47" outlineLevel="1">
      <c r="A363" s="120">
        <v>318</v>
      </c>
      <c r="B363" s="122" t="s">
        <v>2397</v>
      </c>
      <c r="C363" s="138" t="s">
        <v>2041</v>
      </c>
      <c r="D363" s="173" t="s">
        <v>125</v>
      </c>
      <c r="E363" s="176">
        <v>4</v>
      </c>
      <c r="F363" s="176"/>
      <c r="G363" s="176">
        <f t="shared" si="21"/>
        <v>0</v>
      </c>
      <c r="H363" s="173" t="s">
        <v>1522</v>
      </c>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row>
    <row r="364" spans="1:47" outlineLevel="1">
      <c r="A364" s="120">
        <v>319</v>
      </c>
      <c r="B364" s="122" t="s">
        <v>2398</v>
      </c>
      <c r="C364" s="138" t="s">
        <v>2079</v>
      </c>
      <c r="D364" s="173" t="s">
        <v>2080</v>
      </c>
      <c r="E364" s="176">
        <v>4</v>
      </c>
      <c r="F364" s="176"/>
      <c r="G364" s="176">
        <f t="shared" si="21"/>
        <v>0</v>
      </c>
      <c r="H364" s="173" t="s">
        <v>1522</v>
      </c>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row>
    <row r="365" spans="1:47" outlineLevel="1">
      <c r="A365" s="120"/>
      <c r="B365" s="122">
        <v>0</v>
      </c>
      <c r="C365" s="193" t="s">
        <v>2103</v>
      </c>
      <c r="D365" s="173">
        <v>0</v>
      </c>
      <c r="E365" s="176">
        <v>0</v>
      </c>
      <c r="F365" s="176"/>
      <c r="G365" s="176"/>
      <c r="H365" s="173"/>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row>
    <row r="366" spans="1:47" outlineLevel="1">
      <c r="A366" s="120">
        <v>320</v>
      </c>
      <c r="B366" s="122">
        <v>0</v>
      </c>
      <c r="C366" s="138" t="s">
        <v>2280</v>
      </c>
      <c r="D366" s="173" t="s">
        <v>2080</v>
      </c>
      <c r="E366" s="176">
        <v>6</v>
      </c>
      <c r="F366" s="176"/>
      <c r="G366" s="176">
        <f t="shared" ref="G366:G367" si="22">F366*E366</f>
        <v>0</v>
      </c>
      <c r="H366" s="173" t="s">
        <v>1522</v>
      </c>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row>
    <row r="367" spans="1:47" outlineLevel="1">
      <c r="A367" s="120">
        <v>321</v>
      </c>
      <c r="B367" s="122">
        <v>0</v>
      </c>
      <c r="C367" s="138" t="s">
        <v>2399</v>
      </c>
      <c r="D367" s="173" t="s">
        <v>2080</v>
      </c>
      <c r="E367" s="176">
        <v>6</v>
      </c>
      <c r="F367" s="176"/>
      <c r="G367" s="176">
        <f t="shared" si="22"/>
        <v>0</v>
      </c>
      <c r="H367" s="173" t="s">
        <v>1522</v>
      </c>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row>
    <row r="368" spans="1:47" outlineLevel="1">
      <c r="A368" s="120">
        <v>322</v>
      </c>
      <c r="B368" s="122">
        <v>0</v>
      </c>
      <c r="C368" s="138" t="s">
        <v>2116</v>
      </c>
      <c r="D368" s="173" t="s">
        <v>179</v>
      </c>
      <c r="E368" s="176">
        <v>2</v>
      </c>
      <c r="F368" s="176"/>
      <c r="G368" s="176">
        <f t="shared" ref="G368:G369" si="23">F368*E368</f>
        <v>0</v>
      </c>
      <c r="H368" s="173" t="s">
        <v>1522</v>
      </c>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row>
    <row r="369" spans="1:47" ht="22.5" outlineLevel="1">
      <c r="A369" s="120">
        <v>323</v>
      </c>
      <c r="B369" s="122">
        <v>0</v>
      </c>
      <c r="C369" s="138" t="s">
        <v>2117</v>
      </c>
      <c r="D369" s="173" t="s">
        <v>179</v>
      </c>
      <c r="E369" s="176">
        <v>2</v>
      </c>
      <c r="F369" s="176"/>
      <c r="G369" s="176">
        <f t="shared" si="23"/>
        <v>0</v>
      </c>
      <c r="H369" s="173" t="s">
        <v>1522</v>
      </c>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row>
    <row r="370" spans="1:47" ht="25.5" outlineLevel="1">
      <c r="A370" s="121" t="s">
        <v>121</v>
      </c>
      <c r="B370" s="123" t="s">
        <v>2400</v>
      </c>
      <c r="C370" s="140" t="s">
        <v>2401</v>
      </c>
      <c r="D370" s="174"/>
      <c r="E370" s="177"/>
      <c r="F370" s="177"/>
      <c r="G370" s="177">
        <f>SUM(G371:G393)</f>
        <v>0</v>
      </c>
      <c r="H370" s="174"/>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row>
    <row r="371" spans="1:47" ht="22.5" outlineLevel="1">
      <c r="A371" s="120"/>
      <c r="B371" s="122">
        <v>0</v>
      </c>
      <c r="C371" s="138" t="s">
        <v>2291</v>
      </c>
      <c r="D371" s="173">
        <v>0</v>
      </c>
      <c r="E371" s="176">
        <v>0</v>
      </c>
      <c r="F371" s="176"/>
      <c r="G371" s="176"/>
      <c r="H371" s="173"/>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row>
    <row r="372" spans="1:47" ht="22.5" outlineLevel="1">
      <c r="A372" s="120"/>
      <c r="B372" s="122">
        <v>0</v>
      </c>
      <c r="C372" s="138" t="s">
        <v>2402</v>
      </c>
      <c r="D372" s="173">
        <v>0</v>
      </c>
      <c r="E372" s="176">
        <v>0</v>
      </c>
      <c r="F372" s="176"/>
      <c r="G372" s="176"/>
      <c r="H372" s="173"/>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row>
    <row r="373" spans="1:47" outlineLevel="1">
      <c r="A373" s="120"/>
      <c r="B373" s="122">
        <v>0</v>
      </c>
      <c r="C373" s="138">
        <v>0</v>
      </c>
      <c r="D373" s="173">
        <v>0</v>
      </c>
      <c r="E373" s="176">
        <v>0</v>
      </c>
      <c r="F373" s="176"/>
      <c r="G373" s="176"/>
      <c r="H373" s="173"/>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row>
    <row r="374" spans="1:47" ht="22.5" outlineLevel="1">
      <c r="A374" s="120">
        <v>324</v>
      </c>
      <c r="B374" s="122" t="s">
        <v>2403</v>
      </c>
      <c r="C374" s="138" t="s">
        <v>2293</v>
      </c>
      <c r="D374" s="173" t="s">
        <v>125</v>
      </c>
      <c r="E374" s="176">
        <v>1</v>
      </c>
      <c r="F374" s="176"/>
      <c r="G374" s="176">
        <f t="shared" ref="G374:G386" si="24">F374*E374</f>
        <v>0</v>
      </c>
      <c r="H374" s="173" t="s">
        <v>1522</v>
      </c>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row>
    <row r="375" spans="1:47" outlineLevel="1">
      <c r="A375" s="120">
        <v>325</v>
      </c>
      <c r="B375" s="122" t="s">
        <v>2404</v>
      </c>
      <c r="C375" s="138" t="s">
        <v>2295</v>
      </c>
      <c r="D375" s="173" t="s">
        <v>125</v>
      </c>
      <c r="E375" s="176">
        <v>2</v>
      </c>
      <c r="F375" s="176"/>
      <c r="G375" s="176">
        <f t="shared" si="24"/>
        <v>0</v>
      </c>
      <c r="H375" s="173" t="s">
        <v>1522</v>
      </c>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row>
    <row r="376" spans="1:47" outlineLevel="1">
      <c r="A376" s="120">
        <v>326</v>
      </c>
      <c r="B376" s="122" t="s">
        <v>2405</v>
      </c>
      <c r="C376" s="138" t="s">
        <v>2297</v>
      </c>
      <c r="D376" s="173" t="s">
        <v>125</v>
      </c>
      <c r="E376" s="176">
        <v>1</v>
      </c>
      <c r="F376" s="176"/>
      <c r="G376" s="176">
        <f t="shared" si="24"/>
        <v>0</v>
      </c>
      <c r="H376" s="173" t="s">
        <v>1522</v>
      </c>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row>
    <row r="377" spans="1:47" outlineLevel="1">
      <c r="A377" s="120">
        <v>327</v>
      </c>
      <c r="B377" s="122" t="s">
        <v>2406</v>
      </c>
      <c r="C377" s="138" t="s">
        <v>2270</v>
      </c>
      <c r="D377" s="173" t="s">
        <v>2644</v>
      </c>
      <c r="E377" s="176">
        <v>1</v>
      </c>
      <c r="F377" s="176"/>
      <c r="G377" s="176">
        <f t="shared" si="24"/>
        <v>0</v>
      </c>
      <c r="H377" s="173" t="s">
        <v>1522</v>
      </c>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row>
    <row r="378" spans="1:47" ht="22.5" outlineLevel="1">
      <c r="A378" s="120">
        <v>328</v>
      </c>
      <c r="B378" s="122" t="s">
        <v>2407</v>
      </c>
      <c r="C378" s="138" t="s">
        <v>2300</v>
      </c>
      <c r="D378" s="173" t="s">
        <v>125</v>
      </c>
      <c r="E378" s="176">
        <v>2</v>
      </c>
      <c r="F378" s="176"/>
      <c r="G378" s="176">
        <f t="shared" si="24"/>
        <v>0</v>
      </c>
      <c r="H378" s="173" t="s">
        <v>1522</v>
      </c>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row>
    <row r="379" spans="1:47" outlineLevel="1">
      <c r="A379" s="120">
        <v>329</v>
      </c>
      <c r="B379" s="122" t="s">
        <v>2408</v>
      </c>
      <c r="C379" s="138" t="s">
        <v>2041</v>
      </c>
      <c r="D379" s="173" t="s">
        <v>125</v>
      </c>
      <c r="E379" s="176">
        <v>3</v>
      </c>
      <c r="F379" s="176"/>
      <c r="G379" s="176">
        <f t="shared" si="24"/>
        <v>0</v>
      </c>
      <c r="H379" s="173" t="s">
        <v>1522</v>
      </c>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row>
    <row r="380" spans="1:47" outlineLevel="1">
      <c r="A380" s="120">
        <v>330</v>
      </c>
      <c r="B380" s="122" t="s">
        <v>2409</v>
      </c>
      <c r="C380" s="138" t="s">
        <v>2172</v>
      </c>
      <c r="D380" s="173" t="s">
        <v>125</v>
      </c>
      <c r="E380" s="176">
        <v>1</v>
      </c>
      <c r="F380" s="176"/>
      <c r="G380" s="176">
        <f t="shared" si="24"/>
        <v>0</v>
      </c>
      <c r="H380" s="173" t="s">
        <v>1522</v>
      </c>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row>
    <row r="381" spans="1:47" outlineLevel="1">
      <c r="A381" s="120">
        <v>331</v>
      </c>
      <c r="B381" s="122" t="s">
        <v>2410</v>
      </c>
      <c r="C381" s="138" t="s">
        <v>2079</v>
      </c>
      <c r="D381" s="173" t="s">
        <v>2080</v>
      </c>
      <c r="E381" s="176">
        <v>3</v>
      </c>
      <c r="F381" s="176"/>
      <c r="G381" s="176">
        <f t="shared" si="24"/>
        <v>0</v>
      </c>
      <c r="H381" s="173" t="s">
        <v>1522</v>
      </c>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row>
    <row r="382" spans="1:47" outlineLevel="1">
      <c r="A382" s="120">
        <v>332</v>
      </c>
      <c r="B382" s="122" t="s">
        <v>2411</v>
      </c>
      <c r="C382" s="138" t="s">
        <v>2206</v>
      </c>
      <c r="D382" s="173" t="s">
        <v>2080</v>
      </c>
      <c r="E382" s="176">
        <v>1</v>
      </c>
      <c r="F382" s="176"/>
      <c r="G382" s="176">
        <f t="shared" si="24"/>
        <v>0</v>
      </c>
      <c r="H382" s="173" t="s">
        <v>1522</v>
      </c>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row>
    <row r="383" spans="1:47" outlineLevel="1">
      <c r="A383" s="120">
        <v>333</v>
      </c>
      <c r="B383" s="122" t="s">
        <v>2412</v>
      </c>
      <c r="C383" s="138" t="s">
        <v>2086</v>
      </c>
      <c r="D383" s="173" t="s">
        <v>125</v>
      </c>
      <c r="E383" s="176">
        <v>2</v>
      </c>
      <c r="F383" s="176"/>
      <c r="G383" s="176">
        <f t="shared" si="24"/>
        <v>0</v>
      </c>
      <c r="H383" s="173" t="s">
        <v>1522</v>
      </c>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row>
    <row r="384" spans="1:47" outlineLevel="1">
      <c r="A384" s="120">
        <v>334</v>
      </c>
      <c r="B384" s="122" t="s">
        <v>2413</v>
      </c>
      <c r="C384" s="138" t="s">
        <v>2352</v>
      </c>
      <c r="D384" s="173" t="s">
        <v>125</v>
      </c>
      <c r="E384" s="176">
        <v>2</v>
      </c>
      <c r="F384" s="176"/>
      <c r="G384" s="176">
        <f t="shared" si="24"/>
        <v>0</v>
      </c>
      <c r="H384" s="173" t="s">
        <v>1522</v>
      </c>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row>
    <row r="385" spans="1:47" outlineLevel="1">
      <c r="A385" s="120">
        <v>335</v>
      </c>
      <c r="B385" s="122" t="s">
        <v>2414</v>
      </c>
      <c r="C385" s="138" t="s">
        <v>2415</v>
      </c>
      <c r="D385" s="173" t="s">
        <v>125</v>
      </c>
      <c r="E385" s="176">
        <v>2</v>
      </c>
      <c r="F385" s="176"/>
      <c r="G385" s="176">
        <f t="shared" si="24"/>
        <v>0</v>
      </c>
      <c r="H385" s="173" t="s">
        <v>1522</v>
      </c>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row>
    <row r="386" spans="1:47" outlineLevel="1">
      <c r="A386" s="120">
        <v>336</v>
      </c>
      <c r="B386" s="122" t="s">
        <v>2416</v>
      </c>
      <c r="C386" s="138" t="s">
        <v>2213</v>
      </c>
      <c r="D386" s="173" t="s">
        <v>125</v>
      </c>
      <c r="E386" s="176">
        <v>2</v>
      </c>
      <c r="F386" s="176"/>
      <c r="G386" s="176">
        <f t="shared" si="24"/>
        <v>0</v>
      </c>
      <c r="H386" s="173" t="s">
        <v>1522</v>
      </c>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row>
    <row r="387" spans="1:47" outlineLevel="1">
      <c r="A387" s="120"/>
      <c r="B387" s="122">
        <v>0</v>
      </c>
      <c r="C387" s="193" t="s">
        <v>2103</v>
      </c>
      <c r="D387" s="173">
        <v>0</v>
      </c>
      <c r="E387" s="176">
        <v>0</v>
      </c>
      <c r="F387" s="176"/>
      <c r="G387" s="176"/>
      <c r="H387" s="173"/>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row>
    <row r="388" spans="1:47" outlineLevel="1">
      <c r="A388" s="120">
        <v>337</v>
      </c>
      <c r="B388" s="122">
        <v>0</v>
      </c>
      <c r="C388" s="138" t="s">
        <v>2280</v>
      </c>
      <c r="D388" s="173" t="s">
        <v>2080</v>
      </c>
      <c r="E388" s="176">
        <v>17</v>
      </c>
      <c r="F388" s="176"/>
      <c r="G388" s="176">
        <f t="shared" ref="G388:G393" si="25">F388*E388</f>
        <v>0</v>
      </c>
      <c r="H388" s="173" t="s">
        <v>1522</v>
      </c>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row>
    <row r="389" spans="1:47" outlineLevel="1">
      <c r="A389" s="120">
        <v>338</v>
      </c>
      <c r="B389" s="122">
        <v>0</v>
      </c>
      <c r="C389" s="138" t="s">
        <v>2221</v>
      </c>
      <c r="D389" s="173" t="s">
        <v>2080</v>
      </c>
      <c r="E389" s="176">
        <v>2</v>
      </c>
      <c r="F389" s="176"/>
      <c r="G389" s="176">
        <f t="shared" si="25"/>
        <v>0</v>
      </c>
      <c r="H389" s="173" t="s">
        <v>1522</v>
      </c>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row>
    <row r="390" spans="1:47" outlineLevel="1">
      <c r="A390" s="120">
        <v>339</v>
      </c>
      <c r="B390" s="122">
        <v>0</v>
      </c>
      <c r="C390" s="138" t="s">
        <v>2222</v>
      </c>
      <c r="D390" s="173" t="s">
        <v>2080</v>
      </c>
      <c r="E390" s="176">
        <v>4</v>
      </c>
      <c r="F390" s="176"/>
      <c r="G390" s="176">
        <f t="shared" si="25"/>
        <v>0</v>
      </c>
      <c r="H390" s="173" t="s">
        <v>1522</v>
      </c>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row>
    <row r="391" spans="1:47" outlineLevel="1">
      <c r="A391" s="120">
        <v>340</v>
      </c>
      <c r="B391" s="122">
        <v>0</v>
      </c>
      <c r="C391" s="138" t="s">
        <v>2223</v>
      </c>
      <c r="D391" s="173" t="s">
        <v>2080</v>
      </c>
      <c r="E391" s="176">
        <v>1</v>
      </c>
      <c r="F391" s="176"/>
      <c r="G391" s="176">
        <f t="shared" si="25"/>
        <v>0</v>
      </c>
      <c r="H391" s="173" t="s">
        <v>1522</v>
      </c>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row>
    <row r="392" spans="1:47" outlineLevel="1">
      <c r="A392" s="120">
        <v>341</v>
      </c>
      <c r="B392" s="122">
        <v>0</v>
      </c>
      <c r="C392" s="138" t="s">
        <v>2116</v>
      </c>
      <c r="D392" s="173" t="s">
        <v>179</v>
      </c>
      <c r="E392" s="176">
        <v>1</v>
      </c>
      <c r="F392" s="176"/>
      <c r="G392" s="176">
        <f t="shared" si="25"/>
        <v>0</v>
      </c>
      <c r="H392" s="173" t="s">
        <v>1522</v>
      </c>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row>
    <row r="393" spans="1:47" ht="22.5" outlineLevel="1">
      <c r="A393" s="120">
        <v>342</v>
      </c>
      <c r="B393" s="122">
        <v>0</v>
      </c>
      <c r="C393" s="138" t="s">
        <v>2117</v>
      </c>
      <c r="D393" s="173" t="s">
        <v>179</v>
      </c>
      <c r="E393" s="176">
        <v>3</v>
      </c>
      <c r="F393" s="176"/>
      <c r="G393" s="176">
        <f t="shared" si="25"/>
        <v>0</v>
      </c>
      <c r="H393" s="173" t="s">
        <v>1522</v>
      </c>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row>
    <row r="394" spans="1:47" outlineLevel="1">
      <c r="A394" s="121" t="s">
        <v>121</v>
      </c>
      <c r="B394" s="123" t="s">
        <v>2417</v>
      </c>
      <c r="C394" s="140" t="s">
        <v>2418</v>
      </c>
      <c r="D394" s="174"/>
      <c r="E394" s="177"/>
      <c r="F394" s="177"/>
      <c r="G394" s="177">
        <f>SUM(G395:G409)</f>
        <v>0</v>
      </c>
      <c r="H394" s="174"/>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row>
    <row r="395" spans="1:47" ht="22.5" outlineLevel="1">
      <c r="A395" s="120">
        <v>343</v>
      </c>
      <c r="B395" s="122" t="s">
        <v>2419</v>
      </c>
      <c r="C395" s="138" t="s">
        <v>2293</v>
      </c>
      <c r="D395" s="173" t="s">
        <v>125</v>
      </c>
      <c r="E395" s="176">
        <v>1</v>
      </c>
      <c r="F395" s="176"/>
      <c r="G395" s="176">
        <f t="shared" ref="G395:G403" si="26">F395*E395</f>
        <v>0</v>
      </c>
      <c r="H395" s="173" t="s">
        <v>1522</v>
      </c>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row>
    <row r="396" spans="1:47" outlineLevel="1">
      <c r="A396" s="120">
        <v>344</v>
      </c>
      <c r="B396" s="122" t="s">
        <v>2420</v>
      </c>
      <c r="C396" s="138" t="s">
        <v>2295</v>
      </c>
      <c r="D396" s="173" t="s">
        <v>125</v>
      </c>
      <c r="E396" s="176">
        <v>2</v>
      </c>
      <c r="F396" s="176"/>
      <c r="G396" s="176">
        <f t="shared" si="26"/>
        <v>0</v>
      </c>
      <c r="H396" s="173" t="s">
        <v>1522</v>
      </c>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row>
    <row r="397" spans="1:47" outlineLevel="1">
      <c r="A397" s="120">
        <v>345</v>
      </c>
      <c r="B397" s="122" t="s">
        <v>2421</v>
      </c>
      <c r="C397" s="138" t="s">
        <v>2297</v>
      </c>
      <c r="D397" s="173" t="s">
        <v>125</v>
      </c>
      <c r="E397" s="176">
        <v>1</v>
      </c>
      <c r="F397" s="176"/>
      <c r="G397" s="176">
        <f t="shared" si="26"/>
        <v>0</v>
      </c>
      <c r="H397" s="173" t="s">
        <v>1522</v>
      </c>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row>
    <row r="398" spans="1:47" outlineLevel="1">
      <c r="A398" s="120">
        <v>346</v>
      </c>
      <c r="B398" s="122" t="s">
        <v>2422</v>
      </c>
      <c r="C398" s="138" t="s">
        <v>2270</v>
      </c>
      <c r="D398" s="173" t="s">
        <v>2644</v>
      </c>
      <c r="E398" s="176">
        <v>1</v>
      </c>
      <c r="F398" s="176"/>
      <c r="G398" s="176">
        <f t="shared" si="26"/>
        <v>0</v>
      </c>
      <c r="H398" s="173" t="s">
        <v>1522</v>
      </c>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row>
    <row r="399" spans="1:47" ht="22.5" outlineLevel="1">
      <c r="A399" s="120">
        <v>347</v>
      </c>
      <c r="B399" s="122" t="s">
        <v>2423</v>
      </c>
      <c r="C399" s="138" t="s">
        <v>2300</v>
      </c>
      <c r="D399" s="173" t="s">
        <v>125</v>
      </c>
      <c r="E399" s="176">
        <v>2</v>
      </c>
      <c r="F399" s="176"/>
      <c r="G399" s="176">
        <f t="shared" si="26"/>
        <v>0</v>
      </c>
      <c r="H399" s="173" t="s">
        <v>1522</v>
      </c>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row>
    <row r="400" spans="1:47" outlineLevel="1">
      <c r="A400" s="120">
        <v>348</v>
      </c>
      <c r="B400" s="122" t="s">
        <v>2424</v>
      </c>
      <c r="C400" s="138" t="s">
        <v>2425</v>
      </c>
      <c r="D400" s="173" t="s">
        <v>125</v>
      </c>
      <c r="E400" s="176">
        <v>1</v>
      </c>
      <c r="F400" s="176"/>
      <c r="G400" s="176">
        <f t="shared" si="26"/>
        <v>0</v>
      </c>
      <c r="H400" s="173" t="s">
        <v>1522</v>
      </c>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row>
    <row r="401" spans="1:47" outlineLevel="1">
      <c r="A401" s="120">
        <v>349</v>
      </c>
      <c r="B401" s="122" t="s">
        <v>2426</v>
      </c>
      <c r="C401" s="138" t="s">
        <v>2172</v>
      </c>
      <c r="D401" s="173" t="s">
        <v>125</v>
      </c>
      <c r="E401" s="176">
        <v>2</v>
      </c>
      <c r="F401" s="176"/>
      <c r="G401" s="176">
        <f t="shared" si="26"/>
        <v>0</v>
      </c>
      <c r="H401" s="173" t="s">
        <v>1522</v>
      </c>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row>
    <row r="402" spans="1:47" outlineLevel="1">
      <c r="A402" s="120">
        <v>350</v>
      </c>
      <c r="B402" s="122" t="s">
        <v>2427</v>
      </c>
      <c r="C402" s="138" t="s">
        <v>2206</v>
      </c>
      <c r="D402" s="173" t="s">
        <v>2080</v>
      </c>
      <c r="E402" s="176">
        <v>2</v>
      </c>
      <c r="F402" s="176"/>
      <c r="G402" s="176">
        <f t="shared" si="26"/>
        <v>0</v>
      </c>
      <c r="H402" s="173" t="s">
        <v>1522</v>
      </c>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row>
    <row r="403" spans="1:47" outlineLevel="1">
      <c r="A403" s="120">
        <v>351</v>
      </c>
      <c r="B403" s="122" t="s">
        <v>2428</v>
      </c>
      <c r="C403" s="138" t="s">
        <v>2429</v>
      </c>
      <c r="D403" s="173" t="s">
        <v>125</v>
      </c>
      <c r="E403" s="176">
        <v>2</v>
      </c>
      <c r="F403" s="176"/>
      <c r="G403" s="176">
        <f t="shared" si="26"/>
        <v>0</v>
      </c>
      <c r="H403" s="173" t="s">
        <v>1522</v>
      </c>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row>
    <row r="404" spans="1:47" outlineLevel="1">
      <c r="A404" s="120"/>
      <c r="B404" s="122">
        <v>0</v>
      </c>
      <c r="C404" s="193" t="s">
        <v>2103</v>
      </c>
      <c r="D404" s="173">
        <v>0</v>
      </c>
      <c r="E404" s="176">
        <v>0</v>
      </c>
      <c r="F404" s="176"/>
      <c r="G404" s="176"/>
      <c r="H404" s="173"/>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row>
    <row r="405" spans="1:47" outlineLevel="1">
      <c r="A405" s="120">
        <v>352</v>
      </c>
      <c r="B405" s="122">
        <v>0</v>
      </c>
      <c r="C405" s="138" t="s">
        <v>2107</v>
      </c>
      <c r="D405" s="173" t="s">
        <v>2080</v>
      </c>
      <c r="E405" s="176">
        <v>3</v>
      </c>
      <c r="F405" s="176"/>
      <c r="G405" s="176">
        <f t="shared" ref="G405:G409" si="27">F405*E405</f>
        <v>0</v>
      </c>
      <c r="H405" s="173" t="s">
        <v>1522</v>
      </c>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row>
    <row r="406" spans="1:47" outlineLevel="1">
      <c r="A406" s="120">
        <v>353</v>
      </c>
      <c r="B406" s="122">
        <v>0</v>
      </c>
      <c r="C406" s="138" t="s">
        <v>2223</v>
      </c>
      <c r="D406" s="173" t="s">
        <v>2080</v>
      </c>
      <c r="E406" s="176">
        <v>3</v>
      </c>
      <c r="F406" s="176"/>
      <c r="G406" s="176">
        <f t="shared" si="27"/>
        <v>0</v>
      </c>
      <c r="H406" s="173" t="s">
        <v>1522</v>
      </c>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row>
    <row r="407" spans="1:47" outlineLevel="1">
      <c r="A407" s="120">
        <v>354</v>
      </c>
      <c r="B407" s="122">
        <v>0</v>
      </c>
      <c r="C407" s="138" t="s">
        <v>2116</v>
      </c>
      <c r="D407" s="173" t="s">
        <v>179</v>
      </c>
      <c r="E407" s="176">
        <v>2</v>
      </c>
      <c r="F407" s="176"/>
      <c r="G407" s="176">
        <f t="shared" si="27"/>
        <v>0</v>
      </c>
      <c r="H407" s="173" t="s">
        <v>1522</v>
      </c>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row>
    <row r="408" spans="1:47" outlineLevel="1">
      <c r="A408" s="120">
        <v>355</v>
      </c>
      <c r="B408" s="122">
        <v>0</v>
      </c>
      <c r="C408" s="138" t="s">
        <v>2238</v>
      </c>
      <c r="D408" s="173" t="s">
        <v>179</v>
      </c>
      <c r="E408" s="176">
        <v>1</v>
      </c>
      <c r="F408" s="176"/>
      <c r="G408" s="176">
        <f t="shared" si="27"/>
        <v>0</v>
      </c>
      <c r="H408" s="173" t="s">
        <v>1522</v>
      </c>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row>
    <row r="409" spans="1:47" ht="22.5" outlineLevel="1">
      <c r="A409" s="120">
        <v>356</v>
      </c>
      <c r="B409" s="122">
        <v>0</v>
      </c>
      <c r="C409" s="138" t="s">
        <v>2117</v>
      </c>
      <c r="D409" s="173" t="s">
        <v>179</v>
      </c>
      <c r="E409" s="176">
        <v>3</v>
      </c>
      <c r="F409" s="176"/>
      <c r="G409" s="176">
        <f t="shared" si="27"/>
        <v>0</v>
      </c>
      <c r="H409" s="173" t="s">
        <v>1522</v>
      </c>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row>
    <row r="410" spans="1:47" outlineLevel="1">
      <c r="A410" s="121" t="s">
        <v>121</v>
      </c>
      <c r="B410" s="123" t="s">
        <v>2430</v>
      </c>
      <c r="C410" s="140" t="s">
        <v>2431</v>
      </c>
      <c r="D410" s="174"/>
      <c r="E410" s="177"/>
      <c r="F410" s="177"/>
      <c r="G410" s="177">
        <f>SUM(G411:G428)</f>
        <v>0</v>
      </c>
      <c r="H410" s="174"/>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row>
    <row r="411" spans="1:47" ht="22.5" outlineLevel="1">
      <c r="A411" s="120">
        <v>357</v>
      </c>
      <c r="B411" s="122" t="s">
        <v>2432</v>
      </c>
      <c r="C411" s="138" t="s">
        <v>2293</v>
      </c>
      <c r="D411" s="173" t="s">
        <v>125</v>
      </c>
      <c r="E411" s="176">
        <v>1</v>
      </c>
      <c r="F411" s="176"/>
      <c r="G411" s="176">
        <f t="shared" ref="G411:G422" si="28">F411*E411</f>
        <v>0</v>
      </c>
      <c r="H411" s="173" t="s">
        <v>1522</v>
      </c>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row>
    <row r="412" spans="1:47" outlineLevel="1">
      <c r="A412" s="120">
        <v>358</v>
      </c>
      <c r="B412" s="122" t="s">
        <v>2433</v>
      </c>
      <c r="C412" s="138" t="s">
        <v>2295</v>
      </c>
      <c r="D412" s="173" t="s">
        <v>125</v>
      </c>
      <c r="E412" s="176">
        <v>2</v>
      </c>
      <c r="F412" s="176"/>
      <c r="G412" s="176">
        <f t="shared" si="28"/>
        <v>0</v>
      </c>
      <c r="H412" s="173" t="s">
        <v>1522</v>
      </c>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row>
    <row r="413" spans="1:47" outlineLevel="1">
      <c r="A413" s="120">
        <v>359</v>
      </c>
      <c r="B413" s="122" t="s">
        <v>2434</v>
      </c>
      <c r="C413" s="138" t="s">
        <v>2297</v>
      </c>
      <c r="D413" s="173" t="s">
        <v>125</v>
      </c>
      <c r="E413" s="176">
        <v>1</v>
      </c>
      <c r="F413" s="176"/>
      <c r="G413" s="176">
        <f t="shared" si="28"/>
        <v>0</v>
      </c>
      <c r="H413" s="173" t="s">
        <v>1522</v>
      </c>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row>
    <row r="414" spans="1:47" outlineLevel="1">
      <c r="A414" s="120">
        <v>360</v>
      </c>
      <c r="B414" s="122" t="s">
        <v>2435</v>
      </c>
      <c r="C414" s="138" t="s">
        <v>2270</v>
      </c>
      <c r="D414" s="173" t="s">
        <v>2644</v>
      </c>
      <c r="E414" s="176">
        <v>1</v>
      </c>
      <c r="F414" s="176"/>
      <c r="G414" s="176">
        <f t="shared" si="28"/>
        <v>0</v>
      </c>
      <c r="H414" s="173" t="s">
        <v>1522</v>
      </c>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row>
    <row r="415" spans="1:47" ht="22.5" outlineLevel="1">
      <c r="A415" s="120">
        <v>361</v>
      </c>
      <c r="B415" s="122" t="s">
        <v>2436</v>
      </c>
      <c r="C415" s="138" t="s">
        <v>2300</v>
      </c>
      <c r="D415" s="173" t="s">
        <v>125</v>
      </c>
      <c r="E415" s="176">
        <v>2</v>
      </c>
      <c r="F415" s="176"/>
      <c r="G415" s="176">
        <f t="shared" si="28"/>
        <v>0</v>
      </c>
      <c r="H415" s="173" t="s">
        <v>1522</v>
      </c>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row>
    <row r="416" spans="1:47" outlineLevel="1">
      <c r="A416" s="120">
        <v>362</v>
      </c>
      <c r="B416" s="122" t="s">
        <v>2437</v>
      </c>
      <c r="C416" s="138" t="s">
        <v>2438</v>
      </c>
      <c r="D416" s="173" t="s">
        <v>125</v>
      </c>
      <c r="E416" s="176">
        <v>1</v>
      </c>
      <c r="F416" s="176"/>
      <c r="G416" s="176">
        <f t="shared" si="28"/>
        <v>0</v>
      </c>
      <c r="H416" s="173" t="s">
        <v>1522</v>
      </c>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row>
    <row r="417" spans="1:47" outlineLevel="1">
      <c r="A417" s="120">
        <v>363</v>
      </c>
      <c r="B417" s="122" t="s">
        <v>2439</v>
      </c>
      <c r="C417" s="138" t="s">
        <v>2043</v>
      </c>
      <c r="D417" s="173" t="s">
        <v>125</v>
      </c>
      <c r="E417" s="176">
        <v>2</v>
      </c>
      <c r="F417" s="176"/>
      <c r="G417" s="176">
        <f t="shared" si="28"/>
        <v>0</v>
      </c>
      <c r="H417" s="173" t="s">
        <v>1522</v>
      </c>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row>
    <row r="418" spans="1:47" outlineLevel="1">
      <c r="A418" s="120">
        <v>364</v>
      </c>
      <c r="B418" s="122" t="s">
        <v>2440</v>
      </c>
      <c r="C418" s="138" t="s">
        <v>2170</v>
      </c>
      <c r="D418" s="173" t="s">
        <v>125</v>
      </c>
      <c r="E418" s="176">
        <v>1</v>
      </c>
      <c r="F418" s="176"/>
      <c r="G418" s="176">
        <f t="shared" si="28"/>
        <v>0</v>
      </c>
      <c r="H418" s="173" t="s">
        <v>1522</v>
      </c>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row>
    <row r="419" spans="1:47" outlineLevel="1">
      <c r="A419" s="120">
        <v>365</v>
      </c>
      <c r="B419" s="122" t="s">
        <v>2441</v>
      </c>
      <c r="C419" s="138" t="s">
        <v>2082</v>
      </c>
      <c r="D419" s="173" t="s">
        <v>2080</v>
      </c>
      <c r="E419" s="176">
        <v>2</v>
      </c>
      <c r="F419" s="176"/>
      <c r="G419" s="176">
        <f t="shared" si="28"/>
        <v>0</v>
      </c>
      <c r="H419" s="173" t="s">
        <v>1522</v>
      </c>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row>
    <row r="420" spans="1:47" outlineLevel="1">
      <c r="A420" s="120">
        <v>366</v>
      </c>
      <c r="B420" s="122" t="s">
        <v>2442</v>
      </c>
      <c r="C420" s="138" t="s">
        <v>2084</v>
      </c>
      <c r="D420" s="173" t="s">
        <v>2080</v>
      </c>
      <c r="E420" s="176">
        <v>1</v>
      </c>
      <c r="F420" s="176"/>
      <c r="G420" s="176">
        <f t="shared" si="28"/>
        <v>0</v>
      </c>
      <c r="H420" s="173" t="s">
        <v>1522</v>
      </c>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row>
    <row r="421" spans="1:47" outlineLevel="1">
      <c r="A421" s="120">
        <v>367</v>
      </c>
      <c r="B421" s="122" t="s">
        <v>2443</v>
      </c>
      <c r="C421" s="138" t="s">
        <v>2211</v>
      </c>
      <c r="D421" s="173" t="s">
        <v>125</v>
      </c>
      <c r="E421" s="176">
        <v>2</v>
      </c>
      <c r="F421" s="176"/>
      <c r="G421" s="176">
        <f t="shared" si="28"/>
        <v>0</v>
      </c>
      <c r="H421" s="173" t="s">
        <v>1522</v>
      </c>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row>
    <row r="422" spans="1:47" outlineLevel="1">
      <c r="A422" s="120">
        <v>368</v>
      </c>
      <c r="B422" s="122" t="s">
        <v>2444</v>
      </c>
      <c r="C422" s="138" t="s">
        <v>2352</v>
      </c>
      <c r="D422" s="173" t="s">
        <v>125</v>
      </c>
      <c r="E422" s="176">
        <v>2</v>
      </c>
      <c r="F422" s="176"/>
      <c r="G422" s="176">
        <f t="shared" si="28"/>
        <v>0</v>
      </c>
      <c r="H422" s="173" t="s">
        <v>1522</v>
      </c>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row>
    <row r="423" spans="1:47" outlineLevel="1">
      <c r="A423" s="120"/>
      <c r="B423" s="122">
        <v>0</v>
      </c>
      <c r="C423" s="193" t="s">
        <v>2103</v>
      </c>
      <c r="D423" s="173">
        <v>0</v>
      </c>
      <c r="E423" s="176">
        <v>0</v>
      </c>
      <c r="F423" s="176"/>
      <c r="G423" s="176"/>
      <c r="H423" s="173"/>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row>
    <row r="424" spans="1:47" outlineLevel="1">
      <c r="A424" s="120">
        <v>369</v>
      </c>
      <c r="B424" s="122">
        <v>0</v>
      </c>
      <c r="C424" s="138" t="s">
        <v>2221</v>
      </c>
      <c r="D424" s="173" t="s">
        <v>2080</v>
      </c>
      <c r="E424" s="176">
        <v>5</v>
      </c>
      <c r="F424" s="176"/>
      <c r="G424" s="176">
        <f t="shared" ref="G424:G425" si="29">F424*E424</f>
        <v>0</v>
      </c>
      <c r="H424" s="173" t="s">
        <v>1522</v>
      </c>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row>
    <row r="425" spans="1:47" outlineLevel="1">
      <c r="A425" s="120">
        <v>370</v>
      </c>
      <c r="B425" s="122">
        <v>0</v>
      </c>
      <c r="C425" s="138" t="s">
        <v>2354</v>
      </c>
      <c r="D425" s="173" t="s">
        <v>2080</v>
      </c>
      <c r="E425" s="176">
        <v>6</v>
      </c>
      <c r="F425" s="176"/>
      <c r="G425" s="176">
        <f t="shared" si="29"/>
        <v>0</v>
      </c>
      <c r="H425" s="173" t="s">
        <v>1522</v>
      </c>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row>
    <row r="426" spans="1:47" outlineLevel="1">
      <c r="A426" s="120">
        <v>371</v>
      </c>
      <c r="B426" s="122">
        <v>0</v>
      </c>
      <c r="C426" s="138" t="s">
        <v>2116</v>
      </c>
      <c r="D426" s="173" t="s">
        <v>179</v>
      </c>
      <c r="E426" s="176">
        <v>2</v>
      </c>
      <c r="F426" s="176"/>
      <c r="G426" s="176">
        <f t="shared" ref="G426:G428" si="30">F426*E426</f>
        <v>0</v>
      </c>
      <c r="H426" s="173" t="s">
        <v>1522</v>
      </c>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row>
    <row r="427" spans="1:47" outlineLevel="1">
      <c r="A427" s="120">
        <v>372</v>
      </c>
      <c r="B427" s="122">
        <v>0</v>
      </c>
      <c r="C427" s="138" t="s">
        <v>2238</v>
      </c>
      <c r="D427" s="173" t="s">
        <v>179</v>
      </c>
      <c r="E427" s="176">
        <v>1</v>
      </c>
      <c r="F427" s="176"/>
      <c r="G427" s="176">
        <f t="shared" si="30"/>
        <v>0</v>
      </c>
      <c r="H427" s="173" t="s">
        <v>1522</v>
      </c>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row>
    <row r="428" spans="1:47" ht="22.5" outlineLevel="1">
      <c r="A428" s="120">
        <v>373</v>
      </c>
      <c r="B428" s="122">
        <v>0</v>
      </c>
      <c r="C428" s="138" t="s">
        <v>2117</v>
      </c>
      <c r="D428" s="173" t="s">
        <v>179</v>
      </c>
      <c r="E428" s="176">
        <v>3</v>
      </c>
      <c r="F428" s="176"/>
      <c r="G428" s="176">
        <f t="shared" si="30"/>
        <v>0</v>
      </c>
      <c r="H428" s="173" t="s">
        <v>1522</v>
      </c>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row>
    <row r="429" spans="1:47" outlineLevel="1">
      <c r="A429" s="121" t="s">
        <v>121</v>
      </c>
      <c r="B429" s="123" t="s">
        <v>2445</v>
      </c>
      <c r="C429" s="140" t="s">
        <v>2446</v>
      </c>
      <c r="D429" s="174"/>
      <c r="E429" s="177"/>
      <c r="F429" s="177"/>
      <c r="G429" s="177">
        <f>SUM(G430:G449)</f>
        <v>0</v>
      </c>
      <c r="H429" s="17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row>
    <row r="430" spans="1:47" ht="22.5" outlineLevel="1">
      <c r="A430" s="120"/>
      <c r="B430" s="122">
        <v>0</v>
      </c>
      <c r="C430" s="138" t="s">
        <v>2447</v>
      </c>
      <c r="D430" s="173">
        <v>0</v>
      </c>
      <c r="E430" s="176">
        <v>0</v>
      </c>
      <c r="F430" s="176"/>
      <c r="G430" s="176"/>
      <c r="H430" s="173"/>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row>
    <row r="431" spans="1:47" outlineLevel="1">
      <c r="A431" s="120"/>
      <c r="B431" s="122">
        <v>0</v>
      </c>
      <c r="C431" s="138">
        <v>0</v>
      </c>
      <c r="D431" s="173">
        <v>0</v>
      </c>
      <c r="E431" s="176">
        <v>0</v>
      </c>
      <c r="F431" s="176"/>
      <c r="G431" s="176"/>
      <c r="H431" s="173"/>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row>
    <row r="432" spans="1:47" ht="22.5" outlineLevel="1">
      <c r="A432" s="120">
        <v>374</v>
      </c>
      <c r="B432" s="122" t="s">
        <v>2448</v>
      </c>
      <c r="C432" s="138" t="s">
        <v>2293</v>
      </c>
      <c r="D432" s="173" t="s">
        <v>125</v>
      </c>
      <c r="E432" s="176">
        <v>1</v>
      </c>
      <c r="F432" s="176"/>
      <c r="G432" s="176">
        <f t="shared" ref="G432:G440" si="31">F432*E432</f>
        <v>0</v>
      </c>
      <c r="H432" s="173" t="s">
        <v>1522</v>
      </c>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row>
    <row r="433" spans="1:47" outlineLevel="1">
      <c r="A433" s="120">
        <v>375</v>
      </c>
      <c r="B433" s="122" t="s">
        <v>2449</v>
      </c>
      <c r="C433" s="138" t="s">
        <v>2295</v>
      </c>
      <c r="D433" s="173" t="s">
        <v>125</v>
      </c>
      <c r="E433" s="176">
        <v>2</v>
      </c>
      <c r="F433" s="176"/>
      <c r="G433" s="176">
        <f t="shared" si="31"/>
        <v>0</v>
      </c>
      <c r="H433" s="173" t="s">
        <v>1522</v>
      </c>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row>
    <row r="434" spans="1:47" outlineLevel="1">
      <c r="A434" s="120">
        <v>376</v>
      </c>
      <c r="B434" s="122" t="s">
        <v>2450</v>
      </c>
      <c r="C434" s="138" t="s">
        <v>2297</v>
      </c>
      <c r="D434" s="173" t="s">
        <v>125</v>
      </c>
      <c r="E434" s="176">
        <v>1</v>
      </c>
      <c r="F434" s="176"/>
      <c r="G434" s="176">
        <f t="shared" si="31"/>
        <v>0</v>
      </c>
      <c r="H434" s="173" t="s">
        <v>1522</v>
      </c>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row>
    <row r="435" spans="1:47" outlineLevel="1">
      <c r="A435" s="120">
        <v>377</v>
      </c>
      <c r="B435" s="122" t="s">
        <v>2451</v>
      </c>
      <c r="C435" s="138" t="s">
        <v>2270</v>
      </c>
      <c r="D435" s="173" t="s">
        <v>2644</v>
      </c>
      <c r="E435" s="176">
        <v>1</v>
      </c>
      <c r="F435" s="176"/>
      <c r="G435" s="176">
        <f t="shared" si="31"/>
        <v>0</v>
      </c>
      <c r="H435" s="173" t="s">
        <v>1522</v>
      </c>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row>
    <row r="436" spans="1:47" ht="22.5" outlineLevel="1">
      <c r="A436" s="120">
        <v>378</v>
      </c>
      <c r="B436" s="122" t="s">
        <v>2452</v>
      </c>
      <c r="C436" s="138" t="s">
        <v>2300</v>
      </c>
      <c r="D436" s="173" t="s">
        <v>125</v>
      </c>
      <c r="E436" s="176">
        <v>2</v>
      </c>
      <c r="F436" s="176"/>
      <c r="G436" s="176">
        <f t="shared" si="31"/>
        <v>0</v>
      </c>
      <c r="H436" s="173" t="s">
        <v>1522</v>
      </c>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row>
    <row r="437" spans="1:47" outlineLevel="1">
      <c r="A437" s="120">
        <v>379</v>
      </c>
      <c r="B437" s="122" t="s">
        <v>2453</v>
      </c>
      <c r="C437" s="138" t="s">
        <v>2381</v>
      </c>
      <c r="D437" s="173" t="s">
        <v>125</v>
      </c>
      <c r="E437" s="176">
        <v>1</v>
      </c>
      <c r="F437" s="176"/>
      <c r="G437" s="176">
        <f t="shared" si="31"/>
        <v>0</v>
      </c>
      <c r="H437" s="173" t="s">
        <v>1522</v>
      </c>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row>
    <row r="438" spans="1:47" outlineLevel="1">
      <c r="A438" s="120">
        <v>380</v>
      </c>
      <c r="B438" s="122" t="s">
        <v>2454</v>
      </c>
      <c r="C438" s="138" t="s">
        <v>2172</v>
      </c>
      <c r="D438" s="173" t="s">
        <v>125</v>
      </c>
      <c r="E438" s="176">
        <v>2</v>
      </c>
      <c r="F438" s="176"/>
      <c r="G438" s="176">
        <f t="shared" si="31"/>
        <v>0</v>
      </c>
      <c r="H438" s="173" t="s">
        <v>1522</v>
      </c>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row>
    <row r="439" spans="1:47" outlineLevel="1">
      <c r="A439" s="120">
        <v>381</v>
      </c>
      <c r="B439" s="122" t="s">
        <v>2455</v>
      </c>
      <c r="C439" s="138" t="s">
        <v>2206</v>
      </c>
      <c r="D439" s="173" t="s">
        <v>2080</v>
      </c>
      <c r="E439" s="176">
        <v>2</v>
      </c>
      <c r="F439" s="176"/>
      <c r="G439" s="176">
        <f t="shared" si="31"/>
        <v>0</v>
      </c>
      <c r="H439" s="173" t="s">
        <v>1522</v>
      </c>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row>
    <row r="440" spans="1:47" outlineLevel="1">
      <c r="A440" s="120">
        <v>382</v>
      </c>
      <c r="B440" s="122" t="s">
        <v>2456</v>
      </c>
      <c r="C440" s="138" t="s">
        <v>2215</v>
      </c>
      <c r="D440" s="173" t="s">
        <v>125</v>
      </c>
      <c r="E440" s="176">
        <v>2</v>
      </c>
      <c r="F440" s="176"/>
      <c r="G440" s="176">
        <f t="shared" si="31"/>
        <v>0</v>
      </c>
      <c r="H440" s="173" t="s">
        <v>1522</v>
      </c>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row>
    <row r="441" spans="1:47" outlineLevel="1">
      <c r="A441" s="120"/>
      <c r="B441" s="122">
        <v>0</v>
      </c>
      <c r="C441" s="193" t="s">
        <v>2103</v>
      </c>
      <c r="D441" s="173">
        <v>0</v>
      </c>
      <c r="E441" s="176">
        <v>0</v>
      </c>
      <c r="F441" s="176"/>
      <c r="G441" s="176"/>
      <c r="H441" s="173"/>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row>
    <row r="442" spans="1:47" outlineLevel="1">
      <c r="A442" s="120">
        <v>383</v>
      </c>
      <c r="B442" s="122">
        <v>0</v>
      </c>
      <c r="C442" s="138" t="s">
        <v>2221</v>
      </c>
      <c r="D442" s="173" t="s">
        <v>2080</v>
      </c>
      <c r="E442" s="176">
        <v>2</v>
      </c>
      <c r="F442" s="176"/>
      <c r="G442" s="176">
        <f t="shared" ref="G442:G444" si="32">F442*E442</f>
        <v>0</v>
      </c>
      <c r="H442" s="173" t="s">
        <v>1522</v>
      </c>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row>
    <row r="443" spans="1:47" outlineLevel="1">
      <c r="A443" s="120">
        <v>384</v>
      </c>
      <c r="B443" s="122">
        <v>0</v>
      </c>
      <c r="C443" s="138" t="s">
        <v>2457</v>
      </c>
      <c r="D443" s="173" t="s">
        <v>2080</v>
      </c>
      <c r="E443" s="176">
        <v>1</v>
      </c>
      <c r="F443" s="176"/>
      <c r="G443" s="176">
        <f t="shared" si="32"/>
        <v>0</v>
      </c>
      <c r="H443" s="173" t="s">
        <v>1522</v>
      </c>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row>
    <row r="444" spans="1:47" outlineLevel="1">
      <c r="A444" s="120">
        <v>385</v>
      </c>
      <c r="B444" s="122">
        <v>0</v>
      </c>
      <c r="C444" s="138" t="s">
        <v>2458</v>
      </c>
      <c r="D444" s="173" t="s">
        <v>2080</v>
      </c>
      <c r="E444" s="176">
        <v>9</v>
      </c>
      <c r="F444" s="176"/>
      <c r="G444" s="176">
        <f t="shared" si="32"/>
        <v>0</v>
      </c>
      <c r="H444" s="173" t="s">
        <v>1522</v>
      </c>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row>
    <row r="445" spans="1:47" ht="22.5" outlineLevel="1">
      <c r="A445" s="120"/>
      <c r="B445" s="122">
        <v>0</v>
      </c>
      <c r="C445" s="193" t="s">
        <v>2109</v>
      </c>
      <c r="D445" s="173">
        <v>0</v>
      </c>
      <c r="E445" s="176">
        <v>0</v>
      </c>
      <c r="F445" s="176"/>
      <c r="G445" s="176"/>
      <c r="H445" s="173"/>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row>
    <row r="446" spans="1:47" outlineLevel="1">
      <c r="A446" s="120">
        <v>386</v>
      </c>
      <c r="B446" s="122">
        <v>0</v>
      </c>
      <c r="C446" s="138" t="s">
        <v>2110</v>
      </c>
      <c r="D446" s="173" t="s">
        <v>2080</v>
      </c>
      <c r="E446" s="176">
        <v>10</v>
      </c>
      <c r="F446" s="176"/>
      <c r="G446" s="176">
        <f t="shared" ref="G446" si="33">F446*E446</f>
        <v>0</v>
      </c>
      <c r="H446" s="173" t="s">
        <v>1522</v>
      </c>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row>
    <row r="447" spans="1:47" outlineLevel="1">
      <c r="A447" s="120">
        <v>387</v>
      </c>
      <c r="B447" s="122">
        <v>0</v>
      </c>
      <c r="C447" s="138" t="s">
        <v>2116</v>
      </c>
      <c r="D447" s="173" t="s">
        <v>179</v>
      </c>
      <c r="E447" s="176">
        <v>5</v>
      </c>
      <c r="F447" s="176"/>
      <c r="G447" s="176">
        <f t="shared" ref="G447:G449" si="34">F447*E447</f>
        <v>0</v>
      </c>
      <c r="H447" s="173" t="s">
        <v>1522</v>
      </c>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row>
    <row r="448" spans="1:47" outlineLevel="1">
      <c r="A448" s="120">
        <v>388</v>
      </c>
      <c r="B448" s="122">
        <v>0</v>
      </c>
      <c r="C448" s="138" t="s">
        <v>2238</v>
      </c>
      <c r="D448" s="173" t="s">
        <v>179</v>
      </c>
      <c r="E448" s="176">
        <v>4</v>
      </c>
      <c r="F448" s="176"/>
      <c r="G448" s="176">
        <f t="shared" si="34"/>
        <v>0</v>
      </c>
      <c r="H448" s="173" t="s">
        <v>1522</v>
      </c>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row>
    <row r="449" spans="1:47" ht="22.5" outlineLevel="1">
      <c r="A449" s="120">
        <v>389</v>
      </c>
      <c r="B449" s="122">
        <v>0</v>
      </c>
      <c r="C449" s="138" t="s">
        <v>2117</v>
      </c>
      <c r="D449" s="173" t="s">
        <v>179</v>
      </c>
      <c r="E449" s="176">
        <v>3</v>
      </c>
      <c r="F449" s="176"/>
      <c r="G449" s="176">
        <f t="shared" si="34"/>
        <v>0</v>
      </c>
      <c r="H449" s="173" t="s">
        <v>1522</v>
      </c>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row>
    <row r="450" spans="1:47" outlineLevel="1">
      <c r="A450" s="121" t="s">
        <v>121</v>
      </c>
      <c r="B450" s="123" t="s">
        <v>2459</v>
      </c>
      <c r="C450" s="140" t="s">
        <v>2460</v>
      </c>
      <c r="D450" s="174"/>
      <c r="E450" s="177"/>
      <c r="F450" s="177"/>
      <c r="G450" s="177">
        <f>SUM(G451:G464)</f>
        <v>0</v>
      </c>
      <c r="H450" s="17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row>
    <row r="451" spans="1:47" ht="22.5" outlineLevel="1">
      <c r="A451" s="120"/>
      <c r="B451" s="122">
        <v>0</v>
      </c>
      <c r="C451" s="138" t="s">
        <v>2447</v>
      </c>
      <c r="D451" s="173">
        <v>0</v>
      </c>
      <c r="E451" s="176">
        <v>0</v>
      </c>
      <c r="F451" s="176"/>
      <c r="G451" s="176"/>
      <c r="H451" s="173"/>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row>
    <row r="452" spans="1:47" outlineLevel="1">
      <c r="A452" s="120"/>
      <c r="B452" s="122">
        <v>0</v>
      </c>
      <c r="C452" s="138">
        <v>0</v>
      </c>
      <c r="D452" s="173">
        <v>0</v>
      </c>
      <c r="E452" s="176">
        <v>0</v>
      </c>
      <c r="F452" s="176"/>
      <c r="G452" s="176"/>
      <c r="H452" s="173"/>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row>
    <row r="453" spans="1:47" ht="22.5" outlineLevel="1">
      <c r="A453" s="120">
        <v>390</v>
      </c>
      <c r="B453" s="122" t="s">
        <v>2461</v>
      </c>
      <c r="C453" s="138" t="s">
        <v>2293</v>
      </c>
      <c r="D453" s="173" t="s">
        <v>125</v>
      </c>
      <c r="E453" s="176">
        <v>1</v>
      </c>
      <c r="F453" s="176"/>
      <c r="G453" s="176">
        <f t="shared" ref="G453:G460" si="35">F453*E453</f>
        <v>0</v>
      </c>
      <c r="H453" s="173" t="s">
        <v>1522</v>
      </c>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row>
    <row r="454" spans="1:47" outlineLevel="1">
      <c r="A454" s="120">
        <v>391</v>
      </c>
      <c r="B454" s="122" t="s">
        <v>2462</v>
      </c>
      <c r="C454" s="138" t="s">
        <v>2295</v>
      </c>
      <c r="D454" s="173" t="s">
        <v>125</v>
      </c>
      <c r="E454" s="176">
        <v>2</v>
      </c>
      <c r="F454" s="176"/>
      <c r="G454" s="176">
        <f t="shared" si="35"/>
        <v>0</v>
      </c>
      <c r="H454" s="173" t="s">
        <v>1522</v>
      </c>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row>
    <row r="455" spans="1:47" outlineLevel="1">
      <c r="A455" s="120">
        <v>392</v>
      </c>
      <c r="B455" s="122" t="s">
        <v>2463</v>
      </c>
      <c r="C455" s="138" t="s">
        <v>2297</v>
      </c>
      <c r="D455" s="173" t="s">
        <v>125</v>
      </c>
      <c r="E455" s="176">
        <v>1</v>
      </c>
      <c r="F455" s="176"/>
      <c r="G455" s="176">
        <f t="shared" si="35"/>
        <v>0</v>
      </c>
      <c r="H455" s="173" t="s">
        <v>1522</v>
      </c>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row>
    <row r="456" spans="1:47" outlineLevel="1">
      <c r="A456" s="120">
        <v>393</v>
      </c>
      <c r="B456" s="122" t="s">
        <v>2464</v>
      </c>
      <c r="C456" s="138" t="s">
        <v>2270</v>
      </c>
      <c r="D456" s="173" t="s">
        <v>2644</v>
      </c>
      <c r="E456" s="176">
        <v>1</v>
      </c>
      <c r="F456" s="176"/>
      <c r="G456" s="176">
        <f t="shared" si="35"/>
        <v>0</v>
      </c>
      <c r="H456" s="173" t="s">
        <v>1522</v>
      </c>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row>
    <row r="457" spans="1:47" ht="22.5" outlineLevel="1">
      <c r="A457" s="120">
        <v>394</v>
      </c>
      <c r="B457" s="122" t="s">
        <v>2465</v>
      </c>
      <c r="C457" s="138" t="s">
        <v>2300</v>
      </c>
      <c r="D457" s="173" t="s">
        <v>125</v>
      </c>
      <c r="E457" s="176">
        <v>2</v>
      </c>
      <c r="F457" s="176"/>
      <c r="G457" s="176">
        <f t="shared" si="35"/>
        <v>0</v>
      </c>
      <c r="H457" s="173" t="s">
        <v>1522</v>
      </c>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row>
    <row r="458" spans="1:47" outlineLevel="1">
      <c r="A458" s="120">
        <v>395</v>
      </c>
      <c r="B458" s="122" t="s">
        <v>2466</v>
      </c>
      <c r="C458" s="138" t="s">
        <v>2172</v>
      </c>
      <c r="D458" s="173" t="s">
        <v>125</v>
      </c>
      <c r="E458" s="176">
        <v>2</v>
      </c>
      <c r="F458" s="176"/>
      <c r="G458" s="176">
        <f t="shared" si="35"/>
        <v>0</v>
      </c>
      <c r="H458" s="173" t="s">
        <v>1522</v>
      </c>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row>
    <row r="459" spans="1:47" outlineLevel="1">
      <c r="A459" s="120">
        <v>396</v>
      </c>
      <c r="B459" s="122" t="s">
        <v>2467</v>
      </c>
      <c r="C459" s="138" t="s">
        <v>2206</v>
      </c>
      <c r="D459" s="173" t="s">
        <v>2080</v>
      </c>
      <c r="E459" s="176">
        <v>2</v>
      </c>
      <c r="F459" s="176"/>
      <c r="G459" s="176">
        <f t="shared" si="35"/>
        <v>0</v>
      </c>
      <c r="H459" s="173" t="s">
        <v>1522</v>
      </c>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row>
    <row r="460" spans="1:47" outlineLevel="1">
      <c r="A460" s="120">
        <v>397</v>
      </c>
      <c r="B460" s="122" t="s">
        <v>2468</v>
      </c>
      <c r="C460" s="138" t="s">
        <v>2215</v>
      </c>
      <c r="D460" s="173" t="s">
        <v>125</v>
      </c>
      <c r="E460" s="176">
        <v>2</v>
      </c>
      <c r="F460" s="176"/>
      <c r="G460" s="176">
        <f t="shared" si="35"/>
        <v>0</v>
      </c>
      <c r="H460" s="173" t="s">
        <v>1522</v>
      </c>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row>
    <row r="461" spans="1:47" outlineLevel="1">
      <c r="A461" s="120"/>
      <c r="B461" s="122">
        <v>0</v>
      </c>
      <c r="C461" s="193" t="s">
        <v>2103</v>
      </c>
      <c r="D461" s="173">
        <v>0</v>
      </c>
      <c r="E461" s="176">
        <v>0</v>
      </c>
      <c r="F461" s="176"/>
      <c r="G461" s="176"/>
      <c r="H461" s="173"/>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row>
    <row r="462" spans="1:47" outlineLevel="1">
      <c r="A462" s="120">
        <v>398</v>
      </c>
      <c r="B462" s="122">
        <v>0</v>
      </c>
      <c r="C462" s="138" t="s">
        <v>2354</v>
      </c>
      <c r="D462" s="173" t="s">
        <v>2080</v>
      </c>
      <c r="E462" s="176">
        <v>3</v>
      </c>
      <c r="F462" s="176"/>
      <c r="G462" s="176">
        <f t="shared" ref="G462:G464" si="36">F462*E462</f>
        <v>0</v>
      </c>
      <c r="H462" s="173" t="s">
        <v>1522</v>
      </c>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row>
    <row r="463" spans="1:47" outlineLevel="1">
      <c r="A463" s="120">
        <v>399</v>
      </c>
      <c r="B463" s="122">
        <v>0</v>
      </c>
      <c r="C463" s="138" t="s">
        <v>2458</v>
      </c>
      <c r="D463" s="173" t="s">
        <v>2080</v>
      </c>
      <c r="E463" s="176">
        <v>6</v>
      </c>
      <c r="F463" s="176"/>
      <c r="G463" s="176">
        <f t="shared" si="36"/>
        <v>0</v>
      </c>
      <c r="H463" s="173" t="s">
        <v>1522</v>
      </c>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row>
    <row r="464" spans="1:47" ht="22.5" outlineLevel="1">
      <c r="A464" s="120">
        <v>400</v>
      </c>
      <c r="B464" s="122">
        <v>0</v>
      </c>
      <c r="C464" s="138" t="s">
        <v>2117</v>
      </c>
      <c r="D464" s="173" t="s">
        <v>179</v>
      </c>
      <c r="E464" s="176">
        <v>3</v>
      </c>
      <c r="F464" s="176"/>
      <c r="G464" s="176">
        <f t="shared" si="36"/>
        <v>0</v>
      </c>
      <c r="H464" s="173" t="s">
        <v>1522</v>
      </c>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row>
    <row r="465" spans="1:47" outlineLevel="1">
      <c r="A465" s="121" t="s">
        <v>121</v>
      </c>
      <c r="B465" s="123" t="s">
        <v>2469</v>
      </c>
      <c r="C465" s="140" t="s">
        <v>2470</v>
      </c>
      <c r="D465" s="174"/>
      <c r="E465" s="177"/>
      <c r="F465" s="177"/>
      <c r="G465" s="177">
        <f>SUM(G466:G480)</f>
        <v>0</v>
      </c>
      <c r="H465" s="174"/>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row>
    <row r="466" spans="1:47" ht="22.5" outlineLevel="1">
      <c r="A466" s="120">
        <v>401</v>
      </c>
      <c r="B466" s="122" t="s">
        <v>2471</v>
      </c>
      <c r="C466" s="138" t="s">
        <v>2293</v>
      </c>
      <c r="D466" s="173" t="s">
        <v>125</v>
      </c>
      <c r="E466" s="176">
        <v>1</v>
      </c>
      <c r="F466" s="176"/>
      <c r="G466" s="176">
        <f t="shared" ref="G466:G474" si="37">F466*E466</f>
        <v>0</v>
      </c>
      <c r="H466" s="173" t="s">
        <v>1522</v>
      </c>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row>
    <row r="467" spans="1:47" outlineLevel="1">
      <c r="A467" s="120">
        <v>402</v>
      </c>
      <c r="B467" s="122" t="s">
        <v>2472</v>
      </c>
      <c r="C467" s="138" t="s">
        <v>2295</v>
      </c>
      <c r="D467" s="173" t="s">
        <v>125</v>
      </c>
      <c r="E467" s="176">
        <v>2</v>
      </c>
      <c r="F467" s="176"/>
      <c r="G467" s="176">
        <f t="shared" si="37"/>
        <v>0</v>
      </c>
      <c r="H467" s="173" t="s">
        <v>1522</v>
      </c>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row>
    <row r="468" spans="1:47" outlineLevel="1">
      <c r="A468" s="120">
        <v>403</v>
      </c>
      <c r="B468" s="122" t="s">
        <v>2473</v>
      </c>
      <c r="C468" s="138" t="s">
        <v>2297</v>
      </c>
      <c r="D468" s="173" t="s">
        <v>125</v>
      </c>
      <c r="E468" s="176">
        <v>1</v>
      </c>
      <c r="F468" s="176"/>
      <c r="G468" s="176">
        <f t="shared" si="37"/>
        <v>0</v>
      </c>
      <c r="H468" s="173" t="s">
        <v>1522</v>
      </c>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row>
    <row r="469" spans="1:47" outlineLevel="1">
      <c r="A469" s="120">
        <v>404</v>
      </c>
      <c r="B469" s="122" t="s">
        <v>2474</v>
      </c>
      <c r="C469" s="138" t="s">
        <v>2270</v>
      </c>
      <c r="D469" s="173" t="s">
        <v>2644</v>
      </c>
      <c r="E469" s="176">
        <v>1</v>
      </c>
      <c r="F469" s="176"/>
      <c r="G469" s="176">
        <f t="shared" si="37"/>
        <v>0</v>
      </c>
      <c r="H469" s="173" t="s">
        <v>1522</v>
      </c>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row>
    <row r="470" spans="1:47" ht="22.5" outlineLevel="1">
      <c r="A470" s="120">
        <v>405</v>
      </c>
      <c r="B470" s="122" t="s">
        <v>2475</v>
      </c>
      <c r="C470" s="138" t="s">
        <v>2300</v>
      </c>
      <c r="D470" s="173" t="s">
        <v>125</v>
      </c>
      <c r="E470" s="176">
        <v>2</v>
      </c>
      <c r="F470" s="176"/>
      <c r="G470" s="176">
        <f t="shared" si="37"/>
        <v>0</v>
      </c>
      <c r="H470" s="173" t="s">
        <v>1522</v>
      </c>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row>
    <row r="471" spans="1:47" outlineLevel="1">
      <c r="A471" s="120">
        <v>406</v>
      </c>
      <c r="B471" s="122" t="s">
        <v>2476</v>
      </c>
      <c r="C471" s="138" t="s">
        <v>2477</v>
      </c>
      <c r="D471" s="173" t="s">
        <v>125</v>
      </c>
      <c r="E471" s="176">
        <v>1</v>
      </c>
      <c r="F471" s="176"/>
      <c r="G471" s="176">
        <f t="shared" si="37"/>
        <v>0</v>
      </c>
      <c r="H471" s="173" t="s">
        <v>1522</v>
      </c>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row>
    <row r="472" spans="1:47" outlineLevel="1">
      <c r="A472" s="120">
        <v>407</v>
      </c>
      <c r="B472" s="122" t="s">
        <v>2478</v>
      </c>
      <c r="C472" s="138" t="s">
        <v>2172</v>
      </c>
      <c r="D472" s="173" t="s">
        <v>125</v>
      </c>
      <c r="E472" s="176">
        <v>2</v>
      </c>
      <c r="F472" s="176"/>
      <c r="G472" s="176">
        <f t="shared" si="37"/>
        <v>0</v>
      </c>
      <c r="H472" s="173" t="s">
        <v>1522</v>
      </c>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row>
    <row r="473" spans="1:47" outlineLevel="1">
      <c r="A473" s="120">
        <v>408</v>
      </c>
      <c r="B473" s="122" t="s">
        <v>2479</v>
      </c>
      <c r="C473" s="138" t="s">
        <v>2206</v>
      </c>
      <c r="D473" s="173" t="s">
        <v>2080</v>
      </c>
      <c r="E473" s="176">
        <v>2</v>
      </c>
      <c r="F473" s="176"/>
      <c r="G473" s="176">
        <f t="shared" si="37"/>
        <v>0</v>
      </c>
      <c r="H473" s="173" t="s">
        <v>1522</v>
      </c>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row>
    <row r="474" spans="1:47" outlineLevel="1">
      <c r="A474" s="120">
        <v>409</v>
      </c>
      <c r="B474" s="122" t="s">
        <v>2480</v>
      </c>
      <c r="C474" s="138" t="s">
        <v>2215</v>
      </c>
      <c r="D474" s="173" t="s">
        <v>125</v>
      </c>
      <c r="E474" s="176">
        <v>2</v>
      </c>
      <c r="F474" s="176"/>
      <c r="G474" s="176">
        <f t="shared" si="37"/>
        <v>0</v>
      </c>
      <c r="H474" s="173" t="s">
        <v>1522</v>
      </c>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row>
    <row r="475" spans="1:47" outlineLevel="1">
      <c r="A475" s="120"/>
      <c r="B475" s="122">
        <v>0</v>
      </c>
      <c r="C475" s="193" t="s">
        <v>2103</v>
      </c>
      <c r="D475" s="173">
        <v>0</v>
      </c>
      <c r="E475" s="176">
        <v>1</v>
      </c>
      <c r="F475" s="176"/>
      <c r="G475" s="176"/>
      <c r="H475" s="173"/>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row>
    <row r="476" spans="1:47" outlineLevel="1">
      <c r="A476" s="120">
        <v>410</v>
      </c>
      <c r="B476" s="122">
        <v>0</v>
      </c>
      <c r="C476" s="138" t="s">
        <v>2232</v>
      </c>
      <c r="D476" s="173" t="s">
        <v>2080</v>
      </c>
      <c r="E476" s="176">
        <v>9</v>
      </c>
      <c r="F476" s="176"/>
      <c r="G476" s="176">
        <f t="shared" ref="G476:G480" si="38">F476*E476</f>
        <v>0</v>
      </c>
      <c r="H476" s="173" t="s">
        <v>1522</v>
      </c>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row>
    <row r="477" spans="1:47" outlineLevel="1">
      <c r="A477" s="120">
        <v>411</v>
      </c>
      <c r="B477" s="122">
        <v>0</v>
      </c>
      <c r="C477" s="138" t="s">
        <v>2108</v>
      </c>
      <c r="D477" s="173" t="s">
        <v>2080</v>
      </c>
      <c r="E477" s="176">
        <v>12</v>
      </c>
      <c r="F477" s="176"/>
      <c r="G477" s="176">
        <f t="shared" si="38"/>
        <v>0</v>
      </c>
      <c r="H477" s="173" t="s">
        <v>1522</v>
      </c>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row>
    <row r="478" spans="1:47" outlineLevel="1">
      <c r="A478" s="120">
        <v>412</v>
      </c>
      <c r="B478" s="122">
        <v>0</v>
      </c>
      <c r="C478" s="138" t="s">
        <v>2116</v>
      </c>
      <c r="D478" s="173" t="s">
        <v>179</v>
      </c>
      <c r="E478" s="176">
        <v>3</v>
      </c>
      <c r="F478" s="176"/>
      <c r="G478" s="176">
        <f t="shared" si="38"/>
        <v>0</v>
      </c>
      <c r="H478" s="173" t="s">
        <v>1522</v>
      </c>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row>
    <row r="479" spans="1:47" outlineLevel="1">
      <c r="A479" s="120">
        <v>413</v>
      </c>
      <c r="B479" s="122">
        <v>0</v>
      </c>
      <c r="C479" s="138" t="s">
        <v>2238</v>
      </c>
      <c r="D479" s="173" t="s">
        <v>179</v>
      </c>
      <c r="E479" s="176">
        <v>2</v>
      </c>
      <c r="F479" s="176"/>
      <c r="G479" s="176">
        <f t="shared" si="38"/>
        <v>0</v>
      </c>
      <c r="H479" s="173" t="s">
        <v>1522</v>
      </c>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row>
    <row r="480" spans="1:47" ht="22.5" outlineLevel="1">
      <c r="A480" s="120">
        <v>414</v>
      </c>
      <c r="B480" s="122">
        <v>0</v>
      </c>
      <c r="C480" s="138" t="s">
        <v>2117</v>
      </c>
      <c r="D480" s="173" t="s">
        <v>179</v>
      </c>
      <c r="E480" s="176">
        <v>3</v>
      </c>
      <c r="F480" s="176"/>
      <c r="G480" s="176">
        <f t="shared" si="38"/>
        <v>0</v>
      </c>
      <c r="H480" s="173" t="s">
        <v>1522</v>
      </c>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row>
    <row r="481" spans="1:47" outlineLevel="1">
      <c r="A481" s="121" t="s">
        <v>121</v>
      </c>
      <c r="B481" s="123" t="s">
        <v>2481</v>
      </c>
      <c r="C481" s="140" t="s">
        <v>2482</v>
      </c>
      <c r="D481" s="174"/>
      <c r="E481" s="177"/>
      <c r="F481" s="177"/>
      <c r="G481" s="177">
        <f>SUM(G482:G500)</f>
        <v>0</v>
      </c>
      <c r="H481" s="174"/>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row>
    <row r="482" spans="1:47" ht="22.5" outlineLevel="1">
      <c r="A482" s="120">
        <v>415</v>
      </c>
      <c r="B482" s="122" t="s">
        <v>2483</v>
      </c>
      <c r="C482" s="138" t="s">
        <v>2484</v>
      </c>
      <c r="D482" s="173" t="s">
        <v>125</v>
      </c>
      <c r="E482" s="176">
        <v>1</v>
      </c>
      <c r="F482" s="176"/>
      <c r="G482" s="176">
        <f t="shared" ref="G482:G493" si="39">F482*E482</f>
        <v>0</v>
      </c>
      <c r="H482" s="173" t="s">
        <v>1522</v>
      </c>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row>
    <row r="483" spans="1:47" outlineLevel="1">
      <c r="A483" s="120">
        <v>416</v>
      </c>
      <c r="B483" s="122" t="s">
        <v>2485</v>
      </c>
      <c r="C483" s="138" t="s">
        <v>2486</v>
      </c>
      <c r="D483" s="173" t="s">
        <v>125</v>
      </c>
      <c r="E483" s="176">
        <v>1</v>
      </c>
      <c r="F483" s="176"/>
      <c r="G483" s="176">
        <f t="shared" si="39"/>
        <v>0</v>
      </c>
      <c r="H483" s="173" t="s">
        <v>1522</v>
      </c>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row>
    <row r="484" spans="1:47" outlineLevel="1">
      <c r="A484" s="120">
        <v>417</v>
      </c>
      <c r="B484" s="122" t="s">
        <v>2487</v>
      </c>
      <c r="C484" s="138" t="s">
        <v>2488</v>
      </c>
      <c r="D484" s="173" t="s">
        <v>125</v>
      </c>
      <c r="E484" s="176">
        <v>1</v>
      </c>
      <c r="F484" s="176"/>
      <c r="G484" s="176">
        <f t="shared" si="39"/>
        <v>0</v>
      </c>
      <c r="H484" s="173" t="s">
        <v>1522</v>
      </c>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row>
    <row r="485" spans="1:47" outlineLevel="1">
      <c r="A485" s="120">
        <v>418</v>
      </c>
      <c r="B485" s="122" t="s">
        <v>2489</v>
      </c>
      <c r="C485" s="138" t="s">
        <v>2490</v>
      </c>
      <c r="D485" s="173" t="s">
        <v>125</v>
      </c>
      <c r="E485" s="176">
        <v>2</v>
      </c>
      <c r="F485" s="176"/>
      <c r="G485" s="176">
        <f t="shared" si="39"/>
        <v>0</v>
      </c>
      <c r="H485" s="173" t="s">
        <v>1522</v>
      </c>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row>
    <row r="486" spans="1:47" outlineLevel="1">
      <c r="A486" s="120">
        <v>419</v>
      </c>
      <c r="B486" s="122" t="s">
        <v>2491</v>
      </c>
      <c r="C486" s="138" t="s">
        <v>2492</v>
      </c>
      <c r="D486" s="173" t="s">
        <v>125</v>
      </c>
      <c r="E486" s="176">
        <v>1</v>
      </c>
      <c r="F486" s="176"/>
      <c r="G486" s="176">
        <f t="shared" si="39"/>
        <v>0</v>
      </c>
      <c r="H486" s="173" t="s">
        <v>1522</v>
      </c>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row>
    <row r="487" spans="1:47" outlineLevel="1">
      <c r="A487" s="120">
        <v>420</v>
      </c>
      <c r="B487" s="122" t="s">
        <v>2493</v>
      </c>
      <c r="C487" s="138" t="s">
        <v>2494</v>
      </c>
      <c r="D487" s="173" t="s">
        <v>125</v>
      </c>
      <c r="E487" s="176">
        <v>1</v>
      </c>
      <c r="F487" s="176"/>
      <c r="G487" s="176">
        <f t="shared" si="39"/>
        <v>0</v>
      </c>
      <c r="H487" s="173" t="s">
        <v>1522</v>
      </c>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row>
    <row r="488" spans="1:47" outlineLevel="1">
      <c r="A488" s="120">
        <v>421</v>
      </c>
      <c r="B488" s="122" t="s">
        <v>2495</v>
      </c>
      <c r="C488" s="138" t="s">
        <v>2496</v>
      </c>
      <c r="D488" s="173" t="s">
        <v>125</v>
      </c>
      <c r="E488" s="176">
        <v>1</v>
      </c>
      <c r="F488" s="176"/>
      <c r="G488" s="176">
        <f t="shared" si="39"/>
        <v>0</v>
      </c>
      <c r="H488" s="173" t="s">
        <v>1522</v>
      </c>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row>
    <row r="489" spans="1:47" outlineLevel="1">
      <c r="A489" s="120">
        <v>422</v>
      </c>
      <c r="B489" s="122" t="s">
        <v>2497</v>
      </c>
      <c r="C489" s="138" t="s">
        <v>2498</v>
      </c>
      <c r="D489" s="173" t="s">
        <v>125</v>
      </c>
      <c r="E489" s="176">
        <v>1</v>
      </c>
      <c r="F489" s="176"/>
      <c r="G489" s="176">
        <f t="shared" si="39"/>
        <v>0</v>
      </c>
      <c r="H489" s="173" t="s">
        <v>1522</v>
      </c>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row>
    <row r="490" spans="1:47" ht="33.75" outlineLevel="1">
      <c r="A490" s="120">
        <v>423</v>
      </c>
      <c r="B490" s="122" t="s">
        <v>2499</v>
      </c>
      <c r="C490" s="138" t="s">
        <v>2011</v>
      </c>
      <c r="D490" s="173" t="s">
        <v>125</v>
      </c>
      <c r="E490" s="176">
        <v>3</v>
      </c>
      <c r="F490" s="176"/>
      <c r="G490" s="176">
        <f t="shared" si="39"/>
        <v>0</v>
      </c>
      <c r="H490" s="173" t="s">
        <v>1522</v>
      </c>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row>
    <row r="491" spans="1:47" ht="33.75" outlineLevel="1">
      <c r="A491" s="120">
        <v>424</v>
      </c>
      <c r="B491" s="122" t="s">
        <v>2500</v>
      </c>
      <c r="C491" s="138" t="s">
        <v>2501</v>
      </c>
      <c r="D491" s="173" t="s">
        <v>125</v>
      </c>
      <c r="E491" s="176">
        <v>2</v>
      </c>
      <c r="F491" s="176"/>
      <c r="G491" s="176">
        <f t="shared" si="39"/>
        <v>0</v>
      </c>
      <c r="H491" s="173" t="s">
        <v>1522</v>
      </c>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row>
    <row r="492" spans="1:47" ht="22.5" outlineLevel="1">
      <c r="A492" s="120">
        <v>425</v>
      </c>
      <c r="B492" s="122" t="s">
        <v>2502</v>
      </c>
      <c r="C492" s="138" t="s">
        <v>2503</v>
      </c>
      <c r="D492" s="173" t="s">
        <v>125</v>
      </c>
      <c r="E492" s="176">
        <v>1</v>
      </c>
      <c r="F492" s="176"/>
      <c r="G492" s="176">
        <f t="shared" si="39"/>
        <v>0</v>
      </c>
      <c r="H492" s="173" t="s">
        <v>1522</v>
      </c>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row>
    <row r="493" spans="1:47" ht="22.5" outlineLevel="1">
      <c r="A493" s="120">
        <v>426</v>
      </c>
      <c r="B493" s="122" t="s">
        <v>2504</v>
      </c>
      <c r="C493" s="138" t="s">
        <v>2505</v>
      </c>
      <c r="D493" s="173" t="s">
        <v>125</v>
      </c>
      <c r="E493" s="176">
        <v>1</v>
      </c>
      <c r="F493" s="176"/>
      <c r="G493" s="176">
        <f t="shared" si="39"/>
        <v>0</v>
      </c>
      <c r="H493" s="173" t="s">
        <v>1522</v>
      </c>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row>
    <row r="494" spans="1:47" outlineLevel="1">
      <c r="A494" s="120"/>
      <c r="B494" s="122">
        <v>0</v>
      </c>
      <c r="C494" s="193" t="s">
        <v>2103</v>
      </c>
      <c r="D494" s="173">
        <v>0</v>
      </c>
      <c r="E494" s="176">
        <v>0</v>
      </c>
      <c r="F494" s="176"/>
      <c r="G494" s="176"/>
      <c r="H494" s="173"/>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row>
    <row r="495" spans="1:47" outlineLevel="1">
      <c r="A495" s="120">
        <v>427</v>
      </c>
      <c r="B495" s="122">
        <v>0</v>
      </c>
      <c r="C495" s="138" t="s">
        <v>2506</v>
      </c>
      <c r="D495" s="173" t="s">
        <v>2080</v>
      </c>
      <c r="E495" s="176">
        <v>4</v>
      </c>
      <c r="F495" s="176"/>
      <c r="G495" s="176">
        <f t="shared" ref="G495:G496" si="40">F495*E495</f>
        <v>0</v>
      </c>
      <c r="H495" s="173" t="s">
        <v>1522</v>
      </c>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row>
    <row r="496" spans="1:47" outlineLevel="1">
      <c r="A496" s="120">
        <v>428</v>
      </c>
      <c r="B496" s="122">
        <v>0</v>
      </c>
      <c r="C496" s="138" t="s">
        <v>2507</v>
      </c>
      <c r="D496" s="173" t="s">
        <v>2080</v>
      </c>
      <c r="E496" s="176">
        <v>6</v>
      </c>
      <c r="F496" s="176"/>
      <c r="G496" s="176">
        <f t="shared" si="40"/>
        <v>0</v>
      </c>
      <c r="H496" s="173" t="s">
        <v>1522</v>
      </c>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row>
    <row r="497" spans="1:47" ht="22.5" outlineLevel="1">
      <c r="A497" s="120"/>
      <c r="B497" s="122">
        <v>0</v>
      </c>
      <c r="C497" s="193" t="s">
        <v>2109</v>
      </c>
      <c r="D497" s="173">
        <v>0</v>
      </c>
      <c r="E497" s="176">
        <v>0</v>
      </c>
      <c r="F497" s="176"/>
      <c r="G497" s="176"/>
      <c r="H497" s="173"/>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row>
    <row r="498" spans="1:47" outlineLevel="1">
      <c r="A498" s="120">
        <v>429</v>
      </c>
      <c r="B498" s="122">
        <v>0</v>
      </c>
      <c r="C498" s="138" t="s">
        <v>2113</v>
      </c>
      <c r="D498" s="173" t="s">
        <v>2080</v>
      </c>
      <c r="E498" s="176">
        <v>8</v>
      </c>
      <c r="F498" s="176"/>
      <c r="G498" s="176">
        <f t="shared" ref="G498" si="41">F498*E498</f>
        <v>0</v>
      </c>
      <c r="H498" s="173" t="s">
        <v>1522</v>
      </c>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row>
    <row r="499" spans="1:47" outlineLevel="1">
      <c r="A499" s="120">
        <v>430</v>
      </c>
      <c r="B499" s="122">
        <v>0</v>
      </c>
      <c r="C499" s="138" t="s">
        <v>2238</v>
      </c>
      <c r="D499" s="173" t="s">
        <v>179</v>
      </c>
      <c r="E499" s="176">
        <v>4</v>
      </c>
      <c r="F499" s="176"/>
      <c r="G499" s="176">
        <f t="shared" ref="G499:G500" si="42">F499*E499</f>
        <v>0</v>
      </c>
      <c r="H499" s="173" t="s">
        <v>1522</v>
      </c>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row>
    <row r="500" spans="1:47" ht="22.5" outlineLevel="1">
      <c r="A500" s="120">
        <v>431</v>
      </c>
      <c r="B500" s="122">
        <v>0</v>
      </c>
      <c r="C500" s="138" t="s">
        <v>2118</v>
      </c>
      <c r="D500" s="173" t="s">
        <v>179</v>
      </c>
      <c r="E500" s="176">
        <v>16</v>
      </c>
      <c r="F500" s="176"/>
      <c r="G500" s="176">
        <f t="shared" si="42"/>
        <v>0</v>
      </c>
      <c r="H500" s="173" t="s">
        <v>1522</v>
      </c>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row>
    <row r="501" spans="1:47" outlineLevel="1">
      <c r="A501" s="121" t="s">
        <v>121</v>
      </c>
      <c r="B501" s="123" t="s">
        <v>2508</v>
      </c>
      <c r="C501" s="140" t="s">
        <v>2509</v>
      </c>
      <c r="D501" s="174"/>
      <c r="E501" s="177"/>
      <c r="F501" s="177"/>
      <c r="G501" s="177">
        <f>SUM(G502:G510)</f>
        <v>0</v>
      </c>
      <c r="H501" s="174"/>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row>
    <row r="502" spans="1:47" ht="22.5" outlineLevel="1">
      <c r="A502" s="120"/>
      <c r="B502" s="122">
        <v>0</v>
      </c>
      <c r="C502" s="138" t="s">
        <v>2402</v>
      </c>
      <c r="D502" s="173">
        <v>0</v>
      </c>
      <c r="E502" s="176">
        <v>0</v>
      </c>
      <c r="F502" s="176"/>
      <c r="G502" s="176"/>
      <c r="H502" s="173"/>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row>
    <row r="503" spans="1:47" outlineLevel="1">
      <c r="A503" s="120"/>
      <c r="B503" s="122">
        <v>0</v>
      </c>
      <c r="C503" s="138">
        <v>0</v>
      </c>
      <c r="D503" s="173">
        <v>0</v>
      </c>
      <c r="E503" s="176">
        <v>0</v>
      </c>
      <c r="F503" s="176"/>
      <c r="G503" s="176"/>
      <c r="H503" s="173"/>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row>
    <row r="504" spans="1:47" outlineLevel="1">
      <c r="A504" s="120"/>
      <c r="B504" s="122" t="s">
        <v>2510</v>
      </c>
      <c r="C504" s="138" t="s">
        <v>2511</v>
      </c>
      <c r="D504" s="173">
        <v>0</v>
      </c>
      <c r="E504" s="176">
        <v>0</v>
      </c>
      <c r="F504" s="176"/>
      <c r="G504" s="176"/>
      <c r="H504" s="173"/>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row>
    <row r="505" spans="1:47" outlineLevel="1">
      <c r="A505" s="120">
        <v>432</v>
      </c>
      <c r="B505" s="122" t="s">
        <v>2512</v>
      </c>
      <c r="C505" s="138" t="s">
        <v>2415</v>
      </c>
      <c r="D505" s="173" t="s">
        <v>125</v>
      </c>
      <c r="E505" s="176">
        <v>2</v>
      </c>
      <c r="F505" s="176"/>
      <c r="G505" s="176">
        <f t="shared" ref="G505:G506" si="43">F505*E505</f>
        <v>0</v>
      </c>
      <c r="H505" s="173" t="s">
        <v>1522</v>
      </c>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row>
    <row r="506" spans="1:47" outlineLevel="1">
      <c r="A506" s="120">
        <v>433</v>
      </c>
      <c r="B506" s="122" t="s">
        <v>2513</v>
      </c>
      <c r="C506" s="138" t="s">
        <v>2514</v>
      </c>
      <c r="D506" s="173" t="s">
        <v>125</v>
      </c>
      <c r="E506" s="176">
        <v>1</v>
      </c>
      <c r="F506" s="176"/>
      <c r="G506" s="176">
        <f t="shared" si="43"/>
        <v>0</v>
      </c>
      <c r="H506" s="173" t="s">
        <v>1522</v>
      </c>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row>
    <row r="507" spans="1:47" outlineLevel="1">
      <c r="A507" s="120"/>
      <c r="B507" s="122">
        <v>0</v>
      </c>
      <c r="C507" s="193" t="s">
        <v>2103</v>
      </c>
      <c r="D507" s="173">
        <v>0</v>
      </c>
      <c r="E507" s="176">
        <v>0</v>
      </c>
      <c r="F507" s="176"/>
      <c r="G507" s="176"/>
      <c r="H507" s="173"/>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row>
    <row r="508" spans="1:47" outlineLevel="1">
      <c r="A508" s="120">
        <v>434</v>
      </c>
      <c r="B508" s="122">
        <v>0</v>
      </c>
      <c r="C508" s="138" t="s">
        <v>2515</v>
      </c>
      <c r="D508" s="173" t="s">
        <v>2080</v>
      </c>
      <c r="E508" s="176">
        <v>1</v>
      </c>
      <c r="F508" s="176"/>
      <c r="G508" s="176">
        <f t="shared" ref="G508" si="44">F508*E508</f>
        <v>0</v>
      </c>
      <c r="H508" s="173" t="s">
        <v>1522</v>
      </c>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row>
    <row r="509" spans="1:47" outlineLevel="1">
      <c r="A509" s="120">
        <v>435</v>
      </c>
      <c r="B509" s="122">
        <v>0</v>
      </c>
      <c r="C509" s="138" t="s">
        <v>2116</v>
      </c>
      <c r="D509" s="173" t="s">
        <v>179</v>
      </c>
      <c r="E509" s="176">
        <v>1</v>
      </c>
      <c r="F509" s="176"/>
      <c r="G509" s="176">
        <f t="shared" ref="G509:G510" si="45">F509*E509</f>
        <v>0</v>
      </c>
      <c r="H509" s="173" t="s">
        <v>1522</v>
      </c>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row>
    <row r="510" spans="1:47" outlineLevel="1">
      <c r="A510" s="120">
        <v>436</v>
      </c>
      <c r="B510" s="122">
        <v>0</v>
      </c>
      <c r="C510" s="138" t="s">
        <v>2238</v>
      </c>
      <c r="D510" s="173" t="s">
        <v>179</v>
      </c>
      <c r="E510" s="176">
        <v>1</v>
      </c>
      <c r="F510" s="176"/>
      <c r="G510" s="176">
        <f t="shared" si="45"/>
        <v>0</v>
      </c>
      <c r="H510" s="173" t="s">
        <v>1522</v>
      </c>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row>
    <row r="511" spans="1:47" outlineLevel="1">
      <c r="A511" s="121" t="s">
        <v>121</v>
      </c>
      <c r="B511" s="123" t="s">
        <v>2516</v>
      </c>
      <c r="C511" s="140" t="s">
        <v>2557</v>
      </c>
      <c r="D511" s="174"/>
      <c r="E511" s="177"/>
      <c r="F511" s="177"/>
      <c r="G511" s="177">
        <f>SUM(G512:G539)</f>
        <v>0</v>
      </c>
      <c r="H511" s="174"/>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row>
    <row r="512" spans="1:47" ht="146.25" outlineLevel="1">
      <c r="A512" s="120">
        <v>437</v>
      </c>
      <c r="B512" s="122" t="s">
        <v>2517</v>
      </c>
      <c r="C512" s="138" t="s">
        <v>2518</v>
      </c>
      <c r="D512" s="173" t="s">
        <v>125</v>
      </c>
      <c r="E512" s="176">
        <v>1</v>
      </c>
      <c r="F512" s="176"/>
      <c r="G512" s="176">
        <f t="shared" ref="G512:G531" si="46">F512*E512</f>
        <v>0</v>
      </c>
      <c r="H512" s="173" t="s">
        <v>1522</v>
      </c>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row>
    <row r="513" spans="1:47" outlineLevel="1">
      <c r="A513" s="120">
        <v>438</v>
      </c>
      <c r="B513" s="122" t="s">
        <v>2519</v>
      </c>
      <c r="C513" s="138" t="s">
        <v>2511</v>
      </c>
      <c r="D513" s="173">
        <v>0</v>
      </c>
      <c r="E513" s="176">
        <v>0</v>
      </c>
      <c r="F513" s="176"/>
      <c r="G513" s="176">
        <f t="shared" si="46"/>
        <v>0</v>
      </c>
      <c r="H513" s="173" t="s">
        <v>1522</v>
      </c>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row>
    <row r="514" spans="1:47" ht="90" outlineLevel="1">
      <c r="A514" s="120">
        <v>439</v>
      </c>
      <c r="B514" s="122" t="s">
        <v>2520</v>
      </c>
      <c r="C514" s="138" t="s">
        <v>2521</v>
      </c>
      <c r="D514" s="173" t="s">
        <v>125</v>
      </c>
      <c r="E514" s="176">
        <v>1</v>
      </c>
      <c r="F514" s="176"/>
      <c r="G514" s="176">
        <f t="shared" si="46"/>
        <v>0</v>
      </c>
      <c r="H514" s="173" t="s">
        <v>1522</v>
      </c>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row>
    <row r="515" spans="1:47" ht="101.25" outlineLevel="1">
      <c r="A515" s="120">
        <v>440</v>
      </c>
      <c r="B515" s="122" t="s">
        <v>2522</v>
      </c>
      <c r="C515" s="138" t="s">
        <v>2523</v>
      </c>
      <c r="D515" s="173" t="s">
        <v>125</v>
      </c>
      <c r="E515" s="176">
        <v>1</v>
      </c>
      <c r="F515" s="176"/>
      <c r="G515" s="176">
        <f t="shared" si="46"/>
        <v>0</v>
      </c>
      <c r="H515" s="173" t="s">
        <v>1522</v>
      </c>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row>
    <row r="516" spans="1:47" ht="101.25" outlineLevel="1">
      <c r="A516" s="120">
        <v>441</v>
      </c>
      <c r="B516" s="122" t="s">
        <v>2524</v>
      </c>
      <c r="C516" s="138" t="s">
        <v>2523</v>
      </c>
      <c r="D516" s="173" t="s">
        <v>125</v>
      </c>
      <c r="E516" s="176">
        <v>1</v>
      </c>
      <c r="F516" s="176"/>
      <c r="G516" s="176">
        <f t="shared" si="46"/>
        <v>0</v>
      </c>
      <c r="H516" s="173" t="s">
        <v>1522</v>
      </c>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row>
    <row r="517" spans="1:47" ht="101.25" outlineLevel="1">
      <c r="A517" s="120">
        <v>442</v>
      </c>
      <c r="B517" s="122" t="s">
        <v>2525</v>
      </c>
      <c r="C517" s="138" t="s">
        <v>2526</v>
      </c>
      <c r="D517" s="173" t="s">
        <v>2644</v>
      </c>
      <c r="E517" s="176">
        <v>1</v>
      </c>
      <c r="F517" s="176"/>
      <c r="G517" s="176">
        <f t="shared" si="46"/>
        <v>0</v>
      </c>
      <c r="H517" s="173" t="s">
        <v>1522</v>
      </c>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row>
    <row r="518" spans="1:47" ht="101.25" outlineLevel="1">
      <c r="A518" s="120">
        <v>443</v>
      </c>
      <c r="B518" s="122" t="s">
        <v>2527</v>
      </c>
      <c r="C518" s="138" t="s">
        <v>2526</v>
      </c>
      <c r="D518" s="173" t="s">
        <v>2644</v>
      </c>
      <c r="E518" s="176">
        <v>1</v>
      </c>
      <c r="F518" s="176"/>
      <c r="G518" s="176">
        <f t="shared" si="46"/>
        <v>0</v>
      </c>
      <c r="H518" s="173" t="s">
        <v>1522</v>
      </c>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row>
    <row r="519" spans="1:47" ht="101.25" outlineLevel="1">
      <c r="A519" s="120">
        <v>444</v>
      </c>
      <c r="B519" s="122" t="s">
        <v>2528</v>
      </c>
      <c r="C519" s="138" t="s">
        <v>2526</v>
      </c>
      <c r="D519" s="173" t="s">
        <v>2644</v>
      </c>
      <c r="E519" s="176">
        <v>1</v>
      </c>
      <c r="F519" s="176"/>
      <c r="G519" s="176">
        <f t="shared" si="46"/>
        <v>0</v>
      </c>
      <c r="H519" s="173" t="s">
        <v>1522</v>
      </c>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row>
    <row r="520" spans="1:47" ht="101.25" outlineLevel="1">
      <c r="A520" s="120">
        <v>445</v>
      </c>
      <c r="B520" s="122" t="s">
        <v>2529</v>
      </c>
      <c r="C520" s="138" t="s">
        <v>2526</v>
      </c>
      <c r="D520" s="173" t="s">
        <v>2644</v>
      </c>
      <c r="E520" s="176">
        <v>1</v>
      </c>
      <c r="F520" s="176"/>
      <c r="G520" s="176">
        <f t="shared" si="46"/>
        <v>0</v>
      </c>
      <c r="H520" s="173" t="s">
        <v>1522</v>
      </c>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row>
    <row r="521" spans="1:47" ht="101.25" outlineLevel="1">
      <c r="A521" s="120">
        <v>446</v>
      </c>
      <c r="B521" s="122" t="s">
        <v>2530</v>
      </c>
      <c r="C521" s="138" t="s">
        <v>2526</v>
      </c>
      <c r="D521" s="173" t="s">
        <v>2644</v>
      </c>
      <c r="E521" s="176">
        <v>1</v>
      </c>
      <c r="F521" s="176"/>
      <c r="G521" s="176">
        <f t="shared" si="46"/>
        <v>0</v>
      </c>
      <c r="H521" s="173" t="s">
        <v>1522</v>
      </c>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row>
    <row r="522" spans="1:47" ht="101.25" outlineLevel="1">
      <c r="A522" s="120">
        <v>447</v>
      </c>
      <c r="B522" s="122" t="s">
        <v>2531</v>
      </c>
      <c r="C522" s="138" t="s">
        <v>2526</v>
      </c>
      <c r="D522" s="173" t="s">
        <v>2644</v>
      </c>
      <c r="E522" s="176">
        <v>1</v>
      </c>
      <c r="F522" s="176"/>
      <c r="G522" s="176">
        <f t="shared" si="46"/>
        <v>0</v>
      </c>
      <c r="H522" s="173" t="s">
        <v>1522</v>
      </c>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row>
    <row r="523" spans="1:47" ht="90" outlineLevel="1">
      <c r="A523" s="120">
        <v>448</v>
      </c>
      <c r="B523" s="122" t="s">
        <v>2532</v>
      </c>
      <c r="C523" s="138" t="s">
        <v>2521</v>
      </c>
      <c r="D523" s="173" t="s">
        <v>125</v>
      </c>
      <c r="E523" s="176">
        <v>1</v>
      </c>
      <c r="F523" s="176"/>
      <c r="G523" s="176">
        <f t="shared" si="46"/>
        <v>0</v>
      </c>
      <c r="H523" s="173" t="s">
        <v>1522</v>
      </c>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row>
    <row r="524" spans="1:47" ht="101.25" outlineLevel="1">
      <c r="A524" s="120">
        <v>449</v>
      </c>
      <c r="B524" s="122" t="s">
        <v>2533</v>
      </c>
      <c r="C524" s="138" t="s">
        <v>2534</v>
      </c>
      <c r="D524" s="173" t="s">
        <v>125</v>
      </c>
      <c r="E524" s="176">
        <v>1</v>
      </c>
      <c r="F524" s="176"/>
      <c r="G524" s="176">
        <f t="shared" si="46"/>
        <v>0</v>
      </c>
      <c r="H524" s="173" t="s">
        <v>1522</v>
      </c>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row>
    <row r="525" spans="1:47" outlineLevel="1">
      <c r="A525" s="120">
        <v>450</v>
      </c>
      <c r="B525" s="122" t="s">
        <v>2535</v>
      </c>
      <c r="C525" s="138" t="s">
        <v>2511</v>
      </c>
      <c r="D525" s="173">
        <v>0</v>
      </c>
      <c r="E525" s="176">
        <v>0</v>
      </c>
      <c r="F525" s="176"/>
      <c r="G525" s="176">
        <f t="shared" si="46"/>
        <v>0</v>
      </c>
      <c r="H525" s="173" t="s">
        <v>1522</v>
      </c>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row>
    <row r="526" spans="1:47" ht="90" outlineLevel="1">
      <c r="A526" s="120">
        <v>451</v>
      </c>
      <c r="B526" s="122" t="s">
        <v>2536</v>
      </c>
      <c r="C526" s="138" t="s">
        <v>2521</v>
      </c>
      <c r="D526" s="173" t="s">
        <v>125</v>
      </c>
      <c r="E526" s="176">
        <v>1</v>
      </c>
      <c r="F526" s="176"/>
      <c r="G526" s="176">
        <f t="shared" si="46"/>
        <v>0</v>
      </c>
      <c r="H526" s="173" t="s">
        <v>1522</v>
      </c>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row>
    <row r="527" spans="1:47" outlineLevel="1">
      <c r="A527" s="120">
        <v>452</v>
      </c>
      <c r="B527" s="122" t="s">
        <v>2537</v>
      </c>
      <c r="C527" s="138" t="s">
        <v>2538</v>
      </c>
      <c r="D527" s="173" t="s">
        <v>125</v>
      </c>
      <c r="E527" s="176">
        <v>2</v>
      </c>
      <c r="F527" s="176"/>
      <c r="G527" s="176">
        <f t="shared" si="46"/>
        <v>0</v>
      </c>
      <c r="H527" s="173" t="s">
        <v>1522</v>
      </c>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row>
    <row r="528" spans="1:47" outlineLevel="1">
      <c r="A528" s="120">
        <v>453</v>
      </c>
      <c r="B528" s="122" t="s">
        <v>2539</v>
      </c>
      <c r="C528" s="138" t="s">
        <v>2540</v>
      </c>
      <c r="D528" s="173" t="s">
        <v>125</v>
      </c>
      <c r="E528" s="176">
        <v>3</v>
      </c>
      <c r="F528" s="176"/>
      <c r="G528" s="176">
        <f t="shared" si="46"/>
        <v>0</v>
      </c>
      <c r="H528" s="173" t="s">
        <v>1522</v>
      </c>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row>
    <row r="529" spans="1:47" outlineLevel="1">
      <c r="A529" s="120">
        <v>454</v>
      </c>
      <c r="B529" s="122" t="s">
        <v>2541</v>
      </c>
      <c r="C529" s="138" t="s">
        <v>2542</v>
      </c>
      <c r="D529" s="173" t="s">
        <v>125</v>
      </c>
      <c r="E529" s="176">
        <v>8</v>
      </c>
      <c r="F529" s="176"/>
      <c r="G529" s="176">
        <f t="shared" si="46"/>
        <v>0</v>
      </c>
      <c r="H529" s="173" t="s">
        <v>1522</v>
      </c>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row>
    <row r="530" spans="1:47" outlineLevel="1">
      <c r="A530" s="120">
        <v>455</v>
      </c>
      <c r="B530" s="122" t="s">
        <v>2543</v>
      </c>
      <c r="C530" s="138" t="s">
        <v>2544</v>
      </c>
      <c r="D530" s="173" t="s">
        <v>125</v>
      </c>
      <c r="E530" s="176">
        <v>8</v>
      </c>
      <c r="F530" s="176"/>
      <c r="G530" s="176">
        <f t="shared" si="46"/>
        <v>0</v>
      </c>
      <c r="H530" s="173" t="s">
        <v>1522</v>
      </c>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row>
    <row r="531" spans="1:47" outlineLevel="1">
      <c r="A531" s="120">
        <v>456</v>
      </c>
      <c r="B531" s="122" t="s">
        <v>2545</v>
      </c>
      <c r="C531" s="138" t="s">
        <v>2546</v>
      </c>
      <c r="D531" s="173" t="s">
        <v>125</v>
      </c>
      <c r="E531" s="176">
        <v>1</v>
      </c>
      <c r="F531" s="176"/>
      <c r="G531" s="176">
        <f t="shared" si="46"/>
        <v>0</v>
      </c>
      <c r="H531" s="173" t="s">
        <v>1522</v>
      </c>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row>
    <row r="532" spans="1:47" outlineLevel="1">
      <c r="A532" s="120"/>
      <c r="B532" s="122">
        <v>0</v>
      </c>
      <c r="C532" s="193" t="s">
        <v>2547</v>
      </c>
      <c r="D532" s="173">
        <v>0</v>
      </c>
      <c r="E532" s="176">
        <v>0</v>
      </c>
      <c r="F532" s="176"/>
      <c r="G532" s="176"/>
      <c r="H532" s="173"/>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row>
    <row r="533" spans="1:47" outlineLevel="1">
      <c r="A533" s="120">
        <v>457</v>
      </c>
      <c r="B533" s="122">
        <v>0</v>
      </c>
      <c r="C533" s="138" t="s">
        <v>2548</v>
      </c>
      <c r="D533" s="173" t="s">
        <v>2080</v>
      </c>
      <c r="E533" s="176">
        <v>61</v>
      </c>
      <c r="F533" s="176"/>
      <c r="G533" s="176">
        <f t="shared" ref="G533:G539" si="47">F533*E533</f>
        <v>0</v>
      </c>
      <c r="H533" s="173" t="s">
        <v>1522</v>
      </c>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row>
    <row r="534" spans="1:47" outlineLevel="1">
      <c r="A534" s="120">
        <v>458</v>
      </c>
      <c r="B534" s="122">
        <v>0</v>
      </c>
      <c r="C534" s="138" t="s">
        <v>2549</v>
      </c>
      <c r="D534" s="173" t="s">
        <v>2080</v>
      </c>
      <c r="E534" s="176">
        <v>73</v>
      </c>
      <c r="F534" s="176"/>
      <c r="G534" s="176">
        <f t="shared" si="47"/>
        <v>0</v>
      </c>
      <c r="H534" s="173" t="s">
        <v>1522</v>
      </c>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row>
    <row r="535" spans="1:47" outlineLevel="1">
      <c r="A535" s="120">
        <v>459</v>
      </c>
      <c r="B535" s="122">
        <v>0</v>
      </c>
      <c r="C535" s="138" t="s">
        <v>2550</v>
      </c>
      <c r="D535" s="173" t="s">
        <v>2080</v>
      </c>
      <c r="E535" s="176">
        <v>75</v>
      </c>
      <c r="F535" s="176"/>
      <c r="G535" s="176">
        <f t="shared" si="47"/>
        <v>0</v>
      </c>
      <c r="H535" s="173" t="s">
        <v>1522</v>
      </c>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row>
    <row r="536" spans="1:47" outlineLevel="1">
      <c r="A536" s="120">
        <v>460</v>
      </c>
      <c r="B536" s="122">
        <v>0</v>
      </c>
      <c r="C536" s="138" t="s">
        <v>2551</v>
      </c>
      <c r="D536" s="173" t="s">
        <v>2080</v>
      </c>
      <c r="E536" s="176">
        <v>65</v>
      </c>
      <c r="F536" s="176"/>
      <c r="G536" s="176">
        <f t="shared" si="47"/>
        <v>0</v>
      </c>
      <c r="H536" s="173" t="s">
        <v>1522</v>
      </c>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row>
    <row r="537" spans="1:47" outlineLevel="1">
      <c r="A537" s="120">
        <v>461</v>
      </c>
      <c r="B537" s="122">
        <v>0</v>
      </c>
      <c r="C537" s="138" t="s">
        <v>2552</v>
      </c>
      <c r="D537" s="173" t="s">
        <v>2080</v>
      </c>
      <c r="E537" s="176">
        <v>9</v>
      </c>
      <c r="F537" s="176"/>
      <c r="G537" s="176">
        <f t="shared" si="47"/>
        <v>0</v>
      </c>
      <c r="H537" s="173" t="s">
        <v>1522</v>
      </c>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row>
    <row r="538" spans="1:47" outlineLevel="1">
      <c r="A538" s="120">
        <v>462</v>
      </c>
      <c r="B538" s="122">
        <v>0</v>
      </c>
      <c r="C538" s="138" t="s">
        <v>2553</v>
      </c>
      <c r="D538" s="173" t="s">
        <v>2080</v>
      </c>
      <c r="E538" s="176">
        <v>14</v>
      </c>
      <c r="F538" s="176"/>
      <c r="G538" s="176">
        <f t="shared" si="47"/>
        <v>0</v>
      </c>
      <c r="H538" s="173" t="s">
        <v>1522</v>
      </c>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row>
    <row r="539" spans="1:47" outlineLevel="1">
      <c r="A539" s="120">
        <v>463</v>
      </c>
      <c r="B539" s="122">
        <v>0</v>
      </c>
      <c r="C539" s="138" t="s">
        <v>2554</v>
      </c>
      <c r="D539" s="173" t="s">
        <v>1134</v>
      </c>
      <c r="E539" s="176">
        <v>4</v>
      </c>
      <c r="F539" s="176"/>
      <c r="G539" s="176">
        <f t="shared" si="47"/>
        <v>0</v>
      </c>
      <c r="H539" s="173" t="s">
        <v>1522</v>
      </c>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row>
    <row r="540" spans="1:47" outlineLevel="1">
      <c r="A540" s="121" t="s">
        <v>121</v>
      </c>
      <c r="B540" s="123" t="s">
        <v>2555</v>
      </c>
      <c r="C540" s="140" t="s">
        <v>2556</v>
      </c>
      <c r="D540" s="174"/>
      <c r="E540" s="177"/>
      <c r="F540" s="177"/>
      <c r="G540" s="177">
        <f>SUM(G541:G557)</f>
        <v>0</v>
      </c>
      <c r="H540" s="174"/>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row>
    <row r="541" spans="1:47" ht="146.25" outlineLevel="1">
      <c r="A541" s="120">
        <v>464</v>
      </c>
      <c r="B541" s="122" t="s">
        <v>2558</v>
      </c>
      <c r="C541" s="138" t="s">
        <v>2559</v>
      </c>
      <c r="D541" s="173" t="s">
        <v>125</v>
      </c>
      <c r="E541" s="176">
        <v>1</v>
      </c>
      <c r="F541" s="176"/>
      <c r="G541" s="176">
        <f t="shared" ref="G541:G550" si="48">F541*E541</f>
        <v>0</v>
      </c>
      <c r="H541" s="173" t="s">
        <v>1522</v>
      </c>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row>
    <row r="542" spans="1:47" ht="101.25" outlineLevel="1">
      <c r="A542" s="120">
        <v>465</v>
      </c>
      <c r="B542" s="122" t="s">
        <v>2560</v>
      </c>
      <c r="C542" s="138" t="s">
        <v>2561</v>
      </c>
      <c r="D542" s="173" t="s">
        <v>125</v>
      </c>
      <c r="E542" s="176">
        <v>1</v>
      </c>
      <c r="F542" s="176"/>
      <c r="G542" s="176">
        <f t="shared" si="48"/>
        <v>0</v>
      </c>
      <c r="H542" s="173" t="s">
        <v>1522</v>
      </c>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row>
    <row r="543" spans="1:47" ht="101.25" outlineLevel="1">
      <c r="A543" s="120">
        <v>466</v>
      </c>
      <c r="B543" s="122" t="s">
        <v>2562</v>
      </c>
      <c r="C543" s="138" t="s">
        <v>2561</v>
      </c>
      <c r="D543" s="173" t="s">
        <v>125</v>
      </c>
      <c r="E543" s="176">
        <v>1</v>
      </c>
      <c r="F543" s="176"/>
      <c r="G543" s="176">
        <f t="shared" si="48"/>
        <v>0</v>
      </c>
      <c r="H543" s="173" t="s">
        <v>1522</v>
      </c>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row>
    <row r="544" spans="1:47" ht="101.25" outlineLevel="1">
      <c r="A544" s="120">
        <v>467</v>
      </c>
      <c r="B544" s="122" t="s">
        <v>2563</v>
      </c>
      <c r="C544" s="138" t="s">
        <v>2561</v>
      </c>
      <c r="D544" s="173" t="s">
        <v>125</v>
      </c>
      <c r="E544" s="176">
        <v>1</v>
      </c>
      <c r="F544" s="176"/>
      <c r="G544" s="176">
        <f t="shared" si="48"/>
        <v>0</v>
      </c>
      <c r="H544" s="173" t="s">
        <v>1522</v>
      </c>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row>
    <row r="545" spans="1:47" ht="101.25" outlineLevel="1">
      <c r="A545" s="120">
        <v>468</v>
      </c>
      <c r="B545" s="122" t="s">
        <v>2564</v>
      </c>
      <c r="C545" s="138" t="s">
        <v>2561</v>
      </c>
      <c r="D545" s="173" t="s">
        <v>125</v>
      </c>
      <c r="E545" s="176">
        <v>1</v>
      </c>
      <c r="F545" s="176"/>
      <c r="G545" s="176">
        <f t="shared" si="48"/>
        <v>0</v>
      </c>
      <c r="H545" s="173" t="s">
        <v>1522</v>
      </c>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row>
    <row r="546" spans="1:47" outlineLevel="1">
      <c r="A546" s="120">
        <v>469</v>
      </c>
      <c r="B546" s="122" t="s">
        <v>2565</v>
      </c>
      <c r="C546" s="138" t="s">
        <v>2566</v>
      </c>
      <c r="D546" s="173" t="s">
        <v>125</v>
      </c>
      <c r="E546" s="176">
        <v>4</v>
      </c>
      <c r="F546" s="176"/>
      <c r="G546" s="176">
        <f t="shared" si="48"/>
        <v>0</v>
      </c>
      <c r="H546" s="173" t="s">
        <v>1522</v>
      </c>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row>
    <row r="547" spans="1:47" outlineLevel="1">
      <c r="A547" s="120">
        <v>470</v>
      </c>
      <c r="B547" s="122" t="s">
        <v>2567</v>
      </c>
      <c r="C547" s="138" t="s">
        <v>2540</v>
      </c>
      <c r="D547" s="173" t="s">
        <v>125</v>
      </c>
      <c r="E547" s="176">
        <v>2</v>
      </c>
      <c r="F547" s="176"/>
      <c r="G547" s="176">
        <f t="shared" si="48"/>
        <v>0</v>
      </c>
      <c r="H547" s="173" t="s">
        <v>1522</v>
      </c>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row>
    <row r="548" spans="1:47" outlineLevel="1">
      <c r="A548" s="120">
        <v>471</v>
      </c>
      <c r="B548" s="122" t="s">
        <v>2568</v>
      </c>
      <c r="C548" s="138" t="s">
        <v>2542</v>
      </c>
      <c r="D548" s="173" t="s">
        <v>125</v>
      </c>
      <c r="E548" s="176">
        <v>1</v>
      </c>
      <c r="F548" s="176"/>
      <c r="G548" s="176">
        <f t="shared" si="48"/>
        <v>0</v>
      </c>
      <c r="H548" s="173" t="s">
        <v>1522</v>
      </c>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row>
    <row r="549" spans="1:47" outlineLevel="1">
      <c r="A549" s="120">
        <v>472</v>
      </c>
      <c r="B549" s="122" t="s">
        <v>2569</v>
      </c>
      <c r="C549" s="138" t="s">
        <v>2544</v>
      </c>
      <c r="D549" s="173" t="s">
        <v>125</v>
      </c>
      <c r="E549" s="176">
        <v>1</v>
      </c>
      <c r="F549" s="176"/>
      <c r="G549" s="176">
        <f t="shared" si="48"/>
        <v>0</v>
      </c>
      <c r="H549" s="173" t="s">
        <v>1522</v>
      </c>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row>
    <row r="550" spans="1:47" outlineLevel="1">
      <c r="A550" s="120">
        <v>473</v>
      </c>
      <c r="B550" s="122" t="s">
        <v>2570</v>
      </c>
      <c r="C550" s="138" t="s">
        <v>2546</v>
      </c>
      <c r="D550" s="173" t="s">
        <v>125</v>
      </c>
      <c r="E550" s="176">
        <v>1</v>
      </c>
      <c r="F550" s="176"/>
      <c r="G550" s="176">
        <f t="shared" si="48"/>
        <v>0</v>
      </c>
      <c r="H550" s="173" t="s">
        <v>1522</v>
      </c>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row>
    <row r="551" spans="1:47" outlineLevel="1">
      <c r="A551" s="120"/>
      <c r="B551" s="122">
        <v>0</v>
      </c>
      <c r="C551" s="193" t="s">
        <v>2547</v>
      </c>
      <c r="D551" s="173">
        <v>0</v>
      </c>
      <c r="E551" s="176">
        <v>0</v>
      </c>
      <c r="F551" s="176"/>
      <c r="G551" s="176"/>
      <c r="H551" s="173"/>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row>
    <row r="552" spans="1:47" outlineLevel="1">
      <c r="A552" s="120">
        <v>474</v>
      </c>
      <c r="B552" s="122">
        <v>0</v>
      </c>
      <c r="C552" s="138" t="s">
        <v>2548</v>
      </c>
      <c r="D552" s="173" t="s">
        <v>2080</v>
      </c>
      <c r="E552" s="176">
        <v>15</v>
      </c>
      <c r="F552" s="176"/>
      <c r="G552" s="176">
        <f t="shared" ref="G552:G557" si="49">F552*E552</f>
        <v>0</v>
      </c>
      <c r="H552" s="173" t="s">
        <v>1522</v>
      </c>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row>
    <row r="553" spans="1:47" outlineLevel="1">
      <c r="A553" s="120">
        <v>475</v>
      </c>
      <c r="B553" s="122">
        <v>0</v>
      </c>
      <c r="C553" s="138" t="s">
        <v>2549</v>
      </c>
      <c r="D553" s="173" t="s">
        <v>2080</v>
      </c>
      <c r="E553" s="176">
        <v>18</v>
      </c>
      <c r="F553" s="176"/>
      <c r="G553" s="176">
        <f t="shared" si="49"/>
        <v>0</v>
      </c>
      <c r="H553" s="173" t="s">
        <v>1522</v>
      </c>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row>
    <row r="554" spans="1:47" outlineLevel="1">
      <c r="A554" s="120">
        <v>476</v>
      </c>
      <c r="B554" s="122">
        <v>0</v>
      </c>
      <c r="C554" s="138" t="s">
        <v>2550</v>
      </c>
      <c r="D554" s="173" t="s">
        <v>2080</v>
      </c>
      <c r="E554" s="176">
        <v>15</v>
      </c>
      <c r="F554" s="176"/>
      <c r="G554" s="176">
        <f t="shared" si="49"/>
        <v>0</v>
      </c>
      <c r="H554" s="173" t="s">
        <v>1522</v>
      </c>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row>
    <row r="555" spans="1:47" outlineLevel="1">
      <c r="A555" s="120">
        <v>477</v>
      </c>
      <c r="B555" s="122">
        <v>0</v>
      </c>
      <c r="C555" s="138" t="s">
        <v>2551</v>
      </c>
      <c r="D555" s="173" t="s">
        <v>2080</v>
      </c>
      <c r="E555" s="176">
        <v>5</v>
      </c>
      <c r="F555" s="176"/>
      <c r="G555" s="176">
        <f t="shared" si="49"/>
        <v>0</v>
      </c>
      <c r="H555" s="173" t="s">
        <v>1522</v>
      </c>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row>
    <row r="556" spans="1:47" outlineLevel="1">
      <c r="A556" s="120">
        <v>478</v>
      </c>
      <c r="B556" s="122">
        <v>0</v>
      </c>
      <c r="C556" s="138" t="s">
        <v>2571</v>
      </c>
      <c r="D556" s="173" t="s">
        <v>2080</v>
      </c>
      <c r="E556" s="176">
        <v>14</v>
      </c>
      <c r="F556" s="176"/>
      <c r="G556" s="176">
        <f t="shared" si="49"/>
        <v>0</v>
      </c>
      <c r="H556" s="173" t="s">
        <v>1522</v>
      </c>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row>
    <row r="557" spans="1:47" outlineLevel="1">
      <c r="A557" s="120">
        <v>479</v>
      </c>
      <c r="B557" s="122">
        <v>0</v>
      </c>
      <c r="C557" s="138" t="s">
        <v>2554</v>
      </c>
      <c r="D557" s="173" t="s">
        <v>1134</v>
      </c>
      <c r="E557" s="176">
        <v>2</v>
      </c>
      <c r="F557" s="176"/>
      <c r="G557" s="176">
        <f t="shared" si="49"/>
        <v>0</v>
      </c>
      <c r="H557" s="173" t="s">
        <v>1522</v>
      </c>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row>
    <row r="558" spans="1:47" outlineLevel="1">
      <c r="A558" s="121" t="s">
        <v>121</v>
      </c>
      <c r="B558" s="123" t="s">
        <v>2572</v>
      </c>
      <c r="C558" s="140" t="s">
        <v>1963</v>
      </c>
      <c r="D558" s="174"/>
      <c r="E558" s="177"/>
      <c r="F558" s="177"/>
      <c r="G558" s="177">
        <f>SUM(G559:G564)</f>
        <v>0</v>
      </c>
      <c r="H558" s="174"/>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row>
    <row r="559" spans="1:47" outlineLevel="1">
      <c r="A559" s="120">
        <v>480</v>
      </c>
      <c r="B559" s="122"/>
      <c r="C559" s="138" t="s">
        <v>2573</v>
      </c>
      <c r="D559" s="173" t="s">
        <v>125</v>
      </c>
      <c r="E559" s="176">
        <v>1</v>
      </c>
      <c r="F559" s="176"/>
      <c r="G559" s="176">
        <f t="shared" ref="G559:G560" si="50">F559*E559</f>
        <v>0</v>
      </c>
      <c r="H559" s="173" t="s">
        <v>1522</v>
      </c>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row>
    <row r="560" spans="1:47" ht="33.75" outlineLevel="1">
      <c r="A560" s="120">
        <v>481</v>
      </c>
      <c r="B560" s="122"/>
      <c r="C560" s="138" t="s">
        <v>2574</v>
      </c>
      <c r="D560" s="173" t="s">
        <v>125</v>
      </c>
      <c r="E560" s="176">
        <v>1</v>
      </c>
      <c r="F560" s="176"/>
      <c r="G560" s="176">
        <f t="shared" si="50"/>
        <v>0</v>
      </c>
      <c r="H560" s="173" t="s">
        <v>1522</v>
      </c>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row>
    <row r="561" spans="1:47" ht="247.5" outlineLevel="1">
      <c r="A561" s="120"/>
      <c r="B561" s="122"/>
      <c r="C561" s="138" t="s">
        <v>2575</v>
      </c>
      <c r="D561" s="173"/>
      <c r="E561" s="176"/>
      <c r="F561" s="176"/>
      <c r="G561" s="176"/>
      <c r="H561" s="173"/>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row>
    <row r="562" spans="1:47" outlineLevel="1">
      <c r="A562" s="120">
        <v>482</v>
      </c>
      <c r="B562" s="122"/>
      <c r="C562" s="138" t="s">
        <v>1970</v>
      </c>
      <c r="D562" s="173" t="s">
        <v>125</v>
      </c>
      <c r="E562" s="176">
        <v>1</v>
      </c>
      <c r="F562" s="176"/>
      <c r="G562" s="176">
        <f t="shared" ref="G562:G564" si="51">F562*E562</f>
        <v>0</v>
      </c>
      <c r="H562" s="173" t="s">
        <v>1522</v>
      </c>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row>
    <row r="563" spans="1:47" outlineLevel="1">
      <c r="A563" s="120">
        <v>483</v>
      </c>
      <c r="B563" s="122"/>
      <c r="C563" s="138" t="s">
        <v>2576</v>
      </c>
      <c r="D563" s="173" t="s">
        <v>125</v>
      </c>
      <c r="E563" s="176">
        <v>1</v>
      </c>
      <c r="F563" s="176"/>
      <c r="G563" s="176">
        <f t="shared" si="51"/>
        <v>0</v>
      </c>
      <c r="H563" s="173" t="s">
        <v>1522</v>
      </c>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row>
    <row r="564" spans="1:47" outlineLevel="1">
      <c r="A564" s="131">
        <v>484</v>
      </c>
      <c r="B564" s="132"/>
      <c r="C564" s="183" t="s">
        <v>2577</v>
      </c>
      <c r="D564" s="175" t="s">
        <v>125</v>
      </c>
      <c r="E564" s="178">
        <v>1</v>
      </c>
      <c r="F564" s="178"/>
      <c r="G564" s="178">
        <f t="shared" si="51"/>
        <v>0</v>
      </c>
      <c r="H564" s="175" t="s">
        <v>1522</v>
      </c>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row>
    <row r="565" spans="1:47">
      <c r="B565" s="7" t="s">
        <v>186</v>
      </c>
      <c r="C565" s="144" t="s">
        <v>186</v>
      </c>
      <c r="D565" s="9"/>
      <c r="E565" s="151"/>
      <c r="F565" s="6"/>
      <c r="G565" s="6"/>
      <c r="H565" s="9"/>
      <c r="P565">
        <v>15</v>
      </c>
      <c r="Q565">
        <v>21</v>
      </c>
    </row>
    <row r="566" spans="1:47">
      <c r="A566" s="134"/>
      <c r="B566" s="135" t="s">
        <v>27</v>
      </c>
      <c r="C566" s="145" t="s">
        <v>186</v>
      </c>
      <c r="D566" s="161"/>
      <c r="E566" s="152"/>
      <c r="F566" s="136"/>
      <c r="G566" s="137">
        <f>G8+G93+G184+G231+G257+G276+G304+G328+G355+G370+G394+G410+G429+G450+G465+G481+G501+G511+G540+G558</f>
        <v>0</v>
      </c>
      <c r="H566" s="9"/>
      <c r="P566" t="e">
        <f>SUMIF(#REF!,P565,G7:G238)</f>
        <v>#REF!</v>
      </c>
      <c r="Q566" t="e">
        <f>SUMIF(#REF!,Q565,G7:G238)</f>
        <v>#REF!</v>
      </c>
      <c r="R566" t="s">
        <v>1414</v>
      </c>
    </row>
  </sheetData>
  <sheetProtection password="CCE1" sheet="1" objects="1" scenarios="1"/>
  <protectedRanges>
    <protectedRange sqref="F9:F56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sheetPr>
    <outlinePr summaryBelow="0"/>
  </sheetPr>
  <dimension ref="A1:AU68"/>
  <sheetViews>
    <sheetView showZeros="0" view="pageBreakPreview" zoomScale="60" zoomScaleNormal="100" workbookViewId="0">
      <selection activeCell="L14" sqref="L14"/>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2578</v>
      </c>
      <c r="D4" s="402"/>
      <c r="E4" s="402"/>
      <c r="F4" s="402"/>
      <c r="G4" s="403"/>
      <c r="R4" t="s">
        <v>111</v>
      </c>
    </row>
    <row r="5" spans="1:47">
      <c r="A5" s="167" t="s">
        <v>112</v>
      </c>
      <c r="B5" s="168"/>
      <c r="C5" s="168"/>
      <c r="D5" s="153"/>
      <c r="E5" s="146"/>
      <c r="F5" s="116"/>
      <c r="G5" s="117"/>
      <c r="R5" t="s">
        <v>113</v>
      </c>
    </row>
    <row r="7" spans="1:47" ht="25.5">
      <c r="A7" s="203" t="s">
        <v>114</v>
      </c>
      <c r="B7" s="204" t="s">
        <v>115</v>
      </c>
      <c r="C7" s="204" t="s">
        <v>116</v>
      </c>
      <c r="D7" s="205" t="s">
        <v>117</v>
      </c>
      <c r="E7" s="206" t="s">
        <v>118</v>
      </c>
      <c r="F7" s="207" t="s">
        <v>119</v>
      </c>
      <c r="G7" s="203" t="s">
        <v>27</v>
      </c>
      <c r="H7" s="208" t="s">
        <v>120</v>
      </c>
    </row>
    <row r="8" spans="1:47">
      <c r="A8" s="121" t="s">
        <v>121</v>
      </c>
      <c r="B8" s="123" t="s">
        <v>2645</v>
      </c>
      <c r="C8" s="140" t="s">
        <v>2579</v>
      </c>
      <c r="D8" s="174"/>
      <c r="E8" s="177"/>
      <c r="F8" s="177"/>
      <c r="G8" s="177">
        <f>SUMIF(AE9:AE9,"&lt;&gt;NOR",G9:G9)</f>
        <v>0</v>
      </c>
      <c r="H8" s="174"/>
      <c r="R8" t="s">
        <v>122</v>
      </c>
    </row>
    <row r="9" spans="1:47" outlineLevel="1">
      <c r="A9" s="120">
        <v>1</v>
      </c>
      <c r="B9" s="122"/>
      <c r="C9" s="138" t="s">
        <v>2580</v>
      </c>
      <c r="D9" s="173" t="s">
        <v>125</v>
      </c>
      <c r="E9" s="176">
        <v>1</v>
      </c>
      <c r="F9" s="176"/>
      <c r="G9" s="176">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8" t="s">
        <v>2581</v>
      </c>
      <c r="D10" s="173"/>
      <c r="E10" s="176"/>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c r="B11" s="122"/>
      <c r="C11" s="138" t="s">
        <v>2582</v>
      </c>
      <c r="D11" s="173"/>
      <c r="E11" s="176"/>
      <c r="F11" s="176"/>
      <c r="G11" s="176"/>
      <c r="H11" s="173"/>
      <c r="R11" t="s">
        <v>122</v>
      </c>
    </row>
    <row r="12" spans="1:47" outlineLevel="1">
      <c r="A12" s="120"/>
      <c r="B12" s="122"/>
      <c r="C12" s="138" t="s">
        <v>2583</v>
      </c>
      <c r="D12" s="173"/>
      <c r="E12" s="176"/>
      <c r="F12" s="176"/>
      <c r="G12" s="176"/>
      <c r="H12" s="173"/>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c r="B13" s="122"/>
      <c r="C13" s="138" t="s">
        <v>2584</v>
      </c>
      <c r="D13" s="173"/>
      <c r="E13" s="176"/>
      <c r="F13" s="176"/>
      <c r="G13" s="176"/>
      <c r="H13" s="173"/>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8" t="s">
        <v>2585</v>
      </c>
      <c r="D14" s="173"/>
      <c r="E14" s="176"/>
      <c r="F14" s="176"/>
      <c r="G14" s="176"/>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8" t="s">
        <v>2586</v>
      </c>
      <c r="D15" s="173"/>
      <c r="E15" s="176"/>
      <c r="F15" s="176"/>
      <c r="G15" s="176"/>
      <c r="H15" s="173"/>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c r="B16" s="122"/>
      <c r="C16" s="138"/>
      <c r="D16" s="173"/>
      <c r="E16" s="176"/>
      <c r="F16" s="176"/>
      <c r="G16" s="176"/>
      <c r="H16" s="173"/>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8" t="s">
        <v>2587</v>
      </c>
      <c r="D17" s="173"/>
      <c r="E17" s="176"/>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2</v>
      </c>
      <c r="B18" s="122"/>
      <c r="C18" s="138" t="s">
        <v>2588</v>
      </c>
      <c r="D18" s="173" t="s">
        <v>125</v>
      </c>
      <c r="E18" s="176">
        <v>1</v>
      </c>
      <c r="F18" s="176"/>
      <c r="G18" s="176"/>
      <c r="H18" s="173"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3</v>
      </c>
      <c r="B19" s="122"/>
      <c r="C19" s="138" t="s">
        <v>2589</v>
      </c>
      <c r="D19" s="173" t="s">
        <v>802</v>
      </c>
      <c r="E19" s="176">
        <v>30</v>
      </c>
      <c r="F19" s="176"/>
      <c r="G19" s="176"/>
      <c r="H19" s="173" t="s">
        <v>1522</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4</v>
      </c>
      <c r="B20" s="122"/>
      <c r="C20" s="138" t="s">
        <v>2590</v>
      </c>
      <c r="D20" s="173" t="s">
        <v>802</v>
      </c>
      <c r="E20" s="176">
        <v>10</v>
      </c>
      <c r="F20" s="176"/>
      <c r="G20" s="176"/>
      <c r="H20" s="173" t="s">
        <v>1522</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5</v>
      </c>
      <c r="B21" s="122"/>
      <c r="C21" s="138" t="s">
        <v>1964</v>
      </c>
      <c r="D21" s="173" t="s">
        <v>125</v>
      </c>
      <c r="E21" s="176">
        <v>1</v>
      </c>
      <c r="F21" s="176"/>
      <c r="G21" s="176"/>
      <c r="H21" s="173"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1" t="s">
        <v>121</v>
      </c>
      <c r="B22" s="123" t="s">
        <v>2646</v>
      </c>
      <c r="C22" s="140" t="s">
        <v>2591</v>
      </c>
      <c r="D22" s="174"/>
      <c r="E22" s="177"/>
      <c r="F22" s="177"/>
      <c r="G22" s="177">
        <f>SUMIF(AE23:AE32,"&lt;&gt;NOR",G23:G32)</f>
        <v>0</v>
      </c>
      <c r="H22" s="174"/>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c r="B23" s="122"/>
      <c r="C23" s="138" t="s">
        <v>2592</v>
      </c>
      <c r="D23" s="173"/>
      <c r="E23" s="176"/>
      <c r="F23" s="176"/>
      <c r="G23" s="176"/>
      <c r="H23" s="173"/>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6</v>
      </c>
      <c r="B24" s="122"/>
      <c r="C24" s="138" t="s">
        <v>2593</v>
      </c>
      <c r="D24" s="173" t="s">
        <v>125</v>
      </c>
      <c r="E24" s="176">
        <v>1</v>
      </c>
      <c r="F24" s="176"/>
      <c r="G24" s="176">
        <f t="shared" ref="G24:G32" si="0">ROUND(E24*F24,2)</f>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22.5" outlineLevel="1">
      <c r="A25" s="120">
        <v>7</v>
      </c>
      <c r="B25" s="122"/>
      <c r="C25" s="138" t="s">
        <v>2594</v>
      </c>
      <c r="D25" s="173" t="s">
        <v>125</v>
      </c>
      <c r="E25" s="176">
        <v>3</v>
      </c>
      <c r="F25" s="176"/>
      <c r="G25" s="176">
        <f t="shared" si="0"/>
        <v>0</v>
      </c>
      <c r="H25" s="173"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8</v>
      </c>
      <c r="B26" s="122"/>
      <c r="C26" s="138" t="s">
        <v>2595</v>
      </c>
      <c r="D26" s="173" t="s">
        <v>125</v>
      </c>
      <c r="E26" s="176">
        <v>3</v>
      </c>
      <c r="F26" s="176"/>
      <c r="G26" s="176">
        <f t="shared" si="0"/>
        <v>0</v>
      </c>
      <c r="H26" s="173"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9</v>
      </c>
      <c r="B27" s="122"/>
      <c r="C27" s="138" t="s">
        <v>2596</v>
      </c>
      <c r="D27" s="173" t="s">
        <v>125</v>
      </c>
      <c r="E27" s="176">
        <v>3</v>
      </c>
      <c r="F27" s="176"/>
      <c r="G27" s="176">
        <f t="shared" si="0"/>
        <v>0</v>
      </c>
      <c r="H27" s="173"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10</v>
      </c>
      <c r="B28" s="122"/>
      <c r="C28" s="138" t="s">
        <v>2597</v>
      </c>
      <c r="D28" s="173" t="s">
        <v>125</v>
      </c>
      <c r="E28" s="176">
        <v>4</v>
      </c>
      <c r="F28" s="176"/>
      <c r="G28" s="176">
        <f t="shared" si="0"/>
        <v>0</v>
      </c>
      <c r="H28" s="173"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22.5" outlineLevel="1">
      <c r="A29" s="120">
        <v>11</v>
      </c>
      <c r="B29" s="122"/>
      <c r="C29" s="138" t="s">
        <v>2598</v>
      </c>
      <c r="D29" s="173" t="s">
        <v>125</v>
      </c>
      <c r="E29" s="176">
        <v>1</v>
      </c>
      <c r="F29" s="176"/>
      <c r="G29" s="176">
        <f t="shared" si="0"/>
        <v>0</v>
      </c>
      <c r="H29" s="173"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12</v>
      </c>
      <c r="B30" s="122"/>
      <c r="C30" s="138" t="s">
        <v>2599</v>
      </c>
      <c r="D30" s="173" t="s">
        <v>125</v>
      </c>
      <c r="E30" s="176">
        <v>1</v>
      </c>
      <c r="F30" s="176"/>
      <c r="G30" s="176">
        <f t="shared" si="0"/>
        <v>0</v>
      </c>
      <c r="H30" s="173"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13</v>
      </c>
      <c r="B31" s="122"/>
      <c r="C31" s="138" t="s">
        <v>2600</v>
      </c>
      <c r="D31" s="173" t="s">
        <v>125</v>
      </c>
      <c r="E31" s="176">
        <v>1</v>
      </c>
      <c r="F31" s="176"/>
      <c r="G31" s="176">
        <f t="shared" si="0"/>
        <v>0</v>
      </c>
      <c r="H31" s="173"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v>14</v>
      </c>
      <c r="B32" s="122" t="s">
        <v>2601</v>
      </c>
      <c r="C32" s="138" t="s">
        <v>2602</v>
      </c>
      <c r="D32" s="173" t="s">
        <v>2603</v>
      </c>
      <c r="E32" s="176">
        <v>276</v>
      </c>
      <c r="F32" s="176"/>
      <c r="G32" s="176">
        <f t="shared" si="0"/>
        <v>0</v>
      </c>
      <c r="H32" s="173" t="s">
        <v>1523</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1" t="s">
        <v>121</v>
      </c>
      <c r="B33" s="123" t="s">
        <v>2647</v>
      </c>
      <c r="C33" s="140" t="s">
        <v>2604</v>
      </c>
      <c r="D33" s="174"/>
      <c r="E33" s="177"/>
      <c r="F33" s="177"/>
      <c r="G33" s="177">
        <f>SUMIF(AE34:AE45,"&lt;&gt;NOR",G34:G45)</f>
        <v>0</v>
      </c>
      <c r="H33" s="174"/>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22.5" outlineLevel="1">
      <c r="A34" s="120">
        <v>15</v>
      </c>
      <c r="B34" s="122"/>
      <c r="C34" s="138" t="s">
        <v>2605</v>
      </c>
      <c r="D34" s="173" t="s">
        <v>125</v>
      </c>
      <c r="E34" s="176">
        <v>5</v>
      </c>
      <c r="F34" s="176"/>
      <c r="G34" s="176">
        <f t="shared" ref="G34:G45" si="1">ROUND(E34*F34,2)</f>
        <v>0</v>
      </c>
      <c r="H34" s="173" t="s">
        <v>2606</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22.5" outlineLevel="1">
      <c r="A35" s="120">
        <v>16</v>
      </c>
      <c r="B35" s="122"/>
      <c r="C35" s="138" t="s">
        <v>2607</v>
      </c>
      <c r="D35" s="173" t="s">
        <v>125</v>
      </c>
      <c r="E35" s="176">
        <v>6</v>
      </c>
      <c r="F35" s="176"/>
      <c r="G35" s="176">
        <f t="shared" si="1"/>
        <v>0</v>
      </c>
      <c r="H35" s="173" t="s">
        <v>2606</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17</v>
      </c>
      <c r="B36" s="122"/>
      <c r="C36" s="138" t="s">
        <v>2608</v>
      </c>
      <c r="D36" s="173" t="s">
        <v>125</v>
      </c>
      <c r="E36" s="176">
        <v>2</v>
      </c>
      <c r="F36" s="176"/>
      <c r="G36" s="176">
        <f t="shared" si="1"/>
        <v>0</v>
      </c>
      <c r="H36" s="173" t="s">
        <v>2606</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18</v>
      </c>
      <c r="B37" s="122"/>
      <c r="C37" s="138" t="s">
        <v>2609</v>
      </c>
      <c r="D37" s="173" t="s">
        <v>125</v>
      </c>
      <c r="E37" s="176">
        <v>1</v>
      </c>
      <c r="F37" s="176"/>
      <c r="G37" s="176">
        <f t="shared" si="1"/>
        <v>0</v>
      </c>
      <c r="H37" s="173" t="s">
        <v>2606</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19</v>
      </c>
      <c r="B38" s="122"/>
      <c r="C38" s="138" t="s">
        <v>2610</v>
      </c>
      <c r="D38" s="173" t="s">
        <v>125</v>
      </c>
      <c r="E38" s="176">
        <v>4</v>
      </c>
      <c r="F38" s="176"/>
      <c r="G38" s="176">
        <f t="shared" si="1"/>
        <v>0</v>
      </c>
      <c r="H38" s="173" t="s">
        <v>2606</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20</v>
      </c>
      <c r="B39" s="122"/>
      <c r="C39" s="138" t="s">
        <v>2611</v>
      </c>
      <c r="D39" s="173" t="s">
        <v>125</v>
      </c>
      <c r="E39" s="176">
        <v>1</v>
      </c>
      <c r="F39" s="176"/>
      <c r="G39" s="176">
        <f t="shared" si="1"/>
        <v>0</v>
      </c>
      <c r="H39" s="173" t="s">
        <v>2606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21</v>
      </c>
      <c r="B40" s="122"/>
      <c r="C40" s="138" t="s">
        <v>2612</v>
      </c>
      <c r="D40" s="173" t="s">
        <v>125</v>
      </c>
      <c r="E40" s="176">
        <v>1</v>
      </c>
      <c r="F40" s="176"/>
      <c r="G40" s="176">
        <f t="shared" si="1"/>
        <v>0</v>
      </c>
      <c r="H40" s="173" t="s">
        <v>2606</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22.5" outlineLevel="1">
      <c r="A41" s="120">
        <v>22</v>
      </c>
      <c r="B41" s="122"/>
      <c r="C41" s="138" t="s">
        <v>2613</v>
      </c>
      <c r="D41" s="173" t="s">
        <v>125</v>
      </c>
      <c r="E41" s="176">
        <v>1</v>
      </c>
      <c r="F41" s="176"/>
      <c r="G41" s="176">
        <f t="shared" si="1"/>
        <v>0</v>
      </c>
      <c r="H41" s="173" t="s">
        <v>2606</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ht="22.5" outlineLevel="1">
      <c r="A42" s="120">
        <v>23</v>
      </c>
      <c r="B42" s="122"/>
      <c r="C42" s="138" t="s">
        <v>2614</v>
      </c>
      <c r="D42" s="173" t="s">
        <v>125</v>
      </c>
      <c r="E42" s="176">
        <v>1</v>
      </c>
      <c r="F42" s="176"/>
      <c r="G42" s="176">
        <f t="shared" si="1"/>
        <v>0</v>
      </c>
      <c r="H42" s="173" t="s">
        <v>2606</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ht="22.5" outlineLevel="1">
      <c r="A43" s="120">
        <v>24</v>
      </c>
      <c r="B43" s="122"/>
      <c r="C43" s="138" t="s">
        <v>2615</v>
      </c>
      <c r="D43" s="173" t="s">
        <v>125</v>
      </c>
      <c r="E43" s="176">
        <v>1</v>
      </c>
      <c r="F43" s="176"/>
      <c r="G43" s="176">
        <f t="shared" si="1"/>
        <v>0</v>
      </c>
      <c r="H43" s="173" t="s">
        <v>2606</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ht="22.5" outlineLevel="1">
      <c r="A44" s="120">
        <v>25</v>
      </c>
      <c r="B44" s="122"/>
      <c r="C44" s="138" t="s">
        <v>2616</v>
      </c>
      <c r="D44" s="173" t="s">
        <v>125</v>
      </c>
      <c r="E44" s="176">
        <v>1</v>
      </c>
      <c r="F44" s="176"/>
      <c r="G44" s="176">
        <f t="shared" si="1"/>
        <v>0</v>
      </c>
      <c r="H44" s="173" t="s">
        <v>2606</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26</v>
      </c>
      <c r="B45" s="122"/>
      <c r="C45" s="138" t="s">
        <v>2617</v>
      </c>
      <c r="D45" s="173" t="s">
        <v>125</v>
      </c>
      <c r="E45" s="176">
        <v>8</v>
      </c>
      <c r="F45" s="176"/>
      <c r="G45" s="176">
        <f t="shared" si="1"/>
        <v>0</v>
      </c>
      <c r="H45" s="173" t="s">
        <v>2606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1" t="s">
        <v>121</v>
      </c>
      <c r="B46" s="123" t="s">
        <v>2648</v>
      </c>
      <c r="C46" s="140" t="s">
        <v>2618</v>
      </c>
      <c r="D46" s="174"/>
      <c r="E46" s="177"/>
      <c r="F46" s="177"/>
      <c r="G46" s="177">
        <f>SUMIF(AE47:AE58,"&lt;&gt;NOR",G47:G58)</f>
        <v>0</v>
      </c>
      <c r="H46" s="17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ht="22.5" outlineLevel="1">
      <c r="A47" s="120">
        <v>27</v>
      </c>
      <c r="B47" s="122"/>
      <c r="C47" s="138" t="s">
        <v>2619</v>
      </c>
      <c r="D47" s="173" t="s">
        <v>263</v>
      </c>
      <c r="E47" s="176">
        <v>20</v>
      </c>
      <c r="F47" s="176"/>
      <c r="G47" s="176">
        <f t="shared" ref="G47:G58" si="2">ROUND(E47*F47,2)</f>
        <v>0</v>
      </c>
      <c r="H47" s="173" t="s">
        <v>2606</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ht="22.5" outlineLevel="1">
      <c r="A48" s="120">
        <v>28</v>
      </c>
      <c r="B48" s="122"/>
      <c r="C48" s="138" t="s">
        <v>2620</v>
      </c>
      <c r="D48" s="173" t="s">
        <v>263</v>
      </c>
      <c r="E48" s="176">
        <v>450</v>
      </c>
      <c r="F48" s="176"/>
      <c r="G48" s="176">
        <f t="shared" si="2"/>
        <v>0</v>
      </c>
      <c r="H48" s="173" t="s">
        <v>2606</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ht="22.5" outlineLevel="1">
      <c r="A49" s="120">
        <v>29</v>
      </c>
      <c r="B49" s="122"/>
      <c r="C49" s="138" t="s">
        <v>2621</v>
      </c>
      <c r="D49" s="173" t="s">
        <v>263</v>
      </c>
      <c r="E49" s="176">
        <v>20</v>
      </c>
      <c r="F49" s="176"/>
      <c r="G49" s="176">
        <f t="shared" si="2"/>
        <v>0</v>
      </c>
      <c r="H49" s="173" t="s">
        <v>2606</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30</v>
      </c>
      <c r="B50" s="122" t="s">
        <v>2622</v>
      </c>
      <c r="C50" s="138" t="s">
        <v>2623</v>
      </c>
      <c r="D50" s="173" t="s">
        <v>125</v>
      </c>
      <c r="E50" s="176">
        <v>30</v>
      </c>
      <c r="F50" s="176"/>
      <c r="G50" s="176">
        <f t="shared" si="2"/>
        <v>0</v>
      </c>
      <c r="H50" s="173" t="s">
        <v>1523</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31</v>
      </c>
      <c r="B51" s="122" t="s">
        <v>2624</v>
      </c>
      <c r="C51" s="138" t="s">
        <v>2625</v>
      </c>
      <c r="D51" s="173" t="s">
        <v>263</v>
      </c>
      <c r="E51" s="176">
        <v>350</v>
      </c>
      <c r="F51" s="176"/>
      <c r="G51" s="176">
        <f t="shared" si="2"/>
        <v>0</v>
      </c>
      <c r="H51" s="173" t="s">
        <v>1523</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32</v>
      </c>
      <c r="B52" s="122" t="s">
        <v>2626</v>
      </c>
      <c r="C52" s="138" t="s">
        <v>2627</v>
      </c>
      <c r="D52" s="173" t="s">
        <v>263</v>
      </c>
      <c r="E52" s="176">
        <v>400</v>
      </c>
      <c r="F52" s="176"/>
      <c r="G52" s="176">
        <f t="shared" si="2"/>
        <v>0</v>
      </c>
      <c r="H52" s="173" t="s">
        <v>1523</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33</v>
      </c>
      <c r="B53" s="122" t="s">
        <v>2628</v>
      </c>
      <c r="C53" s="138" t="s">
        <v>2629</v>
      </c>
      <c r="D53" s="173" t="s">
        <v>263</v>
      </c>
      <c r="E53" s="176">
        <v>100</v>
      </c>
      <c r="F53" s="176"/>
      <c r="G53" s="176">
        <f t="shared" si="2"/>
        <v>0</v>
      </c>
      <c r="H53" s="173" t="s">
        <v>1523</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34</v>
      </c>
      <c r="B54" s="122" t="s">
        <v>2630</v>
      </c>
      <c r="C54" s="138" t="s">
        <v>4123</v>
      </c>
      <c r="D54" s="173" t="s">
        <v>263</v>
      </c>
      <c r="E54" s="176">
        <v>1220</v>
      </c>
      <c r="F54" s="176"/>
      <c r="G54" s="176">
        <f t="shared" si="2"/>
        <v>0</v>
      </c>
      <c r="H54" s="173" t="s">
        <v>1523</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35</v>
      </c>
      <c r="B55" s="122" t="s">
        <v>2631</v>
      </c>
      <c r="C55" s="138" t="s">
        <v>4124</v>
      </c>
      <c r="D55" s="173" t="s">
        <v>263</v>
      </c>
      <c r="E55" s="176">
        <v>1580</v>
      </c>
      <c r="F55" s="176"/>
      <c r="G55" s="176">
        <f t="shared" si="2"/>
        <v>0</v>
      </c>
      <c r="H55" s="173" t="s">
        <v>1523</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36</v>
      </c>
      <c r="B56" s="122" t="s">
        <v>2632</v>
      </c>
      <c r="C56" s="138" t="s">
        <v>4125</v>
      </c>
      <c r="D56" s="173" t="s">
        <v>263</v>
      </c>
      <c r="E56" s="176">
        <v>1410</v>
      </c>
      <c r="F56" s="176"/>
      <c r="G56" s="176">
        <f t="shared" si="2"/>
        <v>0</v>
      </c>
      <c r="H56" s="173" t="s">
        <v>1523</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37</v>
      </c>
      <c r="B57" s="122" t="s">
        <v>2633</v>
      </c>
      <c r="C57" s="138" t="s">
        <v>4126</v>
      </c>
      <c r="D57" s="173" t="s">
        <v>263</v>
      </c>
      <c r="E57" s="176">
        <v>30</v>
      </c>
      <c r="F57" s="176"/>
      <c r="G57" s="176">
        <f t="shared" si="2"/>
        <v>0</v>
      </c>
      <c r="H57" s="173" t="s">
        <v>1523</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ht="22.5" outlineLevel="1">
      <c r="A58" s="120">
        <v>38</v>
      </c>
      <c r="B58" s="122"/>
      <c r="C58" s="138" t="s">
        <v>2634</v>
      </c>
      <c r="D58" s="173" t="s">
        <v>125</v>
      </c>
      <c r="E58" s="176">
        <v>1</v>
      </c>
      <c r="F58" s="176"/>
      <c r="G58" s="176">
        <f t="shared" si="2"/>
        <v>0</v>
      </c>
      <c r="H58" s="173" t="s">
        <v>2606</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1" t="s">
        <v>121</v>
      </c>
      <c r="B59" s="123" t="s">
        <v>2649</v>
      </c>
      <c r="C59" s="140" t="s">
        <v>2635</v>
      </c>
      <c r="D59" s="174"/>
      <c r="E59" s="177"/>
      <c r="F59" s="177"/>
      <c r="G59" s="177">
        <f>SUMIF(AE60:AE66,"&lt;&gt;NOR",G60:G66)</f>
        <v>0</v>
      </c>
      <c r="H59" s="174"/>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209">
        <v>39</v>
      </c>
      <c r="B60" s="122" t="s">
        <v>2636</v>
      </c>
      <c r="C60" s="138" t="s">
        <v>2637</v>
      </c>
      <c r="D60" s="173" t="s">
        <v>125</v>
      </c>
      <c r="E60" s="176">
        <v>1</v>
      </c>
      <c r="F60" s="176"/>
      <c r="G60" s="176">
        <f t="shared" ref="G60:G66" si="3">ROUND(E60*F60,2)</f>
        <v>0</v>
      </c>
      <c r="H60" s="173" t="s">
        <v>2606</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210">
        <v>40</v>
      </c>
      <c r="B61" s="122"/>
      <c r="C61" s="138" t="s">
        <v>2638</v>
      </c>
      <c r="D61" s="173" t="s">
        <v>125</v>
      </c>
      <c r="E61" s="176">
        <v>1</v>
      </c>
      <c r="F61" s="176"/>
      <c r="G61" s="176">
        <f t="shared" si="3"/>
        <v>0</v>
      </c>
      <c r="H61" s="173" t="s">
        <v>2606</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210">
        <v>41</v>
      </c>
      <c r="B62" s="122"/>
      <c r="C62" s="138" t="s">
        <v>2639</v>
      </c>
      <c r="D62" s="173" t="s">
        <v>125</v>
      </c>
      <c r="E62" s="176">
        <v>1</v>
      </c>
      <c r="F62" s="176"/>
      <c r="G62" s="176">
        <f t="shared" si="3"/>
        <v>0</v>
      </c>
      <c r="H62" s="173" t="s">
        <v>2606</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210">
        <v>42</v>
      </c>
      <c r="B63" s="122"/>
      <c r="C63" s="138" t="s">
        <v>2640</v>
      </c>
      <c r="D63" s="173" t="s">
        <v>125</v>
      </c>
      <c r="E63" s="176">
        <v>1</v>
      </c>
      <c r="F63" s="176"/>
      <c r="G63" s="176">
        <f t="shared" si="3"/>
        <v>0</v>
      </c>
      <c r="H63" s="173" t="s">
        <v>2606</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210">
        <v>43</v>
      </c>
      <c r="B64" s="122"/>
      <c r="C64" s="138" t="s">
        <v>2641</v>
      </c>
      <c r="D64" s="173" t="s">
        <v>125</v>
      </c>
      <c r="E64" s="176">
        <v>1</v>
      </c>
      <c r="F64" s="176"/>
      <c r="G64" s="176">
        <f t="shared" si="3"/>
        <v>0</v>
      </c>
      <c r="H64" s="173" t="s">
        <v>2606</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210">
        <v>44</v>
      </c>
      <c r="B65" s="122"/>
      <c r="C65" s="138" t="s">
        <v>2642</v>
      </c>
      <c r="D65" s="173" t="s">
        <v>125</v>
      </c>
      <c r="E65" s="176">
        <v>1</v>
      </c>
      <c r="F65" s="176"/>
      <c r="G65" s="176">
        <f t="shared" si="3"/>
        <v>0</v>
      </c>
      <c r="H65" s="173" t="s">
        <v>2606</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211">
        <v>45</v>
      </c>
      <c r="B66" s="132"/>
      <c r="C66" s="183" t="s">
        <v>2643</v>
      </c>
      <c r="D66" s="175" t="s">
        <v>802</v>
      </c>
      <c r="E66" s="178">
        <v>8</v>
      </c>
      <c r="F66" s="178"/>
      <c r="G66" s="178">
        <f t="shared" si="3"/>
        <v>0</v>
      </c>
      <c r="H66" s="175" t="s">
        <v>2606</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c r="B67" s="7" t="s">
        <v>186</v>
      </c>
      <c r="C67" s="144" t="s">
        <v>186</v>
      </c>
      <c r="D67" s="9"/>
      <c r="E67" s="151"/>
      <c r="F67" s="6"/>
      <c r="G67" s="6"/>
      <c r="H67" s="9"/>
      <c r="P67">
        <v>15</v>
      </c>
      <c r="Q67">
        <v>21</v>
      </c>
    </row>
    <row r="68" spans="1:47">
      <c r="A68" s="134"/>
      <c r="B68" s="135" t="s">
        <v>27</v>
      </c>
      <c r="C68" s="145" t="s">
        <v>186</v>
      </c>
      <c r="D68" s="161"/>
      <c r="E68" s="152"/>
      <c r="F68" s="136"/>
      <c r="G68" s="137">
        <f>G8+G22+G33+G46+G59</f>
        <v>0</v>
      </c>
      <c r="H68" s="9"/>
      <c r="P68" t="e">
        <f>SUMIF(#REF!,P67,G7:G66)</f>
        <v>#REF!</v>
      </c>
      <c r="Q68" t="e">
        <f>SUMIF(#REF!,Q67,G7:G66)</f>
        <v>#REF!</v>
      </c>
      <c r="R68" t="s">
        <v>1414</v>
      </c>
    </row>
  </sheetData>
  <sheetProtection password="CCE1" sheet="1" objects="1" scenarios="1"/>
  <protectedRanges>
    <protectedRange sqref="F9:F66"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AU213"/>
  <sheetViews>
    <sheetView showZeros="0" view="pageBreakPreview" zoomScale="60" zoomScaleNormal="100" workbookViewId="0">
      <selection activeCell="O48" sqref="O48"/>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2650</v>
      </c>
      <c r="D4" s="402"/>
      <c r="E4" s="402"/>
      <c r="F4" s="402"/>
      <c r="G4" s="403"/>
      <c r="R4" t="s">
        <v>111</v>
      </c>
    </row>
    <row r="5" spans="1:47">
      <c r="A5" s="167" t="s">
        <v>112</v>
      </c>
      <c r="B5" s="168"/>
      <c r="C5" s="168"/>
      <c r="D5" s="153"/>
      <c r="E5" s="146"/>
      <c r="F5" s="116"/>
      <c r="G5" s="117"/>
      <c r="R5" t="s">
        <v>113</v>
      </c>
    </row>
    <row r="7" spans="1:47" ht="25.5">
      <c r="A7" s="203" t="s">
        <v>114</v>
      </c>
      <c r="B7" s="204" t="s">
        <v>115</v>
      </c>
      <c r="C7" s="204" t="s">
        <v>116</v>
      </c>
      <c r="D7" s="205" t="s">
        <v>117</v>
      </c>
      <c r="E7" s="206" t="s">
        <v>118</v>
      </c>
      <c r="F7" s="207" t="s">
        <v>119</v>
      </c>
      <c r="G7" s="203" t="s">
        <v>27</v>
      </c>
      <c r="H7" s="208" t="s">
        <v>120</v>
      </c>
    </row>
    <row r="8" spans="1:47">
      <c r="A8" s="121" t="s">
        <v>121</v>
      </c>
      <c r="B8" s="123" t="s">
        <v>2998</v>
      </c>
      <c r="C8" s="140" t="s">
        <v>2618</v>
      </c>
      <c r="D8" s="174"/>
      <c r="E8" s="177"/>
      <c r="F8" s="177"/>
      <c r="G8" s="177">
        <f>SUMIF(AF9:AF25,"&lt;&gt;NOR",G9:G25)</f>
        <v>0</v>
      </c>
      <c r="H8" s="174"/>
      <c r="R8" t="s">
        <v>122</v>
      </c>
    </row>
    <row r="9" spans="1:47" outlineLevel="1">
      <c r="A9" s="120">
        <v>1</v>
      </c>
      <c r="B9" s="122" t="s">
        <v>2651</v>
      </c>
      <c r="C9" s="138" t="s">
        <v>2652</v>
      </c>
      <c r="D9" s="173" t="s">
        <v>263</v>
      </c>
      <c r="E9" s="176">
        <v>3400</v>
      </c>
      <c r="F9" s="176"/>
      <c r="G9" s="176">
        <f t="shared" ref="G9:G25" si="0">ROUND(E9*F9,2)</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2653</v>
      </c>
      <c r="C10" s="138" t="s">
        <v>2654</v>
      </c>
      <c r="D10" s="173" t="s">
        <v>263</v>
      </c>
      <c r="E10" s="176">
        <v>2700</v>
      </c>
      <c r="F10" s="176"/>
      <c r="G10" s="176">
        <f t="shared" si="0"/>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t="s">
        <v>2655</v>
      </c>
      <c r="C11" s="138" t="s">
        <v>2656</v>
      </c>
      <c r="D11" s="173" t="s">
        <v>263</v>
      </c>
      <c r="E11" s="176">
        <v>270</v>
      </c>
      <c r="F11" s="176"/>
      <c r="G11" s="176">
        <f t="shared" si="0"/>
        <v>0</v>
      </c>
      <c r="H11" s="173" t="s">
        <v>1523</v>
      </c>
      <c r="R11" t="s">
        <v>122</v>
      </c>
    </row>
    <row r="12" spans="1:47" outlineLevel="1">
      <c r="A12" s="120">
        <v>4</v>
      </c>
      <c r="B12" s="122" t="s">
        <v>2657</v>
      </c>
      <c r="C12" s="138" t="s">
        <v>2658</v>
      </c>
      <c r="D12" s="173" t="s">
        <v>263</v>
      </c>
      <c r="E12" s="176">
        <v>450</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2659</v>
      </c>
      <c r="C13" s="138" t="s">
        <v>2660</v>
      </c>
      <c r="D13" s="173" t="s">
        <v>263</v>
      </c>
      <c r="E13" s="176">
        <v>250</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2661</v>
      </c>
      <c r="C14" s="138" t="s">
        <v>2662</v>
      </c>
      <c r="D14" s="173" t="s">
        <v>263</v>
      </c>
      <c r="E14" s="176">
        <v>370</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2663</v>
      </c>
      <c r="C15" s="138" t="s">
        <v>2664</v>
      </c>
      <c r="D15" s="173" t="s">
        <v>263</v>
      </c>
      <c r="E15" s="176">
        <v>30</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2665</v>
      </c>
      <c r="C16" s="138" t="s">
        <v>2666</v>
      </c>
      <c r="D16" s="173" t="s">
        <v>263</v>
      </c>
      <c r="E16" s="176">
        <v>70</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2667</v>
      </c>
      <c r="C17" s="138" t="s">
        <v>2668</v>
      </c>
      <c r="D17" s="173" t="s">
        <v>263</v>
      </c>
      <c r="E17" s="176">
        <v>10</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c r="C18" s="138" t="s">
        <v>2669</v>
      </c>
      <c r="D18" s="173" t="s">
        <v>263</v>
      </c>
      <c r="E18" s="176">
        <v>20</v>
      </c>
      <c r="F18" s="176"/>
      <c r="G18" s="176">
        <f t="shared" si="0"/>
        <v>0</v>
      </c>
      <c r="H18" s="173" t="s">
        <v>2606</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22.5" outlineLevel="1">
      <c r="A19" s="120">
        <v>11</v>
      </c>
      <c r="B19" s="122"/>
      <c r="C19" s="138" t="s">
        <v>2670</v>
      </c>
      <c r="D19" s="173" t="s">
        <v>263</v>
      </c>
      <c r="E19" s="176">
        <v>20</v>
      </c>
      <c r="F19" s="176"/>
      <c r="G19" s="176">
        <f t="shared" si="0"/>
        <v>0</v>
      </c>
      <c r="H19" s="173" t="s">
        <v>2606</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2671</v>
      </c>
      <c r="C20" s="138" t="s">
        <v>2672</v>
      </c>
      <c r="D20" s="173" t="s">
        <v>263</v>
      </c>
      <c r="E20" s="176">
        <v>500</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2673</v>
      </c>
      <c r="C21" s="138" t="s">
        <v>2674</v>
      </c>
      <c r="D21" s="173" t="s">
        <v>263</v>
      </c>
      <c r="E21" s="176">
        <v>30</v>
      </c>
      <c r="F21" s="176"/>
      <c r="G21" s="176">
        <f t="shared" si="0"/>
        <v>0</v>
      </c>
      <c r="H21" s="173"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c r="C22" s="138" t="s">
        <v>2675</v>
      </c>
      <c r="D22" s="173" t="s">
        <v>263</v>
      </c>
      <c r="E22" s="176">
        <v>70</v>
      </c>
      <c r="F22" s="176"/>
      <c r="G22" s="176">
        <f t="shared" si="0"/>
        <v>0</v>
      </c>
      <c r="H22" s="173"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15</v>
      </c>
      <c r="B23" s="122"/>
      <c r="C23" s="138" t="s">
        <v>2676</v>
      </c>
      <c r="D23" s="173" t="s">
        <v>263</v>
      </c>
      <c r="E23" s="176">
        <v>75</v>
      </c>
      <c r="F23" s="176"/>
      <c r="G23" s="176">
        <f t="shared" si="0"/>
        <v>0</v>
      </c>
      <c r="H23" s="173" t="s">
        <v>2606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16</v>
      </c>
      <c r="B24" s="122"/>
      <c r="C24" s="138" t="s">
        <v>2677</v>
      </c>
      <c r="D24" s="173" t="s">
        <v>263</v>
      </c>
      <c r="E24" s="176">
        <v>5</v>
      </c>
      <c r="F24" s="176"/>
      <c r="G24" s="176">
        <f t="shared" si="0"/>
        <v>0</v>
      </c>
      <c r="H24" s="173"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17</v>
      </c>
      <c r="B25" s="122"/>
      <c r="C25" s="138" t="s">
        <v>2678</v>
      </c>
      <c r="D25" s="173" t="s">
        <v>125</v>
      </c>
      <c r="E25" s="176">
        <v>1</v>
      </c>
      <c r="F25" s="176"/>
      <c r="G25" s="176">
        <f t="shared" si="0"/>
        <v>0</v>
      </c>
      <c r="H25" s="173" t="s">
        <v>2606</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1" t="s">
        <v>121</v>
      </c>
      <c r="B26" s="123" t="s">
        <v>2999</v>
      </c>
      <c r="C26" s="140" t="s">
        <v>2679</v>
      </c>
      <c r="D26" s="174"/>
      <c r="E26" s="177"/>
      <c r="F26" s="177"/>
      <c r="G26" s="177">
        <f>SUMIF(AF27:AF37,"&lt;&gt;NOR",G27:G37)</f>
        <v>0</v>
      </c>
      <c r="H26" s="174"/>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18</v>
      </c>
      <c r="B27" s="122" t="s">
        <v>2680</v>
      </c>
      <c r="C27" s="138" t="s">
        <v>2681</v>
      </c>
      <c r="D27" s="173" t="s">
        <v>125</v>
      </c>
      <c r="E27" s="176">
        <v>29</v>
      </c>
      <c r="F27" s="176"/>
      <c r="G27" s="176">
        <f t="shared" ref="G27:G37" si="1">ROUND(E27*F27,2)</f>
        <v>0</v>
      </c>
      <c r="H27" s="173" t="s">
        <v>1523</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19</v>
      </c>
      <c r="B28" s="122" t="s">
        <v>2682</v>
      </c>
      <c r="C28" s="138" t="s">
        <v>2683</v>
      </c>
      <c r="D28" s="173" t="s">
        <v>125</v>
      </c>
      <c r="E28" s="176">
        <v>1</v>
      </c>
      <c r="F28" s="176"/>
      <c r="G28" s="176">
        <f t="shared" si="1"/>
        <v>0</v>
      </c>
      <c r="H28" s="173" t="s">
        <v>1523</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20</v>
      </c>
      <c r="B29" s="122" t="s">
        <v>2684</v>
      </c>
      <c r="C29" s="138" t="s">
        <v>2685</v>
      </c>
      <c r="D29" s="173" t="s">
        <v>125</v>
      </c>
      <c r="E29" s="176">
        <v>20</v>
      </c>
      <c r="F29" s="176"/>
      <c r="G29" s="176">
        <f t="shared" si="1"/>
        <v>0</v>
      </c>
      <c r="H29" s="173" t="s">
        <v>1523</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21</v>
      </c>
      <c r="B30" s="122" t="s">
        <v>2686</v>
      </c>
      <c r="C30" s="138" t="s">
        <v>2687</v>
      </c>
      <c r="D30" s="173" t="s">
        <v>125</v>
      </c>
      <c r="E30" s="176">
        <v>2</v>
      </c>
      <c r="F30" s="176"/>
      <c r="G30" s="176">
        <f t="shared" si="1"/>
        <v>0</v>
      </c>
      <c r="H30" s="173" t="s">
        <v>1523</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22</v>
      </c>
      <c r="B31" s="122"/>
      <c r="C31" s="138" t="s">
        <v>2688</v>
      </c>
      <c r="D31" s="173" t="s">
        <v>125</v>
      </c>
      <c r="E31" s="176">
        <v>10</v>
      </c>
      <c r="F31" s="176"/>
      <c r="G31" s="176">
        <f t="shared" si="1"/>
        <v>0</v>
      </c>
      <c r="H31" s="173" t="s">
        <v>2606</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23</v>
      </c>
      <c r="B32" s="122"/>
      <c r="C32" s="138" t="s">
        <v>2689</v>
      </c>
      <c r="D32" s="173" t="s">
        <v>125</v>
      </c>
      <c r="E32" s="176">
        <v>12</v>
      </c>
      <c r="F32" s="176"/>
      <c r="G32" s="176">
        <f t="shared" si="1"/>
        <v>0</v>
      </c>
      <c r="H32" s="173" t="s">
        <v>2606</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v>24</v>
      </c>
      <c r="B33" s="122"/>
      <c r="C33" s="138" t="s">
        <v>2690</v>
      </c>
      <c r="D33" s="173" t="s">
        <v>125</v>
      </c>
      <c r="E33" s="176">
        <v>1</v>
      </c>
      <c r="F33" s="176"/>
      <c r="G33" s="176">
        <f t="shared" si="1"/>
        <v>0</v>
      </c>
      <c r="H33" s="173" t="s">
        <v>2606</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v>25</v>
      </c>
      <c r="B34" s="122"/>
      <c r="C34" s="138" t="s">
        <v>2691</v>
      </c>
      <c r="D34" s="173" t="s">
        <v>125</v>
      </c>
      <c r="E34" s="176">
        <v>6</v>
      </c>
      <c r="F34" s="176"/>
      <c r="G34" s="176">
        <f t="shared" si="1"/>
        <v>0</v>
      </c>
      <c r="H34" s="173" t="s">
        <v>2606</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v>26</v>
      </c>
      <c r="B35" s="122" t="s">
        <v>2692</v>
      </c>
      <c r="C35" s="138" t="s">
        <v>2693</v>
      </c>
      <c r="D35" s="173" t="s">
        <v>125</v>
      </c>
      <c r="E35" s="176">
        <v>58</v>
      </c>
      <c r="F35" s="176"/>
      <c r="G35" s="176">
        <f t="shared" si="1"/>
        <v>0</v>
      </c>
      <c r="H35" s="173" t="s">
        <v>1523</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27</v>
      </c>
      <c r="B36" s="122" t="s">
        <v>2694</v>
      </c>
      <c r="C36" s="138" t="s">
        <v>2695</v>
      </c>
      <c r="D36" s="173" t="s">
        <v>125</v>
      </c>
      <c r="E36" s="176">
        <v>38</v>
      </c>
      <c r="F36" s="176"/>
      <c r="G36" s="176">
        <f t="shared" si="1"/>
        <v>0</v>
      </c>
      <c r="H36" s="173" t="s">
        <v>1523</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28</v>
      </c>
      <c r="B37" s="122"/>
      <c r="C37" s="138" t="s">
        <v>2678</v>
      </c>
      <c r="D37" s="173" t="s">
        <v>125</v>
      </c>
      <c r="E37" s="176">
        <v>1</v>
      </c>
      <c r="F37" s="176"/>
      <c r="G37" s="176">
        <f t="shared" si="1"/>
        <v>0</v>
      </c>
      <c r="H37" s="173" t="s">
        <v>2606</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1" t="s">
        <v>121</v>
      </c>
      <c r="B38" s="123" t="s">
        <v>3000</v>
      </c>
      <c r="C38" s="140" t="s">
        <v>2696</v>
      </c>
      <c r="D38" s="174"/>
      <c r="E38" s="177"/>
      <c r="F38" s="177"/>
      <c r="G38" s="177">
        <f>SUMIF(AF39:AF45,"&lt;&gt;NOR",G39:G45)</f>
        <v>0</v>
      </c>
      <c r="H38" s="174"/>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29</v>
      </c>
      <c r="B39" s="122" t="s">
        <v>2697</v>
      </c>
      <c r="C39" s="138" t="s">
        <v>2698</v>
      </c>
      <c r="D39" s="173" t="s">
        <v>125</v>
      </c>
      <c r="E39" s="176">
        <v>188</v>
      </c>
      <c r="F39" s="176"/>
      <c r="G39" s="176">
        <f t="shared" ref="G39:G45" si="2">ROUND(E39*F39,2)</f>
        <v>0</v>
      </c>
      <c r="H39" s="173" t="s">
        <v>1523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30</v>
      </c>
      <c r="B40" s="122" t="s">
        <v>2699</v>
      </c>
      <c r="C40" s="138" t="s">
        <v>2693</v>
      </c>
      <c r="D40" s="173" t="s">
        <v>125</v>
      </c>
      <c r="E40" s="176">
        <v>102</v>
      </c>
      <c r="F40" s="176"/>
      <c r="G40" s="176">
        <f t="shared" si="2"/>
        <v>0</v>
      </c>
      <c r="H40" s="173" t="s">
        <v>1523</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31</v>
      </c>
      <c r="B41" s="122"/>
      <c r="C41" s="138" t="s">
        <v>2700</v>
      </c>
      <c r="D41" s="173" t="s">
        <v>125</v>
      </c>
      <c r="E41" s="176">
        <v>28</v>
      </c>
      <c r="F41" s="176"/>
      <c r="G41" s="176">
        <f t="shared" si="2"/>
        <v>0</v>
      </c>
      <c r="H41" s="173" t="s">
        <v>2606</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32</v>
      </c>
      <c r="B42" s="122"/>
      <c r="C42" s="138" t="s">
        <v>2701</v>
      </c>
      <c r="D42" s="173" t="s">
        <v>125</v>
      </c>
      <c r="E42" s="176">
        <v>10</v>
      </c>
      <c r="F42" s="176"/>
      <c r="G42" s="176">
        <f t="shared" si="2"/>
        <v>0</v>
      </c>
      <c r="H42" s="173" t="s">
        <v>2606</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v>33</v>
      </c>
      <c r="B43" s="122"/>
      <c r="C43" s="138" t="s">
        <v>2702</v>
      </c>
      <c r="D43" s="173" t="s">
        <v>125</v>
      </c>
      <c r="E43" s="176">
        <v>1</v>
      </c>
      <c r="F43" s="176"/>
      <c r="G43" s="176">
        <f t="shared" si="2"/>
        <v>0</v>
      </c>
      <c r="H43" s="173" t="s">
        <v>2606</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ht="22.5" outlineLevel="1">
      <c r="A44" s="120">
        <v>34</v>
      </c>
      <c r="B44" s="122"/>
      <c r="C44" s="138" t="s">
        <v>2703</v>
      </c>
      <c r="D44" s="173" t="s">
        <v>125</v>
      </c>
      <c r="E44" s="176">
        <v>5</v>
      </c>
      <c r="F44" s="176"/>
      <c r="G44" s="176">
        <f t="shared" si="2"/>
        <v>0</v>
      </c>
      <c r="H44" s="173" t="s">
        <v>2606</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35</v>
      </c>
      <c r="B45" s="122"/>
      <c r="C45" s="138" t="s">
        <v>2678</v>
      </c>
      <c r="D45" s="173" t="s">
        <v>125</v>
      </c>
      <c r="E45" s="176">
        <v>1</v>
      </c>
      <c r="F45" s="176"/>
      <c r="G45" s="176">
        <f t="shared" si="2"/>
        <v>0</v>
      </c>
      <c r="H45" s="173" t="s">
        <v>2606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1" t="s">
        <v>121</v>
      </c>
      <c r="B46" s="123" t="s">
        <v>3001</v>
      </c>
      <c r="C46" s="140" t="s">
        <v>2704</v>
      </c>
      <c r="D46" s="174"/>
      <c r="E46" s="177"/>
      <c r="F46" s="177"/>
      <c r="G46" s="177">
        <f>SUMIF(AF47:AF50,"&lt;&gt;NOR",G47:G50)</f>
        <v>0</v>
      </c>
      <c r="H46" s="17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v>36</v>
      </c>
      <c r="B47" s="122" t="s">
        <v>2705</v>
      </c>
      <c r="C47" s="138" t="s">
        <v>2706</v>
      </c>
      <c r="D47" s="173" t="s">
        <v>125</v>
      </c>
      <c r="E47" s="176">
        <v>96</v>
      </c>
      <c r="F47" s="176"/>
      <c r="G47" s="176">
        <f t="shared" ref="G47:G50" si="3">ROUND(E47*F47,2)</f>
        <v>0</v>
      </c>
      <c r="H47" s="173" t="s">
        <v>1523</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37</v>
      </c>
      <c r="B48" s="122" t="s">
        <v>2707</v>
      </c>
      <c r="C48" s="138" t="s">
        <v>2708</v>
      </c>
      <c r="D48" s="173" t="s">
        <v>125</v>
      </c>
      <c r="E48" s="176">
        <v>256</v>
      </c>
      <c r="F48" s="176"/>
      <c r="G48" s="176">
        <f t="shared" si="3"/>
        <v>0</v>
      </c>
      <c r="H48" s="173" t="s">
        <v>1523</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38</v>
      </c>
      <c r="B49" s="122"/>
      <c r="C49" s="138" t="s">
        <v>2709</v>
      </c>
      <c r="D49" s="173" t="s">
        <v>125</v>
      </c>
      <c r="E49" s="176">
        <v>1</v>
      </c>
      <c r="F49" s="176"/>
      <c r="G49" s="176">
        <f t="shared" si="3"/>
        <v>0</v>
      </c>
      <c r="H49" s="173" t="s">
        <v>2606</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39</v>
      </c>
      <c r="B50" s="122"/>
      <c r="C50" s="138" t="s">
        <v>2678</v>
      </c>
      <c r="D50" s="173" t="s">
        <v>125</v>
      </c>
      <c r="E50" s="176">
        <v>1</v>
      </c>
      <c r="F50" s="176"/>
      <c r="G50" s="176">
        <f t="shared" si="3"/>
        <v>0</v>
      </c>
      <c r="H50" s="173" t="s">
        <v>2606</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1" t="s">
        <v>121</v>
      </c>
      <c r="B51" s="123" t="s">
        <v>3002</v>
      </c>
      <c r="C51" s="140" t="s">
        <v>2710</v>
      </c>
      <c r="D51" s="174"/>
      <c r="E51" s="177"/>
      <c r="F51" s="177"/>
      <c r="G51" s="177">
        <f>SUMIF(AF52:AF67,"&lt;&gt;NOR",G52:G67)</f>
        <v>0</v>
      </c>
      <c r="H51" s="174"/>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40</v>
      </c>
      <c r="B52" s="122"/>
      <c r="C52" s="138" t="s">
        <v>2711</v>
      </c>
      <c r="D52" s="173" t="s">
        <v>125</v>
      </c>
      <c r="E52" s="176">
        <v>320</v>
      </c>
      <c r="F52" s="176"/>
      <c r="G52" s="176">
        <f t="shared" ref="G52:G67" si="4">ROUND(E52*F52,2)</f>
        <v>0</v>
      </c>
      <c r="H52" s="173" t="s">
        <v>2606</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41</v>
      </c>
      <c r="B53" s="122"/>
      <c r="C53" s="138" t="s">
        <v>2712</v>
      </c>
      <c r="D53" s="173" t="s">
        <v>125</v>
      </c>
      <c r="E53" s="176">
        <v>76</v>
      </c>
      <c r="F53" s="176"/>
      <c r="G53" s="176">
        <f t="shared" si="4"/>
        <v>0</v>
      </c>
      <c r="H53" s="173" t="s">
        <v>2606</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v>42</v>
      </c>
      <c r="B54" s="122" t="s">
        <v>2713</v>
      </c>
      <c r="C54" s="138" t="s">
        <v>2714</v>
      </c>
      <c r="D54" s="173" t="s">
        <v>263</v>
      </c>
      <c r="E54" s="176">
        <v>250</v>
      </c>
      <c r="F54" s="176"/>
      <c r="G54" s="176">
        <f t="shared" si="4"/>
        <v>0</v>
      </c>
      <c r="H54" s="173" t="s">
        <v>1523</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v>43</v>
      </c>
      <c r="B55" s="122" t="s">
        <v>2715</v>
      </c>
      <c r="C55" s="138" t="s">
        <v>2716</v>
      </c>
      <c r="D55" s="173" t="s">
        <v>263</v>
      </c>
      <c r="E55" s="176">
        <v>250</v>
      </c>
      <c r="F55" s="176"/>
      <c r="G55" s="176">
        <f t="shared" si="4"/>
        <v>0</v>
      </c>
      <c r="H55" s="173" t="s">
        <v>1523</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44</v>
      </c>
      <c r="B56" s="122"/>
      <c r="C56" s="138" t="s">
        <v>2717</v>
      </c>
      <c r="D56" s="173" t="s">
        <v>263</v>
      </c>
      <c r="E56" s="176">
        <v>40</v>
      </c>
      <c r="F56" s="176"/>
      <c r="G56" s="176">
        <f t="shared" si="4"/>
        <v>0</v>
      </c>
      <c r="H56" s="173" t="s">
        <v>2606</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45</v>
      </c>
      <c r="B57" s="122"/>
      <c r="C57" s="138" t="s">
        <v>2718</v>
      </c>
      <c r="D57" s="173" t="s">
        <v>263</v>
      </c>
      <c r="E57" s="176">
        <v>75</v>
      </c>
      <c r="F57" s="176"/>
      <c r="G57" s="176">
        <f t="shared" si="4"/>
        <v>0</v>
      </c>
      <c r="H57" s="173" t="s">
        <v>2606</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46</v>
      </c>
      <c r="B58" s="122"/>
      <c r="C58" s="138" t="s">
        <v>2719</v>
      </c>
      <c r="D58" s="173" t="s">
        <v>263</v>
      </c>
      <c r="E58" s="176">
        <v>75</v>
      </c>
      <c r="F58" s="176"/>
      <c r="G58" s="176">
        <f t="shared" si="4"/>
        <v>0</v>
      </c>
      <c r="H58" s="173" t="s">
        <v>2606</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47</v>
      </c>
      <c r="B59" s="122" t="s">
        <v>2720</v>
      </c>
      <c r="C59" s="138" t="s">
        <v>2721</v>
      </c>
      <c r="D59" s="173" t="s">
        <v>125</v>
      </c>
      <c r="E59" s="176">
        <v>13</v>
      </c>
      <c r="F59" s="176"/>
      <c r="G59" s="176">
        <f t="shared" si="4"/>
        <v>0</v>
      </c>
      <c r="H59" s="173" t="s">
        <v>1523</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48</v>
      </c>
      <c r="B60" s="122"/>
      <c r="C60" s="138" t="s">
        <v>2722</v>
      </c>
      <c r="D60" s="173" t="s">
        <v>125</v>
      </c>
      <c r="E60" s="176">
        <v>14</v>
      </c>
      <c r="F60" s="176"/>
      <c r="G60" s="176">
        <f t="shared" si="4"/>
        <v>0</v>
      </c>
      <c r="H60" s="173" t="s">
        <v>2606</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49</v>
      </c>
      <c r="B61" s="122"/>
      <c r="C61" s="138" t="s">
        <v>2723</v>
      </c>
      <c r="D61" s="173" t="s">
        <v>125</v>
      </c>
      <c r="E61" s="176">
        <v>15</v>
      </c>
      <c r="F61" s="176"/>
      <c r="G61" s="176">
        <f t="shared" si="4"/>
        <v>0</v>
      </c>
      <c r="H61" s="173" t="s">
        <v>2606</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50</v>
      </c>
      <c r="B62" s="122" t="s">
        <v>2724</v>
      </c>
      <c r="C62" s="138" t="s">
        <v>2725</v>
      </c>
      <c r="D62" s="173" t="s">
        <v>125</v>
      </c>
      <c r="E62" s="176">
        <v>16</v>
      </c>
      <c r="F62" s="176"/>
      <c r="G62" s="176">
        <f t="shared" si="4"/>
        <v>0</v>
      </c>
      <c r="H62" s="173" t="s">
        <v>1523</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v>51</v>
      </c>
      <c r="B63" s="122" t="s">
        <v>2726</v>
      </c>
      <c r="C63" s="138" t="s">
        <v>2727</v>
      </c>
      <c r="D63" s="173" t="s">
        <v>125</v>
      </c>
      <c r="E63" s="176">
        <v>14</v>
      </c>
      <c r="F63" s="176"/>
      <c r="G63" s="176">
        <f t="shared" si="4"/>
        <v>0</v>
      </c>
      <c r="H63" s="173" t="s">
        <v>1523</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v>52</v>
      </c>
      <c r="B64" s="122"/>
      <c r="C64" s="138" t="s">
        <v>2728</v>
      </c>
      <c r="D64" s="173" t="s">
        <v>125</v>
      </c>
      <c r="E64" s="176">
        <v>1</v>
      </c>
      <c r="F64" s="176"/>
      <c r="G64" s="176">
        <f t="shared" si="4"/>
        <v>0</v>
      </c>
      <c r="H64" s="173" t="s">
        <v>2606</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53</v>
      </c>
      <c r="B65" s="122" t="s">
        <v>2729</v>
      </c>
      <c r="C65" s="138" t="s">
        <v>2730</v>
      </c>
      <c r="D65" s="173" t="s">
        <v>125</v>
      </c>
      <c r="E65" s="176">
        <v>13</v>
      </c>
      <c r="F65" s="176"/>
      <c r="G65" s="176">
        <f t="shared" si="4"/>
        <v>0</v>
      </c>
      <c r="H65" s="173" t="s">
        <v>1523</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54</v>
      </c>
      <c r="B66" s="122" t="s">
        <v>2731</v>
      </c>
      <c r="C66" s="138" t="s">
        <v>2732</v>
      </c>
      <c r="D66" s="173" t="s">
        <v>125</v>
      </c>
      <c r="E66" s="176">
        <v>1</v>
      </c>
      <c r="F66" s="176"/>
      <c r="G66" s="176">
        <f t="shared" si="4"/>
        <v>0</v>
      </c>
      <c r="H66" s="173" t="s">
        <v>1523</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55</v>
      </c>
      <c r="B67" s="122"/>
      <c r="C67" s="138" t="s">
        <v>2678</v>
      </c>
      <c r="D67" s="173" t="s">
        <v>125</v>
      </c>
      <c r="E67" s="176">
        <v>1</v>
      </c>
      <c r="F67" s="176"/>
      <c r="G67" s="176">
        <f t="shared" si="4"/>
        <v>0</v>
      </c>
      <c r="H67" s="173" t="s">
        <v>2606</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1" t="s">
        <v>121</v>
      </c>
      <c r="B68" s="123" t="s">
        <v>3003</v>
      </c>
      <c r="C68" s="140" t="s">
        <v>2733</v>
      </c>
      <c r="D68" s="174"/>
      <c r="E68" s="177"/>
      <c r="F68" s="177"/>
      <c r="G68" s="177">
        <f>SUMIF(AF69:AF94,"&lt;&gt;NOR",G69:G94)</f>
        <v>0</v>
      </c>
      <c r="H68" s="174"/>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22.5" outlineLevel="1">
      <c r="A69" s="120">
        <v>56</v>
      </c>
      <c r="B69" s="122"/>
      <c r="C69" s="138" t="s">
        <v>2734</v>
      </c>
      <c r="D69" s="173" t="s">
        <v>125</v>
      </c>
      <c r="E69" s="176">
        <v>22</v>
      </c>
      <c r="F69" s="176"/>
      <c r="G69" s="176">
        <f t="shared" ref="G69:G94" si="5">ROUND(E69*F69,2)</f>
        <v>0</v>
      </c>
      <c r="H69" s="173" t="s">
        <v>2606</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22.5" outlineLevel="1">
      <c r="A70" s="120">
        <v>57</v>
      </c>
      <c r="B70" s="122"/>
      <c r="C70" s="138" t="s">
        <v>2735</v>
      </c>
      <c r="D70" s="173" t="s">
        <v>125</v>
      </c>
      <c r="E70" s="176">
        <v>52</v>
      </c>
      <c r="F70" s="176"/>
      <c r="G70" s="176">
        <f t="shared" si="5"/>
        <v>0</v>
      </c>
      <c r="H70" s="173" t="s">
        <v>2606</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22.5" outlineLevel="1">
      <c r="A71" s="120">
        <v>58</v>
      </c>
      <c r="B71" s="122"/>
      <c r="C71" s="138" t="s">
        <v>2736</v>
      </c>
      <c r="D71" s="173" t="s">
        <v>125</v>
      </c>
      <c r="E71" s="176">
        <v>2</v>
      </c>
      <c r="F71" s="176"/>
      <c r="G71" s="176">
        <f t="shared" si="5"/>
        <v>0</v>
      </c>
      <c r="H71" s="173" t="s">
        <v>2606</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59</v>
      </c>
      <c r="B72" s="122"/>
      <c r="C72" s="138" t="s">
        <v>2737</v>
      </c>
      <c r="D72" s="173" t="s">
        <v>125</v>
      </c>
      <c r="E72" s="176">
        <v>11</v>
      </c>
      <c r="F72" s="176"/>
      <c r="G72" s="176">
        <f t="shared" si="5"/>
        <v>0</v>
      </c>
      <c r="H72" s="173" t="s">
        <v>2606</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33.75" outlineLevel="1">
      <c r="A73" s="120">
        <v>60</v>
      </c>
      <c r="B73" s="122"/>
      <c r="C73" s="138" t="s">
        <v>2738</v>
      </c>
      <c r="D73" s="173" t="s">
        <v>125</v>
      </c>
      <c r="E73" s="176">
        <v>2</v>
      </c>
      <c r="F73" s="176"/>
      <c r="G73" s="176">
        <f t="shared" si="5"/>
        <v>0</v>
      </c>
      <c r="H73" s="173" t="s">
        <v>2606</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61</v>
      </c>
      <c r="B74" s="122"/>
      <c r="C74" s="138" t="s">
        <v>2739</v>
      </c>
      <c r="D74" s="173" t="s">
        <v>125</v>
      </c>
      <c r="E74" s="176">
        <v>3</v>
      </c>
      <c r="F74" s="176"/>
      <c r="G74" s="176">
        <f t="shared" si="5"/>
        <v>0</v>
      </c>
      <c r="H74" s="173" t="s">
        <v>2606</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22.5" outlineLevel="1">
      <c r="A75" s="120">
        <v>62</v>
      </c>
      <c r="B75" s="122"/>
      <c r="C75" s="138" t="s">
        <v>2740</v>
      </c>
      <c r="D75" s="173" t="s">
        <v>125</v>
      </c>
      <c r="E75" s="176">
        <v>39</v>
      </c>
      <c r="F75" s="176"/>
      <c r="G75" s="176">
        <f t="shared" si="5"/>
        <v>0</v>
      </c>
      <c r="H75" s="173" t="s">
        <v>2606</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ht="22.5" outlineLevel="1">
      <c r="A76" s="120">
        <v>63</v>
      </c>
      <c r="B76" s="122"/>
      <c r="C76" s="138" t="s">
        <v>2741</v>
      </c>
      <c r="D76" s="173" t="s">
        <v>125</v>
      </c>
      <c r="E76" s="176">
        <v>10</v>
      </c>
      <c r="F76" s="176"/>
      <c r="G76" s="176">
        <f t="shared" si="5"/>
        <v>0</v>
      </c>
      <c r="H76" s="173" t="s">
        <v>2606</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ht="33.75" outlineLevel="1">
      <c r="A77" s="120">
        <v>64</v>
      </c>
      <c r="B77" s="122"/>
      <c r="C77" s="138" t="s">
        <v>2742</v>
      </c>
      <c r="D77" s="173" t="s">
        <v>125</v>
      </c>
      <c r="E77" s="176">
        <v>12</v>
      </c>
      <c r="F77" s="176"/>
      <c r="G77" s="176">
        <f t="shared" si="5"/>
        <v>0</v>
      </c>
      <c r="H77" s="173" t="s">
        <v>2606</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ht="33.75" outlineLevel="1">
      <c r="A78" s="120">
        <v>65</v>
      </c>
      <c r="B78" s="122"/>
      <c r="C78" s="138" t="s">
        <v>2743</v>
      </c>
      <c r="D78" s="173" t="s">
        <v>125</v>
      </c>
      <c r="E78" s="176">
        <v>9</v>
      </c>
      <c r="F78" s="176"/>
      <c r="G78" s="176">
        <f t="shared" si="5"/>
        <v>0</v>
      </c>
      <c r="H78" s="173" t="s">
        <v>2606</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ht="33.75" outlineLevel="1">
      <c r="A79" s="120">
        <v>66</v>
      </c>
      <c r="B79" s="122"/>
      <c r="C79" s="138" t="s">
        <v>2744</v>
      </c>
      <c r="D79" s="173" t="s">
        <v>125</v>
      </c>
      <c r="E79" s="176">
        <v>7</v>
      </c>
      <c r="F79" s="176"/>
      <c r="G79" s="176">
        <f t="shared" si="5"/>
        <v>0</v>
      </c>
      <c r="H79" s="173" t="s">
        <v>2606</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ht="22.5" outlineLevel="1">
      <c r="A80" s="120">
        <v>67</v>
      </c>
      <c r="B80" s="122"/>
      <c r="C80" s="138" t="s">
        <v>2745</v>
      </c>
      <c r="D80" s="173" t="s">
        <v>125</v>
      </c>
      <c r="E80" s="176">
        <v>11</v>
      </c>
      <c r="F80" s="176"/>
      <c r="G80" s="176">
        <f t="shared" si="5"/>
        <v>0</v>
      </c>
      <c r="H80" s="173" t="s">
        <v>2606</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ht="22.5" outlineLevel="1">
      <c r="A81" s="120">
        <v>68</v>
      </c>
      <c r="B81" s="122"/>
      <c r="C81" s="138" t="s">
        <v>2746</v>
      </c>
      <c r="D81" s="173" t="s">
        <v>125</v>
      </c>
      <c r="E81" s="176">
        <v>2</v>
      </c>
      <c r="F81" s="176"/>
      <c r="G81" s="176">
        <f t="shared" si="5"/>
        <v>0</v>
      </c>
      <c r="H81" s="173" t="s">
        <v>2606</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ht="33.75" outlineLevel="1">
      <c r="A82" s="120">
        <v>69</v>
      </c>
      <c r="B82" s="122"/>
      <c r="C82" s="138" t="s">
        <v>2747</v>
      </c>
      <c r="D82" s="173" t="s">
        <v>125</v>
      </c>
      <c r="E82" s="176">
        <v>35</v>
      </c>
      <c r="F82" s="176"/>
      <c r="G82" s="176">
        <f t="shared" si="5"/>
        <v>0</v>
      </c>
      <c r="H82" s="173" t="s">
        <v>2606</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70</v>
      </c>
      <c r="B83" s="122"/>
      <c r="C83" s="138" t="s">
        <v>2748</v>
      </c>
      <c r="D83" s="173" t="s">
        <v>125</v>
      </c>
      <c r="E83" s="176">
        <v>2</v>
      </c>
      <c r="F83" s="176"/>
      <c r="G83" s="176">
        <f t="shared" si="5"/>
        <v>0</v>
      </c>
      <c r="H83" s="173" t="s">
        <v>2606</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ht="22.5" outlineLevel="1">
      <c r="A84" s="120">
        <v>71</v>
      </c>
      <c r="B84" s="122"/>
      <c r="C84" s="138" t="s">
        <v>2749</v>
      </c>
      <c r="D84" s="173" t="s">
        <v>125</v>
      </c>
      <c r="E84" s="176">
        <v>8</v>
      </c>
      <c r="F84" s="176"/>
      <c r="G84" s="176">
        <f t="shared" si="5"/>
        <v>0</v>
      </c>
      <c r="H84" s="173" t="s">
        <v>2606</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ht="33.75" outlineLevel="1">
      <c r="A85" s="120">
        <v>72</v>
      </c>
      <c r="B85" s="122"/>
      <c r="C85" s="138" t="s">
        <v>2750</v>
      </c>
      <c r="D85" s="173" t="s">
        <v>125</v>
      </c>
      <c r="E85" s="176">
        <v>4</v>
      </c>
      <c r="F85" s="176"/>
      <c r="G85" s="176">
        <f t="shared" si="5"/>
        <v>0</v>
      </c>
      <c r="H85" s="173" t="s">
        <v>2606</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ht="22.5" outlineLevel="1">
      <c r="A86" s="120">
        <v>73</v>
      </c>
      <c r="B86" s="122"/>
      <c r="C86" s="138" t="s">
        <v>2751</v>
      </c>
      <c r="D86" s="173" t="s">
        <v>125</v>
      </c>
      <c r="E86" s="176">
        <v>40</v>
      </c>
      <c r="F86" s="176"/>
      <c r="G86" s="176">
        <f t="shared" si="5"/>
        <v>0</v>
      </c>
      <c r="H86" s="173" t="s">
        <v>2606</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74</v>
      </c>
      <c r="B87" s="122"/>
      <c r="C87" s="138" t="s">
        <v>2752</v>
      </c>
      <c r="D87" s="173" t="s">
        <v>125</v>
      </c>
      <c r="E87" s="176">
        <v>5</v>
      </c>
      <c r="F87" s="176"/>
      <c r="G87" s="176">
        <f t="shared" si="5"/>
        <v>0</v>
      </c>
      <c r="H87" s="173" t="s">
        <v>2606</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ht="22.5" outlineLevel="1">
      <c r="A88" s="120">
        <v>75</v>
      </c>
      <c r="B88" s="122"/>
      <c r="C88" s="138" t="s">
        <v>2753</v>
      </c>
      <c r="D88" s="173" t="s">
        <v>125</v>
      </c>
      <c r="E88" s="176">
        <v>2</v>
      </c>
      <c r="F88" s="176"/>
      <c r="G88" s="176">
        <f t="shared" si="5"/>
        <v>0</v>
      </c>
      <c r="H88" s="173" t="s">
        <v>2606</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76</v>
      </c>
      <c r="B89" s="122"/>
      <c r="C89" s="138" t="s">
        <v>2754</v>
      </c>
      <c r="D89" s="173" t="s">
        <v>125</v>
      </c>
      <c r="E89" s="176">
        <v>2</v>
      </c>
      <c r="F89" s="176"/>
      <c r="G89" s="176">
        <f t="shared" si="5"/>
        <v>0</v>
      </c>
      <c r="H89" s="173" t="s">
        <v>2606</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77</v>
      </c>
      <c r="B90" s="122"/>
      <c r="C90" s="138" t="s">
        <v>2755</v>
      </c>
      <c r="D90" s="173" t="s">
        <v>125</v>
      </c>
      <c r="E90" s="176">
        <v>2</v>
      </c>
      <c r="F90" s="176"/>
      <c r="G90" s="176">
        <f t="shared" si="5"/>
        <v>0</v>
      </c>
      <c r="H90" s="173" t="s">
        <v>2606</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ht="22.5" outlineLevel="1">
      <c r="A91" s="120">
        <v>78</v>
      </c>
      <c r="B91" s="122"/>
      <c r="C91" s="138" t="s">
        <v>2756</v>
      </c>
      <c r="D91" s="173" t="s">
        <v>125</v>
      </c>
      <c r="E91" s="176">
        <v>23</v>
      </c>
      <c r="F91" s="176"/>
      <c r="G91" s="176">
        <f t="shared" si="5"/>
        <v>0</v>
      </c>
      <c r="H91" s="173" t="s">
        <v>2606</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22.5" outlineLevel="1">
      <c r="A92" s="120">
        <v>79</v>
      </c>
      <c r="B92" s="122"/>
      <c r="C92" s="138" t="s">
        <v>2757</v>
      </c>
      <c r="D92" s="173" t="s">
        <v>125</v>
      </c>
      <c r="E92" s="176">
        <v>9</v>
      </c>
      <c r="F92" s="176"/>
      <c r="G92" s="176">
        <f t="shared" si="5"/>
        <v>0</v>
      </c>
      <c r="H92" s="173" t="s">
        <v>2606</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ht="22.5" outlineLevel="1">
      <c r="A93" s="120">
        <v>80</v>
      </c>
      <c r="B93" s="122"/>
      <c r="C93" s="138" t="s">
        <v>2758</v>
      </c>
      <c r="D93" s="173" t="s">
        <v>125</v>
      </c>
      <c r="E93" s="176">
        <v>2</v>
      </c>
      <c r="F93" s="176"/>
      <c r="G93" s="176">
        <f t="shared" si="5"/>
        <v>0</v>
      </c>
      <c r="H93" s="173" t="s">
        <v>2606</v>
      </c>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ht="22.5" outlineLevel="1">
      <c r="A94" s="120">
        <v>81</v>
      </c>
      <c r="B94" s="122"/>
      <c r="C94" s="138" t="s">
        <v>2759</v>
      </c>
      <c r="D94" s="173" t="s">
        <v>125</v>
      </c>
      <c r="E94" s="176">
        <v>2</v>
      </c>
      <c r="F94" s="176"/>
      <c r="G94" s="176">
        <f t="shared" si="5"/>
        <v>0</v>
      </c>
      <c r="H94" s="173" t="s">
        <v>2606</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1" t="s">
        <v>121</v>
      </c>
      <c r="B95" s="123" t="s">
        <v>3004</v>
      </c>
      <c r="C95" s="140" t="s">
        <v>2760</v>
      </c>
      <c r="D95" s="174"/>
      <c r="E95" s="177"/>
      <c r="F95" s="177"/>
      <c r="G95" s="177">
        <f>SUMIF(AF96:AF134,"&lt;&gt;NOR",G96:G134)</f>
        <v>0</v>
      </c>
      <c r="H95" s="174"/>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ht="22.5" outlineLevel="1">
      <c r="A96" s="120">
        <v>82</v>
      </c>
      <c r="B96" s="122"/>
      <c r="C96" s="138" t="s">
        <v>2761</v>
      </c>
      <c r="D96" s="173" t="s">
        <v>125</v>
      </c>
      <c r="E96" s="176">
        <v>1</v>
      </c>
      <c r="F96" s="176"/>
      <c r="G96" s="176">
        <f t="shared" ref="G96:G134" si="6">ROUND(E96*F96,2)</f>
        <v>0</v>
      </c>
      <c r="H96" s="173" t="s">
        <v>2606</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83</v>
      </c>
      <c r="B97" s="122"/>
      <c r="C97" s="138" t="s">
        <v>2762</v>
      </c>
      <c r="D97" s="173" t="s">
        <v>125</v>
      </c>
      <c r="E97" s="176">
        <v>1</v>
      </c>
      <c r="F97" s="176"/>
      <c r="G97" s="176">
        <f t="shared" si="6"/>
        <v>0</v>
      </c>
      <c r="H97" s="173" t="s">
        <v>2606</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84</v>
      </c>
      <c r="B98" s="122"/>
      <c r="C98" s="138" t="s">
        <v>2763</v>
      </c>
      <c r="D98" s="173" t="s">
        <v>125</v>
      </c>
      <c r="E98" s="176">
        <v>13</v>
      </c>
      <c r="F98" s="176"/>
      <c r="G98" s="176">
        <f t="shared" si="6"/>
        <v>0</v>
      </c>
      <c r="H98" s="173" t="s">
        <v>2606</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v>85</v>
      </c>
      <c r="B99" s="122"/>
      <c r="C99" s="138" t="s">
        <v>2764</v>
      </c>
      <c r="D99" s="173" t="s">
        <v>125</v>
      </c>
      <c r="E99" s="176">
        <v>24</v>
      </c>
      <c r="F99" s="176"/>
      <c r="G99" s="176">
        <f t="shared" si="6"/>
        <v>0</v>
      </c>
      <c r="H99" s="173" t="s">
        <v>2606</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outlineLevel="1">
      <c r="A100" s="120">
        <v>86</v>
      </c>
      <c r="B100" s="122"/>
      <c r="C100" s="138" t="s">
        <v>2765</v>
      </c>
      <c r="D100" s="173" t="s">
        <v>125</v>
      </c>
      <c r="E100" s="176">
        <v>24</v>
      </c>
      <c r="F100" s="176"/>
      <c r="G100" s="176">
        <f t="shared" si="6"/>
        <v>0</v>
      </c>
      <c r="H100" s="173" t="s">
        <v>2606</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outlineLevel="1">
      <c r="A101" s="120">
        <v>87</v>
      </c>
      <c r="B101" s="122" t="s">
        <v>2766</v>
      </c>
      <c r="C101" s="138" t="s">
        <v>2767</v>
      </c>
      <c r="D101" s="173" t="s">
        <v>125</v>
      </c>
      <c r="E101" s="176">
        <v>3</v>
      </c>
      <c r="F101" s="176"/>
      <c r="G101" s="176">
        <f t="shared" si="6"/>
        <v>0</v>
      </c>
      <c r="H101" s="173" t="s">
        <v>1523</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88</v>
      </c>
      <c r="B102" s="122" t="s">
        <v>2768</v>
      </c>
      <c r="C102" s="138" t="s">
        <v>2769</v>
      </c>
      <c r="D102" s="173" t="s">
        <v>125</v>
      </c>
      <c r="E102" s="176">
        <v>7</v>
      </c>
      <c r="F102" s="176"/>
      <c r="G102" s="176">
        <f t="shared" si="6"/>
        <v>0</v>
      </c>
      <c r="H102" s="173" t="s">
        <v>1523</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89</v>
      </c>
      <c r="B103" s="122" t="s">
        <v>2770</v>
      </c>
      <c r="C103" s="138" t="s">
        <v>2771</v>
      </c>
      <c r="D103" s="173" t="s">
        <v>125</v>
      </c>
      <c r="E103" s="176">
        <v>16</v>
      </c>
      <c r="F103" s="176"/>
      <c r="G103" s="176">
        <f t="shared" si="6"/>
        <v>0</v>
      </c>
      <c r="H103" s="173" t="s">
        <v>1523</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v>90</v>
      </c>
      <c r="B104" s="122" t="s">
        <v>2772</v>
      </c>
      <c r="C104" s="138" t="s">
        <v>2773</v>
      </c>
      <c r="D104" s="173" t="s">
        <v>125</v>
      </c>
      <c r="E104" s="176">
        <v>15</v>
      </c>
      <c r="F104" s="176"/>
      <c r="G104" s="176">
        <f t="shared" si="6"/>
        <v>0</v>
      </c>
      <c r="H104" s="173" t="s">
        <v>1523</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v>91</v>
      </c>
      <c r="B105" s="122" t="s">
        <v>2774</v>
      </c>
      <c r="C105" s="138" t="s">
        <v>2775</v>
      </c>
      <c r="D105" s="173" t="s">
        <v>125</v>
      </c>
      <c r="E105" s="176">
        <v>1</v>
      </c>
      <c r="F105" s="176"/>
      <c r="G105" s="176">
        <f t="shared" si="6"/>
        <v>0</v>
      </c>
      <c r="H105" s="173" t="s">
        <v>1523</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92</v>
      </c>
      <c r="B106" s="122" t="s">
        <v>2776</v>
      </c>
      <c r="C106" s="138" t="s">
        <v>2777</v>
      </c>
      <c r="D106" s="173" t="s">
        <v>125</v>
      </c>
      <c r="E106" s="176">
        <v>1</v>
      </c>
      <c r="F106" s="176"/>
      <c r="G106" s="176">
        <f t="shared" si="6"/>
        <v>0</v>
      </c>
      <c r="H106" s="173" t="s">
        <v>1523</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v>93</v>
      </c>
      <c r="B107" s="122"/>
      <c r="C107" s="138" t="s">
        <v>2778</v>
      </c>
      <c r="D107" s="173" t="s">
        <v>125</v>
      </c>
      <c r="E107" s="176">
        <v>1</v>
      </c>
      <c r="F107" s="176"/>
      <c r="G107" s="176">
        <f t="shared" si="6"/>
        <v>0</v>
      </c>
      <c r="H107" s="173" t="s">
        <v>2606</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94</v>
      </c>
      <c r="B108" s="122"/>
      <c r="C108" s="138" t="s">
        <v>2779</v>
      </c>
      <c r="D108" s="173" t="s">
        <v>125</v>
      </c>
      <c r="E108" s="176">
        <v>2</v>
      </c>
      <c r="F108" s="176"/>
      <c r="G108" s="176">
        <f t="shared" si="6"/>
        <v>0</v>
      </c>
      <c r="H108" s="173" t="s">
        <v>2606</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v>95</v>
      </c>
      <c r="B109" s="122"/>
      <c r="C109" s="138" t="s">
        <v>2780</v>
      </c>
      <c r="D109" s="173" t="s">
        <v>125</v>
      </c>
      <c r="E109" s="176">
        <v>1</v>
      </c>
      <c r="F109" s="176"/>
      <c r="G109" s="176">
        <f t="shared" si="6"/>
        <v>0</v>
      </c>
      <c r="H109" s="173" t="s">
        <v>2606</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96</v>
      </c>
      <c r="B110" s="122"/>
      <c r="C110" s="138" t="s">
        <v>2781</v>
      </c>
      <c r="D110" s="173" t="s">
        <v>125</v>
      </c>
      <c r="E110" s="176">
        <v>1</v>
      </c>
      <c r="F110" s="176"/>
      <c r="G110" s="176">
        <f t="shared" si="6"/>
        <v>0</v>
      </c>
      <c r="H110" s="173" t="s">
        <v>2606</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33.75" outlineLevel="1">
      <c r="A111" s="120">
        <v>97</v>
      </c>
      <c r="B111" s="122"/>
      <c r="C111" s="138" t="s">
        <v>2782</v>
      </c>
      <c r="D111" s="173" t="s">
        <v>125</v>
      </c>
      <c r="E111" s="176">
        <v>1</v>
      </c>
      <c r="F111" s="176"/>
      <c r="G111" s="176">
        <f t="shared" si="6"/>
        <v>0</v>
      </c>
      <c r="H111" s="173" t="s">
        <v>2606</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outlineLevel="1">
      <c r="A112" s="120">
        <v>98</v>
      </c>
      <c r="B112" s="122"/>
      <c r="C112" s="138" t="s">
        <v>2783</v>
      </c>
      <c r="D112" s="173" t="s">
        <v>125</v>
      </c>
      <c r="E112" s="176">
        <v>1</v>
      </c>
      <c r="F112" s="176"/>
      <c r="G112" s="176">
        <f t="shared" si="6"/>
        <v>0</v>
      </c>
      <c r="H112" s="173" t="s">
        <v>2606</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99</v>
      </c>
      <c r="B113" s="122"/>
      <c r="C113" s="138" t="s">
        <v>2763</v>
      </c>
      <c r="D113" s="173" t="s">
        <v>125</v>
      </c>
      <c r="E113" s="176">
        <v>4</v>
      </c>
      <c r="F113" s="176"/>
      <c r="G113" s="176">
        <f t="shared" si="6"/>
        <v>0</v>
      </c>
      <c r="H113" s="173" t="s">
        <v>2606</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v>100</v>
      </c>
      <c r="B114" s="122"/>
      <c r="C114" s="138" t="s">
        <v>2764</v>
      </c>
      <c r="D114" s="173" t="s">
        <v>125</v>
      </c>
      <c r="E114" s="176">
        <v>12</v>
      </c>
      <c r="F114" s="176"/>
      <c r="G114" s="176">
        <f t="shared" si="6"/>
        <v>0</v>
      </c>
      <c r="H114" s="173" t="s">
        <v>2606</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v>101</v>
      </c>
      <c r="B115" s="122" t="s">
        <v>2784</v>
      </c>
      <c r="C115" s="138" t="s">
        <v>2785</v>
      </c>
      <c r="D115" s="173" t="s">
        <v>125</v>
      </c>
      <c r="E115" s="176">
        <v>3</v>
      </c>
      <c r="F115" s="176"/>
      <c r="G115" s="176">
        <f t="shared" si="6"/>
        <v>0</v>
      </c>
      <c r="H115" s="173" t="s">
        <v>1523</v>
      </c>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v>102</v>
      </c>
      <c r="B116" s="122" t="s">
        <v>2768</v>
      </c>
      <c r="C116" s="138" t="s">
        <v>2769</v>
      </c>
      <c r="D116" s="173" t="s">
        <v>125</v>
      </c>
      <c r="E116" s="176">
        <v>1</v>
      </c>
      <c r="F116" s="176"/>
      <c r="G116" s="176">
        <f t="shared" si="6"/>
        <v>0</v>
      </c>
      <c r="H116" s="173" t="s">
        <v>1523</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103</v>
      </c>
      <c r="B117" s="122" t="s">
        <v>2770</v>
      </c>
      <c r="C117" s="138" t="s">
        <v>2771</v>
      </c>
      <c r="D117" s="173" t="s">
        <v>125</v>
      </c>
      <c r="E117" s="176">
        <v>4</v>
      </c>
      <c r="F117" s="176"/>
      <c r="G117" s="176">
        <f t="shared" si="6"/>
        <v>0</v>
      </c>
      <c r="H117" s="173" t="s">
        <v>1523</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104</v>
      </c>
      <c r="B118" s="122" t="s">
        <v>2772</v>
      </c>
      <c r="C118" s="138" t="s">
        <v>2773</v>
      </c>
      <c r="D118" s="173" t="s">
        <v>125</v>
      </c>
      <c r="E118" s="176">
        <v>5</v>
      </c>
      <c r="F118" s="176"/>
      <c r="G118" s="176">
        <f t="shared" si="6"/>
        <v>0</v>
      </c>
      <c r="H118" s="173" t="s">
        <v>1523</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105</v>
      </c>
      <c r="B119" s="122" t="s">
        <v>2786</v>
      </c>
      <c r="C119" s="138" t="s">
        <v>2787</v>
      </c>
      <c r="D119" s="173" t="s">
        <v>125</v>
      </c>
      <c r="E119" s="176">
        <v>3</v>
      </c>
      <c r="F119" s="176"/>
      <c r="G119" s="176">
        <f t="shared" si="6"/>
        <v>0</v>
      </c>
      <c r="H119" s="173" t="s">
        <v>1523</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106</v>
      </c>
      <c r="B120" s="122" t="s">
        <v>2788</v>
      </c>
      <c r="C120" s="138" t="s">
        <v>2789</v>
      </c>
      <c r="D120" s="173" t="s">
        <v>125</v>
      </c>
      <c r="E120" s="176">
        <v>1</v>
      </c>
      <c r="F120" s="176"/>
      <c r="G120" s="176">
        <f t="shared" si="6"/>
        <v>0</v>
      </c>
      <c r="H120" s="173" t="s">
        <v>1523</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107</v>
      </c>
      <c r="B121" s="122" t="s">
        <v>2790</v>
      </c>
      <c r="C121" s="138" t="s">
        <v>2791</v>
      </c>
      <c r="D121" s="173" t="s">
        <v>125</v>
      </c>
      <c r="E121" s="176">
        <v>1</v>
      </c>
      <c r="F121" s="176"/>
      <c r="G121" s="176">
        <f t="shared" si="6"/>
        <v>0</v>
      </c>
      <c r="H121" s="173" t="s">
        <v>1523</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v>108</v>
      </c>
      <c r="B122" s="122"/>
      <c r="C122" s="138" t="s">
        <v>2779</v>
      </c>
      <c r="D122" s="173" t="s">
        <v>125</v>
      </c>
      <c r="E122" s="176">
        <v>1</v>
      </c>
      <c r="F122" s="176"/>
      <c r="G122" s="176">
        <f t="shared" si="6"/>
        <v>0</v>
      </c>
      <c r="H122" s="173" t="s">
        <v>2606</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109</v>
      </c>
      <c r="B123" s="122" t="s">
        <v>2792</v>
      </c>
      <c r="C123" s="138" t="s">
        <v>2793</v>
      </c>
      <c r="D123" s="173" t="s">
        <v>125</v>
      </c>
      <c r="E123" s="176">
        <v>1</v>
      </c>
      <c r="F123" s="176"/>
      <c r="G123" s="176">
        <f t="shared" si="6"/>
        <v>0</v>
      </c>
      <c r="H123" s="173" t="s">
        <v>1523</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ht="22.5" outlineLevel="1">
      <c r="A124" s="120">
        <v>110</v>
      </c>
      <c r="B124" s="122"/>
      <c r="C124" s="138" t="s">
        <v>2794</v>
      </c>
      <c r="D124" s="173" t="s">
        <v>125</v>
      </c>
      <c r="E124" s="176">
        <v>1</v>
      </c>
      <c r="F124" s="176"/>
      <c r="G124" s="176">
        <f t="shared" si="6"/>
        <v>0</v>
      </c>
      <c r="H124" s="173" t="s">
        <v>2606</v>
      </c>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111</v>
      </c>
      <c r="B125" s="122"/>
      <c r="C125" s="138" t="s">
        <v>2783</v>
      </c>
      <c r="D125" s="173" t="s">
        <v>125</v>
      </c>
      <c r="E125" s="176">
        <v>1</v>
      </c>
      <c r="F125" s="176"/>
      <c r="G125" s="176">
        <f t="shared" si="6"/>
        <v>0</v>
      </c>
      <c r="H125" s="173" t="s">
        <v>2606</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v>112</v>
      </c>
      <c r="B126" s="122"/>
      <c r="C126" s="138" t="s">
        <v>2763</v>
      </c>
      <c r="D126" s="173" t="s">
        <v>125</v>
      </c>
      <c r="E126" s="176">
        <v>3</v>
      </c>
      <c r="F126" s="176"/>
      <c r="G126" s="176">
        <f t="shared" si="6"/>
        <v>0</v>
      </c>
      <c r="H126" s="173" t="s">
        <v>2606</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0">
        <v>113</v>
      </c>
      <c r="B127" s="122"/>
      <c r="C127" s="138" t="s">
        <v>2764</v>
      </c>
      <c r="D127" s="173" t="s">
        <v>125</v>
      </c>
      <c r="E127" s="176">
        <v>50</v>
      </c>
      <c r="F127" s="176"/>
      <c r="G127" s="176">
        <f t="shared" si="6"/>
        <v>0</v>
      </c>
      <c r="H127" s="173" t="s">
        <v>2606</v>
      </c>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v>114</v>
      </c>
      <c r="B128" s="122"/>
      <c r="C128" s="138" t="s">
        <v>2765</v>
      </c>
      <c r="D128" s="173" t="s">
        <v>125</v>
      </c>
      <c r="E128" s="176">
        <v>8</v>
      </c>
      <c r="F128" s="176"/>
      <c r="G128" s="176">
        <f t="shared" si="6"/>
        <v>0</v>
      </c>
      <c r="H128" s="173" t="s">
        <v>2606</v>
      </c>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115</v>
      </c>
      <c r="B129" s="122"/>
      <c r="C129" s="120" t="s">
        <v>2795</v>
      </c>
      <c r="D129" s="122" t="s">
        <v>125</v>
      </c>
      <c r="E129" s="138">
        <v>2</v>
      </c>
      <c r="F129" s="173"/>
      <c r="G129" s="176">
        <f t="shared" si="6"/>
        <v>0</v>
      </c>
      <c r="H129" s="176" t="s">
        <v>2606</v>
      </c>
      <c r="I129" s="212"/>
      <c r="J129" s="201"/>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v>116</v>
      </c>
      <c r="B130" s="122"/>
      <c r="C130" s="138" t="s">
        <v>2796</v>
      </c>
      <c r="D130" s="173" t="s">
        <v>125</v>
      </c>
      <c r="E130" s="176">
        <v>1</v>
      </c>
      <c r="F130" s="176"/>
      <c r="G130" s="176">
        <f t="shared" si="6"/>
        <v>0</v>
      </c>
      <c r="H130" s="173" t="s">
        <v>2606</v>
      </c>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117</v>
      </c>
      <c r="B131" s="122"/>
      <c r="C131" s="138" t="s">
        <v>2797</v>
      </c>
      <c r="D131" s="173" t="s">
        <v>125</v>
      </c>
      <c r="E131" s="176">
        <v>1</v>
      </c>
      <c r="F131" s="176"/>
      <c r="G131" s="176">
        <f t="shared" si="6"/>
        <v>0</v>
      </c>
      <c r="H131" s="173" t="s">
        <v>2606</v>
      </c>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118</v>
      </c>
      <c r="B132" s="122" t="s">
        <v>2798</v>
      </c>
      <c r="C132" s="138" t="s">
        <v>2799</v>
      </c>
      <c r="D132" s="173" t="s">
        <v>125</v>
      </c>
      <c r="E132" s="176">
        <v>1</v>
      </c>
      <c r="F132" s="176"/>
      <c r="G132" s="176">
        <f t="shared" si="6"/>
        <v>0</v>
      </c>
      <c r="H132" s="173" t="s">
        <v>1523</v>
      </c>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119</v>
      </c>
      <c r="B133" s="122" t="s">
        <v>2792</v>
      </c>
      <c r="C133" s="138" t="s">
        <v>2793</v>
      </c>
      <c r="D133" s="173" t="s">
        <v>125</v>
      </c>
      <c r="E133" s="176">
        <v>1</v>
      </c>
      <c r="F133" s="176"/>
      <c r="G133" s="176">
        <f t="shared" si="6"/>
        <v>0</v>
      </c>
      <c r="H133" s="173" t="s">
        <v>1523</v>
      </c>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v>120</v>
      </c>
      <c r="B134" s="122"/>
      <c r="C134" s="138" t="s">
        <v>2800</v>
      </c>
      <c r="D134" s="173" t="s">
        <v>125</v>
      </c>
      <c r="E134" s="176">
        <v>1</v>
      </c>
      <c r="F134" s="176"/>
      <c r="G134" s="176">
        <f t="shared" si="6"/>
        <v>0</v>
      </c>
      <c r="H134" s="173" t="s">
        <v>2606</v>
      </c>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1" t="s">
        <v>121</v>
      </c>
      <c r="B135" s="123" t="s">
        <v>3005</v>
      </c>
      <c r="C135" s="140" t="s">
        <v>2635</v>
      </c>
      <c r="D135" s="174"/>
      <c r="E135" s="177"/>
      <c r="F135" s="177"/>
      <c r="G135" s="177">
        <f>SUMIF(AF136:AF211,"&lt;&gt;NOR",G136:G211)</f>
        <v>0</v>
      </c>
      <c r="H135" s="174"/>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121</v>
      </c>
      <c r="B136" s="122" t="s">
        <v>2801</v>
      </c>
      <c r="C136" s="138" t="s">
        <v>2802</v>
      </c>
      <c r="D136" s="173" t="s">
        <v>263</v>
      </c>
      <c r="E136" s="176">
        <v>3400</v>
      </c>
      <c r="F136" s="176"/>
      <c r="G136" s="176"/>
      <c r="H136" s="173" t="s">
        <v>1523</v>
      </c>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122</v>
      </c>
      <c r="B137" s="122" t="s">
        <v>2803</v>
      </c>
      <c r="C137" s="138" t="s">
        <v>2804</v>
      </c>
      <c r="D137" s="173" t="s">
        <v>263</v>
      </c>
      <c r="E137" s="176">
        <v>2700</v>
      </c>
      <c r="F137" s="176"/>
      <c r="G137" s="176">
        <f t="shared" ref="G137:G199" si="7">ROUND(E137*F137,2)</f>
        <v>0</v>
      </c>
      <c r="H137" s="173" t="s">
        <v>1523</v>
      </c>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v>123</v>
      </c>
      <c r="B138" s="122" t="s">
        <v>2805</v>
      </c>
      <c r="C138" s="138" t="s">
        <v>2806</v>
      </c>
      <c r="D138" s="173" t="s">
        <v>263</v>
      </c>
      <c r="E138" s="176">
        <v>270</v>
      </c>
      <c r="F138" s="176"/>
      <c r="G138" s="176">
        <f t="shared" si="7"/>
        <v>0</v>
      </c>
      <c r="H138" s="173" t="s">
        <v>1523</v>
      </c>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124</v>
      </c>
      <c r="B139" s="122" t="s">
        <v>2807</v>
      </c>
      <c r="C139" s="138" t="s">
        <v>2808</v>
      </c>
      <c r="D139" s="173" t="s">
        <v>263</v>
      </c>
      <c r="E139" s="176">
        <v>450</v>
      </c>
      <c r="F139" s="176"/>
      <c r="G139" s="176">
        <f t="shared" si="7"/>
        <v>0</v>
      </c>
      <c r="H139" s="173" t="s">
        <v>1523</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125</v>
      </c>
      <c r="B140" s="122" t="s">
        <v>2809</v>
      </c>
      <c r="C140" s="138" t="s">
        <v>2810</v>
      </c>
      <c r="D140" s="173" t="s">
        <v>263</v>
      </c>
      <c r="E140" s="176">
        <v>250</v>
      </c>
      <c r="F140" s="176"/>
      <c r="G140" s="176">
        <f t="shared" si="7"/>
        <v>0</v>
      </c>
      <c r="H140" s="173" t="s">
        <v>1523</v>
      </c>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126</v>
      </c>
      <c r="B141" s="122" t="s">
        <v>2811</v>
      </c>
      <c r="C141" s="138" t="s">
        <v>2812</v>
      </c>
      <c r="D141" s="173" t="s">
        <v>263</v>
      </c>
      <c r="E141" s="176">
        <v>370</v>
      </c>
      <c r="F141" s="176"/>
      <c r="G141" s="176">
        <f t="shared" si="7"/>
        <v>0</v>
      </c>
      <c r="H141" s="173" t="s">
        <v>1523</v>
      </c>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127</v>
      </c>
      <c r="B142" s="122" t="s">
        <v>2813</v>
      </c>
      <c r="C142" s="138" t="s">
        <v>2814</v>
      </c>
      <c r="D142" s="173" t="s">
        <v>263</v>
      </c>
      <c r="E142" s="176">
        <v>30</v>
      </c>
      <c r="F142" s="176"/>
      <c r="G142" s="176">
        <f t="shared" si="7"/>
        <v>0</v>
      </c>
      <c r="H142" s="173" t="s">
        <v>1523</v>
      </c>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v>128</v>
      </c>
      <c r="B143" s="122" t="s">
        <v>2813</v>
      </c>
      <c r="C143" s="138" t="s">
        <v>2815</v>
      </c>
      <c r="D143" s="173" t="s">
        <v>263</v>
      </c>
      <c r="E143" s="176">
        <v>70</v>
      </c>
      <c r="F143" s="176"/>
      <c r="G143" s="176">
        <f t="shared" si="7"/>
        <v>0</v>
      </c>
      <c r="H143" s="173" t="s">
        <v>1523</v>
      </c>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129</v>
      </c>
      <c r="B144" s="122" t="s">
        <v>2813</v>
      </c>
      <c r="C144" s="138" t="s">
        <v>2816</v>
      </c>
      <c r="D144" s="173" t="s">
        <v>263</v>
      </c>
      <c r="E144" s="176">
        <v>10</v>
      </c>
      <c r="F144" s="176"/>
      <c r="G144" s="176">
        <f t="shared" si="7"/>
        <v>0</v>
      </c>
      <c r="H144" s="173" t="s">
        <v>1523</v>
      </c>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130</v>
      </c>
      <c r="B145" s="122" t="s">
        <v>2813</v>
      </c>
      <c r="C145" s="138" t="s">
        <v>2817</v>
      </c>
      <c r="D145" s="173" t="s">
        <v>263</v>
      </c>
      <c r="E145" s="176">
        <v>20</v>
      </c>
      <c r="F145" s="176"/>
      <c r="G145" s="176">
        <f t="shared" si="7"/>
        <v>0</v>
      </c>
      <c r="H145" s="173" t="s">
        <v>1523</v>
      </c>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ht="22.5" outlineLevel="1">
      <c r="A146" s="120">
        <v>131</v>
      </c>
      <c r="B146" s="122"/>
      <c r="C146" s="138" t="s">
        <v>2818</v>
      </c>
      <c r="D146" s="173" t="s">
        <v>263</v>
      </c>
      <c r="E146" s="176">
        <v>20</v>
      </c>
      <c r="F146" s="176"/>
      <c r="G146" s="176">
        <f t="shared" si="7"/>
        <v>0</v>
      </c>
      <c r="H146" s="173" t="s">
        <v>2606</v>
      </c>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132</v>
      </c>
      <c r="B147" s="122" t="s">
        <v>2819</v>
      </c>
      <c r="C147" s="138" t="s">
        <v>2820</v>
      </c>
      <c r="D147" s="173" t="s">
        <v>263</v>
      </c>
      <c r="E147" s="176">
        <v>500</v>
      </c>
      <c r="F147" s="176"/>
      <c r="G147" s="176">
        <f t="shared" si="7"/>
        <v>0</v>
      </c>
      <c r="H147" s="173" t="s">
        <v>1523</v>
      </c>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ht="22.5" outlineLevel="1">
      <c r="A148" s="120">
        <v>133</v>
      </c>
      <c r="B148" s="122" t="s">
        <v>2821</v>
      </c>
      <c r="C148" s="138" t="s">
        <v>2822</v>
      </c>
      <c r="D148" s="173" t="s">
        <v>263</v>
      </c>
      <c r="E148" s="176">
        <v>30</v>
      </c>
      <c r="F148" s="176"/>
      <c r="G148" s="176">
        <f t="shared" si="7"/>
        <v>0</v>
      </c>
      <c r="H148" s="173" t="s">
        <v>1523</v>
      </c>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outlineLevel="1">
      <c r="A149" s="120">
        <v>134</v>
      </c>
      <c r="B149" s="122" t="s">
        <v>2823</v>
      </c>
      <c r="C149" s="138" t="s">
        <v>2824</v>
      </c>
      <c r="D149" s="173" t="s">
        <v>263</v>
      </c>
      <c r="E149" s="176">
        <v>75</v>
      </c>
      <c r="F149" s="176"/>
      <c r="G149" s="176">
        <f t="shared" si="7"/>
        <v>0</v>
      </c>
      <c r="H149" s="173" t="s">
        <v>1523</v>
      </c>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row>
    <row r="150" spans="1:47" outlineLevel="1">
      <c r="A150" s="120">
        <v>135</v>
      </c>
      <c r="B150" s="122" t="s">
        <v>2825</v>
      </c>
      <c r="C150" s="138" t="s">
        <v>2826</v>
      </c>
      <c r="D150" s="173" t="s">
        <v>263</v>
      </c>
      <c r="E150" s="176">
        <v>5</v>
      </c>
      <c r="F150" s="176"/>
      <c r="G150" s="176">
        <f t="shared" si="7"/>
        <v>0</v>
      </c>
      <c r="H150" s="173" t="s">
        <v>1523</v>
      </c>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row>
    <row r="151" spans="1:47" outlineLevel="1">
      <c r="A151" s="120">
        <v>136</v>
      </c>
      <c r="B151" s="122"/>
      <c r="C151" s="138" t="s">
        <v>2827</v>
      </c>
      <c r="D151" s="173" t="s">
        <v>263</v>
      </c>
      <c r="E151" s="176">
        <v>70</v>
      </c>
      <c r="F151" s="176"/>
      <c r="G151" s="176">
        <f t="shared" si="7"/>
        <v>0</v>
      </c>
      <c r="H151" s="173" t="s">
        <v>2606</v>
      </c>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row>
    <row r="152" spans="1:47" outlineLevel="1">
      <c r="A152" s="120">
        <v>137</v>
      </c>
      <c r="B152" s="122"/>
      <c r="C152" s="138" t="s">
        <v>2828</v>
      </c>
      <c r="D152" s="173" t="s">
        <v>125</v>
      </c>
      <c r="E152" s="176">
        <f>SUM(E69:E94)</f>
        <v>318</v>
      </c>
      <c r="F152" s="176"/>
      <c r="G152" s="176">
        <f t="shared" si="7"/>
        <v>0</v>
      </c>
      <c r="H152" s="173" t="s">
        <v>2606</v>
      </c>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row>
    <row r="153" spans="1:47" outlineLevel="1">
      <c r="A153" s="120">
        <v>138</v>
      </c>
      <c r="B153" s="122" t="s">
        <v>2829</v>
      </c>
      <c r="C153" s="138" t="s">
        <v>2681</v>
      </c>
      <c r="D153" s="173" t="s">
        <v>125</v>
      </c>
      <c r="E153" s="176">
        <v>29</v>
      </c>
      <c r="F153" s="176"/>
      <c r="G153" s="176">
        <f t="shared" si="7"/>
        <v>0</v>
      </c>
      <c r="H153" s="173" t="s">
        <v>1523</v>
      </c>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row>
    <row r="154" spans="1:47" outlineLevel="1">
      <c r="A154" s="120">
        <v>139</v>
      </c>
      <c r="B154" s="122" t="s">
        <v>2830</v>
      </c>
      <c r="C154" s="138" t="s">
        <v>2683</v>
      </c>
      <c r="D154" s="173" t="s">
        <v>125</v>
      </c>
      <c r="E154" s="176">
        <v>1</v>
      </c>
      <c r="F154" s="176"/>
      <c r="G154" s="176">
        <f t="shared" si="7"/>
        <v>0</v>
      </c>
      <c r="H154" s="173" t="s">
        <v>1523</v>
      </c>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row>
    <row r="155" spans="1:47" outlineLevel="1">
      <c r="A155" s="120">
        <v>140</v>
      </c>
      <c r="B155" s="122" t="s">
        <v>2831</v>
      </c>
      <c r="C155" s="138" t="s">
        <v>2685</v>
      </c>
      <c r="D155" s="173" t="s">
        <v>125</v>
      </c>
      <c r="E155" s="176">
        <v>20</v>
      </c>
      <c r="F155" s="176"/>
      <c r="G155" s="176">
        <f t="shared" si="7"/>
        <v>0</v>
      </c>
      <c r="H155" s="173" t="s">
        <v>1523</v>
      </c>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row>
    <row r="156" spans="1:47" outlineLevel="1">
      <c r="A156" s="120">
        <v>141</v>
      </c>
      <c r="B156" s="122" t="s">
        <v>2832</v>
      </c>
      <c r="C156" s="138" t="s">
        <v>2687</v>
      </c>
      <c r="D156" s="173" t="s">
        <v>125</v>
      </c>
      <c r="E156" s="176">
        <v>2</v>
      </c>
      <c r="F156" s="176"/>
      <c r="G156" s="176">
        <f t="shared" si="7"/>
        <v>0</v>
      </c>
      <c r="H156" s="173" t="s">
        <v>1523</v>
      </c>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row>
    <row r="157" spans="1:47" outlineLevel="1">
      <c r="A157" s="120">
        <v>142</v>
      </c>
      <c r="B157" s="122"/>
      <c r="C157" s="138" t="s">
        <v>2688</v>
      </c>
      <c r="D157" s="173" t="s">
        <v>125</v>
      </c>
      <c r="E157" s="176">
        <v>10</v>
      </c>
      <c r="F157" s="176"/>
      <c r="G157" s="176">
        <f t="shared" si="7"/>
        <v>0</v>
      </c>
      <c r="H157" s="173" t="s">
        <v>2606</v>
      </c>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row>
    <row r="158" spans="1:47" outlineLevel="1">
      <c r="A158" s="120">
        <v>143</v>
      </c>
      <c r="B158" s="122"/>
      <c r="C158" s="138" t="s">
        <v>2689</v>
      </c>
      <c r="D158" s="173" t="s">
        <v>125</v>
      </c>
      <c r="E158" s="176">
        <v>12</v>
      </c>
      <c r="F158" s="176"/>
      <c r="G158" s="176">
        <f t="shared" si="7"/>
        <v>0</v>
      </c>
      <c r="H158" s="173" t="s">
        <v>2606</v>
      </c>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row>
    <row r="159" spans="1:47" outlineLevel="1">
      <c r="A159" s="120">
        <v>144</v>
      </c>
      <c r="B159" s="122"/>
      <c r="C159" s="138" t="s">
        <v>2690</v>
      </c>
      <c r="D159" s="173" t="s">
        <v>125</v>
      </c>
      <c r="E159" s="176">
        <v>1</v>
      </c>
      <c r="F159" s="176"/>
      <c r="G159" s="176">
        <f t="shared" si="7"/>
        <v>0</v>
      </c>
      <c r="H159" s="173" t="s">
        <v>2606</v>
      </c>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row>
    <row r="160" spans="1:47" outlineLevel="1">
      <c r="A160" s="120">
        <v>145</v>
      </c>
      <c r="B160" s="122"/>
      <c r="C160" s="138" t="s">
        <v>2691</v>
      </c>
      <c r="D160" s="173" t="s">
        <v>125</v>
      </c>
      <c r="E160" s="176">
        <v>6</v>
      </c>
      <c r="F160" s="176"/>
      <c r="G160" s="176">
        <f t="shared" si="7"/>
        <v>0</v>
      </c>
      <c r="H160" s="173" t="s">
        <v>2606</v>
      </c>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row>
    <row r="161" spans="1:47" outlineLevel="1">
      <c r="A161" s="120">
        <v>146</v>
      </c>
      <c r="B161" s="122"/>
      <c r="C161" s="138" t="s">
        <v>2695</v>
      </c>
      <c r="D161" s="173" t="s">
        <v>125</v>
      </c>
      <c r="E161" s="176">
        <v>38</v>
      </c>
      <c r="F161" s="176"/>
      <c r="G161" s="176">
        <f t="shared" si="7"/>
        <v>0</v>
      </c>
      <c r="H161" s="173" t="s">
        <v>2606</v>
      </c>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row>
    <row r="162" spans="1:47" outlineLevel="1">
      <c r="A162" s="120">
        <v>147</v>
      </c>
      <c r="B162" s="122" t="s">
        <v>2833</v>
      </c>
      <c r="C162" s="138" t="s">
        <v>2698</v>
      </c>
      <c r="D162" s="173" t="s">
        <v>125</v>
      </c>
      <c r="E162" s="176">
        <v>132.5</v>
      </c>
      <c r="F162" s="176"/>
      <c r="G162" s="176">
        <f t="shared" si="7"/>
        <v>0</v>
      </c>
      <c r="H162" s="173" t="s">
        <v>1523</v>
      </c>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row>
    <row r="163" spans="1:47" outlineLevel="1">
      <c r="A163" s="120">
        <v>148</v>
      </c>
      <c r="B163" s="122"/>
      <c r="C163" s="138" t="s">
        <v>2702</v>
      </c>
      <c r="D163" s="173" t="s">
        <v>125</v>
      </c>
      <c r="E163" s="176">
        <v>1</v>
      </c>
      <c r="F163" s="176"/>
      <c r="G163" s="176">
        <f t="shared" si="7"/>
        <v>0</v>
      </c>
      <c r="H163" s="173" t="s">
        <v>2606</v>
      </c>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row>
    <row r="164" spans="1:47" ht="22.5" outlineLevel="1">
      <c r="A164" s="120">
        <v>149</v>
      </c>
      <c r="B164" s="122"/>
      <c r="C164" s="138" t="s">
        <v>2703</v>
      </c>
      <c r="D164" s="173" t="s">
        <v>125</v>
      </c>
      <c r="E164" s="176">
        <v>5</v>
      </c>
      <c r="F164" s="176"/>
      <c r="G164" s="176">
        <f t="shared" si="7"/>
        <v>0</v>
      </c>
      <c r="H164" s="173" t="s">
        <v>2606</v>
      </c>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row>
    <row r="165" spans="1:47" outlineLevel="1">
      <c r="A165" s="120">
        <v>150</v>
      </c>
      <c r="B165" s="122"/>
      <c r="C165" s="138" t="s">
        <v>2706</v>
      </c>
      <c r="D165" s="173" t="s">
        <v>125</v>
      </c>
      <c r="E165" s="176">
        <v>96</v>
      </c>
      <c r="F165" s="176"/>
      <c r="G165" s="176">
        <f t="shared" si="7"/>
        <v>0</v>
      </c>
      <c r="H165" s="173" t="s">
        <v>2606</v>
      </c>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row>
    <row r="166" spans="1:47" outlineLevel="1">
      <c r="A166" s="120">
        <v>151</v>
      </c>
      <c r="B166" s="122"/>
      <c r="C166" s="138" t="s">
        <v>2708</v>
      </c>
      <c r="D166" s="173" t="s">
        <v>125</v>
      </c>
      <c r="E166" s="176">
        <v>256</v>
      </c>
      <c r="F166" s="176"/>
      <c r="G166" s="176">
        <f t="shared" si="7"/>
        <v>0</v>
      </c>
      <c r="H166" s="173" t="s">
        <v>2606</v>
      </c>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row>
    <row r="167" spans="1:47" outlineLevel="1">
      <c r="A167" s="120">
        <v>152</v>
      </c>
      <c r="B167" s="122"/>
      <c r="C167" s="138" t="s">
        <v>2709</v>
      </c>
      <c r="D167" s="173" t="s">
        <v>125</v>
      </c>
      <c r="E167" s="176">
        <v>1</v>
      </c>
      <c r="F167" s="176"/>
      <c r="G167" s="176">
        <f t="shared" si="7"/>
        <v>0</v>
      </c>
      <c r="H167" s="173" t="s">
        <v>2606</v>
      </c>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row>
    <row r="168" spans="1:47" outlineLevel="1">
      <c r="A168" s="120">
        <v>153</v>
      </c>
      <c r="B168" s="122"/>
      <c r="C168" s="138" t="s">
        <v>2711</v>
      </c>
      <c r="D168" s="173" t="s">
        <v>125</v>
      </c>
      <c r="E168" s="176">
        <v>320</v>
      </c>
      <c r="F168" s="176"/>
      <c r="G168" s="176">
        <f t="shared" si="7"/>
        <v>0</v>
      </c>
      <c r="H168" s="173" t="s">
        <v>2606</v>
      </c>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row>
    <row r="169" spans="1:47" outlineLevel="1">
      <c r="A169" s="120">
        <v>154</v>
      </c>
      <c r="B169" s="122"/>
      <c r="C169" s="138" t="s">
        <v>2712</v>
      </c>
      <c r="D169" s="173" t="s">
        <v>125</v>
      </c>
      <c r="E169" s="176">
        <v>76</v>
      </c>
      <c r="F169" s="176"/>
      <c r="G169" s="176">
        <f t="shared" si="7"/>
        <v>0</v>
      </c>
      <c r="H169" s="173" t="s">
        <v>2606</v>
      </c>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row>
    <row r="170" spans="1:47" outlineLevel="1">
      <c r="A170" s="120">
        <v>155</v>
      </c>
      <c r="B170" s="122" t="s">
        <v>2834</v>
      </c>
      <c r="C170" s="138" t="s">
        <v>2714</v>
      </c>
      <c r="D170" s="173" t="s">
        <v>263</v>
      </c>
      <c r="E170" s="176">
        <v>250</v>
      </c>
      <c r="F170" s="176"/>
      <c r="G170" s="176">
        <f t="shared" si="7"/>
        <v>0</v>
      </c>
      <c r="H170" s="173" t="s">
        <v>1523</v>
      </c>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row>
    <row r="171" spans="1:47" outlineLevel="1">
      <c r="A171" s="120">
        <v>156</v>
      </c>
      <c r="B171" s="122"/>
      <c r="C171" s="138" t="s">
        <v>2716</v>
      </c>
      <c r="D171" s="173" t="s">
        <v>263</v>
      </c>
      <c r="E171" s="176">
        <v>250</v>
      </c>
      <c r="F171" s="176"/>
      <c r="G171" s="176">
        <f t="shared" si="7"/>
        <v>0</v>
      </c>
      <c r="H171" s="173" t="s">
        <v>2606</v>
      </c>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row>
    <row r="172" spans="1:47" outlineLevel="1">
      <c r="A172" s="120">
        <v>157</v>
      </c>
      <c r="B172" s="122"/>
      <c r="C172" s="138" t="s">
        <v>2717</v>
      </c>
      <c r="D172" s="173" t="s">
        <v>263</v>
      </c>
      <c r="E172" s="176">
        <v>40</v>
      </c>
      <c r="F172" s="176"/>
      <c r="G172" s="176">
        <f t="shared" si="7"/>
        <v>0</v>
      </c>
      <c r="H172" s="173" t="s">
        <v>2606</v>
      </c>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row>
    <row r="173" spans="1:47" outlineLevel="1">
      <c r="A173" s="120">
        <v>158</v>
      </c>
      <c r="B173" s="122"/>
      <c r="C173" s="138" t="s">
        <v>2718</v>
      </c>
      <c r="D173" s="173" t="s">
        <v>263</v>
      </c>
      <c r="E173" s="176">
        <v>75</v>
      </c>
      <c r="F173" s="176"/>
      <c r="G173" s="176">
        <f t="shared" si="7"/>
        <v>0</v>
      </c>
      <c r="H173" s="173" t="s">
        <v>2606</v>
      </c>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row>
    <row r="174" spans="1:47" outlineLevel="1">
      <c r="A174" s="120">
        <v>159</v>
      </c>
      <c r="B174" s="122"/>
      <c r="C174" s="138" t="s">
        <v>2719</v>
      </c>
      <c r="D174" s="173" t="s">
        <v>263</v>
      </c>
      <c r="E174" s="176">
        <v>75</v>
      </c>
      <c r="F174" s="176"/>
      <c r="G174" s="176">
        <f t="shared" si="7"/>
        <v>0</v>
      </c>
      <c r="H174" s="173" t="s">
        <v>2606</v>
      </c>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row>
    <row r="175" spans="1:47" outlineLevel="1">
      <c r="A175" s="120">
        <v>160</v>
      </c>
      <c r="B175" s="122"/>
      <c r="C175" s="138" t="s">
        <v>2721</v>
      </c>
      <c r="D175" s="173" t="s">
        <v>125</v>
      </c>
      <c r="E175" s="176">
        <v>13</v>
      </c>
      <c r="F175" s="176"/>
      <c r="G175" s="176">
        <f t="shared" si="7"/>
        <v>0</v>
      </c>
      <c r="H175" s="173" t="s">
        <v>2606</v>
      </c>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row>
    <row r="176" spans="1:47" outlineLevel="1">
      <c r="A176" s="120">
        <v>161</v>
      </c>
      <c r="B176" s="122" t="s">
        <v>2835</v>
      </c>
      <c r="C176" s="138" t="s">
        <v>2722</v>
      </c>
      <c r="D176" s="173" t="s">
        <v>125</v>
      </c>
      <c r="E176" s="176">
        <v>14</v>
      </c>
      <c r="F176" s="176"/>
      <c r="G176" s="176">
        <f t="shared" si="7"/>
        <v>0</v>
      </c>
      <c r="H176" s="173" t="s">
        <v>1523</v>
      </c>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row>
    <row r="177" spans="1:47" outlineLevel="1">
      <c r="A177" s="120">
        <v>162</v>
      </c>
      <c r="B177" s="122"/>
      <c r="C177" s="138" t="s">
        <v>2723</v>
      </c>
      <c r="D177" s="173" t="s">
        <v>125</v>
      </c>
      <c r="E177" s="176">
        <v>15</v>
      </c>
      <c r="F177" s="176"/>
      <c r="G177" s="176">
        <f t="shared" si="7"/>
        <v>0</v>
      </c>
      <c r="H177" s="173" t="s">
        <v>2606</v>
      </c>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row>
    <row r="178" spans="1:47" outlineLevel="1">
      <c r="A178" s="120">
        <v>163</v>
      </c>
      <c r="B178" s="122"/>
      <c r="C178" s="138" t="s">
        <v>2725</v>
      </c>
      <c r="D178" s="173" t="s">
        <v>125</v>
      </c>
      <c r="E178" s="176">
        <v>16</v>
      </c>
      <c r="F178" s="176"/>
      <c r="G178" s="176">
        <f t="shared" si="7"/>
        <v>0</v>
      </c>
      <c r="H178" s="173" t="s">
        <v>2606</v>
      </c>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row>
    <row r="179" spans="1:47" outlineLevel="1">
      <c r="A179" s="120">
        <v>164</v>
      </c>
      <c r="B179" s="122"/>
      <c r="C179" s="138" t="s">
        <v>2727</v>
      </c>
      <c r="D179" s="173" t="s">
        <v>125</v>
      </c>
      <c r="E179" s="176">
        <v>14</v>
      </c>
      <c r="F179" s="176"/>
      <c r="G179" s="176">
        <f t="shared" si="7"/>
        <v>0</v>
      </c>
      <c r="H179" s="173" t="s">
        <v>2606</v>
      </c>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row>
    <row r="180" spans="1:47" outlineLevel="1">
      <c r="A180" s="120">
        <v>165</v>
      </c>
      <c r="B180" s="122"/>
      <c r="C180" s="138" t="s">
        <v>2728</v>
      </c>
      <c r="D180" s="173" t="s">
        <v>125</v>
      </c>
      <c r="E180" s="176">
        <v>1</v>
      </c>
      <c r="F180" s="176"/>
      <c r="G180" s="176">
        <f t="shared" si="7"/>
        <v>0</v>
      </c>
      <c r="H180" s="173" t="s">
        <v>2606</v>
      </c>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row>
    <row r="181" spans="1:47" outlineLevel="1">
      <c r="A181" s="120">
        <v>166</v>
      </c>
      <c r="B181" s="122"/>
      <c r="C181" s="138" t="s">
        <v>2730</v>
      </c>
      <c r="D181" s="173" t="s">
        <v>125</v>
      </c>
      <c r="E181" s="176">
        <v>13</v>
      </c>
      <c r="F181" s="176"/>
      <c r="G181" s="176">
        <f t="shared" si="7"/>
        <v>0</v>
      </c>
      <c r="H181" s="173" t="s">
        <v>2606</v>
      </c>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row>
    <row r="182" spans="1:47" outlineLevel="1">
      <c r="A182" s="120">
        <v>167</v>
      </c>
      <c r="B182" s="122"/>
      <c r="C182" s="138" t="s">
        <v>2732</v>
      </c>
      <c r="D182" s="173" t="s">
        <v>125</v>
      </c>
      <c r="E182" s="176">
        <v>1</v>
      </c>
      <c r="F182" s="176"/>
      <c r="G182" s="176">
        <f t="shared" si="7"/>
        <v>0</v>
      </c>
      <c r="H182" s="173" t="s">
        <v>2606</v>
      </c>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row>
    <row r="183" spans="1:47" ht="22.5" outlineLevel="1">
      <c r="A183" s="120">
        <v>168</v>
      </c>
      <c r="B183" s="122"/>
      <c r="C183" s="138" t="s">
        <v>2761</v>
      </c>
      <c r="D183" s="173" t="s">
        <v>125</v>
      </c>
      <c r="E183" s="176">
        <v>1</v>
      </c>
      <c r="F183" s="176"/>
      <c r="G183" s="176">
        <f t="shared" si="7"/>
        <v>0</v>
      </c>
      <c r="H183" s="173" t="s">
        <v>2606</v>
      </c>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row>
    <row r="184" spans="1:47" ht="33.75" outlineLevel="1">
      <c r="A184" s="120">
        <v>169</v>
      </c>
      <c r="B184" s="122"/>
      <c r="C184" s="138" t="s">
        <v>2782</v>
      </c>
      <c r="D184" s="173" t="s">
        <v>125</v>
      </c>
      <c r="E184" s="176">
        <v>1</v>
      </c>
      <c r="F184" s="176"/>
      <c r="G184" s="176">
        <f t="shared" si="7"/>
        <v>0</v>
      </c>
      <c r="H184" s="173" t="s">
        <v>2606</v>
      </c>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row>
    <row r="185" spans="1:47" ht="22.5" outlineLevel="1">
      <c r="A185" s="120">
        <v>170</v>
      </c>
      <c r="B185" s="122"/>
      <c r="C185" s="138" t="s">
        <v>2794</v>
      </c>
      <c r="D185" s="173" t="s">
        <v>125</v>
      </c>
      <c r="E185" s="176">
        <v>1</v>
      </c>
      <c r="F185" s="176"/>
      <c r="G185" s="176">
        <f t="shared" si="7"/>
        <v>0</v>
      </c>
      <c r="H185" s="173" t="s">
        <v>2606</v>
      </c>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row>
    <row r="186" spans="1:47" outlineLevel="1">
      <c r="A186" s="120">
        <v>171</v>
      </c>
      <c r="B186" s="122" t="s">
        <v>2836</v>
      </c>
      <c r="C186" s="138" t="s">
        <v>2762</v>
      </c>
      <c r="D186" s="173" t="s">
        <v>125</v>
      </c>
      <c r="E186" s="176">
        <v>1</v>
      </c>
      <c r="F186" s="176"/>
      <c r="G186" s="176">
        <f t="shared" si="7"/>
        <v>0</v>
      </c>
      <c r="H186" s="173" t="s">
        <v>1523</v>
      </c>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row>
    <row r="187" spans="1:47" outlineLevel="1">
      <c r="A187" s="120">
        <v>172</v>
      </c>
      <c r="B187" s="122" t="s">
        <v>2837</v>
      </c>
      <c r="C187" s="138" t="s">
        <v>2783</v>
      </c>
      <c r="D187" s="173" t="s">
        <v>125</v>
      </c>
      <c r="E187" s="176">
        <v>2</v>
      </c>
      <c r="F187" s="176"/>
      <c r="G187" s="176">
        <f t="shared" si="7"/>
        <v>0</v>
      </c>
      <c r="H187" s="173" t="s">
        <v>1523</v>
      </c>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1:47" outlineLevel="1">
      <c r="A188" s="120">
        <v>173</v>
      </c>
      <c r="B188" s="122"/>
      <c r="C188" s="138" t="s">
        <v>2763</v>
      </c>
      <c r="D188" s="173" t="s">
        <v>125</v>
      </c>
      <c r="E188" s="176">
        <v>20</v>
      </c>
      <c r="F188" s="176"/>
      <c r="G188" s="176">
        <f t="shared" si="7"/>
        <v>0</v>
      </c>
      <c r="H188" s="173" t="s">
        <v>2606</v>
      </c>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1:47" outlineLevel="1">
      <c r="A189" s="120">
        <v>174</v>
      </c>
      <c r="B189" s="122"/>
      <c r="C189" s="138" t="s">
        <v>2764</v>
      </c>
      <c r="D189" s="173" t="s">
        <v>125</v>
      </c>
      <c r="E189" s="176">
        <v>86</v>
      </c>
      <c r="F189" s="176"/>
      <c r="G189" s="176">
        <f t="shared" si="7"/>
        <v>0</v>
      </c>
      <c r="H189" s="173" t="s">
        <v>2606</v>
      </c>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row>
    <row r="190" spans="1:47" outlineLevel="1">
      <c r="A190" s="120">
        <v>175</v>
      </c>
      <c r="B190" s="122"/>
      <c r="C190" s="138" t="s">
        <v>2765</v>
      </c>
      <c r="D190" s="173" t="s">
        <v>125</v>
      </c>
      <c r="E190" s="176">
        <v>32</v>
      </c>
      <c r="F190" s="176"/>
      <c r="G190" s="176">
        <f t="shared" si="7"/>
        <v>0</v>
      </c>
      <c r="H190" s="173" t="s">
        <v>2606</v>
      </c>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row>
    <row r="191" spans="1:47" outlineLevel="1">
      <c r="A191" s="120">
        <v>176</v>
      </c>
      <c r="B191" s="122"/>
      <c r="C191" s="138" t="s">
        <v>2795</v>
      </c>
      <c r="D191" s="173" t="s">
        <v>125</v>
      </c>
      <c r="E191" s="176">
        <v>2</v>
      </c>
      <c r="F191" s="176"/>
      <c r="G191" s="176">
        <f t="shared" si="7"/>
        <v>0</v>
      </c>
      <c r="H191" s="173" t="s">
        <v>2606</v>
      </c>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row>
    <row r="192" spans="1:47" outlineLevel="1">
      <c r="A192" s="120">
        <v>177</v>
      </c>
      <c r="B192" s="122" t="s">
        <v>2838</v>
      </c>
      <c r="C192" s="138" t="s">
        <v>2767</v>
      </c>
      <c r="D192" s="173" t="s">
        <v>125</v>
      </c>
      <c r="E192" s="176">
        <v>3</v>
      </c>
      <c r="F192" s="176"/>
      <c r="G192" s="176">
        <f t="shared" si="7"/>
        <v>0</v>
      </c>
      <c r="H192" s="173" t="s">
        <v>1523</v>
      </c>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row>
    <row r="193" spans="1:47" outlineLevel="1">
      <c r="A193" s="120">
        <v>178</v>
      </c>
      <c r="B193" s="122" t="s">
        <v>2838</v>
      </c>
      <c r="C193" s="138" t="s">
        <v>2785</v>
      </c>
      <c r="D193" s="173" t="s">
        <v>125</v>
      </c>
      <c r="E193" s="176">
        <v>3</v>
      </c>
      <c r="F193" s="176"/>
      <c r="G193" s="176">
        <f t="shared" si="7"/>
        <v>0</v>
      </c>
      <c r="H193" s="173" t="s">
        <v>1523</v>
      </c>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row>
    <row r="194" spans="1:47" outlineLevel="1">
      <c r="A194" s="120">
        <v>179</v>
      </c>
      <c r="B194" s="122" t="s">
        <v>2838</v>
      </c>
      <c r="C194" s="138" t="s">
        <v>2769</v>
      </c>
      <c r="D194" s="173" t="s">
        <v>125</v>
      </c>
      <c r="E194" s="176">
        <v>8</v>
      </c>
      <c r="F194" s="176"/>
      <c r="G194" s="176">
        <f t="shared" si="7"/>
        <v>0</v>
      </c>
      <c r="H194" s="173" t="s">
        <v>1523</v>
      </c>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row>
    <row r="195" spans="1:47" outlineLevel="1">
      <c r="A195" s="120">
        <v>180</v>
      </c>
      <c r="B195" s="122" t="s">
        <v>2838</v>
      </c>
      <c r="C195" s="138" t="s">
        <v>2771</v>
      </c>
      <c r="D195" s="173" t="s">
        <v>125</v>
      </c>
      <c r="E195" s="176">
        <v>20</v>
      </c>
      <c r="F195" s="176"/>
      <c r="G195" s="176">
        <f t="shared" si="7"/>
        <v>0</v>
      </c>
      <c r="H195" s="173" t="s">
        <v>1523</v>
      </c>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row>
    <row r="196" spans="1:47" outlineLevel="1">
      <c r="A196" s="120">
        <v>181</v>
      </c>
      <c r="B196" s="122" t="s">
        <v>2838</v>
      </c>
      <c r="C196" s="138" t="s">
        <v>2773</v>
      </c>
      <c r="D196" s="173" t="s">
        <v>125</v>
      </c>
      <c r="E196" s="176">
        <v>20</v>
      </c>
      <c r="F196" s="176"/>
      <c r="G196" s="176">
        <f t="shared" si="7"/>
        <v>0</v>
      </c>
      <c r="H196" s="173" t="s">
        <v>1523</v>
      </c>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row>
    <row r="197" spans="1:47" outlineLevel="1">
      <c r="A197" s="120">
        <v>182</v>
      </c>
      <c r="B197" s="122" t="s">
        <v>2838</v>
      </c>
      <c r="C197" s="138" t="s">
        <v>2775</v>
      </c>
      <c r="D197" s="173" t="s">
        <v>125</v>
      </c>
      <c r="E197" s="176">
        <v>1</v>
      </c>
      <c r="F197" s="176"/>
      <c r="G197" s="176">
        <f t="shared" si="7"/>
        <v>0</v>
      </c>
      <c r="H197" s="173" t="s">
        <v>1523</v>
      </c>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row>
    <row r="198" spans="1:47" outlineLevel="1">
      <c r="A198" s="120">
        <v>183</v>
      </c>
      <c r="B198" s="122" t="s">
        <v>2839</v>
      </c>
      <c r="C198" s="138" t="s">
        <v>2787</v>
      </c>
      <c r="D198" s="173" t="s">
        <v>125</v>
      </c>
      <c r="E198" s="176">
        <v>3</v>
      </c>
      <c r="F198" s="176"/>
      <c r="G198" s="176">
        <f t="shared" si="7"/>
        <v>0</v>
      </c>
      <c r="H198" s="173" t="s">
        <v>1523</v>
      </c>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row>
    <row r="199" spans="1:47" outlineLevel="1">
      <c r="A199" s="120">
        <v>184</v>
      </c>
      <c r="B199" s="122" t="s">
        <v>2839</v>
      </c>
      <c r="C199" s="138" t="s">
        <v>2789</v>
      </c>
      <c r="D199" s="173" t="s">
        <v>125</v>
      </c>
      <c r="E199" s="176">
        <v>1</v>
      </c>
      <c r="F199" s="176"/>
      <c r="G199" s="176">
        <f t="shared" si="7"/>
        <v>0</v>
      </c>
      <c r="H199" s="173" t="s">
        <v>1523</v>
      </c>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row>
    <row r="200" spans="1:47" outlineLevel="1">
      <c r="A200" s="120">
        <v>185</v>
      </c>
      <c r="B200" s="122" t="s">
        <v>2840</v>
      </c>
      <c r="C200" s="138" t="s">
        <v>2799</v>
      </c>
      <c r="D200" s="173" t="s">
        <v>125</v>
      </c>
      <c r="E200" s="176">
        <v>1</v>
      </c>
      <c r="F200" s="176"/>
      <c r="G200" s="176">
        <f t="shared" ref="G200:G211" si="8">ROUND(E200*F200,2)</f>
        <v>0</v>
      </c>
      <c r="H200" s="173" t="s">
        <v>1523</v>
      </c>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row>
    <row r="201" spans="1:47" outlineLevel="1">
      <c r="A201" s="120">
        <v>186</v>
      </c>
      <c r="B201" s="122" t="s">
        <v>2840</v>
      </c>
      <c r="C201" s="138" t="s">
        <v>2791</v>
      </c>
      <c r="D201" s="173" t="s">
        <v>125</v>
      </c>
      <c r="E201" s="176">
        <v>1</v>
      </c>
      <c r="F201" s="176"/>
      <c r="G201" s="176">
        <f t="shared" si="8"/>
        <v>0</v>
      </c>
      <c r="H201" s="173" t="s">
        <v>1523</v>
      </c>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row>
    <row r="202" spans="1:47" outlineLevel="1">
      <c r="A202" s="120">
        <v>187</v>
      </c>
      <c r="B202" s="122" t="s">
        <v>2840</v>
      </c>
      <c r="C202" s="138" t="s">
        <v>2793</v>
      </c>
      <c r="D202" s="173" t="s">
        <v>125</v>
      </c>
      <c r="E202" s="176">
        <v>2</v>
      </c>
      <c r="F202" s="176"/>
      <c r="G202" s="176">
        <f t="shared" si="8"/>
        <v>0</v>
      </c>
      <c r="H202" s="173" t="s">
        <v>1523</v>
      </c>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row>
    <row r="203" spans="1:47" outlineLevel="1">
      <c r="A203" s="120">
        <v>188</v>
      </c>
      <c r="B203" s="122" t="s">
        <v>2840</v>
      </c>
      <c r="C203" s="138" t="s">
        <v>2777</v>
      </c>
      <c r="D203" s="173" t="s">
        <v>125</v>
      </c>
      <c r="E203" s="176">
        <v>1</v>
      </c>
      <c r="F203" s="176"/>
      <c r="G203" s="176">
        <f t="shared" si="8"/>
        <v>0</v>
      </c>
      <c r="H203" s="173" t="s">
        <v>1523</v>
      </c>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row>
    <row r="204" spans="1:47" outlineLevel="1">
      <c r="A204" s="120">
        <v>189</v>
      </c>
      <c r="B204" s="122" t="s">
        <v>2841</v>
      </c>
      <c r="C204" s="138" t="s">
        <v>2778</v>
      </c>
      <c r="D204" s="173" t="s">
        <v>125</v>
      </c>
      <c r="E204" s="176">
        <v>1</v>
      </c>
      <c r="F204" s="176"/>
      <c r="G204" s="176">
        <f t="shared" si="8"/>
        <v>0</v>
      </c>
      <c r="H204" s="173" t="s">
        <v>1523</v>
      </c>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row>
    <row r="205" spans="1:47" outlineLevel="1">
      <c r="A205" s="120">
        <v>190</v>
      </c>
      <c r="B205" s="122" t="s">
        <v>2841</v>
      </c>
      <c r="C205" s="138" t="s">
        <v>2800</v>
      </c>
      <c r="D205" s="173" t="s">
        <v>125</v>
      </c>
      <c r="E205" s="176">
        <v>1</v>
      </c>
      <c r="F205" s="176"/>
      <c r="G205" s="176">
        <f t="shared" si="8"/>
        <v>0</v>
      </c>
      <c r="H205" s="173" t="s">
        <v>1523</v>
      </c>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row>
    <row r="206" spans="1:47" outlineLevel="1">
      <c r="A206" s="120">
        <v>191</v>
      </c>
      <c r="B206" s="122"/>
      <c r="C206" s="138" t="s">
        <v>2779</v>
      </c>
      <c r="D206" s="173" t="s">
        <v>125</v>
      </c>
      <c r="E206" s="176">
        <v>3</v>
      </c>
      <c r="F206" s="176"/>
      <c r="G206" s="176">
        <f t="shared" si="8"/>
        <v>0</v>
      </c>
      <c r="H206" s="173" t="s">
        <v>2606</v>
      </c>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row>
    <row r="207" spans="1:47" outlineLevel="1">
      <c r="A207" s="120">
        <v>192</v>
      </c>
      <c r="B207" s="122"/>
      <c r="C207" s="138" t="s">
        <v>2780</v>
      </c>
      <c r="D207" s="173" t="s">
        <v>125</v>
      </c>
      <c r="E207" s="176">
        <v>1</v>
      </c>
      <c r="F207" s="176"/>
      <c r="G207" s="176">
        <f t="shared" si="8"/>
        <v>0</v>
      </c>
      <c r="H207" s="173" t="s">
        <v>2606</v>
      </c>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row>
    <row r="208" spans="1:47" outlineLevel="1">
      <c r="A208" s="120">
        <v>193</v>
      </c>
      <c r="B208" s="122" t="s">
        <v>2842</v>
      </c>
      <c r="C208" s="138" t="s">
        <v>2781</v>
      </c>
      <c r="D208" s="173" t="s">
        <v>125</v>
      </c>
      <c r="E208" s="176">
        <v>1</v>
      </c>
      <c r="F208" s="176"/>
      <c r="G208" s="176">
        <f t="shared" si="8"/>
        <v>0</v>
      </c>
      <c r="H208" s="173" t="s">
        <v>1523</v>
      </c>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row>
    <row r="209" spans="1:47" outlineLevel="1">
      <c r="A209" s="120">
        <v>194</v>
      </c>
      <c r="B209" s="122" t="s">
        <v>2843</v>
      </c>
      <c r="C209" s="138" t="s">
        <v>2796</v>
      </c>
      <c r="D209" s="173" t="s">
        <v>125</v>
      </c>
      <c r="E209" s="176">
        <v>1</v>
      </c>
      <c r="F209" s="176"/>
      <c r="G209" s="176">
        <f t="shared" si="8"/>
        <v>0</v>
      </c>
      <c r="H209" s="173" t="s">
        <v>1523</v>
      </c>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row>
    <row r="210" spans="1:47" outlineLevel="1">
      <c r="A210" s="120">
        <v>195</v>
      </c>
      <c r="B210" s="122" t="s">
        <v>2843</v>
      </c>
      <c r="C210" s="138" t="s">
        <v>2797</v>
      </c>
      <c r="D210" s="173" t="s">
        <v>125</v>
      </c>
      <c r="E210" s="176">
        <v>1</v>
      </c>
      <c r="F210" s="176"/>
      <c r="G210" s="176">
        <f t="shared" si="8"/>
        <v>0</v>
      </c>
      <c r="H210" s="173" t="s">
        <v>1523</v>
      </c>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row>
    <row r="211" spans="1:47" outlineLevel="1">
      <c r="A211" s="131">
        <v>196</v>
      </c>
      <c r="B211" s="132"/>
      <c r="C211" s="183" t="s">
        <v>2643</v>
      </c>
      <c r="D211" s="175" t="s">
        <v>802</v>
      </c>
      <c r="E211" s="178">
        <v>8</v>
      </c>
      <c r="F211" s="178"/>
      <c r="G211" s="178">
        <f t="shared" si="8"/>
        <v>0</v>
      </c>
      <c r="H211" s="175" t="s">
        <v>2606</v>
      </c>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row>
    <row r="212" spans="1:47" outlineLevel="1">
      <c r="A212" s="198"/>
      <c r="B212" s="199"/>
      <c r="C212" s="200"/>
      <c r="D212" s="201"/>
      <c r="E212" s="202"/>
      <c r="F212" s="202"/>
      <c r="G212" s="202"/>
      <c r="H212" s="201"/>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row>
    <row r="213" spans="1:47">
      <c r="A213" s="134"/>
      <c r="B213" s="135" t="s">
        <v>27</v>
      </c>
      <c r="C213" s="145" t="s">
        <v>186</v>
      </c>
      <c r="D213" s="161"/>
      <c r="E213" s="152"/>
      <c r="F213" s="136"/>
      <c r="G213" s="137">
        <f>G8+G26+G38+G46+G51+G68+G95+G135</f>
        <v>0</v>
      </c>
      <c r="H213" s="9"/>
      <c r="P213" t="e">
        <f>SUMIF(#REF!,#REF!,G7:G66)</f>
        <v>#REF!</v>
      </c>
      <c r="Q213" t="e">
        <f>SUMIF(#REF!,#REF!,G7:G66)</f>
        <v>#REF!</v>
      </c>
      <c r="R213" t="s">
        <v>1414</v>
      </c>
    </row>
  </sheetData>
  <sheetProtection password="CCE1" sheet="1" objects="1" scenarios="1"/>
  <protectedRanges>
    <protectedRange sqref="F9:F211"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AU150"/>
  <sheetViews>
    <sheetView showZeros="0" view="pageBreakPreview" zoomScale="60" zoomScaleNormal="100" workbookViewId="0">
      <selection activeCell="AJ49" sqref="AJ49"/>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2844</v>
      </c>
      <c r="D4" s="402"/>
      <c r="E4" s="402"/>
      <c r="F4" s="402"/>
      <c r="G4" s="403"/>
      <c r="R4" t="s">
        <v>111</v>
      </c>
    </row>
    <row r="5" spans="1:47">
      <c r="A5" s="167" t="s">
        <v>112</v>
      </c>
      <c r="B5" s="168"/>
      <c r="C5" s="168"/>
      <c r="D5" s="153"/>
      <c r="E5" s="146"/>
      <c r="F5" s="116"/>
      <c r="G5" s="117"/>
      <c r="R5" t="s">
        <v>113</v>
      </c>
    </row>
    <row r="7" spans="1:47" ht="25.5">
      <c r="A7" s="203" t="s">
        <v>114</v>
      </c>
      <c r="B7" s="204" t="s">
        <v>115</v>
      </c>
      <c r="C7" s="204" t="s">
        <v>116</v>
      </c>
      <c r="D7" s="205" t="s">
        <v>117</v>
      </c>
      <c r="E7" s="206" t="s">
        <v>118</v>
      </c>
      <c r="F7" s="207" t="s">
        <v>119</v>
      </c>
      <c r="G7" s="203" t="s">
        <v>27</v>
      </c>
      <c r="H7" s="208" t="s">
        <v>120</v>
      </c>
    </row>
    <row r="8" spans="1:47">
      <c r="A8" s="121" t="s">
        <v>121</v>
      </c>
      <c r="B8" s="123" t="s">
        <v>3006</v>
      </c>
      <c r="C8" s="140" t="s">
        <v>2863</v>
      </c>
      <c r="D8" s="174"/>
      <c r="E8" s="177"/>
      <c r="F8" s="177"/>
      <c r="G8" s="177">
        <f>SUMIF(R9:R15,"&lt;&gt;NOR",G9:G15)</f>
        <v>0</v>
      </c>
      <c r="H8" s="174"/>
      <c r="R8" t="s">
        <v>122</v>
      </c>
    </row>
    <row r="9" spans="1:47" outlineLevel="1">
      <c r="A9" s="120">
        <v>1</v>
      </c>
      <c r="B9" s="122"/>
      <c r="C9" s="138" t="s">
        <v>2864</v>
      </c>
      <c r="D9" s="173" t="s">
        <v>263</v>
      </c>
      <c r="E9" s="176">
        <f>2048*1.15</f>
        <v>2355.1999999999998</v>
      </c>
      <c r="F9" s="176"/>
      <c r="G9" s="176">
        <f t="shared" ref="G9:G15" si="0">ROUND(E9*F9,2)</f>
        <v>0</v>
      </c>
      <c r="H9" s="173" t="s">
        <v>2606</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c r="C10" s="138" t="s">
        <v>2865</v>
      </c>
      <c r="D10" s="173" t="s">
        <v>263</v>
      </c>
      <c r="E10" s="176">
        <f>400*1.15</f>
        <v>459.99999999999994</v>
      </c>
      <c r="F10" s="176"/>
      <c r="G10" s="176">
        <f t="shared" si="0"/>
        <v>0</v>
      </c>
      <c r="H10" s="173" t="s">
        <v>2606</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c r="C11" s="138" t="s">
        <v>2866</v>
      </c>
      <c r="D11" s="173" t="s">
        <v>263</v>
      </c>
      <c r="E11" s="176">
        <f>113*1.75</f>
        <v>197.75</v>
      </c>
      <c r="F11" s="176"/>
      <c r="G11" s="176">
        <f>ROUND(E11*F11,2)</f>
        <v>0</v>
      </c>
      <c r="H11" s="173" t="s">
        <v>2606</v>
      </c>
      <c r="R11" t="s">
        <v>122</v>
      </c>
    </row>
    <row r="12" spans="1:47" outlineLevel="1">
      <c r="A12" s="120">
        <v>4</v>
      </c>
      <c r="B12" s="122"/>
      <c r="C12" s="138" t="s">
        <v>2867</v>
      </c>
      <c r="D12" s="173" t="s">
        <v>263</v>
      </c>
      <c r="E12" s="176">
        <f>31*1.15</f>
        <v>35.65</v>
      </c>
      <c r="F12" s="176"/>
      <c r="G12" s="176">
        <f t="shared" si="0"/>
        <v>0</v>
      </c>
      <c r="H12" s="173" t="s">
        <v>2606</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c r="C13" s="138" t="s">
        <v>2868</v>
      </c>
      <c r="D13" s="173" t="s">
        <v>263</v>
      </c>
      <c r="E13" s="176">
        <v>100</v>
      </c>
      <c r="F13" s="176"/>
      <c r="G13" s="176">
        <f t="shared" si="0"/>
        <v>0</v>
      </c>
      <c r="H13" s="173"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8"/>
      <c r="D14" s="173"/>
      <c r="E14" s="176"/>
      <c r="F14" s="176"/>
      <c r="G14" s="176"/>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t="s">
        <v>3016</v>
      </c>
      <c r="B15" s="122"/>
      <c r="C15" s="138" t="s">
        <v>3015</v>
      </c>
      <c r="D15" s="173" t="s">
        <v>125</v>
      </c>
      <c r="E15" s="176">
        <v>1</v>
      </c>
      <c r="F15" s="176"/>
      <c r="G15" s="176">
        <f t="shared" si="0"/>
        <v>0</v>
      </c>
      <c r="H15" s="173" t="s">
        <v>2606</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1" t="s">
        <v>121</v>
      </c>
      <c r="B16" s="123" t="s">
        <v>3007</v>
      </c>
      <c r="C16" s="140" t="s">
        <v>2869</v>
      </c>
      <c r="D16" s="174"/>
      <c r="E16" s="177"/>
      <c r="F16" s="177"/>
      <c r="G16" s="177">
        <f>SUMIF(R17:R22,"&lt;&gt;NOR",G17:G22)</f>
        <v>0</v>
      </c>
      <c r="H16" s="174"/>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22.5" outlineLevel="1">
      <c r="A17" s="120">
        <v>6</v>
      </c>
      <c r="B17" s="122"/>
      <c r="C17" s="138" t="s">
        <v>2870</v>
      </c>
      <c r="D17" s="173" t="s">
        <v>263</v>
      </c>
      <c r="E17" s="176">
        <v>14.95</v>
      </c>
      <c r="F17" s="176"/>
      <c r="G17" s="176">
        <f>ROUND(E17*F17,2)</f>
        <v>0</v>
      </c>
      <c r="H17" s="173" t="s">
        <v>2606</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7</v>
      </c>
      <c r="B18" s="122"/>
      <c r="C18" s="138" t="s">
        <v>2871</v>
      </c>
      <c r="D18" s="173" t="s">
        <v>263</v>
      </c>
      <c r="E18" s="176">
        <f>(E13+E12+E11+E10+E9)/3</f>
        <v>1049.5333333333331</v>
      </c>
      <c r="F18" s="176"/>
      <c r="G18" s="176">
        <f t="shared" ref="G18:G20" si="1">ROUND(E18*F18,2)</f>
        <v>0</v>
      </c>
      <c r="H18" s="173" t="s">
        <v>2606</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8</v>
      </c>
      <c r="B19" s="122"/>
      <c r="C19" s="138" t="s">
        <v>2872</v>
      </c>
      <c r="D19" s="173" t="s">
        <v>125</v>
      </c>
      <c r="E19" s="176">
        <f>E27+E28+E29+E32+E33+E43+E48+E57</f>
        <v>53</v>
      </c>
      <c r="F19" s="176"/>
      <c r="G19" s="176">
        <f t="shared" si="1"/>
        <v>0</v>
      </c>
      <c r="H19" s="173" t="s">
        <v>2606</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9</v>
      </c>
      <c r="B20" s="122"/>
      <c r="C20" s="138" t="s">
        <v>2873</v>
      </c>
      <c r="D20" s="173" t="s">
        <v>125</v>
      </c>
      <c r="E20" s="176">
        <v>5</v>
      </c>
      <c r="F20" s="176"/>
      <c r="G20" s="176">
        <f t="shared" si="1"/>
        <v>0</v>
      </c>
      <c r="H20" s="173" t="s">
        <v>2606</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8"/>
      <c r="D21" s="173"/>
      <c r="E21" s="176"/>
      <c r="F21" s="176"/>
      <c r="G21" s="176"/>
      <c r="H21" s="173"/>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t="s">
        <v>3017</v>
      </c>
      <c r="B22" s="122"/>
      <c r="C22" s="138" t="s">
        <v>3015</v>
      </c>
      <c r="D22" s="173" t="s">
        <v>125</v>
      </c>
      <c r="E22" s="176">
        <v>1</v>
      </c>
      <c r="F22" s="176"/>
      <c r="G22" s="176">
        <f>ROUND(E22*F22,2)</f>
        <v>0</v>
      </c>
      <c r="H22" s="173"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3008</v>
      </c>
      <c r="C23" s="140" t="s">
        <v>2874</v>
      </c>
      <c r="D23" s="174"/>
      <c r="E23" s="177"/>
      <c r="F23" s="177"/>
      <c r="G23" s="177">
        <f ca="1">SUMIF(R24:Z35,"&lt;&gt;NOR",G24:G35)</f>
        <v>0</v>
      </c>
      <c r="H23" s="174"/>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10</v>
      </c>
      <c r="B24" s="122"/>
      <c r="C24" s="138" t="s">
        <v>2875</v>
      </c>
      <c r="D24" s="173" t="s">
        <v>125</v>
      </c>
      <c r="E24" s="176">
        <v>12</v>
      </c>
      <c r="F24" s="176"/>
      <c r="G24" s="176">
        <f>ROUND(E24*F24,2)</f>
        <v>0</v>
      </c>
      <c r="H24" s="173"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11</v>
      </c>
      <c r="B25" s="122"/>
      <c r="C25" s="138" t="s">
        <v>2876</v>
      </c>
      <c r="D25" s="173" t="s">
        <v>125</v>
      </c>
      <c r="E25" s="176">
        <v>3</v>
      </c>
      <c r="F25" s="176"/>
      <c r="G25" s="176">
        <f t="shared" ref="G25:G33" si="2">ROUND(E25*F25,2)</f>
        <v>0</v>
      </c>
      <c r="H25" s="173" t="s">
        <v>2606</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12</v>
      </c>
      <c r="B26" s="122"/>
      <c r="C26" s="138" t="s">
        <v>2877</v>
      </c>
      <c r="D26" s="173" t="s">
        <v>125</v>
      </c>
      <c r="E26" s="176">
        <v>6</v>
      </c>
      <c r="F26" s="176"/>
      <c r="G26" s="176">
        <f t="shared" si="2"/>
        <v>0</v>
      </c>
      <c r="H26" s="173" t="s">
        <v>2606</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33.75" outlineLevel="1">
      <c r="A27" s="120">
        <v>13</v>
      </c>
      <c r="B27" s="122"/>
      <c r="C27" s="138" t="s">
        <v>2878</v>
      </c>
      <c r="D27" s="173" t="s">
        <v>125</v>
      </c>
      <c r="E27" s="176">
        <v>12</v>
      </c>
      <c r="F27" s="176"/>
      <c r="G27" s="176">
        <f t="shared" si="2"/>
        <v>0</v>
      </c>
      <c r="H27" s="173" t="s">
        <v>2606</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33.75" outlineLevel="1">
      <c r="A28" s="120">
        <v>14</v>
      </c>
      <c r="B28" s="122"/>
      <c r="C28" s="138" t="s">
        <v>2879</v>
      </c>
      <c r="D28" s="173" t="s">
        <v>125</v>
      </c>
      <c r="E28" s="176">
        <v>8</v>
      </c>
      <c r="F28" s="176"/>
      <c r="G28" s="176">
        <f t="shared" si="2"/>
        <v>0</v>
      </c>
      <c r="H28" s="173" t="s">
        <v>2606</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22.5" outlineLevel="1">
      <c r="A29" s="120">
        <v>15</v>
      </c>
      <c r="B29" s="122"/>
      <c r="C29" s="138" t="s">
        <v>2880</v>
      </c>
      <c r="D29" s="173" t="s">
        <v>125</v>
      </c>
      <c r="E29" s="176">
        <v>14</v>
      </c>
      <c r="F29" s="176"/>
      <c r="G29" s="176">
        <f t="shared" si="2"/>
        <v>0</v>
      </c>
      <c r="H29" s="173" t="s">
        <v>2606</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22.5" outlineLevel="1">
      <c r="A30" s="120">
        <v>16</v>
      </c>
      <c r="B30" s="122"/>
      <c r="C30" s="138" t="s">
        <v>2881</v>
      </c>
      <c r="D30" s="173" t="s">
        <v>125</v>
      </c>
      <c r="E30" s="176">
        <v>1</v>
      </c>
      <c r="F30" s="176"/>
      <c r="G30" s="176">
        <f t="shared" si="2"/>
        <v>0</v>
      </c>
      <c r="H30" s="173" t="s">
        <v>2606</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17</v>
      </c>
      <c r="B31" s="122"/>
      <c r="C31" s="138" t="s">
        <v>2882</v>
      </c>
      <c r="D31" s="173" t="s">
        <v>125</v>
      </c>
      <c r="E31" s="176">
        <v>1</v>
      </c>
      <c r="F31" s="176"/>
      <c r="G31" s="176">
        <f t="shared" si="2"/>
        <v>0</v>
      </c>
      <c r="H31" s="173" t="s">
        <v>2606</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18</v>
      </c>
      <c r="B32" s="122"/>
      <c r="C32" s="138" t="s">
        <v>2883</v>
      </c>
      <c r="D32" s="173" t="s">
        <v>125</v>
      </c>
      <c r="E32" s="176">
        <v>3</v>
      </c>
      <c r="F32" s="176"/>
      <c r="G32" s="176">
        <f t="shared" si="2"/>
        <v>0</v>
      </c>
      <c r="H32" s="173" t="s">
        <v>2606</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v>19</v>
      </c>
      <c r="B33" s="122"/>
      <c r="C33" s="138" t="s">
        <v>2884</v>
      </c>
      <c r="D33" s="173" t="s">
        <v>125</v>
      </c>
      <c r="E33" s="176">
        <v>3</v>
      </c>
      <c r="F33" s="176"/>
      <c r="G33" s="176">
        <f t="shared" si="2"/>
        <v>0</v>
      </c>
      <c r="H33" s="173" t="s">
        <v>2606</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138"/>
      <c r="D34" s="173"/>
      <c r="E34" s="176"/>
      <c r="F34" s="176"/>
      <c r="G34" s="176"/>
      <c r="H34" s="173"/>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t="s">
        <v>3018</v>
      </c>
      <c r="B35" s="122"/>
      <c r="C35" s="138" t="s">
        <v>3015</v>
      </c>
      <c r="D35" s="173" t="s">
        <v>125</v>
      </c>
      <c r="E35" s="176">
        <v>1</v>
      </c>
      <c r="F35" s="176"/>
      <c r="G35" s="176">
        <f t="shared" ref="G35" si="3">ROUND(E35*F35,2)</f>
        <v>0</v>
      </c>
      <c r="H35" s="173" t="s">
        <v>2606</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1" t="s">
        <v>121</v>
      </c>
      <c r="B36" s="123" t="s">
        <v>3009</v>
      </c>
      <c r="C36" s="140" t="s">
        <v>2885</v>
      </c>
      <c r="D36" s="174"/>
      <c r="E36" s="177"/>
      <c r="F36" s="177"/>
      <c r="G36" s="177">
        <f>SUMIF(R37:R45,"&lt;&gt;NOR",G37:G45)</f>
        <v>0</v>
      </c>
      <c r="H36" s="174"/>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20</v>
      </c>
      <c r="B37" s="122"/>
      <c r="C37" s="138" t="s">
        <v>2886</v>
      </c>
      <c r="D37" s="173" t="s">
        <v>125</v>
      </c>
      <c r="E37" s="176">
        <v>1</v>
      </c>
      <c r="F37" s="176"/>
      <c r="G37" s="176">
        <f>ROUND(E37*F37,2)</f>
        <v>0</v>
      </c>
      <c r="H37" s="173" t="s">
        <v>2606</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21</v>
      </c>
      <c r="B38" s="122"/>
      <c r="C38" s="138" t="s">
        <v>2887</v>
      </c>
      <c r="D38" s="173" t="s">
        <v>125</v>
      </c>
      <c r="E38" s="176">
        <v>1</v>
      </c>
      <c r="F38" s="176"/>
      <c r="G38" s="176">
        <f t="shared" ref="G38:G43" si="4">ROUND(E38*F38,2)</f>
        <v>0</v>
      </c>
      <c r="H38" s="173" t="s">
        <v>2606</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22</v>
      </c>
      <c r="B39" s="122"/>
      <c r="C39" s="138" t="s">
        <v>2888</v>
      </c>
      <c r="D39" s="173" t="s">
        <v>125</v>
      </c>
      <c r="E39" s="176">
        <v>1</v>
      </c>
      <c r="F39" s="176"/>
      <c r="G39" s="176">
        <f t="shared" si="4"/>
        <v>0</v>
      </c>
      <c r="H39" s="173" t="s">
        <v>2606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v>23</v>
      </c>
      <c r="B40" s="122"/>
      <c r="C40" s="138" t="s">
        <v>2889</v>
      </c>
      <c r="D40" s="173" t="s">
        <v>125</v>
      </c>
      <c r="E40" s="176">
        <v>1</v>
      </c>
      <c r="F40" s="176"/>
      <c r="G40" s="176">
        <f t="shared" si="4"/>
        <v>0</v>
      </c>
      <c r="H40" s="173" t="s">
        <v>2606</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v>24</v>
      </c>
      <c r="B41" s="122"/>
      <c r="C41" s="138" t="s">
        <v>2890</v>
      </c>
      <c r="D41" s="173" t="s">
        <v>125</v>
      </c>
      <c r="E41" s="176">
        <v>1</v>
      </c>
      <c r="F41" s="176"/>
      <c r="G41" s="176">
        <f t="shared" si="4"/>
        <v>0</v>
      </c>
      <c r="H41" s="173" t="s">
        <v>2606</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25</v>
      </c>
      <c r="B42" s="122"/>
      <c r="C42" s="138" t="s">
        <v>2891</v>
      </c>
      <c r="D42" s="173" t="s">
        <v>125</v>
      </c>
      <c r="E42" s="176">
        <v>1</v>
      </c>
      <c r="F42" s="176"/>
      <c r="G42" s="176">
        <f t="shared" si="4"/>
        <v>0</v>
      </c>
      <c r="H42" s="173" t="s">
        <v>2606</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ht="22.5" outlineLevel="1">
      <c r="A43" s="120">
        <v>26</v>
      </c>
      <c r="B43" s="122"/>
      <c r="C43" s="138" t="s">
        <v>2892</v>
      </c>
      <c r="D43" s="173" t="s">
        <v>125</v>
      </c>
      <c r="E43" s="176">
        <v>4</v>
      </c>
      <c r="F43" s="176"/>
      <c r="G43" s="176">
        <f t="shared" si="4"/>
        <v>0</v>
      </c>
      <c r="H43" s="173" t="s">
        <v>2606</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138"/>
      <c r="D44" s="173"/>
      <c r="E44" s="176"/>
      <c r="F44" s="176"/>
      <c r="G44" s="176"/>
      <c r="H44" s="173"/>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t="s">
        <v>3019</v>
      </c>
      <c r="B45" s="122"/>
      <c r="C45" s="138" t="s">
        <v>3015</v>
      </c>
      <c r="D45" s="173" t="s">
        <v>125</v>
      </c>
      <c r="E45" s="176">
        <v>1</v>
      </c>
      <c r="F45" s="176"/>
      <c r="G45" s="176">
        <f t="shared" ref="G45" si="5">ROUND(E45*F45,2)</f>
        <v>0</v>
      </c>
      <c r="H45" s="173" t="s">
        <v>2606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1" t="s">
        <v>121</v>
      </c>
      <c r="B46" s="123" t="s">
        <v>3010</v>
      </c>
      <c r="C46" s="140" t="s">
        <v>2893</v>
      </c>
      <c r="D46" s="174"/>
      <c r="E46" s="177"/>
      <c r="F46" s="177"/>
      <c r="G46" s="177">
        <f>SUMIF(R47:R55,"&lt;&gt;NOR",G47:G55)</f>
        <v>0</v>
      </c>
      <c r="H46" s="17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ht="22.5" outlineLevel="1">
      <c r="A47" s="120">
        <v>27</v>
      </c>
      <c r="B47" s="122"/>
      <c r="C47" s="138" t="s">
        <v>2894</v>
      </c>
      <c r="D47" s="173" t="s">
        <v>125</v>
      </c>
      <c r="E47" s="176">
        <v>1</v>
      </c>
      <c r="F47" s="176"/>
      <c r="G47" s="176">
        <f t="shared" ref="G47:G53" si="6">ROUND(E47*F47,2)</f>
        <v>0</v>
      </c>
      <c r="H47" s="173" t="s">
        <v>2606</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28</v>
      </c>
      <c r="B48" s="122"/>
      <c r="C48" s="138" t="s">
        <v>2895</v>
      </c>
      <c r="D48" s="173" t="s">
        <v>125</v>
      </c>
      <c r="E48" s="176">
        <v>4</v>
      </c>
      <c r="F48" s="176"/>
      <c r="G48" s="176">
        <f t="shared" si="6"/>
        <v>0</v>
      </c>
      <c r="H48" s="173" t="s">
        <v>2606</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v>29</v>
      </c>
      <c r="B49" s="122"/>
      <c r="C49" s="138" t="s">
        <v>2896</v>
      </c>
      <c r="D49" s="173" t="s">
        <v>125</v>
      </c>
      <c r="E49" s="176">
        <v>8</v>
      </c>
      <c r="F49" s="176"/>
      <c r="G49" s="176">
        <f t="shared" si="6"/>
        <v>0</v>
      </c>
      <c r="H49" s="173" t="s">
        <v>2606</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v>30</v>
      </c>
      <c r="B50" s="122"/>
      <c r="C50" s="138" t="s">
        <v>2897</v>
      </c>
      <c r="D50" s="173" t="s">
        <v>125</v>
      </c>
      <c r="E50" s="176">
        <v>8</v>
      </c>
      <c r="F50" s="176"/>
      <c r="G50" s="176">
        <f t="shared" si="6"/>
        <v>0</v>
      </c>
      <c r="H50" s="173" t="s">
        <v>2606</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v>31</v>
      </c>
      <c r="B51" s="122"/>
      <c r="C51" s="138" t="s">
        <v>2898</v>
      </c>
      <c r="D51" s="173" t="s">
        <v>125</v>
      </c>
      <c r="E51" s="176">
        <v>11</v>
      </c>
      <c r="F51" s="176"/>
      <c r="G51" s="176">
        <f t="shared" si="6"/>
        <v>0</v>
      </c>
      <c r="H51" s="173" t="s">
        <v>2606</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32</v>
      </c>
      <c r="B52" s="122"/>
      <c r="C52" s="138" t="s">
        <v>2899</v>
      </c>
      <c r="D52" s="173" t="s">
        <v>125</v>
      </c>
      <c r="E52" s="176">
        <v>1</v>
      </c>
      <c r="F52" s="176"/>
      <c r="G52" s="176">
        <f t="shared" si="6"/>
        <v>0</v>
      </c>
      <c r="H52" s="173" t="s">
        <v>2606</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33</v>
      </c>
      <c r="B53" s="122"/>
      <c r="C53" s="138" t="s">
        <v>2900</v>
      </c>
      <c r="D53" s="173" t="s">
        <v>125</v>
      </c>
      <c r="E53" s="176">
        <v>33</v>
      </c>
      <c r="F53" s="176"/>
      <c r="G53" s="176">
        <f t="shared" si="6"/>
        <v>0</v>
      </c>
      <c r="H53" s="173" t="s">
        <v>2606</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138"/>
      <c r="D54" s="173"/>
      <c r="E54" s="176"/>
      <c r="F54" s="176"/>
      <c r="G54" s="176"/>
      <c r="H54" s="173"/>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t="s">
        <v>3020</v>
      </c>
      <c r="B55" s="122"/>
      <c r="C55" s="138" t="s">
        <v>3015</v>
      </c>
      <c r="D55" s="173" t="s">
        <v>125</v>
      </c>
      <c r="E55" s="176">
        <v>1</v>
      </c>
      <c r="F55" s="176"/>
      <c r="G55" s="176">
        <f t="shared" ref="G55" si="7">ROUND(E55*F55,2)</f>
        <v>0</v>
      </c>
      <c r="H55" s="173" t="s">
        <v>2606</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1" t="s">
        <v>121</v>
      </c>
      <c r="B56" s="123" t="s">
        <v>3011</v>
      </c>
      <c r="C56" s="140" t="s">
        <v>2901</v>
      </c>
      <c r="D56" s="174"/>
      <c r="E56" s="177"/>
      <c r="F56" s="177"/>
      <c r="G56" s="177">
        <f>SUMIF(R57:R68,"&lt;&gt;NOR",G57:G68)</f>
        <v>0</v>
      </c>
      <c r="H56" s="174"/>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v>34</v>
      </c>
      <c r="B57" s="122"/>
      <c r="C57" s="138" t="s">
        <v>2902</v>
      </c>
      <c r="D57" s="173" t="s">
        <v>125</v>
      </c>
      <c r="E57" s="176">
        <v>5</v>
      </c>
      <c r="F57" s="176"/>
      <c r="G57" s="176">
        <f t="shared" ref="G57:G66" si="8">ROUND(E57*F57,2)</f>
        <v>0</v>
      </c>
      <c r="H57" s="173" t="s">
        <v>2606</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v>35</v>
      </c>
      <c r="B58" s="122"/>
      <c r="C58" s="138" t="s">
        <v>2903</v>
      </c>
      <c r="D58" s="173" t="s">
        <v>125</v>
      </c>
      <c r="E58" s="176">
        <v>5</v>
      </c>
      <c r="F58" s="176"/>
      <c r="G58" s="176">
        <f t="shared" si="8"/>
        <v>0</v>
      </c>
      <c r="H58" s="173" t="s">
        <v>2606</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36</v>
      </c>
      <c r="B59" s="122"/>
      <c r="C59" s="138" t="s">
        <v>2904</v>
      </c>
      <c r="D59" s="173" t="s">
        <v>125</v>
      </c>
      <c r="E59" s="176">
        <v>5</v>
      </c>
      <c r="F59" s="176"/>
      <c r="G59" s="176">
        <f t="shared" si="8"/>
        <v>0</v>
      </c>
      <c r="H59" s="173" t="s">
        <v>2606</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37</v>
      </c>
      <c r="B60" s="122"/>
      <c r="C60" s="138" t="s">
        <v>2905</v>
      </c>
      <c r="D60" s="173" t="s">
        <v>125</v>
      </c>
      <c r="E60" s="176">
        <v>5</v>
      </c>
      <c r="F60" s="176"/>
      <c r="G60" s="176">
        <f t="shared" si="8"/>
        <v>0</v>
      </c>
      <c r="H60" s="173" t="s">
        <v>2606</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v>38</v>
      </c>
      <c r="B61" s="122"/>
      <c r="C61" s="138" t="s">
        <v>2906</v>
      </c>
      <c r="D61" s="173" t="s">
        <v>125</v>
      </c>
      <c r="E61" s="176">
        <v>5</v>
      </c>
      <c r="F61" s="176"/>
      <c r="G61" s="176">
        <f>ROUND(E61*F61,2)</f>
        <v>0</v>
      </c>
      <c r="H61" s="173" t="s">
        <v>2606</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v>39</v>
      </c>
      <c r="B62" s="122"/>
      <c r="C62" s="138" t="s">
        <v>2907</v>
      </c>
      <c r="D62" s="173" t="s">
        <v>125</v>
      </c>
      <c r="E62" s="176">
        <v>5</v>
      </c>
      <c r="F62" s="176"/>
      <c r="G62" s="176">
        <f t="shared" si="8"/>
        <v>0</v>
      </c>
      <c r="H62" s="173" t="s">
        <v>2606</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v>40</v>
      </c>
      <c r="B63" s="122"/>
      <c r="C63" s="138" t="s">
        <v>2908</v>
      </c>
      <c r="D63" s="173" t="s">
        <v>125</v>
      </c>
      <c r="E63" s="176">
        <v>4</v>
      </c>
      <c r="F63" s="176"/>
      <c r="G63" s="176">
        <f t="shared" si="8"/>
        <v>0</v>
      </c>
      <c r="H63" s="173" t="s">
        <v>2606</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8"/>
      <c r="D64" s="173"/>
      <c r="E64" s="176"/>
      <c r="F64" s="176"/>
      <c r="G64" s="176"/>
      <c r="H64" s="173"/>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c r="B65" s="122"/>
      <c r="C65" s="138" t="s">
        <v>2909</v>
      </c>
      <c r="D65" s="173"/>
      <c r="E65" s="176"/>
      <c r="F65" s="176"/>
      <c r="G65" s="176"/>
      <c r="H65" s="173"/>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v>41</v>
      </c>
      <c r="B66" s="122"/>
      <c r="C66" s="138" t="s">
        <v>2910</v>
      </c>
      <c r="D66" s="173" t="s">
        <v>125</v>
      </c>
      <c r="E66" s="176">
        <v>7</v>
      </c>
      <c r="F66" s="176"/>
      <c r="G66" s="176">
        <f t="shared" si="8"/>
        <v>0</v>
      </c>
      <c r="H66" s="173" t="s">
        <v>2606</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c r="B67" s="122"/>
      <c r="C67" s="138"/>
      <c r="D67" s="173"/>
      <c r="E67" s="176"/>
      <c r="F67" s="176"/>
      <c r="G67" s="176"/>
      <c r="H67" s="173"/>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t="s">
        <v>3021</v>
      </c>
      <c r="B68" s="122"/>
      <c r="C68" s="138" t="s">
        <v>3015</v>
      </c>
      <c r="D68" s="173" t="s">
        <v>125</v>
      </c>
      <c r="E68" s="176">
        <v>1</v>
      </c>
      <c r="F68" s="176"/>
      <c r="G68" s="176">
        <f t="shared" ref="G68" si="9">ROUND(E68*F68,2)</f>
        <v>0</v>
      </c>
      <c r="H68" s="173" t="s">
        <v>2606</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1" t="s">
        <v>121</v>
      </c>
      <c r="B69" s="123" t="s">
        <v>3012</v>
      </c>
      <c r="C69" s="140" t="s">
        <v>2911</v>
      </c>
      <c r="D69" s="174"/>
      <c r="E69" s="177"/>
      <c r="F69" s="177"/>
      <c r="G69" s="177">
        <f>SUMIF(R70:R79,"&lt;&gt;NOR",G70:G79)</f>
        <v>0</v>
      </c>
      <c r="H69" s="174"/>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v>42</v>
      </c>
      <c r="B70" s="122"/>
      <c r="C70" s="138" t="s">
        <v>2912</v>
      </c>
      <c r="D70" s="173" t="s">
        <v>125</v>
      </c>
      <c r="E70" s="176">
        <v>1</v>
      </c>
      <c r="F70" s="176"/>
      <c r="G70" s="176">
        <f t="shared" ref="G70:G77" si="10">ROUND(E70*F70,2)</f>
        <v>0</v>
      </c>
      <c r="H70" s="173" t="s">
        <v>2606</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22.5" outlineLevel="1">
      <c r="A71" s="120">
        <v>43</v>
      </c>
      <c r="B71" s="122"/>
      <c r="C71" s="138" t="s">
        <v>2913</v>
      </c>
      <c r="D71" s="173" t="s">
        <v>125</v>
      </c>
      <c r="E71" s="176">
        <v>2</v>
      </c>
      <c r="F71" s="176"/>
      <c r="G71" s="176">
        <f t="shared" si="10"/>
        <v>0</v>
      </c>
      <c r="H71" s="173" t="s">
        <v>2606</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22.5" outlineLevel="1">
      <c r="A72" s="120">
        <v>44</v>
      </c>
      <c r="B72" s="122"/>
      <c r="C72" s="138" t="s">
        <v>2914</v>
      </c>
      <c r="D72" s="173" t="s">
        <v>125</v>
      </c>
      <c r="E72" s="176">
        <v>2</v>
      </c>
      <c r="F72" s="176"/>
      <c r="G72" s="176">
        <f t="shared" si="10"/>
        <v>0</v>
      </c>
      <c r="H72" s="173" t="s">
        <v>2606</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v>45</v>
      </c>
      <c r="B73" s="122"/>
      <c r="C73" s="138" t="s">
        <v>2915</v>
      </c>
      <c r="D73" s="173" t="s">
        <v>125</v>
      </c>
      <c r="E73" s="176">
        <v>96</v>
      </c>
      <c r="F73" s="176"/>
      <c r="G73" s="176">
        <f t="shared" si="10"/>
        <v>0</v>
      </c>
      <c r="H73" s="173" t="s">
        <v>2606</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v>46</v>
      </c>
      <c r="B74" s="122"/>
      <c r="C74" s="138" t="s">
        <v>2916</v>
      </c>
      <c r="D74" s="173" t="s">
        <v>125</v>
      </c>
      <c r="E74" s="176">
        <v>4</v>
      </c>
      <c r="F74" s="176"/>
      <c r="G74" s="176">
        <f t="shared" si="10"/>
        <v>0</v>
      </c>
      <c r="H74" s="173" t="s">
        <v>2606</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20">
        <v>47</v>
      </c>
      <c r="B75" s="122"/>
      <c r="C75" s="138" t="s">
        <v>2917</v>
      </c>
      <c r="D75" s="173" t="s">
        <v>125</v>
      </c>
      <c r="E75" s="176">
        <v>4</v>
      </c>
      <c r="F75" s="176"/>
      <c r="G75" s="176">
        <f t="shared" si="10"/>
        <v>0</v>
      </c>
      <c r="H75" s="173" t="s">
        <v>2606</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v>48</v>
      </c>
      <c r="B76" s="122"/>
      <c r="C76" s="138" t="s">
        <v>2918</v>
      </c>
      <c r="D76" s="173" t="s">
        <v>125</v>
      </c>
      <c r="E76" s="176">
        <v>1</v>
      </c>
      <c r="F76" s="176"/>
      <c r="G76" s="176">
        <f t="shared" si="10"/>
        <v>0</v>
      </c>
      <c r="H76" s="173" t="s">
        <v>2606</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v>49</v>
      </c>
      <c r="B77" s="122"/>
      <c r="C77" s="138" t="s">
        <v>2919</v>
      </c>
      <c r="D77" s="173" t="s">
        <v>125</v>
      </c>
      <c r="E77" s="176">
        <v>1</v>
      </c>
      <c r="F77" s="176"/>
      <c r="G77" s="176">
        <f t="shared" si="10"/>
        <v>0</v>
      </c>
      <c r="H77" s="173" t="s">
        <v>2606</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c r="B78" s="122"/>
      <c r="C78" s="138"/>
      <c r="D78" s="173"/>
      <c r="E78" s="176"/>
      <c r="F78" s="176"/>
      <c r="G78" s="176"/>
      <c r="H78" s="173"/>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outlineLevel="1">
      <c r="A79" s="120" t="s">
        <v>3022</v>
      </c>
      <c r="B79" s="122"/>
      <c r="C79" s="138" t="s">
        <v>3015</v>
      </c>
      <c r="D79" s="173" t="s">
        <v>125</v>
      </c>
      <c r="E79" s="176">
        <v>1</v>
      </c>
      <c r="F79" s="176"/>
      <c r="G79" s="176">
        <f t="shared" ref="G79" si="11">ROUND(E79*F79,2)</f>
        <v>0</v>
      </c>
      <c r="H79" s="173" t="s">
        <v>2606</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outlineLevel="1">
      <c r="A80" s="121" t="s">
        <v>121</v>
      </c>
      <c r="B80" s="123" t="s">
        <v>3013</v>
      </c>
      <c r="C80" s="140" t="s">
        <v>2920</v>
      </c>
      <c r="D80" s="174"/>
      <c r="E80" s="177"/>
      <c r="F80" s="177"/>
      <c r="G80" s="177">
        <f>SUMIF(R81:R92,"&lt;&gt;NOR",G81:G92)</f>
        <v>0</v>
      </c>
      <c r="H80" s="174"/>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outlineLevel="1">
      <c r="A81" s="120">
        <v>50</v>
      </c>
      <c r="B81" s="122"/>
      <c r="C81" s="138" t="s">
        <v>2921</v>
      </c>
      <c r="D81" s="173" t="s">
        <v>125</v>
      </c>
      <c r="E81" s="176">
        <v>1</v>
      </c>
      <c r="F81" s="176"/>
      <c r="G81" s="176">
        <f t="shared" ref="G81:G90" si="12">ROUND(E81*F81,2)</f>
        <v>0</v>
      </c>
      <c r="H81" s="173" t="s">
        <v>2606</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v>51</v>
      </c>
      <c r="B82" s="122"/>
      <c r="C82" s="138" t="s">
        <v>2922</v>
      </c>
      <c r="D82" s="173" t="s">
        <v>125</v>
      </c>
      <c r="E82" s="176">
        <v>6</v>
      </c>
      <c r="F82" s="176"/>
      <c r="G82" s="176">
        <f t="shared" si="12"/>
        <v>0</v>
      </c>
      <c r="H82" s="173" t="s">
        <v>2606</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outlineLevel="1">
      <c r="A83" s="120">
        <v>52</v>
      </c>
      <c r="B83" s="122"/>
      <c r="C83" s="138" t="s">
        <v>2923</v>
      </c>
      <c r="D83" s="173" t="s">
        <v>125</v>
      </c>
      <c r="E83" s="176">
        <v>11</v>
      </c>
      <c r="F83" s="176"/>
      <c r="G83" s="176">
        <f t="shared" si="12"/>
        <v>0</v>
      </c>
      <c r="H83" s="173" t="s">
        <v>2606</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outlineLevel="1">
      <c r="A84" s="120">
        <v>53</v>
      </c>
      <c r="B84" s="122"/>
      <c r="C84" s="138" t="s">
        <v>2924</v>
      </c>
      <c r="D84" s="173" t="s">
        <v>125</v>
      </c>
      <c r="E84" s="176">
        <v>1</v>
      </c>
      <c r="F84" s="176"/>
      <c r="G84" s="176">
        <f t="shared" si="12"/>
        <v>0</v>
      </c>
      <c r="H84" s="173" t="s">
        <v>2606</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outlineLevel="1">
      <c r="A85" s="120">
        <v>54</v>
      </c>
      <c r="B85" s="122"/>
      <c r="C85" s="138" t="s">
        <v>2925</v>
      </c>
      <c r="D85" s="173" t="s">
        <v>125</v>
      </c>
      <c r="E85" s="176">
        <v>1</v>
      </c>
      <c r="F85" s="176"/>
      <c r="G85" s="176">
        <f t="shared" si="12"/>
        <v>0</v>
      </c>
      <c r="H85" s="173" t="s">
        <v>2606</v>
      </c>
      <c r="I85" s="119"/>
      <c r="J85" s="119"/>
      <c r="K85" s="119"/>
      <c r="L85" s="119"/>
      <c r="M85" s="119"/>
      <c r="N85" s="119"/>
      <c r="O85" s="119"/>
      <c r="P85" s="119"/>
      <c r="Q85" s="119"/>
      <c r="R85" s="119" t="s">
        <v>128</v>
      </c>
      <c r="S85" s="119">
        <v>0</v>
      </c>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outlineLevel="1">
      <c r="A86" s="120">
        <v>55</v>
      </c>
      <c r="B86" s="122"/>
      <c r="C86" s="138" t="s">
        <v>2926</v>
      </c>
      <c r="D86" s="173" t="s">
        <v>125</v>
      </c>
      <c r="E86" s="176">
        <v>1</v>
      </c>
      <c r="F86" s="176"/>
      <c r="G86" s="176">
        <f t="shared" si="12"/>
        <v>0</v>
      </c>
      <c r="H86" s="173" t="s">
        <v>2606</v>
      </c>
      <c r="I86" s="119"/>
      <c r="J86" s="119"/>
      <c r="K86" s="119"/>
      <c r="L86" s="119"/>
      <c r="M86" s="119"/>
      <c r="N86" s="119"/>
      <c r="O86" s="119"/>
      <c r="P86" s="119"/>
      <c r="Q86" s="119"/>
      <c r="R86" s="119" t="s">
        <v>128</v>
      </c>
      <c r="S86" s="119">
        <v>0</v>
      </c>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outlineLevel="1">
      <c r="A87" s="120">
        <v>56</v>
      </c>
      <c r="B87" s="122"/>
      <c r="C87" s="138" t="s">
        <v>2927</v>
      </c>
      <c r="D87" s="173" t="s">
        <v>125</v>
      </c>
      <c r="E87" s="176">
        <v>1</v>
      </c>
      <c r="F87" s="176"/>
      <c r="G87" s="176">
        <f t="shared" si="12"/>
        <v>0</v>
      </c>
      <c r="H87" s="173" t="s">
        <v>2606</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v>57</v>
      </c>
      <c r="B88" s="122"/>
      <c r="C88" s="138" t="s">
        <v>2928</v>
      </c>
      <c r="D88" s="173" t="s">
        <v>125</v>
      </c>
      <c r="E88" s="176">
        <v>5</v>
      </c>
      <c r="F88" s="176"/>
      <c r="G88" s="176">
        <f t="shared" si="12"/>
        <v>0</v>
      </c>
      <c r="H88" s="173" t="s">
        <v>2606</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v>58</v>
      </c>
      <c r="B89" s="122"/>
      <c r="C89" s="138" t="s">
        <v>2929</v>
      </c>
      <c r="D89" s="173" t="s">
        <v>125</v>
      </c>
      <c r="E89" s="176">
        <v>30</v>
      </c>
      <c r="F89" s="176"/>
      <c r="G89" s="176">
        <f t="shared" si="12"/>
        <v>0</v>
      </c>
      <c r="H89" s="173" t="s">
        <v>2606</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v>59</v>
      </c>
      <c r="B90" s="122"/>
      <c r="C90" s="138" t="s">
        <v>2930</v>
      </c>
      <c r="D90" s="173" t="s">
        <v>125</v>
      </c>
      <c r="E90" s="176">
        <v>5</v>
      </c>
      <c r="F90" s="176"/>
      <c r="G90" s="176">
        <f t="shared" si="12"/>
        <v>0</v>
      </c>
      <c r="H90" s="173" t="s">
        <v>2606</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outlineLevel="1">
      <c r="A91" s="120"/>
      <c r="B91" s="122"/>
      <c r="C91" s="138"/>
      <c r="D91" s="173"/>
      <c r="E91" s="176"/>
      <c r="F91" s="176"/>
      <c r="G91" s="176"/>
      <c r="H91" s="173"/>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outlineLevel="1">
      <c r="A92" s="120" t="s">
        <v>3023</v>
      </c>
      <c r="B92" s="122"/>
      <c r="C92" s="138" t="s">
        <v>3015</v>
      </c>
      <c r="D92" s="173" t="s">
        <v>125</v>
      </c>
      <c r="E92" s="176">
        <v>1</v>
      </c>
      <c r="F92" s="176"/>
      <c r="G92" s="176">
        <f t="shared" ref="G92" si="13">ROUND(E92*F92,2)</f>
        <v>0</v>
      </c>
      <c r="H92" s="173" t="s">
        <v>2606</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outlineLevel="1">
      <c r="A93" s="121" t="s">
        <v>121</v>
      </c>
      <c r="B93" s="123" t="s">
        <v>3014</v>
      </c>
      <c r="C93" s="140" t="s">
        <v>2635</v>
      </c>
      <c r="D93" s="174"/>
      <c r="E93" s="177"/>
      <c r="F93" s="177"/>
      <c r="G93" s="177">
        <f>SUMIF(R94:R148,"&lt;&gt;NOR",G94:G148)</f>
        <v>0</v>
      </c>
      <c r="H93" s="174"/>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94">
        <v>60</v>
      </c>
      <c r="B94" s="217" t="s">
        <v>2931</v>
      </c>
      <c r="C94" s="218" t="s">
        <v>2932</v>
      </c>
      <c r="D94" s="219" t="s">
        <v>263</v>
      </c>
      <c r="E94" s="220">
        <f>2048*1.15</f>
        <v>2355.1999999999998</v>
      </c>
      <c r="F94" s="220"/>
      <c r="G94" s="220">
        <f t="shared" ref="G94:G148" si="14">ROUND(E94*F94,2)</f>
        <v>0</v>
      </c>
      <c r="H94" s="219" t="s">
        <v>1523</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outlineLevel="1">
      <c r="A95" s="120">
        <v>61</v>
      </c>
      <c r="B95" s="122"/>
      <c r="C95" s="138" t="s">
        <v>2865</v>
      </c>
      <c r="D95" s="173" t="s">
        <v>263</v>
      </c>
      <c r="E95" s="176">
        <f>400*1.15</f>
        <v>459.99999999999994</v>
      </c>
      <c r="F95" s="176"/>
      <c r="G95" s="176">
        <f t="shared" si="14"/>
        <v>0</v>
      </c>
      <c r="H95" s="173" t="s">
        <v>2606</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outlineLevel="1">
      <c r="A96" s="120">
        <v>62</v>
      </c>
      <c r="B96" s="122"/>
      <c r="C96" s="138" t="s">
        <v>2866</v>
      </c>
      <c r="D96" s="173" t="s">
        <v>263</v>
      </c>
      <c r="E96" s="176">
        <f>113*1.75</f>
        <v>197.75</v>
      </c>
      <c r="F96" s="176"/>
      <c r="G96" s="176">
        <f t="shared" si="14"/>
        <v>0</v>
      </c>
      <c r="H96" s="173" t="s">
        <v>2606</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outlineLevel="1">
      <c r="A97" s="120">
        <v>63</v>
      </c>
      <c r="B97" s="122" t="s">
        <v>2933</v>
      </c>
      <c r="C97" s="138" t="s">
        <v>2867</v>
      </c>
      <c r="D97" s="173" t="s">
        <v>263</v>
      </c>
      <c r="E97" s="176">
        <f>31*1.15</f>
        <v>35.65</v>
      </c>
      <c r="F97" s="176"/>
      <c r="G97" s="176">
        <f t="shared" si="14"/>
        <v>0</v>
      </c>
      <c r="H97" s="173" t="s">
        <v>2606</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v>64</v>
      </c>
      <c r="B98" s="122" t="s">
        <v>2934</v>
      </c>
      <c r="C98" s="138" t="s">
        <v>2935</v>
      </c>
      <c r="D98" s="173" t="s">
        <v>263</v>
      </c>
      <c r="E98" s="176">
        <v>100</v>
      </c>
      <c r="F98" s="176"/>
      <c r="G98" s="176">
        <f t="shared" si="14"/>
        <v>0</v>
      </c>
      <c r="H98" s="173" t="s">
        <v>1523</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c r="B99" s="122"/>
      <c r="C99" s="138"/>
      <c r="D99" s="173"/>
      <c r="E99" s="176"/>
      <c r="F99" s="176"/>
      <c r="G99" s="176"/>
      <c r="H99" s="173"/>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ht="22.5" outlineLevel="1">
      <c r="A100" s="120">
        <v>65</v>
      </c>
      <c r="B100" s="122"/>
      <c r="C100" s="138" t="s">
        <v>2870</v>
      </c>
      <c r="D100" s="173" t="s">
        <v>263</v>
      </c>
      <c r="E100" s="176">
        <v>14.95</v>
      </c>
      <c r="F100" s="176"/>
      <c r="G100" s="176">
        <f t="shared" si="14"/>
        <v>0</v>
      </c>
      <c r="H100" s="173" t="s">
        <v>2606</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ht="22.5" outlineLevel="1">
      <c r="A101" s="120">
        <v>66</v>
      </c>
      <c r="B101" s="122"/>
      <c r="C101" s="138" t="s">
        <v>2871</v>
      </c>
      <c r="D101" s="173" t="s">
        <v>263</v>
      </c>
      <c r="E101" s="176">
        <f>(E96+E95+E94+E93+E92)/3</f>
        <v>1004.65</v>
      </c>
      <c r="F101" s="176"/>
      <c r="G101" s="176">
        <f t="shared" si="14"/>
        <v>0</v>
      </c>
      <c r="H101" s="173" t="s">
        <v>2606</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outlineLevel="1">
      <c r="A102" s="120">
        <v>67</v>
      </c>
      <c r="B102" s="122"/>
      <c r="C102" s="138" t="s">
        <v>2872</v>
      </c>
      <c r="D102" s="173" t="s">
        <v>125</v>
      </c>
      <c r="E102" s="176">
        <v>53</v>
      </c>
      <c r="F102" s="176"/>
      <c r="G102" s="176">
        <f t="shared" si="14"/>
        <v>0</v>
      </c>
      <c r="H102" s="173" t="s">
        <v>2606</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v>68</v>
      </c>
      <c r="B103" s="122"/>
      <c r="C103" s="138" t="s">
        <v>2873</v>
      </c>
      <c r="D103" s="173" t="s">
        <v>125</v>
      </c>
      <c r="E103" s="176">
        <v>5</v>
      </c>
      <c r="F103" s="176"/>
      <c r="G103" s="176">
        <f t="shared" si="14"/>
        <v>0</v>
      </c>
      <c r="H103" s="173" t="s">
        <v>2606</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outlineLevel="1">
      <c r="A104" s="120"/>
      <c r="B104" s="122"/>
      <c r="C104" s="138"/>
      <c r="D104" s="173"/>
      <c r="E104" s="176"/>
      <c r="F104" s="176"/>
      <c r="G104" s="176"/>
      <c r="H104" s="173"/>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outlineLevel="1">
      <c r="A105" s="120">
        <v>69</v>
      </c>
      <c r="B105" s="122"/>
      <c r="C105" s="138" t="s">
        <v>2875</v>
      </c>
      <c r="D105" s="173"/>
      <c r="E105" s="176">
        <v>12</v>
      </c>
      <c r="F105" s="176"/>
      <c r="G105" s="176">
        <f t="shared" si="14"/>
        <v>0</v>
      </c>
      <c r="H105" s="173" t="s">
        <v>2606</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outlineLevel="1">
      <c r="A106" s="120">
        <v>70</v>
      </c>
      <c r="B106" s="122"/>
      <c r="C106" s="138" t="s">
        <v>2876</v>
      </c>
      <c r="D106" s="173"/>
      <c r="E106" s="176">
        <v>3</v>
      </c>
      <c r="F106" s="176"/>
      <c r="G106" s="176">
        <f t="shared" si="14"/>
        <v>0</v>
      </c>
      <c r="H106" s="173" t="s">
        <v>2606</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v>71</v>
      </c>
      <c r="B107" s="122"/>
      <c r="C107" s="138" t="s">
        <v>2877</v>
      </c>
      <c r="D107" s="173"/>
      <c r="E107" s="176">
        <v>6</v>
      </c>
      <c r="F107" s="176"/>
      <c r="G107" s="176">
        <f t="shared" si="14"/>
        <v>0</v>
      </c>
      <c r="H107" s="173" t="s">
        <v>2606</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outlineLevel="1">
      <c r="A108" s="120">
        <v>72</v>
      </c>
      <c r="B108" s="122" t="s">
        <v>2936</v>
      </c>
      <c r="C108" s="138" t="s">
        <v>2937</v>
      </c>
      <c r="D108" s="173" t="s">
        <v>125</v>
      </c>
      <c r="E108" s="176">
        <v>12</v>
      </c>
      <c r="F108" s="176"/>
      <c r="G108" s="176">
        <f t="shared" si="14"/>
        <v>0</v>
      </c>
      <c r="H108" s="173" t="s">
        <v>1523</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outlineLevel="1">
      <c r="A109" s="120">
        <v>73</v>
      </c>
      <c r="B109" s="122" t="s">
        <v>2938</v>
      </c>
      <c r="C109" s="138" t="s">
        <v>2939</v>
      </c>
      <c r="D109" s="173" t="s">
        <v>125</v>
      </c>
      <c r="E109" s="176"/>
      <c r="F109" s="176"/>
      <c r="G109" s="176">
        <f t="shared" si="14"/>
        <v>0</v>
      </c>
      <c r="H109" s="173" t="s">
        <v>1523</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v>74</v>
      </c>
      <c r="B110" s="122" t="s">
        <v>2940</v>
      </c>
      <c r="C110" s="138" t="s">
        <v>2941</v>
      </c>
      <c r="D110" s="173" t="s">
        <v>125</v>
      </c>
      <c r="E110" s="176">
        <v>14</v>
      </c>
      <c r="F110" s="176"/>
      <c r="G110" s="176">
        <f t="shared" si="14"/>
        <v>0</v>
      </c>
      <c r="H110" s="173" t="s">
        <v>1523</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ht="33.75" outlineLevel="1">
      <c r="A111" s="120">
        <v>75</v>
      </c>
      <c r="B111" s="122"/>
      <c r="C111" s="138" t="s">
        <v>2879</v>
      </c>
      <c r="D111" s="173" t="s">
        <v>125</v>
      </c>
      <c r="E111" s="176">
        <v>8</v>
      </c>
      <c r="F111" s="176"/>
      <c r="G111" s="176">
        <f t="shared" si="14"/>
        <v>0</v>
      </c>
      <c r="H111" s="173" t="s">
        <v>2606</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ht="22.5" outlineLevel="1">
      <c r="A112" s="120">
        <v>76</v>
      </c>
      <c r="B112" s="122"/>
      <c r="C112" s="138" t="s">
        <v>2881</v>
      </c>
      <c r="D112" s="173" t="s">
        <v>125</v>
      </c>
      <c r="E112" s="176">
        <v>1</v>
      </c>
      <c r="F112" s="176"/>
      <c r="G112" s="176">
        <f t="shared" si="14"/>
        <v>0</v>
      </c>
      <c r="H112" s="173" t="s">
        <v>2606</v>
      </c>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row>
    <row r="113" spans="1:47" outlineLevel="1">
      <c r="A113" s="120">
        <v>77</v>
      </c>
      <c r="B113" s="122"/>
      <c r="C113" s="138" t="s">
        <v>2883</v>
      </c>
      <c r="D113" s="173" t="s">
        <v>125</v>
      </c>
      <c r="E113" s="176">
        <v>3</v>
      </c>
      <c r="F113" s="176"/>
      <c r="G113" s="176">
        <f t="shared" si="14"/>
        <v>0</v>
      </c>
      <c r="H113" s="173" t="s">
        <v>2606</v>
      </c>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row>
    <row r="114" spans="1:47" outlineLevel="1">
      <c r="A114" s="120">
        <v>78</v>
      </c>
      <c r="B114" s="122"/>
      <c r="C114" s="138" t="s">
        <v>2884</v>
      </c>
      <c r="D114" s="173" t="s">
        <v>125</v>
      </c>
      <c r="E114" s="176">
        <v>3</v>
      </c>
      <c r="F114" s="176"/>
      <c r="G114" s="176">
        <f t="shared" si="14"/>
        <v>0</v>
      </c>
      <c r="H114" s="173" t="s">
        <v>2606</v>
      </c>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row>
    <row r="115" spans="1:47" outlineLevel="1">
      <c r="A115" s="120"/>
      <c r="B115" s="122"/>
      <c r="C115" s="138"/>
      <c r="D115" s="173"/>
      <c r="E115" s="176"/>
      <c r="F115" s="176"/>
      <c r="G115" s="176"/>
      <c r="H115" s="173"/>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row>
    <row r="116" spans="1:47" outlineLevel="1">
      <c r="A116" s="120">
        <v>79</v>
      </c>
      <c r="B116" s="122" t="s">
        <v>2942</v>
      </c>
      <c r="C116" s="138" t="s">
        <v>2943</v>
      </c>
      <c r="D116" s="173" t="s">
        <v>125</v>
      </c>
      <c r="E116" s="176">
        <v>1</v>
      </c>
      <c r="F116" s="176"/>
      <c r="G116" s="176">
        <f t="shared" si="14"/>
        <v>0</v>
      </c>
      <c r="H116" s="173" t="s">
        <v>1523</v>
      </c>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row>
    <row r="117" spans="1:47" outlineLevel="1">
      <c r="A117" s="120">
        <v>80</v>
      </c>
      <c r="B117" s="122" t="s">
        <v>2944</v>
      </c>
      <c r="C117" s="138" t="s">
        <v>2945</v>
      </c>
      <c r="D117" s="173" t="s">
        <v>125</v>
      </c>
      <c r="E117" s="176">
        <v>1</v>
      </c>
      <c r="F117" s="176"/>
      <c r="G117" s="176">
        <f t="shared" si="14"/>
        <v>0</v>
      </c>
      <c r="H117" s="173" t="s">
        <v>1523</v>
      </c>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row>
    <row r="118" spans="1:47" outlineLevel="1">
      <c r="A118" s="120">
        <v>81</v>
      </c>
      <c r="B118" s="122" t="s">
        <v>2946</v>
      </c>
      <c r="C118" s="138" t="s">
        <v>2947</v>
      </c>
      <c r="D118" s="173" t="s">
        <v>125</v>
      </c>
      <c r="E118" s="176">
        <v>1</v>
      </c>
      <c r="F118" s="176"/>
      <c r="G118" s="176">
        <f t="shared" si="14"/>
        <v>0</v>
      </c>
      <c r="H118" s="173" t="s">
        <v>1523</v>
      </c>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row>
    <row r="119" spans="1:47" outlineLevel="1">
      <c r="A119" s="120">
        <v>82</v>
      </c>
      <c r="B119" s="122" t="s">
        <v>2948</v>
      </c>
      <c r="C119" s="138" t="s">
        <v>2949</v>
      </c>
      <c r="D119" s="173" t="s">
        <v>125</v>
      </c>
      <c r="E119" s="176">
        <v>4</v>
      </c>
      <c r="F119" s="176"/>
      <c r="G119" s="176">
        <f t="shared" si="14"/>
        <v>0</v>
      </c>
      <c r="H119" s="173" t="s">
        <v>1523</v>
      </c>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row>
    <row r="120" spans="1:47" outlineLevel="1">
      <c r="A120" s="120">
        <v>83</v>
      </c>
      <c r="B120" s="122" t="s">
        <v>2950</v>
      </c>
      <c r="C120" s="138" t="s">
        <v>2951</v>
      </c>
      <c r="D120" s="173" t="s">
        <v>125</v>
      </c>
      <c r="E120" s="176">
        <v>1</v>
      </c>
      <c r="F120" s="176"/>
      <c r="G120" s="176">
        <f t="shared" si="14"/>
        <v>0</v>
      </c>
      <c r="H120" s="173" t="s">
        <v>1523</v>
      </c>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row>
    <row r="121" spans="1:47" outlineLevel="1">
      <c r="A121" s="120">
        <v>84</v>
      </c>
      <c r="B121" s="122" t="s">
        <v>2952</v>
      </c>
      <c r="C121" s="138" t="s">
        <v>2953</v>
      </c>
      <c r="D121" s="173" t="s">
        <v>125</v>
      </c>
      <c r="E121" s="176">
        <v>1</v>
      </c>
      <c r="F121" s="176"/>
      <c r="G121" s="176">
        <f t="shared" si="14"/>
        <v>0</v>
      </c>
      <c r="H121" s="173" t="s">
        <v>1523</v>
      </c>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row>
    <row r="122" spans="1:47" outlineLevel="1">
      <c r="A122" s="120">
        <v>85</v>
      </c>
      <c r="B122" s="122" t="s">
        <v>2954</v>
      </c>
      <c r="C122" s="138" t="s">
        <v>2955</v>
      </c>
      <c r="D122" s="173" t="s">
        <v>125</v>
      </c>
      <c r="E122" s="176">
        <v>4</v>
      </c>
      <c r="F122" s="176"/>
      <c r="G122" s="176">
        <f t="shared" si="14"/>
        <v>0</v>
      </c>
      <c r="H122" s="173" t="s">
        <v>1523</v>
      </c>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row>
    <row r="123" spans="1:47" outlineLevel="1">
      <c r="A123" s="120">
        <v>86</v>
      </c>
      <c r="B123" s="122" t="s">
        <v>2956</v>
      </c>
      <c r="C123" s="138" t="s">
        <v>2957</v>
      </c>
      <c r="D123" s="173" t="s">
        <v>125</v>
      </c>
      <c r="E123" s="176">
        <v>4</v>
      </c>
      <c r="F123" s="176"/>
      <c r="G123" s="176">
        <f t="shared" si="14"/>
        <v>0</v>
      </c>
      <c r="H123" s="173" t="s">
        <v>1523</v>
      </c>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row>
    <row r="124" spans="1:47" outlineLevel="1">
      <c r="A124" s="120"/>
      <c r="B124" s="122"/>
      <c r="C124" s="138"/>
      <c r="D124" s="173"/>
      <c r="E124" s="176"/>
      <c r="F124" s="176"/>
      <c r="G124" s="176"/>
      <c r="H124" s="173"/>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row>
    <row r="125" spans="1:47" outlineLevel="1">
      <c r="A125" s="120">
        <v>87</v>
      </c>
      <c r="B125" s="122" t="s">
        <v>2958</v>
      </c>
      <c r="C125" s="138" t="s">
        <v>2959</v>
      </c>
      <c r="D125" s="173" t="s">
        <v>125</v>
      </c>
      <c r="E125" s="176">
        <v>1</v>
      </c>
      <c r="F125" s="176"/>
      <c r="G125" s="176">
        <f t="shared" si="14"/>
        <v>0</v>
      </c>
      <c r="H125" s="173" t="s">
        <v>1523</v>
      </c>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row>
    <row r="126" spans="1:47" outlineLevel="1">
      <c r="A126" s="120">
        <v>88</v>
      </c>
      <c r="B126" s="122" t="s">
        <v>2960</v>
      </c>
      <c r="C126" s="138" t="s">
        <v>2961</v>
      </c>
      <c r="D126" s="173" t="s">
        <v>125</v>
      </c>
      <c r="E126" s="176">
        <v>16</v>
      </c>
      <c r="F126" s="176"/>
      <c r="G126" s="176">
        <f t="shared" si="14"/>
        <v>0</v>
      </c>
      <c r="H126" s="173" t="s">
        <v>1523</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row>
    <row r="127" spans="1:47" outlineLevel="1">
      <c r="A127" s="120">
        <v>89</v>
      </c>
      <c r="B127" s="122" t="s">
        <v>2962</v>
      </c>
      <c r="C127" s="138" t="s">
        <v>2963</v>
      </c>
      <c r="D127" s="173" t="s">
        <v>125</v>
      </c>
      <c r="E127" s="176">
        <v>33</v>
      </c>
      <c r="F127" s="176"/>
      <c r="G127" s="176">
        <f t="shared" si="14"/>
        <v>0</v>
      </c>
      <c r="H127" s="173" t="s">
        <v>1523</v>
      </c>
      <c r="I127" s="119"/>
      <c r="J127" s="119"/>
      <c r="K127" s="119"/>
      <c r="L127" s="119"/>
      <c r="M127" s="119"/>
      <c r="N127" s="119"/>
      <c r="O127" s="119"/>
      <c r="P127" s="119"/>
      <c r="Q127" s="119"/>
      <c r="R127" s="119" t="s">
        <v>128</v>
      </c>
      <c r="S127" s="119">
        <v>0</v>
      </c>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row>
    <row r="128" spans="1:47" outlineLevel="1">
      <c r="A128" s="120">
        <v>90</v>
      </c>
      <c r="B128" s="122" t="s">
        <v>2964</v>
      </c>
      <c r="C128" s="138" t="s">
        <v>2965</v>
      </c>
      <c r="D128" s="173" t="s">
        <v>125</v>
      </c>
      <c r="E128" s="176">
        <v>4</v>
      </c>
      <c r="F128" s="176"/>
      <c r="G128" s="176">
        <f t="shared" si="14"/>
        <v>0</v>
      </c>
      <c r="H128" s="173" t="s">
        <v>1523</v>
      </c>
      <c r="I128" s="119"/>
      <c r="J128" s="119"/>
      <c r="K128" s="119"/>
      <c r="L128" s="119"/>
      <c r="M128" s="119"/>
      <c r="N128" s="119"/>
      <c r="O128" s="119"/>
      <c r="P128" s="119"/>
      <c r="Q128" s="119"/>
      <c r="R128" s="119" t="s">
        <v>126</v>
      </c>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row>
    <row r="129" spans="1:47" outlineLevel="1">
      <c r="A129" s="120">
        <v>91</v>
      </c>
      <c r="B129" s="122" t="s">
        <v>2966</v>
      </c>
      <c r="C129" s="138" t="s">
        <v>2967</v>
      </c>
      <c r="D129" s="173" t="s">
        <v>125</v>
      </c>
      <c r="E129" s="176">
        <v>11</v>
      </c>
      <c r="F129" s="176"/>
      <c r="G129" s="176">
        <f t="shared" si="14"/>
        <v>0</v>
      </c>
      <c r="H129" s="173" t="s">
        <v>1523</v>
      </c>
      <c r="I129" s="119"/>
      <c r="J129" s="119"/>
      <c r="K129" s="119"/>
      <c r="L129" s="119"/>
      <c r="M129" s="119"/>
      <c r="N129" s="119"/>
      <c r="O129" s="119"/>
      <c r="P129" s="119"/>
      <c r="Q129" s="119"/>
      <c r="R129" s="119" t="s">
        <v>128</v>
      </c>
      <c r="S129" s="119">
        <v>0</v>
      </c>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row>
    <row r="130" spans="1:47" outlineLevel="1">
      <c r="A130" s="120">
        <v>92</v>
      </c>
      <c r="B130" s="122" t="s">
        <v>2968</v>
      </c>
      <c r="C130" s="138" t="s">
        <v>2969</v>
      </c>
      <c r="D130" s="173" t="s">
        <v>125</v>
      </c>
      <c r="E130" s="176">
        <v>1</v>
      </c>
      <c r="F130" s="176"/>
      <c r="G130" s="176">
        <f t="shared" si="14"/>
        <v>0</v>
      </c>
      <c r="H130" s="173" t="s">
        <v>1523</v>
      </c>
      <c r="I130" s="119"/>
      <c r="J130" s="119"/>
      <c r="K130" s="119"/>
      <c r="L130" s="119"/>
      <c r="M130" s="119"/>
      <c r="N130" s="119"/>
      <c r="O130" s="119"/>
      <c r="P130" s="119"/>
      <c r="Q130" s="119"/>
      <c r="R130" s="119" t="s">
        <v>128</v>
      </c>
      <c r="S130" s="119">
        <v>0</v>
      </c>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row>
    <row r="131" spans="1:47" outlineLevel="1">
      <c r="A131" s="120">
        <v>93</v>
      </c>
      <c r="B131" s="122" t="s">
        <v>2970</v>
      </c>
      <c r="C131" s="138" t="s">
        <v>2971</v>
      </c>
      <c r="D131" s="173" t="s">
        <v>125</v>
      </c>
      <c r="E131" s="176">
        <v>3</v>
      </c>
      <c r="F131" s="176"/>
      <c r="G131" s="176">
        <f t="shared" si="14"/>
        <v>0</v>
      </c>
      <c r="H131" s="173" t="s">
        <v>1523</v>
      </c>
      <c r="I131" s="119"/>
      <c r="J131" s="119"/>
      <c r="K131" s="119"/>
      <c r="L131" s="119"/>
      <c r="M131" s="119"/>
      <c r="N131" s="119"/>
      <c r="O131" s="119"/>
      <c r="P131" s="119"/>
      <c r="Q131" s="119"/>
      <c r="R131" s="119" t="s">
        <v>128</v>
      </c>
      <c r="S131" s="119">
        <v>0</v>
      </c>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row>
    <row r="132" spans="1:47" outlineLevel="1">
      <c r="A132" s="120">
        <v>94</v>
      </c>
      <c r="B132" s="122" t="s">
        <v>2972</v>
      </c>
      <c r="C132" s="138" t="s">
        <v>2973</v>
      </c>
      <c r="D132" s="173" t="s">
        <v>125</v>
      </c>
      <c r="E132" s="176">
        <v>1</v>
      </c>
      <c r="F132" s="176"/>
      <c r="G132" s="176">
        <f t="shared" si="14"/>
        <v>0</v>
      </c>
      <c r="H132" s="173" t="s">
        <v>1523</v>
      </c>
      <c r="I132" s="119"/>
      <c r="J132" s="119"/>
      <c r="K132" s="119"/>
      <c r="L132" s="119"/>
      <c r="M132" s="119"/>
      <c r="N132" s="119"/>
      <c r="O132" s="119"/>
      <c r="P132" s="119"/>
      <c r="Q132" s="119"/>
      <c r="R132" s="119" t="s">
        <v>128</v>
      </c>
      <c r="S132" s="119">
        <v>0</v>
      </c>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row>
    <row r="133" spans="1:47" outlineLevel="1">
      <c r="A133" s="120">
        <v>95</v>
      </c>
      <c r="B133" s="122" t="s">
        <v>2974</v>
      </c>
      <c r="C133" s="138" t="s">
        <v>2975</v>
      </c>
      <c r="D133" s="173" t="s">
        <v>125</v>
      </c>
      <c r="E133" s="176">
        <v>1</v>
      </c>
      <c r="F133" s="176"/>
      <c r="G133" s="176">
        <f t="shared" si="14"/>
        <v>0</v>
      </c>
      <c r="H133" s="173" t="s">
        <v>1523</v>
      </c>
      <c r="I133" s="119"/>
      <c r="J133" s="119"/>
      <c r="K133" s="119"/>
      <c r="L133" s="119"/>
      <c r="M133" s="119"/>
      <c r="N133" s="119"/>
      <c r="O133" s="119"/>
      <c r="P133" s="119"/>
      <c r="Q133" s="119"/>
      <c r="R133" s="119" t="s">
        <v>128</v>
      </c>
      <c r="S133" s="119">
        <v>0</v>
      </c>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row>
    <row r="134" spans="1:47" outlineLevel="1">
      <c r="A134" s="120"/>
      <c r="B134" s="122"/>
      <c r="C134" s="138"/>
      <c r="D134" s="173"/>
      <c r="E134" s="176"/>
      <c r="F134" s="176"/>
      <c r="G134" s="176"/>
      <c r="H134" s="173"/>
      <c r="I134" s="119"/>
      <c r="J134" s="119"/>
      <c r="K134" s="119"/>
      <c r="L134" s="119"/>
      <c r="M134" s="119"/>
      <c r="N134" s="119"/>
      <c r="O134" s="119"/>
      <c r="P134" s="119"/>
      <c r="Q134" s="119"/>
      <c r="R134" s="119" t="s">
        <v>128</v>
      </c>
      <c r="S134" s="119">
        <v>0</v>
      </c>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row>
    <row r="135" spans="1:47" outlineLevel="1">
      <c r="A135" s="120">
        <v>96</v>
      </c>
      <c r="B135" s="122" t="s">
        <v>2976</v>
      </c>
      <c r="C135" s="138" t="s">
        <v>2977</v>
      </c>
      <c r="D135" s="173" t="s">
        <v>125</v>
      </c>
      <c r="E135" s="176">
        <v>5</v>
      </c>
      <c r="F135" s="176"/>
      <c r="G135" s="176">
        <f t="shared" si="14"/>
        <v>0</v>
      </c>
      <c r="H135" s="173" t="s">
        <v>1523</v>
      </c>
      <c r="I135" s="119"/>
      <c r="J135" s="119"/>
      <c r="K135" s="119"/>
      <c r="L135" s="119"/>
      <c r="M135" s="119"/>
      <c r="N135" s="119"/>
      <c r="O135" s="119"/>
      <c r="P135" s="119"/>
      <c r="Q135" s="119"/>
      <c r="R135" s="119" t="s">
        <v>126</v>
      </c>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row>
    <row r="136" spans="1:47" outlineLevel="1">
      <c r="A136" s="120">
        <v>97</v>
      </c>
      <c r="B136" s="122" t="s">
        <v>2978</v>
      </c>
      <c r="C136" s="138" t="s">
        <v>2979</v>
      </c>
      <c r="D136" s="173" t="s">
        <v>125</v>
      </c>
      <c r="E136" s="176">
        <v>7</v>
      </c>
      <c r="F136" s="176"/>
      <c r="G136" s="176">
        <f t="shared" si="14"/>
        <v>0</v>
      </c>
      <c r="H136" s="173" t="s">
        <v>1523</v>
      </c>
      <c r="I136" s="119"/>
      <c r="J136" s="119"/>
      <c r="K136" s="119"/>
      <c r="L136" s="119"/>
      <c r="M136" s="119"/>
      <c r="N136" s="119"/>
      <c r="O136" s="119"/>
      <c r="P136" s="119"/>
      <c r="Q136" s="119"/>
      <c r="R136" s="119" t="s">
        <v>128</v>
      </c>
      <c r="S136" s="119">
        <v>0</v>
      </c>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row>
    <row r="137" spans="1:47" outlineLevel="1">
      <c r="A137" s="120">
        <v>98</v>
      </c>
      <c r="B137" s="122" t="s">
        <v>2980</v>
      </c>
      <c r="C137" s="138" t="s">
        <v>2981</v>
      </c>
      <c r="D137" s="173" t="s">
        <v>125</v>
      </c>
      <c r="E137" s="176">
        <v>5</v>
      </c>
      <c r="F137" s="176"/>
      <c r="G137" s="176">
        <f t="shared" si="14"/>
        <v>0</v>
      </c>
      <c r="H137" s="173" t="s">
        <v>1523</v>
      </c>
      <c r="I137" s="119"/>
      <c r="J137" s="119"/>
      <c r="K137" s="119"/>
      <c r="L137" s="119"/>
      <c r="M137" s="119"/>
      <c r="N137" s="119"/>
      <c r="O137" s="119"/>
      <c r="P137" s="119"/>
      <c r="Q137" s="119"/>
      <c r="R137" s="119" t="s">
        <v>126</v>
      </c>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row>
    <row r="138" spans="1:47" outlineLevel="1">
      <c r="A138" s="120"/>
      <c r="B138" s="122"/>
      <c r="C138" s="138"/>
      <c r="D138" s="173"/>
      <c r="E138" s="176"/>
      <c r="F138" s="176"/>
      <c r="G138" s="176"/>
      <c r="H138" s="173"/>
      <c r="I138" s="119"/>
      <c r="J138" s="119"/>
      <c r="K138" s="119"/>
      <c r="L138" s="119"/>
      <c r="M138" s="119"/>
      <c r="N138" s="119"/>
      <c r="O138" s="119"/>
      <c r="P138" s="119"/>
      <c r="Q138" s="119"/>
      <c r="R138" s="119" t="s">
        <v>128</v>
      </c>
      <c r="S138" s="119">
        <v>0</v>
      </c>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row>
    <row r="139" spans="1:47" outlineLevel="1">
      <c r="A139" s="120">
        <v>99</v>
      </c>
      <c r="B139" s="122"/>
      <c r="C139" s="138" t="s">
        <v>2912</v>
      </c>
      <c r="D139" s="173" t="s">
        <v>125</v>
      </c>
      <c r="E139" s="176">
        <v>1</v>
      </c>
      <c r="F139" s="176"/>
      <c r="G139" s="176">
        <f t="shared" si="14"/>
        <v>0</v>
      </c>
      <c r="H139" s="173" t="s">
        <v>2606</v>
      </c>
      <c r="I139" s="119"/>
      <c r="J139" s="119"/>
      <c r="K139" s="119"/>
      <c r="L139" s="119"/>
      <c r="M139" s="119"/>
      <c r="N139" s="119"/>
      <c r="O139" s="119"/>
      <c r="P139" s="119"/>
      <c r="Q139" s="119"/>
      <c r="R139" s="119" t="s">
        <v>128</v>
      </c>
      <c r="S139" s="119">
        <v>0</v>
      </c>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row>
    <row r="140" spans="1:47" outlineLevel="1">
      <c r="A140" s="120">
        <v>100</v>
      </c>
      <c r="B140" s="122" t="s">
        <v>2982</v>
      </c>
      <c r="C140" s="138" t="s">
        <v>2983</v>
      </c>
      <c r="D140" s="173" t="s">
        <v>125</v>
      </c>
      <c r="E140" s="176">
        <v>4</v>
      </c>
      <c r="F140" s="176"/>
      <c r="G140" s="176">
        <f t="shared" si="14"/>
        <v>0</v>
      </c>
      <c r="H140" s="173" t="s">
        <v>1523</v>
      </c>
      <c r="I140" s="119"/>
      <c r="J140" s="119"/>
      <c r="K140" s="119"/>
      <c r="L140" s="119"/>
      <c r="M140" s="119"/>
      <c r="N140" s="119"/>
      <c r="O140" s="119"/>
      <c r="P140" s="119"/>
      <c r="Q140" s="119"/>
      <c r="R140" s="119" t="s">
        <v>128</v>
      </c>
      <c r="S140" s="119">
        <v>0</v>
      </c>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row>
    <row r="141" spans="1:47" outlineLevel="1">
      <c r="A141" s="120">
        <v>101</v>
      </c>
      <c r="B141" s="122" t="s">
        <v>2984</v>
      </c>
      <c r="C141" s="138" t="s">
        <v>2985</v>
      </c>
      <c r="D141" s="173" t="s">
        <v>125</v>
      </c>
      <c r="E141" s="176">
        <v>4</v>
      </c>
      <c r="F141" s="176"/>
      <c r="G141" s="176">
        <f t="shared" si="14"/>
        <v>0</v>
      </c>
      <c r="H141" s="173" t="s">
        <v>1523</v>
      </c>
      <c r="I141" s="119"/>
      <c r="J141" s="119"/>
      <c r="K141" s="119"/>
      <c r="L141" s="119"/>
      <c r="M141" s="119"/>
      <c r="N141" s="119"/>
      <c r="O141" s="119"/>
      <c r="P141" s="119"/>
      <c r="Q141" s="119"/>
      <c r="R141" s="119" t="s">
        <v>128</v>
      </c>
      <c r="S141" s="119">
        <v>0</v>
      </c>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row>
    <row r="142" spans="1:47" outlineLevel="1">
      <c r="A142" s="120">
        <v>102</v>
      </c>
      <c r="B142" s="122" t="s">
        <v>2986</v>
      </c>
      <c r="C142" s="138" t="s">
        <v>2987</v>
      </c>
      <c r="D142" s="173" t="s">
        <v>125</v>
      </c>
      <c r="E142" s="176">
        <v>4</v>
      </c>
      <c r="F142" s="176"/>
      <c r="G142" s="176">
        <f t="shared" si="14"/>
        <v>0</v>
      </c>
      <c r="H142" s="173" t="s">
        <v>1523</v>
      </c>
      <c r="I142" s="119"/>
      <c r="J142" s="119"/>
      <c r="K142" s="119"/>
      <c r="L142" s="119"/>
      <c r="M142" s="119"/>
      <c r="N142" s="119"/>
      <c r="O142" s="119"/>
      <c r="P142" s="119"/>
      <c r="Q142" s="119"/>
      <c r="R142" s="119" t="s">
        <v>126</v>
      </c>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row>
    <row r="143" spans="1:47" outlineLevel="1">
      <c r="A143" s="120"/>
      <c r="B143" s="122"/>
      <c r="C143" s="138"/>
      <c r="D143" s="173"/>
      <c r="E143" s="176"/>
      <c r="F143" s="176"/>
      <c r="G143" s="176"/>
      <c r="H143" s="173"/>
      <c r="I143" s="119"/>
      <c r="J143" s="119"/>
      <c r="K143" s="119"/>
      <c r="L143" s="119"/>
      <c r="M143" s="119"/>
      <c r="N143" s="119"/>
      <c r="O143" s="119"/>
      <c r="P143" s="119"/>
      <c r="Q143" s="119"/>
      <c r="R143" s="119" t="s">
        <v>128</v>
      </c>
      <c r="S143" s="119">
        <v>0</v>
      </c>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row>
    <row r="144" spans="1:47" outlineLevel="1">
      <c r="A144" s="120">
        <v>103</v>
      </c>
      <c r="B144" s="122" t="s">
        <v>2988</v>
      </c>
      <c r="C144" s="138" t="s">
        <v>2989</v>
      </c>
      <c r="D144" s="173" t="s">
        <v>125</v>
      </c>
      <c r="E144" s="176">
        <v>5</v>
      </c>
      <c r="F144" s="176"/>
      <c r="G144" s="176">
        <f t="shared" si="14"/>
        <v>0</v>
      </c>
      <c r="H144" s="173" t="s">
        <v>1523</v>
      </c>
      <c r="I144" s="119"/>
      <c r="J144" s="119"/>
      <c r="K144" s="119"/>
      <c r="L144" s="119"/>
      <c r="M144" s="119"/>
      <c r="N144" s="119"/>
      <c r="O144" s="119"/>
      <c r="P144" s="119"/>
      <c r="Q144" s="119"/>
      <c r="R144" s="119" t="s">
        <v>128</v>
      </c>
      <c r="S144" s="119">
        <v>0</v>
      </c>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row>
    <row r="145" spans="1:47" outlineLevel="1">
      <c r="A145" s="120">
        <v>104</v>
      </c>
      <c r="B145" s="122" t="s">
        <v>2990</v>
      </c>
      <c r="C145" s="138" t="s">
        <v>2991</v>
      </c>
      <c r="D145" s="173" t="s">
        <v>125</v>
      </c>
      <c r="E145" s="176">
        <v>5</v>
      </c>
      <c r="F145" s="176"/>
      <c r="G145" s="176">
        <f t="shared" si="14"/>
        <v>0</v>
      </c>
      <c r="H145" s="173" t="s">
        <v>1523</v>
      </c>
      <c r="I145" s="119"/>
      <c r="J145" s="119"/>
      <c r="K145" s="119"/>
      <c r="L145" s="119"/>
      <c r="M145" s="119"/>
      <c r="N145" s="119"/>
      <c r="O145" s="119"/>
      <c r="P145" s="119"/>
      <c r="Q145" s="119"/>
      <c r="R145" s="119" t="s">
        <v>126</v>
      </c>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row>
    <row r="146" spans="1:47" outlineLevel="1">
      <c r="A146" s="120">
        <v>105</v>
      </c>
      <c r="B146" s="122" t="s">
        <v>2992</v>
      </c>
      <c r="C146" s="138" t="s">
        <v>2993</v>
      </c>
      <c r="D146" s="173" t="s">
        <v>125</v>
      </c>
      <c r="E146" s="176">
        <v>30</v>
      </c>
      <c r="F146" s="176"/>
      <c r="G146" s="176">
        <f t="shared" si="14"/>
        <v>0</v>
      </c>
      <c r="H146" s="173" t="s">
        <v>1523</v>
      </c>
      <c r="I146" s="119"/>
      <c r="J146" s="119"/>
      <c r="K146" s="119"/>
      <c r="L146" s="119"/>
      <c r="M146" s="119"/>
      <c r="N146" s="119"/>
      <c r="O146" s="119"/>
      <c r="P146" s="119"/>
      <c r="Q146" s="119"/>
      <c r="R146" s="119" t="s">
        <v>128</v>
      </c>
      <c r="S146" s="119">
        <v>0</v>
      </c>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row>
    <row r="147" spans="1:47" outlineLevel="1">
      <c r="A147" s="120">
        <v>106</v>
      </c>
      <c r="B147" s="122" t="s">
        <v>2994</v>
      </c>
      <c r="C147" s="138" t="s">
        <v>2995</v>
      </c>
      <c r="D147" s="173" t="s">
        <v>125</v>
      </c>
      <c r="E147" s="176">
        <v>1</v>
      </c>
      <c r="F147" s="176"/>
      <c r="G147" s="176">
        <f t="shared" si="14"/>
        <v>0</v>
      </c>
      <c r="H147" s="173" t="s">
        <v>1523</v>
      </c>
      <c r="I147" s="119"/>
      <c r="J147" s="119"/>
      <c r="K147" s="119"/>
      <c r="L147" s="119"/>
      <c r="M147" s="119"/>
      <c r="N147" s="119"/>
      <c r="O147" s="119"/>
      <c r="P147" s="119"/>
      <c r="Q147" s="119"/>
      <c r="R147" s="119" t="s">
        <v>126</v>
      </c>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row>
    <row r="148" spans="1:47" outlineLevel="1">
      <c r="A148" s="131">
        <v>107</v>
      </c>
      <c r="B148" s="132" t="s">
        <v>2996</v>
      </c>
      <c r="C148" s="183" t="s">
        <v>2997</v>
      </c>
      <c r="D148" s="175" t="s">
        <v>125</v>
      </c>
      <c r="E148" s="178">
        <v>1</v>
      </c>
      <c r="F148" s="178"/>
      <c r="G148" s="178">
        <f t="shared" si="14"/>
        <v>0</v>
      </c>
      <c r="H148" s="175" t="s">
        <v>1523</v>
      </c>
      <c r="I148" s="119"/>
      <c r="J148" s="119"/>
      <c r="K148" s="119"/>
      <c r="L148" s="119"/>
      <c r="M148" s="119"/>
      <c r="N148" s="119"/>
      <c r="O148" s="119"/>
      <c r="P148" s="119"/>
      <c r="Q148" s="119"/>
      <c r="R148" s="119" t="s">
        <v>128</v>
      </c>
      <c r="S148" s="119">
        <v>0</v>
      </c>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row>
    <row r="149" spans="1:47">
      <c r="B149" s="7" t="s">
        <v>186</v>
      </c>
      <c r="C149" s="144" t="s">
        <v>186</v>
      </c>
      <c r="D149" s="9"/>
      <c r="E149" s="151"/>
      <c r="F149" s="6"/>
      <c r="G149" s="6"/>
      <c r="H149" s="9"/>
      <c r="P149">
        <v>15</v>
      </c>
      <c r="Q149">
        <v>21</v>
      </c>
    </row>
    <row r="150" spans="1:47">
      <c r="A150" s="134"/>
      <c r="B150" s="135" t="s">
        <v>27</v>
      </c>
      <c r="C150" s="145" t="s">
        <v>186</v>
      </c>
      <c r="D150" s="161"/>
      <c r="E150" s="152"/>
      <c r="F150" s="136"/>
      <c r="G150" s="137">
        <f ca="1">G8+G16+G23+G36+G46+G56+G69+G80+G93</f>
        <v>0</v>
      </c>
      <c r="H150" s="9"/>
      <c r="P150" t="e">
        <f>SUMIF(#REF!,P149,G7:G148)</f>
        <v>#REF!</v>
      </c>
      <c r="Q150" t="e">
        <f>SUMIF(#REF!,Q149,G7:G148)</f>
        <v>#REF!</v>
      </c>
      <c r="R150" t="s">
        <v>1414</v>
      </c>
    </row>
  </sheetData>
  <sheetProtection password="CCE1" sheet="1" objects="1" scenarios="1"/>
  <protectedRanges>
    <protectedRange sqref="F9:F14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AU24"/>
  <sheetViews>
    <sheetView showZeros="0" view="pageBreakPreview" zoomScale="60" zoomScaleNormal="100" workbookViewId="0">
      <selection activeCell="K26" sqref="K26"/>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1416</v>
      </c>
      <c r="D3" s="402"/>
      <c r="E3" s="402"/>
      <c r="F3" s="402"/>
      <c r="G3" s="403"/>
      <c r="R3" t="s">
        <v>110</v>
      </c>
    </row>
    <row r="4" spans="1:47" ht="24.95" customHeight="1">
      <c r="A4" s="165" t="s">
        <v>8</v>
      </c>
      <c r="B4" s="166"/>
      <c r="C4" s="401" t="s">
        <v>2845</v>
      </c>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2846</v>
      </c>
      <c r="C8" s="129" t="s">
        <v>2847</v>
      </c>
      <c r="D8" s="172"/>
      <c r="E8" s="130"/>
      <c r="F8" s="130"/>
      <c r="G8" s="130">
        <f>SUMIF(AE9:AE19,"&lt;&gt;NOR",G9:G19)</f>
        <v>0</v>
      </c>
      <c r="H8" s="213"/>
      <c r="R8" t="s">
        <v>122</v>
      </c>
    </row>
    <row r="9" spans="1:47" outlineLevel="1">
      <c r="A9" s="120">
        <v>1</v>
      </c>
      <c r="B9" s="122" t="s">
        <v>2848</v>
      </c>
      <c r="C9" s="138" t="s">
        <v>2849</v>
      </c>
      <c r="D9" s="173" t="s">
        <v>263</v>
      </c>
      <c r="E9" s="176">
        <v>10</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2850</v>
      </c>
      <c r="C10" s="138" t="s">
        <v>2851</v>
      </c>
      <c r="D10" s="173" t="s">
        <v>263</v>
      </c>
      <c r="E10" s="176">
        <v>8</v>
      </c>
      <c r="F10" s="176"/>
      <c r="G10" s="176">
        <f t="shared" ref="G10:G13"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t="s">
        <v>2852</v>
      </c>
      <c r="C11" s="138" t="s">
        <v>2853</v>
      </c>
      <c r="D11" s="173" t="s">
        <v>263</v>
      </c>
      <c r="E11" s="176">
        <v>1</v>
      </c>
      <c r="F11" s="176"/>
      <c r="G11" s="176">
        <f t="shared" si="0"/>
        <v>0</v>
      </c>
      <c r="H11" s="173" t="s">
        <v>1523</v>
      </c>
      <c r="R11" t="s">
        <v>122</v>
      </c>
    </row>
    <row r="12" spans="1:47" outlineLevel="1">
      <c r="A12" s="120">
        <v>4</v>
      </c>
      <c r="B12" s="122" t="s">
        <v>2854</v>
      </c>
      <c r="C12" s="138" t="s">
        <v>2855</v>
      </c>
      <c r="D12" s="173" t="s">
        <v>125</v>
      </c>
      <c r="E12" s="176">
        <v>2</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1585</v>
      </c>
      <c r="C13" s="138" t="s">
        <v>2856</v>
      </c>
      <c r="D13" s="173" t="s">
        <v>263</v>
      </c>
      <c r="E13" s="176">
        <v>18</v>
      </c>
      <c r="F13" s="176"/>
      <c r="G13" s="176">
        <f t="shared" si="0"/>
        <v>0</v>
      </c>
      <c r="H13" s="214" t="s">
        <v>1522</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409" t="s">
        <v>2857</v>
      </c>
      <c r="D14" s="410"/>
      <c r="E14" s="411"/>
      <c r="F14" s="412"/>
      <c r="G14" s="413"/>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6</v>
      </c>
      <c r="B15" s="122" t="s">
        <v>1585</v>
      </c>
      <c r="C15" s="138" t="s">
        <v>2858</v>
      </c>
      <c r="D15" s="173" t="s">
        <v>125</v>
      </c>
      <c r="E15" s="176">
        <v>2</v>
      </c>
      <c r="F15" s="176"/>
      <c r="G15" s="176">
        <f>F15*E15</f>
        <v>0</v>
      </c>
      <c r="H15" s="214" t="s">
        <v>1522</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c r="B16" s="122"/>
      <c r="C16" s="409" t="s">
        <v>2857</v>
      </c>
      <c r="D16" s="410"/>
      <c r="E16" s="411"/>
      <c r="F16" s="412"/>
      <c r="G16" s="413"/>
      <c r="H16" s="173"/>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7</v>
      </c>
      <c r="B17" s="122" t="s">
        <v>1585</v>
      </c>
      <c r="C17" s="138" t="s">
        <v>2859</v>
      </c>
      <c r="D17" s="173" t="s">
        <v>263</v>
      </c>
      <c r="E17" s="176">
        <v>18</v>
      </c>
      <c r="F17" s="176"/>
      <c r="G17" s="176">
        <f t="shared" ref="G17:G19" si="1">F17*E17</f>
        <v>0</v>
      </c>
      <c r="H17" s="214" t="s">
        <v>1522</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8</v>
      </c>
      <c r="B18" s="122" t="s">
        <v>1585</v>
      </c>
      <c r="C18" s="138" t="s">
        <v>1637</v>
      </c>
      <c r="D18" s="173" t="s">
        <v>125</v>
      </c>
      <c r="E18" s="176">
        <v>2</v>
      </c>
      <c r="F18" s="176"/>
      <c r="G18" s="176">
        <f t="shared" si="1"/>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9</v>
      </c>
      <c r="B19" s="122" t="s">
        <v>2860</v>
      </c>
      <c r="C19" s="138" t="s">
        <v>2861</v>
      </c>
      <c r="D19" s="173" t="s">
        <v>207</v>
      </c>
      <c r="E19" s="176">
        <v>0.15</v>
      </c>
      <c r="F19" s="176"/>
      <c r="G19" s="176">
        <f t="shared" si="1"/>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1" t="s">
        <v>121</v>
      </c>
      <c r="B20" s="123" t="s">
        <v>87</v>
      </c>
      <c r="C20" s="140" t="s">
        <v>88</v>
      </c>
      <c r="D20" s="174"/>
      <c r="E20" s="177"/>
      <c r="F20" s="177"/>
      <c r="G20" s="177">
        <f>SUMIF(AE21:AE22,"&lt;&gt;NOR",G21:G22)</f>
        <v>0</v>
      </c>
      <c r="H20" s="215"/>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10</v>
      </c>
      <c r="B21" s="122" t="s">
        <v>1585</v>
      </c>
      <c r="C21" s="138" t="s">
        <v>2862</v>
      </c>
      <c r="D21" s="173" t="s">
        <v>1134</v>
      </c>
      <c r="E21" s="176">
        <v>45</v>
      </c>
      <c r="F21" s="176"/>
      <c r="G21" s="220">
        <f t="shared" ref="G21:G22" si="2">F21*E21</f>
        <v>0</v>
      </c>
      <c r="H21" s="214"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31">
        <v>11</v>
      </c>
      <c r="B22" s="132" t="s">
        <v>1702</v>
      </c>
      <c r="C22" s="183" t="s">
        <v>1703</v>
      </c>
      <c r="D22" s="175" t="s">
        <v>207</v>
      </c>
      <c r="E22" s="178">
        <v>4.4999999999999998E-2</v>
      </c>
      <c r="F22" s="178"/>
      <c r="G22" s="178">
        <f t="shared" si="2"/>
        <v>0</v>
      </c>
      <c r="H22" s="175"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c r="B23" s="7" t="s">
        <v>186</v>
      </c>
      <c r="C23" s="144" t="s">
        <v>186</v>
      </c>
      <c r="D23" s="9"/>
      <c r="E23" s="151"/>
      <c r="F23" s="6"/>
      <c r="G23" s="6"/>
      <c r="H23" s="9"/>
      <c r="P23">
        <v>15</v>
      </c>
      <c r="Q23">
        <v>21</v>
      </c>
    </row>
    <row r="24" spans="1:47">
      <c r="A24" s="134"/>
      <c r="B24" s="135" t="s">
        <v>27</v>
      </c>
      <c r="C24" s="145" t="s">
        <v>186</v>
      </c>
      <c r="D24" s="161"/>
      <c r="E24" s="152"/>
      <c r="F24" s="136"/>
      <c r="G24" s="137">
        <f>G20+G8</f>
        <v>0</v>
      </c>
      <c r="H24" s="9"/>
      <c r="P24" t="e">
        <f>SUMIF(#REF!,P23,G7:G22)</f>
        <v>#REF!</v>
      </c>
      <c r="Q24" t="e">
        <f>SUMIF(#REF!,Q23,G7:G22)</f>
        <v>#REF!</v>
      </c>
      <c r="R24" t="s">
        <v>1414</v>
      </c>
    </row>
  </sheetData>
  <sheetProtection password="CCE1" sheet="1" objects="1" scenarios="1"/>
  <protectedRanges>
    <protectedRange sqref="F9:F13 F15 F17:F22" name="Oblast1"/>
  </protectedRanges>
  <mergeCells count="6">
    <mergeCell ref="C16:G16"/>
    <mergeCell ref="A1:G1"/>
    <mergeCell ref="C2:G2"/>
    <mergeCell ref="C3:G3"/>
    <mergeCell ref="C4:G4"/>
    <mergeCell ref="C14:G1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1.xml><?xml version="1.0" encoding="utf-8"?>
<worksheet xmlns="http://schemas.openxmlformats.org/spreadsheetml/2006/main" xmlns:r="http://schemas.openxmlformats.org/officeDocument/2006/relationships">
  <dimension ref="A1:AU18"/>
  <sheetViews>
    <sheetView view="pageBreakPreview" zoomScale="60" zoomScaleNormal="100" workbookViewId="0">
      <selection activeCell="O27" sqref="O27"/>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222" t="s">
        <v>107</v>
      </c>
      <c r="B2" s="223"/>
      <c r="C2" s="419" t="s">
        <v>1415</v>
      </c>
      <c r="D2" s="420"/>
      <c r="E2" s="420"/>
      <c r="F2" s="420"/>
      <c r="G2" s="421"/>
      <c r="R2" t="s">
        <v>109</v>
      </c>
    </row>
    <row r="3" spans="1:47" ht="24.95" customHeight="1">
      <c r="A3" s="222" t="s">
        <v>7</v>
      </c>
      <c r="B3" s="223"/>
      <c r="C3" s="419" t="s">
        <v>3024</v>
      </c>
      <c r="D3" s="420"/>
      <c r="E3" s="420"/>
      <c r="F3" s="420"/>
      <c r="G3" s="421"/>
      <c r="R3" t="s">
        <v>110</v>
      </c>
    </row>
    <row r="4" spans="1:47" ht="24.95" customHeight="1">
      <c r="A4" s="222" t="s">
        <v>8</v>
      </c>
      <c r="B4" s="223"/>
      <c r="C4" s="419" t="s">
        <v>3025</v>
      </c>
      <c r="D4" s="420"/>
      <c r="E4" s="420"/>
      <c r="F4" s="420"/>
      <c r="G4" s="421"/>
      <c r="R4" t="s">
        <v>111</v>
      </c>
    </row>
    <row r="5" spans="1:47">
      <c r="A5" s="203" t="s">
        <v>112</v>
      </c>
      <c r="B5" s="224"/>
      <c r="C5" s="225"/>
      <c r="D5" s="153"/>
      <c r="E5" s="146"/>
      <c r="F5" s="116"/>
      <c r="G5" s="226"/>
      <c r="R5" t="s">
        <v>113</v>
      </c>
    </row>
    <row r="7" spans="1:47" ht="25.5">
      <c r="A7" s="181" t="s">
        <v>114</v>
      </c>
      <c r="B7" s="182" t="s">
        <v>115</v>
      </c>
      <c r="C7" s="182" t="s">
        <v>116</v>
      </c>
      <c r="D7" s="185" t="s">
        <v>117</v>
      </c>
      <c r="E7" s="184" t="s">
        <v>118</v>
      </c>
      <c r="F7" s="118" t="s">
        <v>119</v>
      </c>
      <c r="G7" s="181" t="s">
        <v>27</v>
      </c>
      <c r="H7" s="171" t="s">
        <v>120</v>
      </c>
    </row>
    <row r="8" spans="1:47">
      <c r="A8" s="127" t="s">
        <v>121</v>
      </c>
      <c r="B8" s="128" t="s">
        <v>87</v>
      </c>
      <c r="C8" s="129" t="s">
        <v>88</v>
      </c>
      <c r="D8" s="155"/>
      <c r="E8" s="130"/>
      <c r="F8" s="130"/>
      <c r="G8" s="130">
        <f>SUMIF(R9:R16,"&lt;&gt;NOR",G9:G16)</f>
        <v>0</v>
      </c>
      <c r="H8" s="172"/>
      <c r="R8" t="s">
        <v>122</v>
      </c>
    </row>
    <row r="9" spans="1:47" ht="22.5" outlineLevel="1">
      <c r="A9" s="120">
        <v>1</v>
      </c>
      <c r="B9" s="122" t="s">
        <v>3026</v>
      </c>
      <c r="C9" s="138" t="s">
        <v>3027</v>
      </c>
      <c r="D9" s="156" t="s">
        <v>263</v>
      </c>
      <c r="E9" s="176">
        <v>72.569999999999993</v>
      </c>
      <c r="F9" s="176"/>
      <c r="G9" s="176">
        <f>ROUND(E9*F9,2)</f>
        <v>0</v>
      </c>
      <c r="H9" s="173" t="s">
        <v>1522</v>
      </c>
      <c r="I9" s="119"/>
      <c r="J9" s="119"/>
      <c r="K9" s="119"/>
      <c r="L9" s="119"/>
      <c r="M9" s="119"/>
      <c r="N9" s="119"/>
      <c r="O9" s="119"/>
      <c r="P9" s="119"/>
      <c r="Q9" s="119"/>
      <c r="R9" s="119" t="s">
        <v>175</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22.5" outlineLevel="1">
      <c r="A10" s="120">
        <v>2</v>
      </c>
      <c r="B10" s="122" t="s">
        <v>3028</v>
      </c>
      <c r="C10" s="138" t="s">
        <v>3029</v>
      </c>
      <c r="D10" s="156" t="s">
        <v>125</v>
      </c>
      <c r="E10" s="176">
        <v>1</v>
      </c>
      <c r="F10" s="176"/>
      <c r="G10" s="176">
        <f>ROUND(E10*F10,2)</f>
        <v>0</v>
      </c>
      <c r="H10" s="173" t="s">
        <v>1522</v>
      </c>
      <c r="I10" s="119"/>
      <c r="J10" s="119"/>
      <c r="K10" s="119"/>
      <c r="L10" s="119"/>
      <c r="M10" s="119"/>
      <c r="N10" s="119"/>
      <c r="O10" s="119"/>
      <c r="P10" s="119"/>
      <c r="Q10" s="119"/>
      <c r="R10" s="119" t="s">
        <v>126</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outlineLevel="1">
      <c r="A11" s="120">
        <v>3</v>
      </c>
      <c r="B11" s="122" t="s">
        <v>3030</v>
      </c>
      <c r="C11" s="138" t="s">
        <v>3031</v>
      </c>
      <c r="D11" s="156" t="s">
        <v>263</v>
      </c>
      <c r="E11" s="176">
        <v>136.5</v>
      </c>
      <c r="F11" s="176"/>
      <c r="G11" s="176">
        <f>ROUND(E11*F11,2)</f>
        <v>0</v>
      </c>
      <c r="H11" s="173" t="s">
        <v>1522</v>
      </c>
      <c r="I11" s="119"/>
      <c r="J11" s="119"/>
      <c r="K11" s="119"/>
      <c r="L11" s="119"/>
      <c r="M11" s="119"/>
      <c r="N11" s="119"/>
      <c r="O11" s="119"/>
      <c r="P11" s="119"/>
      <c r="Q11" s="119"/>
      <c r="R11" s="119" t="s">
        <v>175</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ht="22.5" outlineLevel="1">
      <c r="A12" s="120">
        <v>4</v>
      </c>
      <c r="B12" s="122" t="s">
        <v>3032</v>
      </c>
      <c r="C12" s="138" t="s">
        <v>3033</v>
      </c>
      <c r="D12" s="156" t="s">
        <v>125</v>
      </c>
      <c r="E12" s="176">
        <v>1</v>
      </c>
      <c r="F12" s="176"/>
      <c r="G12" s="176">
        <f>ROUND(E12*F12,2)</f>
        <v>0</v>
      </c>
      <c r="H12" s="173" t="s">
        <v>1522</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v>5</v>
      </c>
      <c r="B13" s="122" t="s">
        <v>3034</v>
      </c>
      <c r="C13" s="138" t="s">
        <v>3035</v>
      </c>
      <c r="D13" s="156" t="s">
        <v>263</v>
      </c>
      <c r="E13" s="176">
        <v>209.07</v>
      </c>
      <c r="F13" s="176"/>
      <c r="G13" s="176">
        <f>ROUND(E13*F13,2)</f>
        <v>0</v>
      </c>
      <c r="H13" s="173" t="s">
        <v>1522</v>
      </c>
      <c r="I13" s="119"/>
      <c r="J13" s="119"/>
      <c r="K13" s="119"/>
      <c r="L13" s="119"/>
      <c r="M13" s="119"/>
      <c r="N13" s="119"/>
      <c r="O13" s="119"/>
      <c r="P13" s="119"/>
      <c r="Q13" s="119"/>
      <c r="R13" s="119" t="s">
        <v>126</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9" t="s">
        <v>3036</v>
      </c>
      <c r="D14" s="157"/>
      <c r="E14" s="148">
        <v>72.569999999999993</v>
      </c>
      <c r="F14" s="176"/>
      <c r="G14" s="176"/>
      <c r="H14" s="173"/>
      <c r="I14" s="119"/>
      <c r="J14" s="119"/>
      <c r="K14" s="119"/>
      <c r="L14" s="119"/>
      <c r="M14" s="119"/>
      <c r="N14" s="119"/>
      <c r="O14" s="119"/>
      <c r="P14" s="119"/>
      <c r="Q14" s="119"/>
      <c r="R14" s="119" t="s">
        <v>128</v>
      </c>
      <c r="S14" s="119">
        <v>0</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9" t="s">
        <v>3037</v>
      </c>
      <c r="D15" s="157"/>
      <c r="E15" s="148">
        <v>136.5</v>
      </c>
      <c r="F15" s="176"/>
      <c r="G15" s="176"/>
      <c r="H15" s="173"/>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31">
        <v>6</v>
      </c>
      <c r="B16" s="132" t="s">
        <v>3038</v>
      </c>
      <c r="C16" s="183" t="s">
        <v>1703</v>
      </c>
      <c r="D16" s="227" t="s">
        <v>0</v>
      </c>
      <c r="E16" s="178">
        <v>1.95</v>
      </c>
      <c r="F16" s="178"/>
      <c r="G16" s="178">
        <f>ROUND(E16*F16,2)</f>
        <v>0</v>
      </c>
      <c r="H16" s="175"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18">
      <c r="A17" s="6"/>
      <c r="B17" s="7" t="s">
        <v>186</v>
      </c>
      <c r="C17" s="144" t="s">
        <v>186</v>
      </c>
      <c r="D17" s="9"/>
      <c r="E17" s="151"/>
      <c r="F17" s="6"/>
      <c r="G17" s="6"/>
      <c r="H17" s="9"/>
      <c r="P17">
        <v>15</v>
      </c>
      <c r="Q17">
        <v>21</v>
      </c>
    </row>
    <row r="18" spans="1:18">
      <c r="A18" s="228"/>
      <c r="B18" s="229" t="s">
        <v>27</v>
      </c>
      <c r="C18" s="230" t="s">
        <v>186</v>
      </c>
      <c r="D18" s="231"/>
      <c r="E18" s="232"/>
      <c r="F18" s="233"/>
      <c r="G18" s="234">
        <f>G8</f>
        <v>0</v>
      </c>
      <c r="H18" s="9"/>
      <c r="P18" t="e">
        <f>SUMIF(#REF!,P17,G7:G16)</f>
        <v>#REF!</v>
      </c>
      <c r="Q18" t="e">
        <f>SUMIF(#REF!,Q17,G7:G16)</f>
        <v>#REF!</v>
      </c>
      <c r="R18" t="s">
        <v>1414</v>
      </c>
    </row>
  </sheetData>
  <sheetProtection password="CCE1" sheet="1" objects="1" scenarios="1"/>
  <protectedRanges>
    <protectedRange sqref="F9:F16"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dimension ref="A1:AU62"/>
  <sheetViews>
    <sheetView view="pageBreakPreview" zoomScale="60" zoomScaleNormal="100" workbookViewId="0">
      <selection activeCell="J35" sqref="J35"/>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236" t="s">
        <v>107</v>
      </c>
      <c r="B2" s="237"/>
      <c r="C2" s="419" t="s">
        <v>1415</v>
      </c>
      <c r="D2" s="420"/>
      <c r="E2" s="420"/>
      <c r="F2" s="420"/>
      <c r="G2" s="421"/>
      <c r="R2" t="s">
        <v>109</v>
      </c>
    </row>
    <row r="3" spans="1:47" ht="24.95" customHeight="1">
      <c r="A3" s="236" t="s">
        <v>7</v>
      </c>
      <c r="B3" s="237"/>
      <c r="C3" s="419" t="s">
        <v>3039</v>
      </c>
      <c r="D3" s="420"/>
      <c r="E3" s="420"/>
      <c r="F3" s="420"/>
      <c r="G3" s="421"/>
      <c r="R3" t="s">
        <v>110</v>
      </c>
    </row>
    <row r="4" spans="1:47" ht="24.95" customHeight="1">
      <c r="A4" s="236" t="s">
        <v>8</v>
      </c>
      <c r="B4" s="237"/>
      <c r="C4" s="419" t="s">
        <v>3025</v>
      </c>
      <c r="D4" s="420"/>
      <c r="E4" s="420"/>
      <c r="F4" s="420"/>
      <c r="G4" s="421"/>
      <c r="R4" t="s">
        <v>111</v>
      </c>
    </row>
    <row r="5" spans="1:47">
      <c r="A5" s="238" t="s">
        <v>112</v>
      </c>
      <c r="B5" s="168"/>
      <c r="C5" s="168"/>
      <c r="D5" s="153"/>
      <c r="E5" s="146"/>
      <c r="F5" s="116"/>
      <c r="G5" s="226"/>
      <c r="R5" t="s">
        <v>113</v>
      </c>
    </row>
    <row r="7" spans="1:47" ht="25.5">
      <c r="A7" s="239" t="s">
        <v>114</v>
      </c>
      <c r="B7" s="240" t="s">
        <v>115</v>
      </c>
      <c r="C7" s="240" t="s">
        <v>116</v>
      </c>
      <c r="D7" s="185" t="s">
        <v>117</v>
      </c>
      <c r="E7" s="184" t="s">
        <v>118</v>
      </c>
      <c r="F7" s="118" t="s">
        <v>119</v>
      </c>
      <c r="G7" s="181" t="s">
        <v>27</v>
      </c>
      <c r="H7" s="171" t="s">
        <v>120</v>
      </c>
    </row>
    <row r="8" spans="1:47">
      <c r="A8" s="127" t="s">
        <v>121</v>
      </c>
      <c r="B8" s="128" t="s">
        <v>45</v>
      </c>
      <c r="C8" s="129" t="s">
        <v>46</v>
      </c>
      <c r="D8" s="155"/>
      <c r="E8" s="130"/>
      <c r="F8" s="130"/>
      <c r="G8" s="130">
        <f>SUMIF(R9:R12,"&lt;&gt;NOR",G9:G12)</f>
        <v>0</v>
      </c>
      <c r="H8" s="172"/>
      <c r="R8" t="s">
        <v>122</v>
      </c>
    </row>
    <row r="9" spans="1:47" outlineLevel="1">
      <c r="A9" s="120">
        <v>1</v>
      </c>
      <c r="B9" s="122" t="s">
        <v>177</v>
      </c>
      <c r="C9" s="138" t="s">
        <v>178</v>
      </c>
      <c r="D9" s="156" t="s">
        <v>179</v>
      </c>
      <c r="E9" s="176">
        <v>284.71000000000004</v>
      </c>
      <c r="F9" s="176"/>
      <c r="G9" s="176">
        <f>ROUND(E9*F9,2)</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9" t="s">
        <v>3040</v>
      </c>
      <c r="D10" s="157"/>
      <c r="E10" s="148">
        <v>94.59</v>
      </c>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20"/>
      <c r="B11" s="122"/>
      <c r="C11" s="139" t="s">
        <v>3041</v>
      </c>
      <c r="D11" s="157"/>
      <c r="E11" s="148">
        <v>103</v>
      </c>
      <c r="F11" s="176"/>
      <c r="G11" s="176"/>
      <c r="H11" s="173"/>
      <c r="I11" s="119"/>
      <c r="J11" s="119"/>
      <c r="K11" s="119"/>
      <c r="L11" s="119"/>
      <c r="M11" s="119"/>
      <c r="N11" s="119"/>
      <c r="O11" s="119"/>
      <c r="P11" s="119"/>
      <c r="Q11" s="119"/>
      <c r="R11" s="119" t="s">
        <v>128</v>
      </c>
      <c r="S11" s="119">
        <v>0</v>
      </c>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c r="B12" s="122"/>
      <c r="C12" s="139" t="s">
        <v>3042</v>
      </c>
      <c r="D12" s="157"/>
      <c r="E12" s="148">
        <v>87.12</v>
      </c>
      <c r="F12" s="176"/>
      <c r="G12" s="176"/>
      <c r="H12" s="173"/>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c r="A13" s="121" t="s">
        <v>121</v>
      </c>
      <c r="B13" s="123" t="s">
        <v>55</v>
      </c>
      <c r="C13" s="140" t="s">
        <v>56</v>
      </c>
      <c r="D13" s="158"/>
      <c r="E13" s="177"/>
      <c r="F13" s="177"/>
      <c r="G13" s="177">
        <f>SUMIF(R14:R26,"&lt;&gt;NOR",G14:G26)</f>
        <v>0</v>
      </c>
      <c r="H13" s="174"/>
      <c r="R13" t="s">
        <v>122</v>
      </c>
    </row>
    <row r="14" spans="1:47" ht="22.5" outlineLevel="1">
      <c r="A14" s="120">
        <v>2</v>
      </c>
      <c r="B14" s="122" t="s">
        <v>3043</v>
      </c>
      <c r="C14" s="138" t="s">
        <v>3044</v>
      </c>
      <c r="D14" s="156" t="s">
        <v>179</v>
      </c>
      <c r="E14" s="176">
        <v>94.59</v>
      </c>
      <c r="F14" s="176"/>
      <c r="G14" s="176">
        <f>ROUND(E14*F14,2)</f>
        <v>0</v>
      </c>
      <c r="H14" s="173" t="s">
        <v>1522</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c r="C15" s="139" t="s">
        <v>3040</v>
      </c>
      <c r="D15" s="157"/>
      <c r="E15" s="148">
        <v>94.59</v>
      </c>
      <c r="F15" s="176"/>
      <c r="G15" s="176"/>
      <c r="H15" s="173"/>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22.5" outlineLevel="1">
      <c r="A16" s="120">
        <v>3</v>
      </c>
      <c r="B16" s="122" t="s">
        <v>3045</v>
      </c>
      <c r="C16" s="138" t="s">
        <v>3046</v>
      </c>
      <c r="D16" s="156" t="s">
        <v>179</v>
      </c>
      <c r="E16" s="176">
        <v>190.12</v>
      </c>
      <c r="F16" s="176"/>
      <c r="G16" s="176">
        <f>ROUND(E16*F16,2)</f>
        <v>0</v>
      </c>
      <c r="H16" s="173" t="s">
        <v>1522</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9" t="s">
        <v>3041</v>
      </c>
      <c r="D17" s="157"/>
      <c r="E17" s="148">
        <v>103</v>
      </c>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c r="C18" s="139" t="s">
        <v>3042</v>
      </c>
      <c r="D18" s="157"/>
      <c r="E18" s="148">
        <v>87.12</v>
      </c>
      <c r="F18" s="176"/>
      <c r="G18" s="176"/>
      <c r="H18" s="173"/>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4</v>
      </c>
      <c r="B19" s="122" t="s">
        <v>3047</v>
      </c>
      <c r="C19" s="138" t="s">
        <v>3048</v>
      </c>
      <c r="D19" s="156" t="s">
        <v>179</v>
      </c>
      <c r="E19" s="176">
        <v>284.71000000000004</v>
      </c>
      <c r="F19" s="176"/>
      <c r="G19" s="176">
        <f>ROUND(E19*F19,2)</f>
        <v>0</v>
      </c>
      <c r="H19" s="173" t="s">
        <v>1522</v>
      </c>
      <c r="I19" s="119"/>
      <c r="J19" s="119"/>
      <c r="K19" s="119"/>
      <c r="L19" s="119"/>
      <c r="M19" s="119"/>
      <c r="N19" s="119"/>
      <c r="O19" s="119"/>
      <c r="P19" s="119"/>
      <c r="Q19" s="119"/>
      <c r="R19" s="119" t="s">
        <v>126</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c r="C20" s="139" t="s">
        <v>3040</v>
      </c>
      <c r="D20" s="157"/>
      <c r="E20" s="148">
        <v>94.59</v>
      </c>
      <c r="F20" s="176"/>
      <c r="G20" s="176"/>
      <c r="H20" s="173"/>
      <c r="I20" s="119"/>
      <c r="J20" s="119"/>
      <c r="K20" s="119"/>
      <c r="L20" s="119"/>
      <c r="M20" s="119"/>
      <c r="N20" s="119"/>
      <c r="O20" s="119"/>
      <c r="P20" s="119"/>
      <c r="Q20" s="119"/>
      <c r="R20" s="119" t="s">
        <v>128</v>
      </c>
      <c r="S20" s="119">
        <v>0</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9" t="s">
        <v>3041</v>
      </c>
      <c r="D21" s="157"/>
      <c r="E21" s="148">
        <v>103</v>
      </c>
      <c r="F21" s="176"/>
      <c r="G21" s="176"/>
      <c r="H21" s="173"/>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c r="C22" s="139" t="s">
        <v>3042</v>
      </c>
      <c r="D22" s="157"/>
      <c r="E22" s="148">
        <v>87.12</v>
      </c>
      <c r="F22" s="176"/>
      <c r="G22" s="176"/>
      <c r="H22" s="173"/>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v>5</v>
      </c>
      <c r="B23" s="122" t="s">
        <v>3049</v>
      </c>
      <c r="C23" s="138" t="s">
        <v>3050</v>
      </c>
      <c r="D23" s="156" t="s">
        <v>179</v>
      </c>
      <c r="E23" s="176">
        <v>284.71000000000004</v>
      </c>
      <c r="F23" s="176"/>
      <c r="G23" s="176">
        <f>ROUND(E23*F23,2)</f>
        <v>0</v>
      </c>
      <c r="H23" s="173" t="s">
        <v>1522</v>
      </c>
      <c r="I23" s="119"/>
      <c r="J23" s="119"/>
      <c r="K23" s="119"/>
      <c r="L23" s="119"/>
      <c r="M23" s="119"/>
      <c r="N23" s="119"/>
      <c r="O23" s="119"/>
      <c r="P23" s="119"/>
      <c r="Q23" s="119"/>
      <c r="R23" s="119" t="s">
        <v>126</v>
      </c>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c r="B24" s="122"/>
      <c r="C24" s="139" t="s">
        <v>3040</v>
      </c>
      <c r="D24" s="157"/>
      <c r="E24" s="148">
        <v>94.59</v>
      </c>
      <c r="F24" s="176"/>
      <c r="G24" s="176"/>
      <c r="H24" s="173"/>
      <c r="I24" s="119"/>
      <c r="J24" s="119"/>
      <c r="K24" s="119"/>
      <c r="L24" s="119"/>
      <c r="M24" s="119"/>
      <c r="N24" s="119"/>
      <c r="O24" s="119"/>
      <c r="P24" s="119"/>
      <c r="Q24" s="119"/>
      <c r="R24" s="119" t="s">
        <v>128</v>
      </c>
      <c r="S24" s="119">
        <v>0</v>
      </c>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139" t="s">
        <v>3041</v>
      </c>
      <c r="D25" s="157"/>
      <c r="E25" s="148">
        <v>103</v>
      </c>
      <c r="F25" s="176"/>
      <c r="G25" s="176"/>
      <c r="H25" s="173"/>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9" t="s">
        <v>3042</v>
      </c>
      <c r="D26" s="157"/>
      <c r="E26" s="148">
        <v>87.12</v>
      </c>
      <c r="F26" s="176"/>
      <c r="G26" s="176"/>
      <c r="H26" s="173"/>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c r="A27" s="121" t="s">
        <v>121</v>
      </c>
      <c r="B27" s="123" t="s">
        <v>61</v>
      </c>
      <c r="C27" s="140" t="s">
        <v>62</v>
      </c>
      <c r="D27" s="158"/>
      <c r="E27" s="177"/>
      <c r="F27" s="177"/>
      <c r="G27" s="177">
        <f>SUMIF(R28:R42,"&lt;&gt;NOR",G28:G42)</f>
        <v>0</v>
      </c>
      <c r="H27" s="174"/>
      <c r="R27" t="s">
        <v>122</v>
      </c>
    </row>
    <row r="28" spans="1:47" outlineLevel="1">
      <c r="A28" s="120">
        <v>6</v>
      </c>
      <c r="B28" s="122" t="s">
        <v>3051</v>
      </c>
      <c r="C28" s="138" t="s">
        <v>3052</v>
      </c>
      <c r="D28" s="156" t="s">
        <v>131</v>
      </c>
      <c r="E28" s="176">
        <v>53.1584</v>
      </c>
      <c r="F28" s="176"/>
      <c r="G28" s="176">
        <f>ROUND(E28*F28,2)</f>
        <v>0</v>
      </c>
      <c r="H28" s="173" t="s">
        <v>1523</v>
      </c>
      <c r="I28" s="119"/>
      <c r="J28" s="119"/>
      <c r="K28" s="119"/>
      <c r="L28" s="119"/>
      <c r="M28" s="119"/>
      <c r="N28" s="119"/>
      <c r="O28" s="119"/>
      <c r="P28" s="119"/>
      <c r="Q28" s="119"/>
      <c r="R28" s="119" t="s">
        <v>126</v>
      </c>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139" t="s">
        <v>3053</v>
      </c>
      <c r="D29" s="157"/>
      <c r="E29" s="148">
        <v>15.134399999999999</v>
      </c>
      <c r="F29" s="176"/>
      <c r="G29" s="176"/>
      <c r="H29" s="173"/>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139" t="s">
        <v>3054</v>
      </c>
      <c r="D30" s="157"/>
      <c r="E30" s="148">
        <v>20.6</v>
      </c>
      <c r="F30" s="176"/>
      <c r="G30" s="176"/>
      <c r="H30" s="173"/>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139" t="s">
        <v>3055</v>
      </c>
      <c r="D31" s="157"/>
      <c r="E31" s="148">
        <v>17.423999999999999</v>
      </c>
      <c r="F31" s="176"/>
      <c r="G31" s="176"/>
      <c r="H31" s="173"/>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7</v>
      </c>
      <c r="B32" s="122" t="s">
        <v>3056</v>
      </c>
      <c r="C32" s="138" t="s">
        <v>3057</v>
      </c>
      <c r="D32" s="156" t="s">
        <v>131</v>
      </c>
      <c r="E32" s="176">
        <v>53.1584</v>
      </c>
      <c r="F32" s="176"/>
      <c r="G32" s="176">
        <f>ROUND(E32*F32,2)</f>
        <v>0</v>
      </c>
      <c r="H32" s="173" t="s">
        <v>1523</v>
      </c>
      <c r="I32" s="119"/>
      <c r="J32" s="119"/>
      <c r="K32" s="119"/>
      <c r="L32" s="119"/>
      <c r="M32" s="119"/>
      <c r="N32" s="119"/>
      <c r="O32" s="119"/>
      <c r="P32" s="119"/>
      <c r="Q32" s="119"/>
      <c r="R32" s="119" t="s">
        <v>126</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3053</v>
      </c>
      <c r="D33" s="157"/>
      <c r="E33" s="148">
        <v>15.134399999999999</v>
      </c>
      <c r="F33" s="176"/>
      <c r="G33" s="176"/>
      <c r="H33" s="173"/>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139" t="s">
        <v>3054</v>
      </c>
      <c r="D34" s="157"/>
      <c r="E34" s="148">
        <v>20.6</v>
      </c>
      <c r="F34" s="176"/>
      <c r="G34" s="176"/>
      <c r="H34" s="173"/>
      <c r="I34" s="119"/>
      <c r="J34" s="119"/>
      <c r="K34" s="119"/>
      <c r="L34" s="119"/>
      <c r="M34" s="119"/>
      <c r="N34" s="119"/>
      <c r="O34" s="119"/>
      <c r="P34" s="119"/>
      <c r="Q34" s="119"/>
      <c r="R34" s="119" t="s">
        <v>128</v>
      </c>
      <c r="S34" s="119">
        <v>0</v>
      </c>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139" t="s">
        <v>3055</v>
      </c>
      <c r="D35" s="157"/>
      <c r="E35" s="148">
        <v>17.423999999999999</v>
      </c>
      <c r="F35" s="176"/>
      <c r="G35" s="176"/>
      <c r="H35" s="173"/>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ht="22.5" outlineLevel="1">
      <c r="A36" s="120">
        <v>8</v>
      </c>
      <c r="B36" s="122" t="s">
        <v>3058</v>
      </c>
      <c r="C36" s="138" t="s">
        <v>3059</v>
      </c>
      <c r="D36" s="156" t="s">
        <v>207</v>
      </c>
      <c r="E36" s="176">
        <v>1.6911774000000002</v>
      </c>
      <c r="F36" s="176"/>
      <c r="G36" s="176">
        <f>ROUND(E36*F36,2)</f>
        <v>0</v>
      </c>
      <c r="H36" s="173" t="s">
        <v>1523</v>
      </c>
      <c r="I36" s="119"/>
      <c r="J36" s="119"/>
      <c r="K36" s="119"/>
      <c r="L36" s="119"/>
      <c r="M36" s="119"/>
      <c r="N36" s="119"/>
      <c r="O36" s="119"/>
      <c r="P36" s="119"/>
      <c r="Q36" s="119"/>
      <c r="R36" s="119" t="s">
        <v>126</v>
      </c>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41" t="s">
        <v>209</v>
      </c>
      <c r="D37" s="159"/>
      <c r="E37" s="149"/>
      <c r="F37" s="176"/>
      <c r="G37" s="176"/>
      <c r="H37" s="173"/>
      <c r="I37" s="119"/>
      <c r="J37" s="119"/>
      <c r="K37" s="119"/>
      <c r="L37" s="119"/>
      <c r="M37" s="119"/>
      <c r="N37" s="119"/>
      <c r="O37" s="119"/>
      <c r="P37" s="119"/>
      <c r="Q37" s="119"/>
      <c r="R37" s="119" t="s">
        <v>128</v>
      </c>
      <c r="S37" s="119">
        <v>2</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c r="C38" s="142" t="s">
        <v>3060</v>
      </c>
      <c r="D38" s="159"/>
      <c r="E38" s="149">
        <v>94.59</v>
      </c>
      <c r="F38" s="176"/>
      <c r="G38" s="176"/>
      <c r="H38" s="173"/>
      <c r="I38" s="119"/>
      <c r="J38" s="119"/>
      <c r="K38" s="119"/>
      <c r="L38" s="119"/>
      <c r="M38" s="119"/>
      <c r="N38" s="119"/>
      <c r="O38" s="119"/>
      <c r="P38" s="119"/>
      <c r="Q38" s="119"/>
      <c r="R38" s="119" t="s">
        <v>128</v>
      </c>
      <c r="S38" s="119">
        <v>2</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c r="B39" s="122"/>
      <c r="C39" s="142" t="s">
        <v>3061</v>
      </c>
      <c r="D39" s="159"/>
      <c r="E39" s="149">
        <v>103</v>
      </c>
      <c r="F39" s="176"/>
      <c r="G39" s="176"/>
      <c r="H39" s="173"/>
      <c r="I39" s="119"/>
      <c r="J39" s="119"/>
      <c r="K39" s="119"/>
      <c r="L39" s="119"/>
      <c r="M39" s="119"/>
      <c r="N39" s="119"/>
      <c r="O39" s="119"/>
      <c r="P39" s="119"/>
      <c r="Q39" s="119"/>
      <c r="R39" s="119" t="s">
        <v>128</v>
      </c>
      <c r="S39" s="119">
        <v>2</v>
      </c>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42" t="s">
        <v>3062</v>
      </c>
      <c r="D40" s="159"/>
      <c r="E40" s="149">
        <v>87.12</v>
      </c>
      <c r="F40" s="176"/>
      <c r="G40" s="176"/>
      <c r="H40" s="173"/>
      <c r="I40" s="119"/>
      <c r="J40" s="119"/>
      <c r="K40" s="119"/>
      <c r="L40" s="119"/>
      <c r="M40" s="119"/>
      <c r="N40" s="119"/>
      <c r="O40" s="119"/>
      <c r="P40" s="119"/>
      <c r="Q40" s="119"/>
      <c r="R40" s="119" t="s">
        <v>128</v>
      </c>
      <c r="S40" s="119">
        <v>2</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141" t="s">
        <v>214</v>
      </c>
      <c r="D41" s="159"/>
      <c r="E41" s="149"/>
      <c r="F41" s="176"/>
      <c r="G41" s="176"/>
      <c r="H41" s="173"/>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139" t="s">
        <v>3063</v>
      </c>
      <c r="D42" s="157"/>
      <c r="E42" s="148">
        <v>1.6911773999999999</v>
      </c>
      <c r="F42" s="176"/>
      <c r="G42" s="176"/>
      <c r="H42" s="173"/>
      <c r="I42" s="119"/>
      <c r="J42" s="119"/>
      <c r="K42" s="119"/>
      <c r="L42" s="119"/>
      <c r="M42" s="119"/>
      <c r="N42" s="119"/>
      <c r="O42" s="119"/>
      <c r="P42" s="119"/>
      <c r="Q42" s="119"/>
      <c r="R42" s="119" t="s">
        <v>128</v>
      </c>
      <c r="S42" s="119">
        <v>0</v>
      </c>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c r="A43" s="121" t="s">
        <v>121</v>
      </c>
      <c r="B43" s="123" t="s">
        <v>71</v>
      </c>
      <c r="C43" s="140" t="s">
        <v>72</v>
      </c>
      <c r="D43" s="158"/>
      <c r="E43" s="177"/>
      <c r="F43" s="177"/>
      <c r="G43" s="177">
        <f>SUMIF(R44:R45,"&lt;&gt;NOR",G44:G45)</f>
        <v>0</v>
      </c>
      <c r="H43" s="174"/>
      <c r="R43" t="s">
        <v>122</v>
      </c>
    </row>
    <row r="44" spans="1:47" outlineLevel="1">
      <c r="A44" s="120">
        <v>9</v>
      </c>
      <c r="B44" s="122" t="s">
        <v>3064</v>
      </c>
      <c r="C44" s="138" t="s">
        <v>3065</v>
      </c>
      <c r="D44" s="156" t="s">
        <v>207</v>
      </c>
      <c r="E44" s="176">
        <v>310.16000000000003</v>
      </c>
      <c r="F44" s="176"/>
      <c r="G44" s="176">
        <f>ROUND(E44*F44,2)</f>
        <v>0</v>
      </c>
      <c r="H44" s="173" t="s">
        <v>1523</v>
      </c>
      <c r="I44" s="119"/>
      <c r="J44" s="119"/>
      <c r="K44" s="119"/>
      <c r="L44" s="119"/>
      <c r="M44" s="119"/>
      <c r="N44" s="119"/>
      <c r="O44" s="119"/>
      <c r="P44" s="119"/>
      <c r="Q44" s="119"/>
      <c r="R44" s="119" t="s">
        <v>126</v>
      </c>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c r="B45" s="122"/>
      <c r="C45" s="139" t="s">
        <v>3066</v>
      </c>
      <c r="D45" s="157"/>
      <c r="E45" s="148">
        <v>310.16000000000003</v>
      </c>
      <c r="F45" s="176"/>
      <c r="G45" s="176"/>
      <c r="H45" s="173"/>
      <c r="I45" s="119"/>
      <c r="J45" s="119"/>
      <c r="K45" s="119"/>
      <c r="L45" s="119"/>
      <c r="M45" s="119"/>
      <c r="N45" s="119"/>
      <c r="O45" s="119"/>
      <c r="P45" s="119"/>
      <c r="Q45" s="119"/>
      <c r="R45" s="119" t="s">
        <v>128</v>
      </c>
      <c r="S45" s="119">
        <v>0</v>
      </c>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c r="A46" s="121" t="s">
        <v>121</v>
      </c>
      <c r="B46" s="123" t="s">
        <v>87</v>
      </c>
      <c r="C46" s="140" t="s">
        <v>88</v>
      </c>
      <c r="D46" s="158"/>
      <c r="E46" s="177"/>
      <c r="F46" s="177"/>
      <c r="G46" s="177">
        <f>SUMIF(R47:R60,"&lt;&gt;NOR",G47:G60)</f>
        <v>0</v>
      </c>
      <c r="H46" s="174"/>
      <c r="R46" t="s">
        <v>122</v>
      </c>
    </row>
    <row r="47" spans="1:47" ht="22.5" outlineLevel="1">
      <c r="A47" s="120">
        <v>10</v>
      </c>
      <c r="B47" s="122" t="s">
        <v>3067</v>
      </c>
      <c r="C47" s="138" t="s">
        <v>3068</v>
      </c>
      <c r="D47" s="156" t="s">
        <v>125</v>
      </c>
      <c r="E47" s="176">
        <v>1</v>
      </c>
      <c r="F47" s="176"/>
      <c r="G47" s="176">
        <f t="shared" ref="G47:G60" si="0">ROUND(E47*F47,2)</f>
        <v>0</v>
      </c>
      <c r="H47" s="173" t="s">
        <v>1522</v>
      </c>
      <c r="I47" s="119"/>
      <c r="J47" s="119"/>
      <c r="K47" s="119"/>
      <c r="L47" s="119"/>
      <c r="M47" s="119"/>
      <c r="N47" s="119"/>
      <c r="O47" s="119"/>
      <c r="P47" s="119"/>
      <c r="Q47" s="119"/>
      <c r="R47" s="119" t="s">
        <v>126</v>
      </c>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ht="22.5" outlineLevel="1">
      <c r="A48" s="120">
        <v>11</v>
      </c>
      <c r="B48" s="122" t="s">
        <v>3069</v>
      </c>
      <c r="C48" s="138" t="s">
        <v>3070</v>
      </c>
      <c r="D48" s="156" t="s">
        <v>125</v>
      </c>
      <c r="E48" s="176">
        <v>1</v>
      </c>
      <c r="F48" s="176"/>
      <c r="G48" s="176">
        <f t="shared" si="0"/>
        <v>0</v>
      </c>
      <c r="H48" s="173" t="s">
        <v>1522</v>
      </c>
      <c r="I48" s="119"/>
      <c r="J48" s="119"/>
      <c r="K48" s="119"/>
      <c r="L48" s="119"/>
      <c r="M48" s="119"/>
      <c r="N48" s="119"/>
      <c r="O48" s="119"/>
      <c r="P48" s="119"/>
      <c r="Q48" s="119"/>
      <c r="R48" s="119" t="s">
        <v>126</v>
      </c>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ht="22.5" outlineLevel="1">
      <c r="A49" s="120">
        <v>12</v>
      </c>
      <c r="B49" s="122" t="s">
        <v>3071</v>
      </c>
      <c r="C49" s="138" t="s">
        <v>3072</v>
      </c>
      <c r="D49" s="156" t="s">
        <v>125</v>
      </c>
      <c r="E49" s="176">
        <v>1</v>
      </c>
      <c r="F49" s="176"/>
      <c r="G49" s="176">
        <f t="shared" si="0"/>
        <v>0</v>
      </c>
      <c r="H49" s="173" t="s">
        <v>1522</v>
      </c>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ht="22.5" outlineLevel="1">
      <c r="A50" s="120">
        <v>13</v>
      </c>
      <c r="B50" s="122" t="s">
        <v>3073</v>
      </c>
      <c r="C50" s="138" t="s">
        <v>3074</v>
      </c>
      <c r="D50" s="156" t="s">
        <v>125</v>
      </c>
      <c r="E50" s="176">
        <v>1</v>
      </c>
      <c r="F50" s="176"/>
      <c r="G50" s="176">
        <f t="shared" si="0"/>
        <v>0</v>
      </c>
      <c r="H50" s="173" t="s">
        <v>1522</v>
      </c>
      <c r="I50" s="119"/>
      <c r="J50" s="119"/>
      <c r="K50" s="119"/>
      <c r="L50" s="119"/>
      <c r="M50" s="119"/>
      <c r="N50" s="119"/>
      <c r="O50" s="119"/>
      <c r="P50" s="119"/>
      <c r="Q50" s="119"/>
      <c r="R50" s="119" t="s">
        <v>126</v>
      </c>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ht="22.5" outlineLevel="1">
      <c r="A51" s="120">
        <v>14</v>
      </c>
      <c r="B51" s="122" t="s">
        <v>3075</v>
      </c>
      <c r="C51" s="138" t="s">
        <v>3076</v>
      </c>
      <c r="D51" s="156" t="s">
        <v>125</v>
      </c>
      <c r="E51" s="176">
        <v>3</v>
      </c>
      <c r="F51" s="176"/>
      <c r="G51" s="176">
        <f t="shared" si="0"/>
        <v>0</v>
      </c>
      <c r="H51" s="173" t="s">
        <v>1522</v>
      </c>
      <c r="I51" s="119"/>
      <c r="J51" s="119"/>
      <c r="K51" s="119"/>
      <c r="L51" s="119"/>
      <c r="M51" s="119"/>
      <c r="N51" s="119"/>
      <c r="O51" s="119"/>
      <c r="P51" s="119"/>
      <c r="Q51" s="119"/>
      <c r="R51" s="119" t="s">
        <v>126</v>
      </c>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ht="22.5" outlineLevel="1">
      <c r="A52" s="120">
        <v>15</v>
      </c>
      <c r="B52" s="122" t="s">
        <v>3077</v>
      </c>
      <c r="C52" s="138" t="s">
        <v>3078</v>
      </c>
      <c r="D52" s="156" t="s">
        <v>125</v>
      </c>
      <c r="E52" s="176">
        <v>3</v>
      </c>
      <c r="F52" s="176"/>
      <c r="G52" s="176">
        <f t="shared" si="0"/>
        <v>0</v>
      </c>
      <c r="H52" s="173" t="s">
        <v>1522</v>
      </c>
      <c r="I52" s="119"/>
      <c r="J52" s="119"/>
      <c r="K52" s="119"/>
      <c r="L52" s="119"/>
      <c r="M52" s="119"/>
      <c r="N52" s="119"/>
      <c r="O52" s="119"/>
      <c r="P52" s="119"/>
      <c r="Q52" s="119"/>
      <c r="R52" s="119" t="s">
        <v>126</v>
      </c>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ht="22.5" outlineLevel="1">
      <c r="A53" s="120">
        <v>16</v>
      </c>
      <c r="B53" s="122" t="s">
        <v>3079</v>
      </c>
      <c r="C53" s="138" t="s">
        <v>3080</v>
      </c>
      <c r="D53" s="156" t="s">
        <v>125</v>
      </c>
      <c r="E53" s="176">
        <v>3</v>
      </c>
      <c r="F53" s="176"/>
      <c r="G53" s="176">
        <f t="shared" si="0"/>
        <v>0</v>
      </c>
      <c r="H53" s="173" t="s">
        <v>1522</v>
      </c>
      <c r="I53" s="119"/>
      <c r="J53" s="119"/>
      <c r="K53" s="119"/>
      <c r="L53" s="119"/>
      <c r="M53" s="119"/>
      <c r="N53" s="119"/>
      <c r="O53" s="119"/>
      <c r="P53" s="119"/>
      <c r="Q53" s="119"/>
      <c r="R53" s="119" t="s">
        <v>126</v>
      </c>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ht="22.5" outlineLevel="1">
      <c r="A54" s="120">
        <v>17</v>
      </c>
      <c r="B54" s="122" t="s">
        <v>3081</v>
      </c>
      <c r="C54" s="138" t="s">
        <v>3082</v>
      </c>
      <c r="D54" s="156" t="s">
        <v>263</v>
      </c>
      <c r="E54" s="176">
        <v>25.87</v>
      </c>
      <c r="F54" s="176"/>
      <c r="G54" s="176">
        <f t="shared" si="0"/>
        <v>0</v>
      </c>
      <c r="H54" s="173" t="s">
        <v>1522</v>
      </c>
      <c r="I54" s="119"/>
      <c r="J54" s="119"/>
      <c r="K54" s="119"/>
      <c r="L54" s="119"/>
      <c r="M54" s="119"/>
      <c r="N54" s="119"/>
      <c r="O54" s="119"/>
      <c r="P54" s="119"/>
      <c r="Q54" s="119"/>
      <c r="R54" s="119" t="s">
        <v>126</v>
      </c>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ht="22.5" outlineLevel="1">
      <c r="A55" s="120">
        <v>18</v>
      </c>
      <c r="B55" s="122" t="s">
        <v>3083</v>
      </c>
      <c r="C55" s="138" t="s">
        <v>3084</v>
      </c>
      <c r="D55" s="156" t="s">
        <v>125</v>
      </c>
      <c r="E55" s="176">
        <v>6</v>
      </c>
      <c r="F55" s="176"/>
      <c r="G55" s="176">
        <f t="shared" si="0"/>
        <v>0</v>
      </c>
      <c r="H55" s="173" t="s">
        <v>1522</v>
      </c>
      <c r="I55" s="119"/>
      <c r="J55" s="119"/>
      <c r="K55" s="119"/>
      <c r="L55" s="119"/>
      <c r="M55" s="119"/>
      <c r="N55" s="119"/>
      <c r="O55" s="119"/>
      <c r="P55" s="119"/>
      <c r="Q55" s="119"/>
      <c r="R55" s="119" t="s">
        <v>126</v>
      </c>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ht="22.5" outlineLevel="1">
      <c r="A56" s="120">
        <v>19</v>
      </c>
      <c r="B56" s="122" t="s">
        <v>3085</v>
      </c>
      <c r="C56" s="138" t="s">
        <v>3086</v>
      </c>
      <c r="D56" s="156" t="s">
        <v>125</v>
      </c>
      <c r="E56" s="176">
        <v>3</v>
      </c>
      <c r="F56" s="176"/>
      <c r="G56" s="176">
        <f t="shared" si="0"/>
        <v>0</v>
      </c>
      <c r="H56" s="173" t="s">
        <v>1522</v>
      </c>
      <c r="I56" s="119"/>
      <c r="J56" s="119"/>
      <c r="K56" s="119"/>
      <c r="L56" s="119"/>
      <c r="M56" s="119"/>
      <c r="N56" s="119"/>
      <c r="O56" s="119"/>
      <c r="P56" s="119"/>
      <c r="Q56" s="119"/>
      <c r="R56" s="119" t="s">
        <v>126</v>
      </c>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ht="22.5" outlineLevel="1">
      <c r="A57" s="120">
        <v>20</v>
      </c>
      <c r="B57" s="122" t="s">
        <v>3087</v>
      </c>
      <c r="C57" s="138" t="s">
        <v>3088</v>
      </c>
      <c r="D57" s="156" t="s">
        <v>125</v>
      </c>
      <c r="E57" s="176">
        <v>3</v>
      </c>
      <c r="F57" s="176"/>
      <c r="G57" s="176">
        <f t="shared" si="0"/>
        <v>0</v>
      </c>
      <c r="H57" s="173" t="s">
        <v>1522</v>
      </c>
      <c r="I57" s="119"/>
      <c r="J57" s="119"/>
      <c r="K57" s="119"/>
      <c r="L57" s="119"/>
      <c r="M57" s="119"/>
      <c r="N57" s="119"/>
      <c r="O57" s="119"/>
      <c r="P57" s="119"/>
      <c r="Q57" s="119"/>
      <c r="R57" s="119" t="s">
        <v>126</v>
      </c>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ht="22.5" outlineLevel="1">
      <c r="A58" s="120">
        <v>21</v>
      </c>
      <c r="B58" s="122" t="s">
        <v>3089</v>
      </c>
      <c r="C58" s="138" t="s">
        <v>3090</v>
      </c>
      <c r="D58" s="156" t="s">
        <v>125</v>
      </c>
      <c r="E58" s="176">
        <v>2</v>
      </c>
      <c r="F58" s="176"/>
      <c r="G58" s="176">
        <f t="shared" si="0"/>
        <v>0</v>
      </c>
      <c r="H58" s="173" t="s">
        <v>1522</v>
      </c>
      <c r="I58" s="119"/>
      <c r="J58" s="119"/>
      <c r="K58" s="119"/>
      <c r="L58" s="119"/>
      <c r="M58" s="119"/>
      <c r="N58" s="119"/>
      <c r="O58" s="119"/>
      <c r="P58" s="119"/>
      <c r="Q58" s="119"/>
      <c r="R58" s="119" t="s">
        <v>126</v>
      </c>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ht="22.5" outlineLevel="1">
      <c r="A59" s="120">
        <v>22</v>
      </c>
      <c r="B59" s="122" t="s">
        <v>3091</v>
      </c>
      <c r="C59" s="138" t="s">
        <v>3092</v>
      </c>
      <c r="D59" s="156" t="s">
        <v>125</v>
      </c>
      <c r="E59" s="176">
        <v>1</v>
      </c>
      <c r="F59" s="176"/>
      <c r="G59" s="176">
        <f t="shared" si="0"/>
        <v>0</v>
      </c>
      <c r="H59" s="173" t="s">
        <v>1522</v>
      </c>
      <c r="I59" s="119"/>
      <c r="J59" s="119"/>
      <c r="K59" s="119"/>
      <c r="L59" s="119"/>
      <c r="M59" s="119"/>
      <c r="N59" s="119"/>
      <c r="O59" s="119"/>
      <c r="P59" s="119"/>
      <c r="Q59" s="119"/>
      <c r="R59" s="119" t="s">
        <v>126</v>
      </c>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31">
        <v>23</v>
      </c>
      <c r="B60" s="132" t="s">
        <v>3038</v>
      </c>
      <c r="C60" s="183" t="s">
        <v>1703</v>
      </c>
      <c r="D60" s="227" t="s">
        <v>0</v>
      </c>
      <c r="E60" s="178">
        <v>1.95</v>
      </c>
      <c r="F60" s="178"/>
      <c r="G60" s="178">
        <f t="shared" si="0"/>
        <v>0</v>
      </c>
      <c r="H60" s="175" t="s">
        <v>1523</v>
      </c>
      <c r="I60" s="119"/>
      <c r="J60" s="119"/>
      <c r="K60" s="119"/>
      <c r="L60" s="119"/>
      <c r="M60" s="119"/>
      <c r="N60" s="119"/>
      <c r="O60" s="119"/>
      <c r="P60" s="119"/>
      <c r="Q60" s="119"/>
      <c r="R60" s="119" t="s">
        <v>126</v>
      </c>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c r="B61" s="7" t="s">
        <v>186</v>
      </c>
      <c r="C61" s="144" t="s">
        <v>186</v>
      </c>
      <c r="D61" s="9"/>
      <c r="E61" s="151"/>
      <c r="F61" s="6"/>
      <c r="G61" s="6"/>
      <c r="H61" s="9"/>
      <c r="P61">
        <v>15</v>
      </c>
      <c r="Q61">
        <v>21</v>
      </c>
    </row>
    <row r="62" spans="1:47">
      <c r="A62" s="228"/>
      <c r="B62" s="229" t="s">
        <v>27</v>
      </c>
      <c r="C62" s="230" t="s">
        <v>186</v>
      </c>
      <c r="D62" s="231"/>
      <c r="E62" s="232"/>
      <c r="F62" s="233"/>
      <c r="G62" s="234">
        <f>G8+G13+G27+G43+G46</f>
        <v>0</v>
      </c>
      <c r="H62" s="9"/>
      <c r="P62" t="e">
        <f>SUMIF(#REF!,P61,G7:G60)</f>
        <v>#REF!</v>
      </c>
      <c r="Q62" t="e">
        <f>SUMIF(#REF!,Q61,G7:G60)</f>
        <v>#REF!</v>
      </c>
      <c r="R62" t="s">
        <v>1414</v>
      </c>
    </row>
  </sheetData>
  <sheetProtection password="CCE1" sheet="1" objects="1" scenarios="1"/>
  <protectedRanges>
    <protectedRange sqref="F9:F60"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dimension ref="A1:AU13"/>
  <sheetViews>
    <sheetView view="pageBreakPreview" zoomScale="60" zoomScaleNormal="100" workbookViewId="0">
      <selection activeCell="F9" sqref="F9:F11"/>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222" t="s">
        <v>107</v>
      </c>
      <c r="B2" s="223"/>
      <c r="C2" s="419" t="s">
        <v>3093</v>
      </c>
      <c r="D2" s="420"/>
      <c r="E2" s="420"/>
      <c r="F2" s="420"/>
      <c r="G2" s="421"/>
      <c r="R2" t="s">
        <v>109</v>
      </c>
    </row>
    <row r="3" spans="1:47" ht="24.95" customHeight="1">
      <c r="A3" s="222" t="s">
        <v>7</v>
      </c>
      <c r="B3" s="223"/>
      <c r="C3" s="419" t="s">
        <v>3094</v>
      </c>
      <c r="D3" s="420"/>
      <c r="E3" s="420"/>
      <c r="F3" s="420"/>
      <c r="G3" s="421"/>
      <c r="R3" t="s">
        <v>110</v>
      </c>
    </row>
    <row r="4" spans="1:47" ht="24.95" customHeight="1">
      <c r="A4" s="222" t="s">
        <v>8</v>
      </c>
      <c r="B4" s="223"/>
      <c r="C4" s="419" t="s">
        <v>3025</v>
      </c>
      <c r="D4" s="420"/>
      <c r="E4" s="420"/>
      <c r="F4" s="420"/>
      <c r="G4" s="421"/>
      <c r="R4" t="s">
        <v>111</v>
      </c>
    </row>
    <row r="5" spans="1:47">
      <c r="A5" s="203" t="s">
        <v>112</v>
      </c>
      <c r="B5" s="224"/>
      <c r="C5" s="225"/>
      <c r="D5" s="153"/>
      <c r="E5" s="146"/>
      <c r="F5" s="116"/>
      <c r="G5" s="226"/>
      <c r="R5" t="s">
        <v>113</v>
      </c>
    </row>
    <row r="7" spans="1:47" ht="25.5">
      <c r="A7" s="181" t="s">
        <v>114</v>
      </c>
      <c r="B7" s="182" t="s">
        <v>115</v>
      </c>
      <c r="C7" s="182" t="s">
        <v>116</v>
      </c>
      <c r="D7" s="185" t="s">
        <v>117</v>
      </c>
      <c r="E7" s="184" t="s">
        <v>118</v>
      </c>
      <c r="F7" s="118" t="s">
        <v>119</v>
      </c>
      <c r="G7" s="181" t="s">
        <v>27</v>
      </c>
      <c r="H7" s="171" t="s">
        <v>120</v>
      </c>
    </row>
    <row r="8" spans="1:47">
      <c r="A8" s="127" t="s">
        <v>121</v>
      </c>
      <c r="B8" s="128" t="s">
        <v>87</v>
      </c>
      <c r="C8" s="129" t="s">
        <v>88</v>
      </c>
      <c r="D8" s="155"/>
      <c r="E8" s="130"/>
      <c r="F8" s="130"/>
      <c r="G8" s="130">
        <f>SUMIF(R9:R11,"&lt;&gt;NOR",G9:G11)</f>
        <v>0</v>
      </c>
      <c r="H8" s="172"/>
      <c r="R8" t="s">
        <v>122</v>
      </c>
    </row>
    <row r="9" spans="1:47" ht="22.5" outlineLevel="1">
      <c r="A9" s="120">
        <v>1</v>
      </c>
      <c r="B9" s="122" t="s">
        <v>3095</v>
      </c>
      <c r="C9" s="138" t="s">
        <v>3096</v>
      </c>
      <c r="D9" s="156" t="s">
        <v>125</v>
      </c>
      <c r="E9" s="176">
        <v>1</v>
      </c>
      <c r="F9" s="176"/>
      <c r="G9" s="176">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22.5" outlineLevel="1">
      <c r="A10" s="120">
        <v>2</v>
      </c>
      <c r="B10" s="122" t="s">
        <v>3097</v>
      </c>
      <c r="C10" s="138" t="s">
        <v>3098</v>
      </c>
      <c r="D10" s="156" t="s">
        <v>125</v>
      </c>
      <c r="E10" s="176">
        <v>4</v>
      </c>
      <c r="F10" s="176"/>
      <c r="G10" s="176">
        <f>ROUND(E10*F10,2)</f>
        <v>0</v>
      </c>
      <c r="H10" s="173" t="s">
        <v>1522</v>
      </c>
      <c r="I10" s="119"/>
      <c r="J10" s="119"/>
      <c r="K10" s="119"/>
      <c r="L10" s="119"/>
      <c r="M10" s="119"/>
      <c r="N10" s="119"/>
      <c r="O10" s="119"/>
      <c r="P10" s="119"/>
      <c r="Q10" s="119"/>
      <c r="R10" s="119" t="s">
        <v>126</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31">
        <v>3</v>
      </c>
      <c r="B11" s="132" t="s">
        <v>3038</v>
      </c>
      <c r="C11" s="183" t="s">
        <v>1703</v>
      </c>
      <c r="D11" s="227" t="s">
        <v>0</v>
      </c>
      <c r="E11" s="178">
        <v>1.95</v>
      </c>
      <c r="F11" s="178"/>
      <c r="G11" s="178">
        <f>ROUND(E11*F11,2)</f>
        <v>0</v>
      </c>
      <c r="H11" s="175" t="s">
        <v>1523</v>
      </c>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c r="A12" s="6"/>
      <c r="B12" s="7" t="s">
        <v>186</v>
      </c>
      <c r="C12" s="144" t="s">
        <v>186</v>
      </c>
      <c r="D12" s="9"/>
      <c r="E12" s="151"/>
      <c r="F12" s="6"/>
      <c r="G12" s="6"/>
      <c r="H12" s="9"/>
      <c r="P12">
        <v>15</v>
      </c>
      <c r="Q12">
        <v>21</v>
      </c>
    </row>
    <row r="13" spans="1:47">
      <c r="A13" s="228"/>
      <c r="B13" s="229" t="s">
        <v>27</v>
      </c>
      <c r="C13" s="230" t="s">
        <v>186</v>
      </c>
      <c r="D13" s="231"/>
      <c r="E13" s="232"/>
      <c r="F13" s="233"/>
      <c r="G13" s="234">
        <f>G8</f>
        <v>0</v>
      </c>
      <c r="H13" s="9"/>
      <c r="P13" t="e">
        <f>SUMIF(#REF!,P12,G7:G11)</f>
        <v>#REF!</v>
      </c>
      <c r="Q13" t="e">
        <f>SUMIF(#REF!,Q12,G7:G11)</f>
        <v>#REF!</v>
      </c>
      <c r="R13" t="s">
        <v>1414</v>
      </c>
    </row>
  </sheetData>
  <sheetProtection password="CCE1" sheet="1" objects="1" scenarios="1"/>
  <protectedRanges>
    <protectedRange sqref="F9:F11"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4.xml><?xml version="1.0" encoding="utf-8"?>
<worksheet xmlns="http://schemas.openxmlformats.org/spreadsheetml/2006/main" xmlns:r="http://schemas.openxmlformats.org/officeDocument/2006/relationships">
  <dimension ref="A1:AU77"/>
  <sheetViews>
    <sheetView view="pageBreakPreview" zoomScale="60" zoomScaleNormal="100" workbookViewId="0">
      <selection activeCell="O40" sqref="O40"/>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222" t="s">
        <v>107</v>
      </c>
      <c r="B2" s="223"/>
      <c r="C2" s="419" t="s">
        <v>1415</v>
      </c>
      <c r="D2" s="420"/>
      <c r="E2" s="420"/>
      <c r="F2" s="420"/>
      <c r="G2" s="421"/>
      <c r="R2" t="s">
        <v>109</v>
      </c>
    </row>
    <row r="3" spans="1:47" ht="24.95" customHeight="1">
      <c r="A3" s="222" t="s">
        <v>7</v>
      </c>
      <c r="B3" s="223"/>
      <c r="C3" s="419" t="s">
        <v>3462</v>
      </c>
      <c r="D3" s="420"/>
      <c r="E3" s="420"/>
      <c r="F3" s="420"/>
      <c r="G3" s="421"/>
      <c r="R3" t="s">
        <v>110</v>
      </c>
    </row>
    <row r="4" spans="1:47" ht="24.95" customHeight="1">
      <c r="A4" s="222" t="s">
        <v>8</v>
      </c>
      <c r="B4" s="223"/>
      <c r="C4" s="419" t="s">
        <v>3025</v>
      </c>
      <c r="D4" s="420"/>
      <c r="E4" s="420"/>
      <c r="F4" s="420"/>
      <c r="G4" s="421"/>
      <c r="R4" t="s">
        <v>111</v>
      </c>
    </row>
    <row r="5" spans="1:47">
      <c r="A5" s="203" t="s">
        <v>112</v>
      </c>
      <c r="B5" s="224"/>
      <c r="C5" s="225"/>
      <c r="D5" s="153"/>
      <c r="E5" s="146"/>
      <c r="F5" s="116"/>
      <c r="G5" s="226"/>
      <c r="R5" t="s">
        <v>113</v>
      </c>
    </row>
    <row r="7" spans="1:47" ht="25.5">
      <c r="A7" s="181" t="s">
        <v>114</v>
      </c>
      <c r="B7" s="182" t="s">
        <v>115</v>
      </c>
      <c r="C7" s="182" t="s">
        <v>116</v>
      </c>
      <c r="D7" s="185" t="s">
        <v>117</v>
      </c>
      <c r="E7" s="184" t="s">
        <v>118</v>
      </c>
      <c r="F7" s="118" t="s">
        <v>119</v>
      </c>
      <c r="G7" s="181" t="s">
        <v>27</v>
      </c>
      <c r="H7" s="171" t="s">
        <v>120</v>
      </c>
    </row>
    <row r="8" spans="1:47">
      <c r="A8" s="127" t="s">
        <v>121</v>
      </c>
      <c r="B8" s="128" t="s">
        <v>41</v>
      </c>
      <c r="C8" s="129" t="s">
        <v>42</v>
      </c>
      <c r="D8" s="155"/>
      <c r="E8" s="130"/>
      <c r="F8" s="130"/>
      <c r="G8" s="130">
        <f>SUMIF(R9:R14,"&lt;&gt;NOR",G9:G14)</f>
        <v>0</v>
      </c>
      <c r="H8" s="172"/>
      <c r="R8" t="s">
        <v>122</v>
      </c>
    </row>
    <row r="9" spans="1:47" outlineLevel="1">
      <c r="A9" s="120">
        <v>1</v>
      </c>
      <c r="B9" s="122" t="s">
        <v>123</v>
      </c>
      <c r="C9" s="138" t="s">
        <v>124</v>
      </c>
      <c r="D9" s="156" t="s">
        <v>125</v>
      </c>
      <c r="E9" s="176">
        <v>1</v>
      </c>
      <c r="F9" s="176"/>
      <c r="G9" s="176">
        <f>ROUND(E9*F9,2)</f>
        <v>0</v>
      </c>
      <c r="H9" s="173"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9" t="s">
        <v>127</v>
      </c>
      <c r="D10" s="157"/>
      <c r="E10" s="148">
        <v>1</v>
      </c>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20">
        <v>2</v>
      </c>
      <c r="B11" s="122" t="s">
        <v>3105</v>
      </c>
      <c r="C11" s="138" t="s">
        <v>3106</v>
      </c>
      <c r="D11" s="156" t="s">
        <v>125</v>
      </c>
      <c r="E11" s="176">
        <v>2</v>
      </c>
      <c r="F11" s="176"/>
      <c r="G11" s="176">
        <f>ROUND(E11*F11,2)</f>
        <v>0</v>
      </c>
      <c r="H11" s="173" t="s">
        <v>1522</v>
      </c>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c r="B12" s="122"/>
      <c r="C12" s="139" t="s">
        <v>3107</v>
      </c>
      <c r="D12" s="157"/>
      <c r="E12" s="148">
        <v>2</v>
      </c>
      <c r="F12" s="176"/>
      <c r="G12" s="176"/>
      <c r="H12" s="173"/>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v>3</v>
      </c>
      <c r="B13" s="122" t="s">
        <v>3108</v>
      </c>
      <c r="C13" s="138" t="s">
        <v>3109</v>
      </c>
      <c r="D13" s="156" t="s">
        <v>125</v>
      </c>
      <c r="E13" s="176">
        <v>8</v>
      </c>
      <c r="F13" s="176"/>
      <c r="G13" s="176">
        <f>ROUND(E13*F13,2)</f>
        <v>0</v>
      </c>
      <c r="H13" s="173" t="s">
        <v>1522</v>
      </c>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80" t="s">
        <v>383</v>
      </c>
      <c r="D14" s="157"/>
      <c r="E14" s="148">
        <v>8</v>
      </c>
      <c r="F14" s="176"/>
      <c r="G14" s="176"/>
      <c r="H14" s="173"/>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c r="A15" s="121" t="s">
        <v>121</v>
      </c>
      <c r="B15" s="123" t="s">
        <v>43</v>
      </c>
      <c r="C15" s="140" t="s">
        <v>44</v>
      </c>
      <c r="D15" s="158"/>
      <c r="E15" s="177"/>
      <c r="F15" s="177"/>
      <c r="G15" s="177">
        <f>SUMIF(R16:R70,"&lt;&gt;NOR",G16:G70)</f>
        <v>0</v>
      </c>
      <c r="H15" s="174"/>
      <c r="R15" t="s">
        <v>122</v>
      </c>
    </row>
    <row r="16" spans="1:47" outlineLevel="1">
      <c r="A16" s="120">
        <v>4</v>
      </c>
      <c r="B16" s="122" t="s">
        <v>3110</v>
      </c>
      <c r="C16" s="138" t="s">
        <v>3111</v>
      </c>
      <c r="D16" s="156" t="s">
        <v>131</v>
      </c>
      <c r="E16" s="176">
        <v>214.68000000000004</v>
      </c>
      <c r="F16" s="176"/>
      <c r="G16" s="176">
        <f>ROUND(E16*F16,2)</f>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c r="C17" s="139" t="s">
        <v>3112</v>
      </c>
      <c r="D17" s="157"/>
      <c r="E17" s="148"/>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c r="C18" s="139" t="s">
        <v>3113</v>
      </c>
      <c r="D18" s="157"/>
      <c r="E18" s="148">
        <v>99.8</v>
      </c>
      <c r="F18" s="176"/>
      <c r="G18" s="176"/>
      <c r="H18" s="173"/>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c r="B19" s="122"/>
      <c r="C19" s="139" t="s">
        <v>3114</v>
      </c>
      <c r="D19" s="157"/>
      <c r="E19" s="148">
        <v>47.18</v>
      </c>
      <c r="F19" s="176"/>
      <c r="G19" s="176"/>
      <c r="H19" s="173"/>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c r="C20" s="139" t="s">
        <v>3115</v>
      </c>
      <c r="D20" s="157"/>
      <c r="E20" s="148">
        <v>39.19</v>
      </c>
      <c r="F20" s="176"/>
      <c r="G20" s="176"/>
      <c r="H20" s="173"/>
      <c r="I20" s="119"/>
      <c r="J20" s="119"/>
      <c r="K20" s="119"/>
      <c r="L20" s="119"/>
      <c r="M20" s="119"/>
      <c r="N20" s="119"/>
      <c r="O20" s="119"/>
      <c r="P20" s="119"/>
      <c r="Q20" s="119"/>
      <c r="R20" s="119" t="s">
        <v>128</v>
      </c>
      <c r="S20" s="119">
        <v>0</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c r="C21" s="139" t="s">
        <v>3116</v>
      </c>
      <c r="D21" s="157"/>
      <c r="E21" s="148">
        <v>9.5</v>
      </c>
      <c r="F21" s="176"/>
      <c r="G21" s="176"/>
      <c r="H21" s="173"/>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c r="C22" s="139" t="s">
        <v>3117</v>
      </c>
      <c r="D22" s="157"/>
      <c r="E22" s="148">
        <v>10.3</v>
      </c>
      <c r="F22" s="176"/>
      <c r="G22" s="176"/>
      <c r="H22" s="173"/>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c r="B23" s="122"/>
      <c r="C23" s="139" t="s">
        <v>3118</v>
      </c>
      <c r="D23" s="157"/>
      <c r="E23" s="148">
        <v>8.7100000000000009</v>
      </c>
      <c r="F23" s="176"/>
      <c r="G23" s="176"/>
      <c r="H23" s="173"/>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5</v>
      </c>
      <c r="B24" s="122" t="s">
        <v>3119</v>
      </c>
      <c r="C24" s="138" t="s">
        <v>3120</v>
      </c>
      <c r="D24" s="156" t="s">
        <v>179</v>
      </c>
      <c r="E24" s="176">
        <v>1918</v>
      </c>
      <c r="F24" s="176"/>
      <c r="G24" s="176">
        <f>ROUND(E24*F24,2)</f>
        <v>0</v>
      </c>
      <c r="H24" s="173" t="s">
        <v>1523</v>
      </c>
      <c r="I24" s="119"/>
      <c r="J24" s="119"/>
      <c r="K24" s="119"/>
      <c r="L24" s="119"/>
      <c r="M24" s="119"/>
      <c r="N24" s="119"/>
      <c r="O24" s="119"/>
      <c r="P24" s="119"/>
      <c r="Q24" s="119"/>
      <c r="R24" s="119" t="s">
        <v>175</v>
      </c>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139" t="s">
        <v>3121</v>
      </c>
      <c r="D25" s="157"/>
      <c r="E25" s="148">
        <v>1918</v>
      </c>
      <c r="F25" s="176"/>
      <c r="G25" s="176"/>
      <c r="H25" s="173"/>
      <c r="I25" s="119"/>
      <c r="J25" s="119"/>
      <c r="K25" s="119"/>
      <c r="L25" s="119"/>
      <c r="M25" s="119"/>
      <c r="N25" s="119"/>
      <c r="O25" s="119"/>
      <c r="P25" s="119"/>
      <c r="Q25" s="119"/>
      <c r="R25" s="119" t="s">
        <v>128</v>
      </c>
      <c r="S25" s="119">
        <v>0</v>
      </c>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v>6</v>
      </c>
      <c r="B26" s="122" t="s">
        <v>3122</v>
      </c>
      <c r="C26" s="138" t="s">
        <v>3123</v>
      </c>
      <c r="D26" s="156" t="s">
        <v>131</v>
      </c>
      <c r="E26" s="176">
        <v>967.33</v>
      </c>
      <c r="F26" s="176"/>
      <c r="G26" s="176">
        <f>ROUND(E26*F26,2)</f>
        <v>0</v>
      </c>
      <c r="H26" s="173" t="s">
        <v>1523</v>
      </c>
      <c r="I26" s="119"/>
      <c r="J26" s="119"/>
      <c r="K26" s="119"/>
      <c r="L26" s="119"/>
      <c r="M26" s="119"/>
      <c r="N26" s="119"/>
      <c r="O26" s="119"/>
      <c r="P26" s="119"/>
      <c r="Q26" s="119"/>
      <c r="R26" s="119" t="s">
        <v>126</v>
      </c>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139" t="s">
        <v>3124</v>
      </c>
      <c r="D27" s="157"/>
      <c r="E27" s="148">
        <v>474.75</v>
      </c>
      <c r="F27" s="176"/>
      <c r="G27" s="176"/>
      <c r="H27" s="173"/>
      <c r="I27" s="119"/>
      <c r="J27" s="119"/>
      <c r="K27" s="119"/>
      <c r="L27" s="119"/>
      <c r="M27" s="119"/>
      <c r="N27" s="119"/>
      <c r="O27" s="119"/>
      <c r="P27" s="119"/>
      <c r="Q27" s="119"/>
      <c r="R27" s="119" t="s">
        <v>128</v>
      </c>
      <c r="S27" s="119">
        <v>0</v>
      </c>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139" t="s">
        <v>3125</v>
      </c>
      <c r="D28" s="157"/>
      <c r="E28" s="148">
        <v>47.12</v>
      </c>
      <c r="F28" s="176"/>
      <c r="G28" s="176"/>
      <c r="H28" s="173"/>
      <c r="I28" s="119"/>
      <c r="J28" s="119"/>
      <c r="K28" s="119"/>
      <c r="L28" s="119"/>
      <c r="M28" s="119"/>
      <c r="N28" s="119"/>
      <c r="O28" s="119"/>
      <c r="P28" s="119"/>
      <c r="Q28" s="119"/>
      <c r="R28" s="119" t="s">
        <v>128</v>
      </c>
      <c r="S28" s="119">
        <v>0</v>
      </c>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139" t="s">
        <v>3126</v>
      </c>
      <c r="D29" s="157"/>
      <c r="E29" s="148">
        <v>212.31</v>
      </c>
      <c r="F29" s="176"/>
      <c r="G29" s="176"/>
      <c r="H29" s="173"/>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139" t="s">
        <v>3127</v>
      </c>
      <c r="D30" s="157"/>
      <c r="E30" s="148">
        <v>137.16499999999999</v>
      </c>
      <c r="F30" s="176"/>
      <c r="G30" s="176"/>
      <c r="H30" s="173"/>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139" t="s">
        <v>3128</v>
      </c>
      <c r="D31" s="157"/>
      <c r="E31" s="148">
        <v>29.45</v>
      </c>
      <c r="F31" s="176"/>
      <c r="G31" s="176"/>
      <c r="H31" s="173"/>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139" t="s">
        <v>3129</v>
      </c>
      <c r="D32" s="157"/>
      <c r="E32" s="148">
        <v>36.049999999999997</v>
      </c>
      <c r="F32" s="176"/>
      <c r="G32" s="176"/>
      <c r="H32" s="173"/>
      <c r="I32" s="119"/>
      <c r="J32" s="119"/>
      <c r="K32" s="119"/>
      <c r="L32" s="119"/>
      <c r="M32" s="119"/>
      <c r="N32" s="119"/>
      <c r="O32" s="119"/>
      <c r="P32" s="119"/>
      <c r="Q32" s="119"/>
      <c r="R32" s="119" t="s">
        <v>128</v>
      </c>
      <c r="S32" s="119">
        <v>0</v>
      </c>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3130</v>
      </c>
      <c r="D33" s="157"/>
      <c r="E33" s="148">
        <v>30.484999999999999</v>
      </c>
      <c r="F33" s="176"/>
      <c r="G33" s="176"/>
      <c r="H33" s="173"/>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v>7</v>
      </c>
      <c r="B34" s="122" t="s">
        <v>133</v>
      </c>
      <c r="C34" s="138" t="s">
        <v>134</v>
      </c>
      <c r="D34" s="156" t="s">
        <v>131</v>
      </c>
      <c r="E34" s="176">
        <v>967.33</v>
      </c>
      <c r="F34" s="176"/>
      <c r="G34" s="176">
        <f>ROUND(E34*F34,2)</f>
        <v>0</v>
      </c>
      <c r="H34" s="173" t="s">
        <v>1523</v>
      </c>
      <c r="I34" s="119"/>
      <c r="J34" s="119"/>
      <c r="K34" s="119"/>
      <c r="L34" s="119"/>
      <c r="M34" s="119"/>
      <c r="N34" s="119"/>
      <c r="O34" s="119"/>
      <c r="P34" s="119"/>
      <c r="Q34" s="119"/>
      <c r="R34" s="119" t="s">
        <v>126</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139" t="s">
        <v>3124</v>
      </c>
      <c r="D35" s="157"/>
      <c r="E35" s="148">
        <v>474.75</v>
      </c>
      <c r="F35" s="176"/>
      <c r="G35" s="176"/>
      <c r="H35" s="173"/>
      <c r="I35" s="119"/>
      <c r="J35" s="119"/>
      <c r="K35" s="119"/>
      <c r="L35" s="119"/>
      <c r="M35" s="119"/>
      <c r="N35" s="119"/>
      <c r="O35" s="119"/>
      <c r="P35" s="119"/>
      <c r="Q35" s="119"/>
      <c r="R35" s="119" t="s">
        <v>128</v>
      </c>
      <c r="S35" s="119">
        <v>0</v>
      </c>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139" t="s">
        <v>3125</v>
      </c>
      <c r="D36" s="157"/>
      <c r="E36" s="148">
        <v>47.12</v>
      </c>
      <c r="F36" s="176"/>
      <c r="G36" s="176"/>
      <c r="H36" s="173"/>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39" t="s">
        <v>3126</v>
      </c>
      <c r="D37" s="157"/>
      <c r="E37" s="148">
        <v>212.31</v>
      </c>
      <c r="F37" s="176"/>
      <c r="G37" s="176"/>
      <c r="H37" s="173"/>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c r="C38" s="139" t="s">
        <v>3127</v>
      </c>
      <c r="D38" s="157"/>
      <c r="E38" s="148">
        <v>137.16499999999999</v>
      </c>
      <c r="F38" s="176"/>
      <c r="G38" s="176"/>
      <c r="H38" s="173"/>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c r="B39" s="122"/>
      <c r="C39" s="139" t="s">
        <v>3128</v>
      </c>
      <c r="D39" s="157"/>
      <c r="E39" s="148">
        <v>29.45</v>
      </c>
      <c r="F39" s="176"/>
      <c r="G39" s="176"/>
      <c r="H39" s="173"/>
      <c r="I39" s="119"/>
      <c r="J39" s="119"/>
      <c r="K39" s="119"/>
      <c r="L39" s="119"/>
      <c r="M39" s="119"/>
      <c r="N39" s="119"/>
      <c r="O39" s="119"/>
      <c r="P39" s="119"/>
      <c r="Q39" s="119"/>
      <c r="R39" s="119" t="s">
        <v>128</v>
      </c>
      <c r="S39" s="119">
        <v>0</v>
      </c>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39" t="s">
        <v>3129</v>
      </c>
      <c r="D40" s="157"/>
      <c r="E40" s="148">
        <v>36.049999999999997</v>
      </c>
      <c r="F40" s="176"/>
      <c r="G40" s="176"/>
      <c r="H40" s="173"/>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139" t="s">
        <v>3130</v>
      </c>
      <c r="D41" s="157"/>
      <c r="E41" s="148">
        <v>30.484999999999999</v>
      </c>
      <c r="F41" s="176"/>
      <c r="G41" s="176"/>
      <c r="H41" s="173"/>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v>8</v>
      </c>
      <c r="B42" s="122" t="s">
        <v>149</v>
      </c>
      <c r="C42" s="138" t="s">
        <v>150</v>
      </c>
      <c r="D42" s="156" t="s">
        <v>131</v>
      </c>
      <c r="E42" s="176">
        <v>77.386400000000009</v>
      </c>
      <c r="F42" s="176"/>
      <c r="G42" s="176">
        <f>ROUND(E42*F42,2)</f>
        <v>0</v>
      </c>
      <c r="H42" s="173" t="s">
        <v>1523</v>
      </c>
      <c r="I42" s="119"/>
      <c r="J42" s="119"/>
      <c r="K42" s="119"/>
      <c r="L42" s="119"/>
      <c r="M42" s="119"/>
      <c r="N42" s="119"/>
      <c r="O42" s="119"/>
      <c r="P42" s="119"/>
      <c r="Q42" s="119"/>
      <c r="R42" s="119" t="s">
        <v>126</v>
      </c>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139" t="s">
        <v>3131</v>
      </c>
      <c r="D43" s="157"/>
      <c r="E43" s="148">
        <v>77.386399999999995</v>
      </c>
      <c r="F43" s="176"/>
      <c r="G43" s="176"/>
      <c r="H43" s="173"/>
      <c r="I43" s="119"/>
      <c r="J43" s="119"/>
      <c r="K43" s="119"/>
      <c r="L43" s="119"/>
      <c r="M43" s="119"/>
      <c r="N43" s="119"/>
      <c r="O43" s="119"/>
      <c r="P43" s="119"/>
      <c r="Q43" s="119"/>
      <c r="R43" s="119" t="s">
        <v>128</v>
      </c>
      <c r="S43" s="119">
        <v>0</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v>9</v>
      </c>
      <c r="B44" s="122" t="s">
        <v>3132</v>
      </c>
      <c r="C44" s="138" t="s">
        <v>3133</v>
      </c>
      <c r="D44" s="156" t="s">
        <v>131</v>
      </c>
      <c r="E44" s="176">
        <v>631.84</v>
      </c>
      <c r="F44" s="176"/>
      <c r="G44" s="176">
        <f>ROUND(E44*F44,2)</f>
        <v>0</v>
      </c>
      <c r="H44" s="173" t="s">
        <v>1523</v>
      </c>
      <c r="I44" s="119"/>
      <c r="J44" s="119"/>
      <c r="K44" s="119"/>
      <c r="L44" s="119"/>
      <c r="M44" s="119"/>
      <c r="N44" s="119"/>
      <c r="O44" s="119"/>
      <c r="P44" s="119"/>
      <c r="Q44" s="119"/>
      <c r="R44" s="119" t="s">
        <v>175</v>
      </c>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c r="B45" s="122"/>
      <c r="C45" s="139" t="s">
        <v>3134</v>
      </c>
      <c r="D45" s="157"/>
      <c r="E45" s="148">
        <v>243.16</v>
      </c>
      <c r="F45" s="176"/>
      <c r="G45" s="176"/>
      <c r="H45" s="173"/>
      <c r="I45" s="119"/>
      <c r="J45" s="119"/>
      <c r="K45" s="119"/>
      <c r="L45" s="119"/>
      <c r="M45" s="119"/>
      <c r="N45" s="119"/>
      <c r="O45" s="119"/>
      <c r="P45" s="119"/>
      <c r="Q45" s="119"/>
      <c r="R45" s="119" t="s">
        <v>128</v>
      </c>
      <c r="S45" s="119">
        <v>0</v>
      </c>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c r="B46" s="122"/>
      <c r="C46" s="139" t="s">
        <v>3135</v>
      </c>
      <c r="D46" s="157"/>
      <c r="E46" s="148">
        <v>371.32</v>
      </c>
      <c r="F46" s="176"/>
      <c r="G46" s="176"/>
      <c r="H46" s="173"/>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139" t="s">
        <v>3136</v>
      </c>
      <c r="D47" s="157"/>
      <c r="E47" s="148">
        <v>17.36</v>
      </c>
      <c r="F47" s="176"/>
      <c r="G47" s="176"/>
      <c r="H47" s="173"/>
      <c r="I47" s="119"/>
      <c r="J47" s="119"/>
      <c r="K47" s="119"/>
      <c r="L47" s="119"/>
      <c r="M47" s="119"/>
      <c r="N47" s="119"/>
      <c r="O47" s="119"/>
      <c r="P47" s="119"/>
      <c r="Q47" s="119"/>
      <c r="R47" s="119" t="s">
        <v>128</v>
      </c>
      <c r="S47" s="119">
        <v>0</v>
      </c>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v>10</v>
      </c>
      <c r="B48" s="122" t="s">
        <v>158</v>
      </c>
      <c r="C48" s="138" t="s">
        <v>159</v>
      </c>
      <c r="D48" s="156" t="s">
        <v>131</v>
      </c>
      <c r="E48" s="176">
        <v>1182.01</v>
      </c>
      <c r="F48" s="176"/>
      <c r="G48" s="176">
        <f>ROUND(E48*F48,2)</f>
        <v>0</v>
      </c>
      <c r="H48" s="173" t="s">
        <v>1523</v>
      </c>
      <c r="I48" s="119"/>
      <c r="J48" s="119"/>
      <c r="K48" s="119"/>
      <c r="L48" s="119"/>
      <c r="M48" s="119"/>
      <c r="N48" s="119"/>
      <c r="O48" s="119"/>
      <c r="P48" s="119"/>
      <c r="Q48" s="119"/>
      <c r="R48" s="119" t="s">
        <v>126</v>
      </c>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c r="C49" s="139" t="s">
        <v>3137</v>
      </c>
      <c r="D49" s="157"/>
      <c r="E49" s="148">
        <v>631.84</v>
      </c>
      <c r="F49" s="176"/>
      <c r="G49" s="176"/>
      <c r="H49" s="173"/>
      <c r="I49" s="119"/>
      <c r="J49" s="119"/>
      <c r="K49" s="119"/>
      <c r="L49" s="119"/>
      <c r="M49" s="119"/>
      <c r="N49" s="119"/>
      <c r="O49" s="119"/>
      <c r="P49" s="119"/>
      <c r="Q49" s="119"/>
      <c r="R49" s="119" t="s">
        <v>128</v>
      </c>
      <c r="S49" s="119">
        <v>0</v>
      </c>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139" t="s">
        <v>3138</v>
      </c>
      <c r="D50" s="157"/>
      <c r="E50" s="148">
        <v>335.49</v>
      </c>
      <c r="F50" s="176"/>
      <c r="G50" s="176"/>
      <c r="H50" s="173"/>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c r="C51" s="139" t="s">
        <v>3139</v>
      </c>
      <c r="D51" s="157"/>
      <c r="E51" s="148">
        <v>214.68</v>
      </c>
      <c r="F51" s="176"/>
      <c r="G51" s="176"/>
      <c r="H51" s="173"/>
      <c r="I51" s="119"/>
      <c r="J51" s="119"/>
      <c r="K51" s="119"/>
      <c r="L51" s="119"/>
      <c r="M51" s="119"/>
      <c r="N51" s="119"/>
      <c r="O51" s="119"/>
      <c r="P51" s="119"/>
      <c r="Q51" s="119"/>
      <c r="R51" s="119" t="s">
        <v>128</v>
      </c>
      <c r="S51" s="119">
        <v>0</v>
      </c>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11</v>
      </c>
      <c r="B52" s="122" t="s">
        <v>162</v>
      </c>
      <c r="C52" s="138" t="s">
        <v>163</v>
      </c>
      <c r="D52" s="156" t="s">
        <v>131</v>
      </c>
      <c r="E52" s="176">
        <v>1813.8500000000001</v>
      </c>
      <c r="F52" s="176"/>
      <c r="G52" s="176">
        <f>ROUND(E52*F52,2)</f>
        <v>0</v>
      </c>
      <c r="H52" s="173" t="s">
        <v>1523</v>
      </c>
      <c r="I52" s="119"/>
      <c r="J52" s="119"/>
      <c r="K52" s="119"/>
      <c r="L52" s="119"/>
      <c r="M52" s="119"/>
      <c r="N52" s="119"/>
      <c r="O52" s="119"/>
      <c r="P52" s="119"/>
      <c r="Q52" s="119"/>
      <c r="R52" s="119" t="s">
        <v>126</v>
      </c>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c r="B53" s="122"/>
      <c r="C53" s="139" t="s">
        <v>3140</v>
      </c>
      <c r="D53" s="157"/>
      <c r="E53" s="148">
        <v>967.33</v>
      </c>
      <c r="F53" s="176"/>
      <c r="G53" s="176"/>
      <c r="H53" s="173"/>
      <c r="I53" s="119"/>
      <c r="J53" s="119"/>
      <c r="K53" s="119"/>
      <c r="L53" s="119"/>
      <c r="M53" s="119"/>
      <c r="N53" s="119"/>
      <c r="O53" s="119"/>
      <c r="P53" s="119"/>
      <c r="Q53" s="119"/>
      <c r="R53" s="119" t="s">
        <v>128</v>
      </c>
      <c r="S53" s="119">
        <v>0</v>
      </c>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139" t="s">
        <v>3137</v>
      </c>
      <c r="D54" s="157"/>
      <c r="E54" s="148">
        <v>631.84</v>
      </c>
      <c r="F54" s="176"/>
      <c r="G54" s="176"/>
      <c r="H54" s="173"/>
      <c r="I54" s="119"/>
      <c r="J54" s="119"/>
      <c r="K54" s="119"/>
      <c r="L54" s="119"/>
      <c r="M54" s="119"/>
      <c r="N54" s="119"/>
      <c r="O54" s="119"/>
      <c r="P54" s="119"/>
      <c r="Q54" s="119"/>
      <c r="R54" s="119" t="s">
        <v>128</v>
      </c>
      <c r="S54" s="119">
        <v>0</v>
      </c>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139" t="s">
        <v>3141</v>
      </c>
      <c r="D55" s="157"/>
      <c r="E55" s="148">
        <v>214.68</v>
      </c>
      <c r="F55" s="176"/>
      <c r="G55" s="176"/>
      <c r="H55" s="173"/>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v>12</v>
      </c>
      <c r="B56" s="122" t="s">
        <v>165</v>
      </c>
      <c r="C56" s="138" t="s">
        <v>166</v>
      </c>
      <c r="D56" s="156" t="s">
        <v>131</v>
      </c>
      <c r="E56" s="176">
        <v>550.17000000000007</v>
      </c>
      <c r="F56" s="176"/>
      <c r="G56" s="176">
        <f>ROUND(E56*F56,2)</f>
        <v>0</v>
      </c>
      <c r="H56" s="173" t="s">
        <v>1523</v>
      </c>
      <c r="I56" s="119"/>
      <c r="J56" s="119"/>
      <c r="K56" s="119"/>
      <c r="L56" s="119"/>
      <c r="M56" s="119"/>
      <c r="N56" s="119"/>
      <c r="O56" s="119"/>
      <c r="P56" s="119"/>
      <c r="Q56" s="119"/>
      <c r="R56" s="119" t="s">
        <v>126</v>
      </c>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139" t="s">
        <v>3138</v>
      </c>
      <c r="D57" s="157"/>
      <c r="E57" s="148">
        <v>335.49</v>
      </c>
      <c r="F57" s="176"/>
      <c r="G57" s="176"/>
      <c r="H57" s="173"/>
      <c r="I57" s="119"/>
      <c r="J57" s="119"/>
      <c r="K57" s="119"/>
      <c r="L57" s="119"/>
      <c r="M57" s="119"/>
      <c r="N57" s="119"/>
      <c r="O57" s="119"/>
      <c r="P57" s="119"/>
      <c r="Q57" s="119"/>
      <c r="R57" s="119" t="s">
        <v>128</v>
      </c>
      <c r="S57" s="119">
        <v>0</v>
      </c>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139" t="s">
        <v>3139</v>
      </c>
      <c r="D58" s="157"/>
      <c r="E58" s="148">
        <v>214.68</v>
      </c>
      <c r="F58" s="176"/>
      <c r="G58" s="176"/>
      <c r="H58" s="173"/>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v>13</v>
      </c>
      <c r="B59" s="122" t="s">
        <v>167</v>
      </c>
      <c r="C59" s="138" t="s">
        <v>168</v>
      </c>
      <c r="D59" s="156" t="s">
        <v>131</v>
      </c>
      <c r="E59" s="176">
        <v>6602.0399999999991</v>
      </c>
      <c r="F59" s="176"/>
      <c r="G59" s="176">
        <f>ROUND(E59*F59,2)</f>
        <v>0</v>
      </c>
      <c r="H59" s="173" t="s">
        <v>1523</v>
      </c>
      <c r="I59" s="119"/>
      <c r="J59" s="119"/>
      <c r="K59" s="119"/>
      <c r="L59" s="119"/>
      <c r="M59" s="119"/>
      <c r="N59" s="119"/>
      <c r="O59" s="119"/>
      <c r="P59" s="119"/>
      <c r="Q59" s="119"/>
      <c r="R59" s="119" t="s">
        <v>126</v>
      </c>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c r="C60" s="141" t="s">
        <v>209</v>
      </c>
      <c r="D60" s="159"/>
      <c r="E60" s="149"/>
      <c r="F60" s="176"/>
      <c r="G60" s="176"/>
      <c r="H60" s="173"/>
      <c r="I60" s="119"/>
      <c r="J60" s="119"/>
      <c r="K60" s="119"/>
      <c r="L60" s="119"/>
      <c r="M60" s="119"/>
      <c r="N60" s="119"/>
      <c r="O60" s="119"/>
      <c r="P60" s="119"/>
      <c r="Q60" s="119"/>
      <c r="R60" s="119" t="s">
        <v>128</v>
      </c>
      <c r="S60" s="119">
        <v>2</v>
      </c>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142" t="s">
        <v>3142</v>
      </c>
      <c r="D61" s="159"/>
      <c r="E61" s="149">
        <v>335.49</v>
      </c>
      <c r="F61" s="176"/>
      <c r="G61" s="176"/>
      <c r="H61" s="173"/>
      <c r="I61" s="119"/>
      <c r="J61" s="119"/>
      <c r="K61" s="119"/>
      <c r="L61" s="119"/>
      <c r="M61" s="119"/>
      <c r="N61" s="119"/>
      <c r="O61" s="119"/>
      <c r="P61" s="119"/>
      <c r="Q61" s="119"/>
      <c r="R61" s="119" t="s">
        <v>128</v>
      </c>
      <c r="S61" s="119">
        <v>2</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c r="C62" s="142" t="s">
        <v>3143</v>
      </c>
      <c r="D62" s="159"/>
      <c r="E62" s="149">
        <v>214.68</v>
      </c>
      <c r="F62" s="176"/>
      <c r="G62" s="176"/>
      <c r="H62" s="173"/>
      <c r="I62" s="119"/>
      <c r="J62" s="119"/>
      <c r="K62" s="119"/>
      <c r="L62" s="119"/>
      <c r="M62" s="119"/>
      <c r="N62" s="119"/>
      <c r="O62" s="119"/>
      <c r="P62" s="119"/>
      <c r="Q62" s="119"/>
      <c r="R62" s="119" t="s">
        <v>128</v>
      </c>
      <c r="S62" s="119">
        <v>2</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c r="C63" s="141" t="s">
        <v>214</v>
      </c>
      <c r="D63" s="159"/>
      <c r="E63" s="149"/>
      <c r="F63" s="176"/>
      <c r="G63" s="176"/>
      <c r="H63" s="173"/>
      <c r="I63" s="119"/>
      <c r="J63" s="119"/>
      <c r="K63" s="119"/>
      <c r="L63" s="119"/>
      <c r="M63" s="119"/>
      <c r="N63" s="119"/>
      <c r="O63" s="119"/>
      <c r="P63" s="119"/>
      <c r="Q63" s="119"/>
      <c r="R63" s="119" t="s">
        <v>128</v>
      </c>
      <c r="S63" s="119">
        <v>0</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9" t="s">
        <v>3144</v>
      </c>
      <c r="D64" s="157"/>
      <c r="E64" s="148">
        <v>6602.04</v>
      </c>
      <c r="F64" s="176"/>
      <c r="G64" s="176"/>
      <c r="H64" s="173"/>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v>14</v>
      </c>
      <c r="B65" s="122" t="s">
        <v>170</v>
      </c>
      <c r="C65" s="138" t="s">
        <v>3145</v>
      </c>
      <c r="D65" s="156" t="s">
        <v>131</v>
      </c>
      <c r="E65" s="176">
        <v>335.49</v>
      </c>
      <c r="F65" s="176"/>
      <c r="G65" s="176">
        <f>ROUND(E65*F65,2)</f>
        <v>0</v>
      </c>
      <c r="H65" s="173" t="s">
        <v>1523</v>
      </c>
      <c r="I65" s="119"/>
      <c r="J65" s="119"/>
      <c r="K65" s="119"/>
      <c r="L65" s="119"/>
      <c r="M65" s="119"/>
      <c r="N65" s="119"/>
      <c r="O65" s="119"/>
      <c r="P65" s="119"/>
      <c r="Q65" s="119"/>
      <c r="R65" s="119" t="s">
        <v>126</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139" t="s">
        <v>3138</v>
      </c>
      <c r="D66" s="157"/>
      <c r="E66" s="148">
        <v>335.49</v>
      </c>
      <c r="F66" s="176"/>
      <c r="G66" s="176"/>
      <c r="H66" s="173"/>
      <c r="I66" s="119"/>
      <c r="J66" s="119"/>
      <c r="K66" s="119"/>
      <c r="L66" s="119"/>
      <c r="M66" s="119"/>
      <c r="N66" s="119"/>
      <c r="O66" s="119"/>
      <c r="P66" s="119"/>
      <c r="Q66" s="119"/>
      <c r="R66" s="119" t="s">
        <v>128</v>
      </c>
      <c r="S66" s="119">
        <v>0</v>
      </c>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15</v>
      </c>
      <c r="B67" s="122" t="s">
        <v>3146</v>
      </c>
      <c r="C67" s="138" t="s">
        <v>3147</v>
      </c>
      <c r="D67" s="156" t="s">
        <v>131</v>
      </c>
      <c r="E67" s="176">
        <v>214.68</v>
      </c>
      <c r="F67" s="176"/>
      <c r="G67" s="176">
        <f>ROUND(E67*F67,2)</f>
        <v>0</v>
      </c>
      <c r="H67" s="173" t="s">
        <v>1523</v>
      </c>
      <c r="I67" s="119"/>
      <c r="J67" s="119"/>
      <c r="K67" s="119"/>
      <c r="L67" s="119"/>
      <c r="M67" s="119"/>
      <c r="N67" s="119"/>
      <c r="O67" s="119"/>
      <c r="P67" s="119"/>
      <c r="Q67" s="119"/>
      <c r="R67" s="119" t="s">
        <v>126</v>
      </c>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139" t="s">
        <v>3139</v>
      </c>
      <c r="D68" s="157"/>
      <c r="E68" s="148">
        <v>214.68</v>
      </c>
      <c r="F68" s="176"/>
      <c r="G68" s="176"/>
      <c r="H68" s="173"/>
      <c r="I68" s="119"/>
      <c r="J68" s="119"/>
      <c r="K68" s="119"/>
      <c r="L68" s="119"/>
      <c r="M68" s="119"/>
      <c r="N68" s="119"/>
      <c r="O68" s="119"/>
      <c r="P68" s="119"/>
      <c r="Q68" s="119"/>
      <c r="R68" s="119" t="s">
        <v>128</v>
      </c>
      <c r="S68" s="119">
        <v>0</v>
      </c>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22.5" outlineLevel="1">
      <c r="A69" s="120">
        <v>16</v>
      </c>
      <c r="B69" s="122" t="s">
        <v>172</v>
      </c>
      <c r="C69" s="138" t="s">
        <v>173</v>
      </c>
      <c r="D69" s="156" t="s">
        <v>174</v>
      </c>
      <c r="E69" s="176">
        <v>240</v>
      </c>
      <c r="F69" s="176"/>
      <c r="G69" s="176">
        <f>ROUND(E69*F69,2)</f>
        <v>0</v>
      </c>
      <c r="H69" s="173" t="s">
        <v>1523</v>
      </c>
      <c r="I69" s="119"/>
      <c r="J69" s="119"/>
      <c r="K69" s="119"/>
      <c r="L69" s="119"/>
      <c r="M69" s="119"/>
      <c r="N69" s="119"/>
      <c r="O69" s="119"/>
      <c r="P69" s="119"/>
      <c r="Q69" s="119"/>
      <c r="R69" s="119" t="s">
        <v>175</v>
      </c>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9" t="s">
        <v>3148</v>
      </c>
      <c r="D70" s="157"/>
      <c r="E70" s="148">
        <v>240</v>
      </c>
      <c r="F70" s="176"/>
      <c r="G70" s="176"/>
      <c r="H70" s="173"/>
      <c r="I70" s="119"/>
      <c r="J70" s="119"/>
      <c r="K70" s="119"/>
      <c r="L70" s="119"/>
      <c r="M70" s="119"/>
      <c r="N70" s="119"/>
      <c r="O70" s="119"/>
      <c r="P70" s="119"/>
      <c r="Q70" s="119"/>
      <c r="R70" s="119" t="s">
        <v>128</v>
      </c>
      <c r="S70" s="119">
        <v>0</v>
      </c>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c r="A71" s="121" t="s">
        <v>121</v>
      </c>
      <c r="B71" s="123" t="s">
        <v>45</v>
      </c>
      <c r="C71" s="140" t="s">
        <v>46</v>
      </c>
      <c r="D71" s="158"/>
      <c r="E71" s="177"/>
      <c r="F71" s="177"/>
      <c r="G71" s="177">
        <f>SUMIF(R72:R75,"&lt;&gt;NOR",G72:G75)</f>
        <v>0</v>
      </c>
      <c r="H71" s="174"/>
      <c r="R71" t="s">
        <v>122</v>
      </c>
    </row>
    <row r="72" spans="1:47" outlineLevel="1">
      <c r="A72" s="120">
        <v>17</v>
      </c>
      <c r="B72" s="122" t="s">
        <v>177</v>
      </c>
      <c r="C72" s="138" t="s">
        <v>178</v>
      </c>
      <c r="D72" s="156" t="s">
        <v>179</v>
      </c>
      <c r="E72" s="176">
        <v>1861.6999999999998</v>
      </c>
      <c r="F72" s="176"/>
      <c r="G72" s="176">
        <f>ROUND(E72*F72,2)</f>
        <v>0</v>
      </c>
      <c r="H72" s="173" t="s">
        <v>1523</v>
      </c>
      <c r="I72" s="119"/>
      <c r="J72" s="119"/>
      <c r="K72" s="119"/>
      <c r="L72" s="119"/>
      <c r="M72" s="119"/>
      <c r="N72" s="119"/>
      <c r="O72" s="119"/>
      <c r="P72" s="119"/>
      <c r="Q72" s="119"/>
      <c r="R72" s="119" t="s">
        <v>126</v>
      </c>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139" t="s">
        <v>3149</v>
      </c>
      <c r="D73" s="157"/>
      <c r="E73" s="148">
        <v>998</v>
      </c>
      <c r="F73" s="176"/>
      <c r="G73" s="176"/>
      <c r="H73" s="173"/>
      <c r="I73" s="119"/>
      <c r="J73" s="119"/>
      <c r="K73" s="119"/>
      <c r="L73" s="119"/>
      <c r="M73" s="119"/>
      <c r="N73" s="119"/>
      <c r="O73" s="119"/>
      <c r="P73" s="119"/>
      <c r="Q73" s="119"/>
      <c r="R73" s="119" t="s">
        <v>128</v>
      </c>
      <c r="S73" s="119">
        <v>0</v>
      </c>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c r="B74" s="122"/>
      <c r="C74" s="139" t="s">
        <v>3150</v>
      </c>
      <c r="D74" s="157"/>
      <c r="E74" s="148">
        <v>471.8</v>
      </c>
      <c r="F74" s="176"/>
      <c r="G74" s="176"/>
      <c r="H74" s="173"/>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31"/>
      <c r="B75" s="132"/>
      <c r="C75" s="143" t="s">
        <v>3151</v>
      </c>
      <c r="D75" s="160"/>
      <c r="E75" s="150">
        <v>391.9</v>
      </c>
      <c r="F75" s="178"/>
      <c r="G75" s="178"/>
      <c r="H75" s="175"/>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c r="A76" s="6"/>
      <c r="B76" s="7" t="s">
        <v>186</v>
      </c>
      <c r="C76" s="144" t="s">
        <v>186</v>
      </c>
      <c r="D76" s="9"/>
      <c r="E76" s="151"/>
      <c r="F76" s="6"/>
      <c r="G76" s="6"/>
      <c r="H76" s="9"/>
      <c r="P76">
        <v>15</v>
      </c>
      <c r="Q76">
        <v>21</v>
      </c>
    </row>
    <row r="77" spans="1:47">
      <c r="A77" s="228"/>
      <c r="B77" s="229" t="s">
        <v>27</v>
      </c>
      <c r="C77" s="230" t="s">
        <v>186</v>
      </c>
      <c r="D77" s="231"/>
      <c r="E77" s="232"/>
      <c r="F77" s="233"/>
      <c r="G77" s="234">
        <f>G8+G15+G71</f>
        <v>0</v>
      </c>
      <c r="H77" s="9"/>
      <c r="P77" t="e">
        <f>SUMIF(#REF!,P76,G7:G75)</f>
        <v>#REF!</v>
      </c>
      <c r="Q77" t="e">
        <f>SUMIF(#REF!,Q76,G7:G75)</f>
        <v>#REF!</v>
      </c>
      <c r="R77" t="s">
        <v>1414</v>
      </c>
    </row>
  </sheetData>
  <sheetProtection password="CCE1" sheet="1" objects="1" scenarios="1"/>
  <protectedRanges>
    <protectedRange sqref="F9:F72"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dimension ref="A1:AU260"/>
  <sheetViews>
    <sheetView view="pageBreakPreview" zoomScale="60" zoomScaleNormal="100" workbookViewId="0">
      <selection activeCell="AC26" sqref="AC26"/>
    </sheetView>
  </sheetViews>
  <sheetFormatPr defaultRowHeight="12.75" outlineLevelRow="1"/>
  <cols>
    <col min="1" max="1" width="4.28515625" customWidth="1"/>
    <col min="2" max="2" width="14.42578125" style="235" customWidth="1"/>
    <col min="3" max="3" width="50.7109375" style="235"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222" t="s">
        <v>107</v>
      </c>
      <c r="B2" s="223"/>
      <c r="C2" s="419" t="s">
        <v>1415</v>
      </c>
      <c r="D2" s="420"/>
      <c r="E2" s="420"/>
      <c r="F2" s="420"/>
      <c r="G2" s="421"/>
      <c r="R2" t="s">
        <v>109</v>
      </c>
    </row>
    <row r="3" spans="1:47" ht="24.95" customHeight="1">
      <c r="A3" s="222" t="s">
        <v>7</v>
      </c>
      <c r="B3" s="223"/>
      <c r="C3" s="419" t="s">
        <v>3182</v>
      </c>
      <c r="D3" s="420"/>
      <c r="E3" s="420"/>
      <c r="F3" s="420"/>
      <c r="G3" s="421"/>
      <c r="R3" t="s">
        <v>110</v>
      </c>
    </row>
    <row r="4" spans="1:47" ht="24.95" customHeight="1">
      <c r="A4" s="222" t="s">
        <v>8</v>
      </c>
      <c r="B4" s="223"/>
      <c r="C4" s="419"/>
      <c r="D4" s="420"/>
      <c r="E4" s="420"/>
      <c r="F4" s="420"/>
      <c r="G4" s="421"/>
      <c r="R4" t="s">
        <v>111</v>
      </c>
    </row>
    <row r="5" spans="1:47">
      <c r="A5" s="203" t="s">
        <v>112</v>
      </c>
      <c r="B5" s="224"/>
      <c r="C5" s="225"/>
      <c r="D5" s="153"/>
      <c r="E5" s="146"/>
      <c r="F5" s="116"/>
      <c r="G5" s="226"/>
      <c r="R5" t="s">
        <v>113</v>
      </c>
    </row>
    <row r="7" spans="1:47" ht="26.25" thickBot="1">
      <c r="A7" s="181" t="s">
        <v>114</v>
      </c>
      <c r="B7" s="182" t="s">
        <v>115</v>
      </c>
      <c r="C7" s="182" t="s">
        <v>116</v>
      </c>
      <c r="D7" s="185" t="s">
        <v>117</v>
      </c>
      <c r="E7" s="184" t="s">
        <v>118</v>
      </c>
      <c r="F7" s="118" t="s">
        <v>119</v>
      </c>
      <c r="G7" s="181" t="s">
        <v>27</v>
      </c>
      <c r="H7" s="171" t="s">
        <v>120</v>
      </c>
    </row>
    <row r="8" spans="1:47" ht="13.5" thickBot="1">
      <c r="A8" s="252"/>
      <c r="B8" s="253"/>
      <c r="C8" s="254" t="s">
        <v>3183</v>
      </c>
      <c r="D8" s="255"/>
      <c r="E8" s="256"/>
      <c r="F8" s="257"/>
      <c r="G8" s="258"/>
      <c r="H8" s="259"/>
    </row>
    <row r="9" spans="1:47">
      <c r="A9" s="121" t="s">
        <v>121</v>
      </c>
      <c r="B9" s="247" t="s">
        <v>43</v>
      </c>
      <c r="C9" s="248" t="s">
        <v>44</v>
      </c>
      <c r="D9" s="249"/>
      <c r="E9" s="250"/>
      <c r="F9" s="250"/>
      <c r="G9" s="250">
        <f>SUM(G10:G34)</f>
        <v>0</v>
      </c>
      <c r="H9" s="251"/>
      <c r="R9" t="s">
        <v>122</v>
      </c>
    </row>
    <row r="10" spans="1:47" ht="45" outlineLevel="1">
      <c r="A10" s="120" t="s">
        <v>43</v>
      </c>
      <c r="B10" s="122" t="s">
        <v>3184</v>
      </c>
      <c r="C10" s="138" t="s">
        <v>3185</v>
      </c>
      <c r="D10" s="156" t="s">
        <v>179</v>
      </c>
      <c r="E10" s="176">
        <v>21</v>
      </c>
      <c r="F10" s="176"/>
      <c r="G10" s="176">
        <f>F10*E10</f>
        <v>0</v>
      </c>
      <c r="H10" s="173" t="s">
        <v>3348</v>
      </c>
      <c r="I10" s="119"/>
      <c r="J10" s="119"/>
      <c r="K10" s="119"/>
      <c r="L10" s="119"/>
      <c r="M10" s="119"/>
      <c r="N10" s="119"/>
      <c r="O10" s="119"/>
      <c r="P10" s="119"/>
      <c r="Q10" s="119"/>
      <c r="R10" s="119" t="s">
        <v>126</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outlineLevel="1">
      <c r="A11" s="120"/>
      <c r="B11" s="122"/>
      <c r="C11" s="139" t="s">
        <v>3186</v>
      </c>
      <c r="D11" s="157"/>
      <c r="E11" s="148"/>
      <c r="F11" s="176"/>
      <c r="G11" s="176"/>
      <c r="H11" s="173"/>
      <c r="I11" s="119"/>
      <c r="J11" s="119"/>
      <c r="K11" s="119"/>
      <c r="L11" s="119"/>
      <c r="M11" s="119"/>
      <c r="N11" s="119"/>
      <c r="O11" s="119"/>
      <c r="P11" s="119"/>
      <c r="Q11" s="119"/>
      <c r="R11" s="119" t="s">
        <v>128</v>
      </c>
      <c r="S11" s="119">
        <v>0</v>
      </c>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c r="B12" s="122" t="s">
        <v>186</v>
      </c>
      <c r="C12" s="139" t="s">
        <v>3187</v>
      </c>
      <c r="D12" s="157"/>
      <c r="E12" s="148">
        <v>21</v>
      </c>
      <c r="F12" s="176"/>
      <c r="G12" s="176"/>
      <c r="H12" s="173"/>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t="s">
        <v>45</v>
      </c>
      <c r="B13" s="122" t="s">
        <v>3188</v>
      </c>
      <c r="C13" s="138" t="s">
        <v>3189</v>
      </c>
      <c r="D13" s="156" t="s">
        <v>131</v>
      </c>
      <c r="E13" s="176">
        <v>20</v>
      </c>
      <c r="F13" s="176"/>
      <c r="G13" s="176">
        <f>F13*E13</f>
        <v>0</v>
      </c>
      <c r="H13" s="173" t="s">
        <v>3348</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c r="B14" s="122"/>
      <c r="C14" s="139" t="s">
        <v>3190</v>
      </c>
      <c r="D14" s="157"/>
      <c r="E14" s="148"/>
      <c r="F14" s="176"/>
      <c r="G14" s="176"/>
      <c r="H14" s="173"/>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c r="B15" s="122" t="s">
        <v>186</v>
      </c>
      <c r="C15" s="139" t="s">
        <v>3191</v>
      </c>
      <c r="D15" s="157"/>
      <c r="E15" s="148">
        <v>20</v>
      </c>
      <c r="F15" s="176"/>
      <c r="G15" s="176"/>
      <c r="H15" s="173"/>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33.75">
      <c r="A16" s="120" t="s">
        <v>47</v>
      </c>
      <c r="B16" s="122" t="s">
        <v>3192</v>
      </c>
      <c r="C16" s="138" t="s">
        <v>3193</v>
      </c>
      <c r="D16" s="156" t="s">
        <v>131</v>
      </c>
      <c r="E16" s="176">
        <v>3.2</v>
      </c>
      <c r="F16" s="176"/>
      <c r="G16" s="176">
        <f>F16*E16</f>
        <v>0</v>
      </c>
      <c r="H16" s="173" t="s">
        <v>3348</v>
      </c>
      <c r="R16" t="s">
        <v>122</v>
      </c>
    </row>
    <row r="17" spans="1:47" outlineLevel="1">
      <c r="A17" s="120"/>
      <c r="B17" s="122"/>
      <c r="C17" s="139" t="s">
        <v>3194</v>
      </c>
      <c r="D17" s="157"/>
      <c r="E17" s="148"/>
      <c r="F17" s="176"/>
      <c r="G17" s="176"/>
      <c r="H17" s="173"/>
      <c r="I17" s="119"/>
      <c r="J17" s="119"/>
      <c r="K17" s="119"/>
      <c r="L17" s="119"/>
      <c r="M17" s="119"/>
      <c r="N17" s="119"/>
      <c r="O17" s="119"/>
      <c r="P17" s="119"/>
      <c r="Q17" s="119"/>
      <c r="R17" s="119" t="s">
        <v>126</v>
      </c>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c r="B18" s="122" t="s">
        <v>186</v>
      </c>
      <c r="C18" s="139" t="s">
        <v>3195</v>
      </c>
      <c r="D18" s="157"/>
      <c r="E18" s="148">
        <v>3.2</v>
      </c>
      <c r="F18" s="176"/>
      <c r="G18" s="176"/>
      <c r="H18" s="173"/>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45" outlineLevel="1">
      <c r="A19" s="120" t="s">
        <v>51</v>
      </c>
      <c r="B19" s="122" t="s">
        <v>3196</v>
      </c>
      <c r="C19" s="138" t="s">
        <v>3197</v>
      </c>
      <c r="D19" s="156" t="s">
        <v>131</v>
      </c>
      <c r="E19" s="176">
        <v>23.2</v>
      </c>
      <c r="F19" s="176"/>
      <c r="G19" s="176">
        <f>F19*E19</f>
        <v>0</v>
      </c>
      <c r="H19" s="173" t="s">
        <v>3348</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c r="C20" s="139" t="s">
        <v>3198</v>
      </c>
      <c r="D20" s="157"/>
      <c r="E20" s="148"/>
      <c r="F20" s="176"/>
      <c r="G20" s="176"/>
      <c r="H20" s="173"/>
      <c r="I20" s="119"/>
      <c r="J20" s="119"/>
      <c r="K20" s="119"/>
      <c r="L20" s="119"/>
      <c r="M20" s="119"/>
      <c r="N20" s="119"/>
      <c r="O20" s="119"/>
      <c r="P20" s="119"/>
      <c r="Q20" s="119"/>
      <c r="R20" s="119" t="s">
        <v>128</v>
      </c>
      <c r="S20" s="119">
        <v>0</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c r="B21" s="122" t="s">
        <v>186</v>
      </c>
      <c r="C21" s="139" t="s">
        <v>3199</v>
      </c>
      <c r="D21" s="157"/>
      <c r="E21" s="148" t="s">
        <v>186</v>
      </c>
      <c r="F21" s="176"/>
      <c r="G21" s="176"/>
      <c r="H21" s="173"/>
      <c r="I21" s="119"/>
      <c r="J21" s="119"/>
      <c r="K21" s="119"/>
      <c r="L21" s="119"/>
      <c r="M21" s="119"/>
      <c r="N21" s="119"/>
      <c r="O21" s="119"/>
      <c r="P21" s="119"/>
      <c r="Q21" s="119"/>
      <c r="R21" s="119" t="s">
        <v>128</v>
      </c>
      <c r="S21" s="119">
        <v>0</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c r="B22" s="122" t="s">
        <v>186</v>
      </c>
      <c r="C22" s="139" t="s">
        <v>3200</v>
      </c>
      <c r="D22" s="157"/>
      <c r="E22" s="148">
        <v>20</v>
      </c>
      <c r="F22" s="176"/>
      <c r="G22" s="176"/>
      <c r="H22" s="173"/>
      <c r="I22" s="119"/>
      <c r="J22" s="119"/>
      <c r="K22" s="119"/>
      <c r="L22" s="119"/>
      <c r="M22" s="119"/>
      <c r="N22" s="119"/>
      <c r="O22" s="119"/>
      <c r="P22" s="119"/>
      <c r="Q22" s="119"/>
      <c r="R22" s="119" t="s">
        <v>128</v>
      </c>
      <c r="S22" s="119">
        <v>0</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c r="B23" s="122" t="s">
        <v>186</v>
      </c>
      <c r="C23" s="139" t="s">
        <v>3201</v>
      </c>
      <c r="D23" s="157"/>
      <c r="E23" s="148">
        <v>3.2</v>
      </c>
      <c r="F23" s="176"/>
      <c r="G23" s="176"/>
      <c r="H23" s="173"/>
      <c r="I23" s="119"/>
      <c r="J23" s="119"/>
      <c r="K23" s="119"/>
      <c r="L23" s="119"/>
      <c r="M23" s="119"/>
      <c r="N23" s="119"/>
      <c r="O23" s="119"/>
      <c r="P23" s="119"/>
      <c r="Q23" s="119"/>
      <c r="R23" s="119" t="s">
        <v>128</v>
      </c>
      <c r="S23" s="119">
        <v>0</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c r="B24" s="122" t="s">
        <v>186</v>
      </c>
      <c r="C24" s="139" t="s">
        <v>3202</v>
      </c>
      <c r="D24" s="157"/>
      <c r="E24" s="148">
        <v>23.2</v>
      </c>
      <c r="F24" s="176"/>
      <c r="G24" s="176"/>
      <c r="H24" s="173"/>
      <c r="I24" s="119"/>
      <c r="J24" s="119"/>
      <c r="K24" s="119"/>
      <c r="L24" s="119"/>
      <c r="M24" s="119"/>
      <c r="N24" s="119"/>
      <c r="O24" s="119"/>
      <c r="P24" s="119"/>
      <c r="Q24" s="119"/>
      <c r="R24" s="119" t="s">
        <v>128</v>
      </c>
      <c r="S24" s="119">
        <v>0</v>
      </c>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33.75" outlineLevel="1">
      <c r="A25" s="120" t="s">
        <v>55</v>
      </c>
      <c r="B25" s="122" t="s">
        <v>3203</v>
      </c>
      <c r="C25" s="138" t="s">
        <v>3204</v>
      </c>
      <c r="D25" s="156" t="s">
        <v>131</v>
      </c>
      <c r="E25" s="176">
        <v>12</v>
      </c>
      <c r="F25" s="176"/>
      <c r="G25" s="176">
        <f>F25*E25</f>
        <v>0</v>
      </c>
      <c r="H25" s="173" t="s">
        <v>3348</v>
      </c>
      <c r="I25" s="119"/>
      <c r="J25" s="119"/>
      <c r="K25" s="119"/>
      <c r="L25" s="119"/>
      <c r="M25" s="119"/>
      <c r="N25" s="119"/>
      <c r="O25" s="119"/>
      <c r="P25" s="119"/>
      <c r="Q25" s="119"/>
      <c r="R25" s="119" t="s">
        <v>175</v>
      </c>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9" t="s">
        <v>3205</v>
      </c>
      <c r="D26" s="157"/>
      <c r="E26" s="148"/>
      <c r="F26" s="176"/>
      <c r="G26" s="176"/>
      <c r="H26" s="173"/>
      <c r="I26" s="119"/>
      <c r="J26" s="119"/>
      <c r="K26" s="119"/>
      <c r="L26" s="119"/>
      <c r="M26" s="119"/>
      <c r="N26" s="119"/>
      <c r="O26" s="119"/>
      <c r="P26" s="119"/>
      <c r="Q26" s="119"/>
      <c r="R26" s="119" t="s">
        <v>128</v>
      </c>
      <c r="S26" s="119">
        <v>0</v>
      </c>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t="s">
        <v>186</v>
      </c>
      <c r="C27" s="139" t="s">
        <v>3206</v>
      </c>
      <c r="D27" s="157"/>
      <c r="E27" s="148">
        <v>10</v>
      </c>
      <c r="F27" s="176"/>
      <c r="G27" s="176"/>
      <c r="H27" s="173"/>
      <c r="I27" s="119"/>
      <c r="J27" s="119"/>
      <c r="K27" s="119"/>
      <c r="L27" s="119"/>
      <c r="M27" s="119"/>
      <c r="N27" s="119"/>
      <c r="O27" s="119"/>
      <c r="P27" s="119"/>
      <c r="Q27" s="119"/>
      <c r="R27" s="119" t="s">
        <v>126</v>
      </c>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t="s">
        <v>186</v>
      </c>
      <c r="C28" s="139" t="s">
        <v>3207</v>
      </c>
      <c r="D28" s="157"/>
      <c r="E28" s="148">
        <v>2</v>
      </c>
      <c r="F28" s="176"/>
      <c r="G28" s="176"/>
      <c r="H28" s="173"/>
      <c r="I28" s="119"/>
      <c r="J28" s="119"/>
      <c r="K28" s="119"/>
      <c r="L28" s="119"/>
      <c r="M28" s="119"/>
      <c r="N28" s="119"/>
      <c r="O28" s="119"/>
      <c r="P28" s="119"/>
      <c r="Q28" s="119"/>
      <c r="R28" s="119" t="s">
        <v>128</v>
      </c>
      <c r="S28" s="119">
        <v>0</v>
      </c>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t="s">
        <v>186</v>
      </c>
      <c r="C29" s="139" t="s">
        <v>3202</v>
      </c>
      <c r="D29" s="157"/>
      <c r="E29" s="148">
        <v>12</v>
      </c>
      <c r="F29" s="176"/>
      <c r="G29" s="176"/>
      <c r="H29" s="173"/>
      <c r="I29" s="119"/>
      <c r="J29" s="119"/>
      <c r="K29" s="119"/>
      <c r="L29" s="119"/>
      <c r="M29" s="119"/>
      <c r="N29" s="119"/>
      <c r="O29" s="119"/>
      <c r="P29" s="119"/>
      <c r="Q29" s="119"/>
      <c r="R29" s="119" t="s">
        <v>128</v>
      </c>
      <c r="S29" s="119">
        <v>0</v>
      </c>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t="s">
        <v>3208</v>
      </c>
      <c r="B30" s="122" t="s">
        <v>3209</v>
      </c>
      <c r="C30" s="138" t="s">
        <v>3210</v>
      </c>
      <c r="D30" s="156" t="s">
        <v>207</v>
      </c>
      <c r="E30" s="176">
        <v>24</v>
      </c>
      <c r="F30" s="176"/>
      <c r="G30" s="176">
        <f>F30*E30</f>
        <v>0</v>
      </c>
      <c r="H30" s="173" t="s">
        <v>3348</v>
      </c>
      <c r="I30" s="119"/>
      <c r="J30" s="119"/>
      <c r="K30" s="119"/>
      <c r="L30" s="119"/>
      <c r="M30" s="119"/>
      <c r="N30" s="119"/>
      <c r="O30" s="119"/>
      <c r="P30" s="119"/>
      <c r="Q30" s="119"/>
      <c r="R30" s="119" t="s">
        <v>128</v>
      </c>
      <c r="S30" s="119">
        <v>0</v>
      </c>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t="s">
        <v>186</v>
      </c>
      <c r="C31" s="139" t="s">
        <v>3211</v>
      </c>
      <c r="D31" s="157"/>
      <c r="E31" s="148">
        <v>24</v>
      </c>
      <c r="F31" s="176"/>
      <c r="G31" s="176"/>
      <c r="H31" s="173"/>
      <c r="I31" s="119"/>
      <c r="J31" s="119"/>
      <c r="K31" s="119"/>
      <c r="L31" s="119"/>
      <c r="M31" s="119"/>
      <c r="N31" s="119"/>
      <c r="O31" s="119"/>
      <c r="P31" s="119"/>
      <c r="Q31" s="119"/>
      <c r="R31" s="119" t="s">
        <v>128</v>
      </c>
      <c r="S31" s="119">
        <v>0</v>
      </c>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22.5" outlineLevel="1">
      <c r="A32" s="120" t="s">
        <v>3212</v>
      </c>
      <c r="B32" s="122" t="s">
        <v>3213</v>
      </c>
      <c r="C32" s="138" t="s">
        <v>3214</v>
      </c>
      <c r="D32" s="156" t="s">
        <v>179</v>
      </c>
      <c r="E32" s="176">
        <v>45</v>
      </c>
      <c r="F32" s="176"/>
      <c r="G32" s="176">
        <f>F32*E32</f>
        <v>0</v>
      </c>
      <c r="H32" s="173" t="s">
        <v>3348</v>
      </c>
      <c r="I32" s="119"/>
      <c r="J32" s="119"/>
      <c r="K32" s="119"/>
      <c r="L32" s="119"/>
      <c r="M32" s="119"/>
      <c r="N32" s="119"/>
      <c r="O32" s="119"/>
      <c r="P32" s="119"/>
      <c r="Q32" s="119"/>
      <c r="R32" s="119" t="s">
        <v>128</v>
      </c>
      <c r="S32" s="119">
        <v>0</v>
      </c>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139" t="s">
        <v>3215</v>
      </c>
      <c r="D33" s="157"/>
      <c r="E33" s="148"/>
      <c r="F33" s="176"/>
      <c r="G33" s="176"/>
      <c r="H33" s="173"/>
      <c r="I33" s="119"/>
      <c r="J33" s="119"/>
      <c r="K33" s="119"/>
      <c r="L33" s="119"/>
      <c r="M33" s="119"/>
      <c r="N33" s="119"/>
      <c r="O33" s="119"/>
      <c r="P33" s="119"/>
      <c r="Q33" s="119"/>
      <c r="R33" s="119" t="s">
        <v>128</v>
      </c>
      <c r="S33" s="119">
        <v>0</v>
      </c>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t="s">
        <v>186</v>
      </c>
      <c r="C34" s="139" t="s">
        <v>3216</v>
      </c>
      <c r="D34" s="157"/>
      <c r="E34" s="148">
        <v>45</v>
      </c>
      <c r="F34" s="176"/>
      <c r="G34" s="176"/>
      <c r="H34" s="173"/>
      <c r="I34" s="119"/>
      <c r="J34" s="119"/>
      <c r="K34" s="119"/>
      <c r="L34" s="119"/>
      <c r="M34" s="119"/>
      <c r="N34" s="119"/>
      <c r="O34" s="119"/>
      <c r="P34" s="119"/>
      <c r="Q34" s="119"/>
      <c r="R34" s="119" t="s">
        <v>128</v>
      </c>
      <c r="S34" s="119">
        <v>0</v>
      </c>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1" t="s">
        <v>121</v>
      </c>
      <c r="B35" s="123" t="s">
        <v>45</v>
      </c>
      <c r="C35" s="140" t="s">
        <v>3217</v>
      </c>
      <c r="D35" s="158"/>
      <c r="E35" s="177"/>
      <c r="F35" s="177"/>
      <c r="G35" s="177">
        <f>SUM(G36:G44)</f>
        <v>0</v>
      </c>
      <c r="H35" s="174"/>
      <c r="I35" s="119"/>
      <c r="J35" s="119"/>
      <c r="K35" s="119"/>
      <c r="L35" s="119"/>
      <c r="M35" s="119"/>
      <c r="N35" s="119"/>
      <c r="O35" s="119"/>
      <c r="P35" s="119"/>
      <c r="Q35" s="119"/>
      <c r="R35" s="119" t="s">
        <v>126</v>
      </c>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ht="33.75" outlineLevel="1">
      <c r="A36" s="120" t="s">
        <v>3218</v>
      </c>
      <c r="B36" s="122" t="s">
        <v>3219</v>
      </c>
      <c r="C36" s="138" t="s">
        <v>3220</v>
      </c>
      <c r="D36" s="156" t="s">
        <v>131</v>
      </c>
      <c r="E36" s="176">
        <v>2.56</v>
      </c>
      <c r="F36" s="176"/>
      <c r="G36" s="176">
        <f>F36*E36</f>
        <v>0</v>
      </c>
      <c r="H36" s="173" t="s">
        <v>3348</v>
      </c>
      <c r="I36" s="119"/>
      <c r="J36" s="119"/>
      <c r="K36" s="119"/>
      <c r="L36" s="119"/>
      <c r="M36" s="119"/>
      <c r="N36" s="119"/>
      <c r="O36" s="119"/>
      <c r="P36" s="119"/>
      <c r="Q36" s="119"/>
      <c r="R36" s="119" t="s">
        <v>128</v>
      </c>
      <c r="S36" s="119">
        <v>0</v>
      </c>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139" t="s">
        <v>3221</v>
      </c>
      <c r="D37" s="157"/>
      <c r="E37" s="148"/>
      <c r="F37" s="176"/>
      <c r="G37" s="176"/>
      <c r="H37" s="173"/>
      <c r="I37" s="119"/>
      <c r="J37" s="119"/>
      <c r="K37" s="119"/>
      <c r="L37" s="119"/>
      <c r="M37" s="119"/>
      <c r="N37" s="119"/>
      <c r="O37" s="119"/>
      <c r="P37" s="119"/>
      <c r="Q37" s="119"/>
      <c r="R37" s="119" t="s">
        <v>128</v>
      </c>
      <c r="S37" s="119">
        <v>0</v>
      </c>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t="s">
        <v>186</v>
      </c>
      <c r="C38" s="139" t="s">
        <v>3222</v>
      </c>
      <c r="D38" s="157"/>
      <c r="E38" s="148">
        <v>2.56</v>
      </c>
      <c r="F38" s="176"/>
      <c r="G38" s="176"/>
      <c r="H38" s="173"/>
      <c r="I38" s="119"/>
      <c r="J38" s="119"/>
      <c r="K38" s="119"/>
      <c r="L38" s="119"/>
      <c r="M38" s="119"/>
      <c r="N38" s="119"/>
      <c r="O38" s="119"/>
      <c r="P38" s="119"/>
      <c r="Q38" s="119"/>
      <c r="R38" s="119" t="s">
        <v>128</v>
      </c>
      <c r="S38" s="119">
        <v>0</v>
      </c>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t="s">
        <v>3223</v>
      </c>
      <c r="B39" s="122" t="s">
        <v>3224</v>
      </c>
      <c r="C39" s="138" t="s">
        <v>3225</v>
      </c>
      <c r="D39" s="156" t="s">
        <v>131</v>
      </c>
      <c r="E39" s="176">
        <v>0.64</v>
      </c>
      <c r="F39" s="176"/>
      <c r="G39" s="176">
        <f>F39*E39</f>
        <v>0</v>
      </c>
      <c r="H39" s="173" t="s">
        <v>3348</v>
      </c>
      <c r="I39" s="119"/>
      <c r="J39" s="119"/>
      <c r="K39" s="119"/>
      <c r="L39" s="119"/>
      <c r="M39" s="119"/>
      <c r="N39" s="119"/>
      <c r="O39" s="119"/>
      <c r="P39" s="119"/>
      <c r="Q39" s="119"/>
      <c r="R39" s="119" t="s">
        <v>128</v>
      </c>
      <c r="S39" s="119">
        <v>0</v>
      </c>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139" t="s">
        <v>3226</v>
      </c>
      <c r="D40" s="157"/>
      <c r="E40" s="148"/>
      <c r="F40" s="176"/>
      <c r="G40" s="176"/>
      <c r="H40" s="173"/>
      <c r="I40" s="119"/>
      <c r="J40" s="119"/>
      <c r="K40" s="119"/>
      <c r="L40" s="119"/>
      <c r="M40" s="119"/>
      <c r="N40" s="119"/>
      <c r="O40" s="119"/>
      <c r="P40" s="119"/>
      <c r="Q40" s="119"/>
      <c r="R40" s="119" t="s">
        <v>128</v>
      </c>
      <c r="S40" s="119">
        <v>0</v>
      </c>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t="s">
        <v>186</v>
      </c>
      <c r="C41" s="139" t="s">
        <v>3227</v>
      </c>
      <c r="D41" s="157"/>
      <c r="E41" s="148">
        <v>0.64</v>
      </c>
      <c r="F41" s="176"/>
      <c r="G41" s="176"/>
      <c r="H41" s="173"/>
      <c r="I41" s="119"/>
      <c r="J41" s="119"/>
      <c r="K41" s="119"/>
      <c r="L41" s="119"/>
      <c r="M41" s="119"/>
      <c r="N41" s="119"/>
      <c r="O41" s="119"/>
      <c r="P41" s="119"/>
      <c r="Q41" s="119"/>
      <c r="R41" s="119" t="s">
        <v>128</v>
      </c>
      <c r="S41" s="119">
        <v>0</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ht="22.5" outlineLevel="1">
      <c r="A42" s="120" t="s">
        <v>3228</v>
      </c>
      <c r="B42" s="122" t="s">
        <v>3229</v>
      </c>
      <c r="C42" s="138" t="s">
        <v>3230</v>
      </c>
      <c r="D42" s="156" t="s">
        <v>263</v>
      </c>
      <c r="E42" s="176">
        <v>16</v>
      </c>
      <c r="F42" s="176"/>
      <c r="G42" s="176">
        <f>F42*E42</f>
        <v>0</v>
      </c>
      <c r="H42" s="173" t="s">
        <v>3348</v>
      </c>
      <c r="I42" s="119"/>
      <c r="J42" s="119"/>
      <c r="K42" s="119"/>
      <c r="L42" s="119"/>
      <c r="M42" s="119"/>
      <c r="N42" s="119"/>
      <c r="O42" s="119"/>
      <c r="P42" s="119"/>
      <c r="Q42" s="119"/>
      <c r="R42" s="119" t="s">
        <v>128</v>
      </c>
      <c r="S42" s="119">
        <v>0</v>
      </c>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139" t="s">
        <v>3231</v>
      </c>
      <c r="D43" s="157"/>
      <c r="E43" s="148"/>
      <c r="F43" s="176"/>
      <c r="G43" s="176"/>
      <c r="H43" s="173"/>
      <c r="I43" s="119"/>
      <c r="J43" s="119"/>
      <c r="K43" s="119"/>
      <c r="L43" s="119"/>
      <c r="M43" s="119"/>
      <c r="N43" s="119"/>
      <c r="O43" s="119"/>
      <c r="P43" s="119"/>
      <c r="Q43" s="119"/>
      <c r="R43" s="119" t="s">
        <v>126</v>
      </c>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t="s">
        <v>186</v>
      </c>
      <c r="C44" s="139" t="s">
        <v>3232</v>
      </c>
      <c r="D44" s="157"/>
      <c r="E44" s="148">
        <v>16</v>
      </c>
      <c r="F44" s="176"/>
      <c r="G44" s="176"/>
      <c r="H44" s="173"/>
      <c r="I44" s="119"/>
      <c r="J44" s="119"/>
      <c r="K44" s="119"/>
      <c r="L44" s="119"/>
      <c r="M44" s="119"/>
      <c r="N44" s="119"/>
      <c r="O44" s="119"/>
      <c r="P44" s="119"/>
      <c r="Q44" s="119"/>
      <c r="R44" s="119" t="s">
        <v>128</v>
      </c>
      <c r="S44" s="119">
        <v>0</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1" t="s">
        <v>121</v>
      </c>
      <c r="B45" s="123" t="s">
        <v>55</v>
      </c>
      <c r="C45" s="140" t="s">
        <v>3233</v>
      </c>
      <c r="D45" s="158"/>
      <c r="E45" s="177"/>
      <c r="F45" s="177"/>
      <c r="G45" s="177">
        <f>SUM(G46:G73)</f>
        <v>0</v>
      </c>
      <c r="H45" s="174"/>
      <c r="I45" s="119"/>
      <c r="J45" s="119"/>
      <c r="K45" s="119"/>
      <c r="L45" s="119"/>
      <c r="M45" s="119"/>
      <c r="N45" s="119"/>
      <c r="O45" s="119"/>
      <c r="P45" s="119"/>
      <c r="Q45" s="119"/>
      <c r="R45" s="119" t="s">
        <v>175</v>
      </c>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ht="33.75" outlineLevel="1">
      <c r="A46" s="120" t="s">
        <v>3234</v>
      </c>
      <c r="B46" s="122" t="s">
        <v>3235</v>
      </c>
      <c r="C46" s="138" t="s">
        <v>3236</v>
      </c>
      <c r="D46" s="156" t="s">
        <v>179</v>
      </c>
      <c r="E46" s="176">
        <v>10.5</v>
      </c>
      <c r="F46" s="176"/>
      <c r="G46" s="176">
        <f>F46*E46</f>
        <v>0</v>
      </c>
      <c r="H46" s="173" t="s">
        <v>3348</v>
      </c>
      <c r="I46" s="119"/>
      <c r="J46" s="119"/>
      <c r="K46" s="119"/>
      <c r="L46" s="119"/>
      <c r="M46" s="119"/>
      <c r="N46" s="119"/>
      <c r="O46" s="119"/>
      <c r="P46" s="119"/>
      <c r="Q46" s="119"/>
      <c r="R46" s="119" t="s">
        <v>128</v>
      </c>
      <c r="S46" s="119">
        <v>0</v>
      </c>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139" t="s">
        <v>3237</v>
      </c>
      <c r="D47" s="157"/>
      <c r="E47" s="148"/>
      <c r="F47" s="176"/>
      <c r="G47" s="176"/>
      <c r="H47" s="173"/>
      <c r="I47" s="119"/>
      <c r="J47" s="119"/>
      <c r="K47" s="119"/>
      <c r="L47" s="119"/>
      <c r="M47" s="119"/>
      <c r="N47" s="119"/>
      <c r="O47" s="119"/>
      <c r="P47" s="119"/>
      <c r="Q47" s="119"/>
      <c r="R47" s="119" t="s">
        <v>128</v>
      </c>
      <c r="S47" s="119">
        <v>0</v>
      </c>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t="s">
        <v>186</v>
      </c>
      <c r="C48" s="139" t="s">
        <v>3238</v>
      </c>
      <c r="D48" s="157"/>
      <c r="E48" s="148" t="s">
        <v>186</v>
      </c>
      <c r="F48" s="176"/>
      <c r="G48" s="176"/>
      <c r="H48" s="173"/>
      <c r="I48" s="119"/>
      <c r="J48" s="119"/>
      <c r="K48" s="119"/>
      <c r="L48" s="119"/>
      <c r="M48" s="119"/>
      <c r="N48" s="119"/>
      <c r="O48" s="119"/>
      <c r="P48" s="119"/>
      <c r="Q48" s="119"/>
      <c r="R48" s="119" t="s">
        <v>128</v>
      </c>
      <c r="S48" s="119">
        <v>0</v>
      </c>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t="s">
        <v>186</v>
      </c>
      <c r="C49" s="139" t="s">
        <v>3239</v>
      </c>
      <c r="D49" s="157"/>
      <c r="E49" s="148">
        <v>4</v>
      </c>
      <c r="F49" s="176"/>
      <c r="G49" s="176"/>
      <c r="H49" s="173"/>
      <c r="I49" s="119"/>
      <c r="J49" s="119"/>
      <c r="K49" s="119"/>
      <c r="L49" s="119"/>
      <c r="M49" s="119"/>
      <c r="N49" s="119"/>
      <c r="O49" s="119"/>
      <c r="P49" s="119"/>
      <c r="Q49" s="119"/>
      <c r="R49" s="119" t="s">
        <v>126</v>
      </c>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t="s">
        <v>186</v>
      </c>
      <c r="C50" s="139" t="s">
        <v>3240</v>
      </c>
      <c r="D50" s="157"/>
      <c r="E50" s="148">
        <v>6.5</v>
      </c>
      <c r="F50" s="176"/>
      <c r="G50" s="176"/>
      <c r="H50" s="173"/>
      <c r="I50" s="119"/>
      <c r="J50" s="119"/>
      <c r="K50" s="119"/>
      <c r="L50" s="119"/>
      <c r="M50" s="119"/>
      <c r="N50" s="119"/>
      <c r="O50" s="119"/>
      <c r="P50" s="119"/>
      <c r="Q50" s="119"/>
      <c r="R50" s="119" t="s">
        <v>128</v>
      </c>
      <c r="S50" s="119">
        <v>0</v>
      </c>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t="s">
        <v>186</v>
      </c>
      <c r="C51" s="139" t="s">
        <v>3202</v>
      </c>
      <c r="D51" s="157"/>
      <c r="E51" s="148">
        <v>10.5</v>
      </c>
      <c r="F51" s="176"/>
      <c r="G51" s="176"/>
      <c r="H51" s="173"/>
      <c r="I51" s="119"/>
      <c r="J51" s="119"/>
      <c r="K51" s="119"/>
      <c r="L51" s="119"/>
      <c r="M51" s="119"/>
      <c r="N51" s="119"/>
      <c r="O51" s="119"/>
      <c r="P51" s="119"/>
      <c r="Q51" s="119"/>
      <c r="R51" s="119" t="s">
        <v>128</v>
      </c>
      <c r="S51" s="119">
        <v>0</v>
      </c>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ht="22.5" outlineLevel="1">
      <c r="A52" s="120" t="s">
        <v>3241</v>
      </c>
      <c r="B52" s="122" t="s">
        <v>3242</v>
      </c>
      <c r="C52" s="138" t="s">
        <v>3243</v>
      </c>
      <c r="D52" s="156" t="s">
        <v>179</v>
      </c>
      <c r="E52" s="176">
        <v>60</v>
      </c>
      <c r="F52" s="176"/>
      <c r="G52" s="176">
        <f>F52*E52</f>
        <v>0</v>
      </c>
      <c r="H52" s="173" t="s">
        <v>3348</v>
      </c>
      <c r="I52" s="119"/>
      <c r="J52" s="119"/>
      <c r="K52" s="119"/>
      <c r="L52" s="119"/>
      <c r="M52" s="119"/>
      <c r="N52" s="119"/>
      <c r="O52" s="119"/>
      <c r="P52" s="119"/>
      <c r="Q52" s="119"/>
      <c r="R52" s="119" t="s">
        <v>128</v>
      </c>
      <c r="S52" s="119">
        <v>0</v>
      </c>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c r="B53" s="122"/>
      <c r="C53" s="139" t="s">
        <v>3244</v>
      </c>
      <c r="D53" s="157"/>
      <c r="E53" s="148"/>
      <c r="F53" s="176"/>
      <c r="G53" s="176"/>
      <c r="H53" s="173"/>
      <c r="I53" s="119"/>
      <c r="J53" s="119"/>
      <c r="K53" s="119"/>
      <c r="L53" s="119"/>
      <c r="M53" s="119"/>
      <c r="N53" s="119"/>
      <c r="O53" s="119"/>
      <c r="P53" s="119"/>
      <c r="Q53" s="119"/>
      <c r="R53" s="119" t="s">
        <v>126</v>
      </c>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t="s">
        <v>186</v>
      </c>
      <c r="C54" s="139" t="s">
        <v>3245</v>
      </c>
      <c r="D54" s="157"/>
      <c r="E54" s="148">
        <v>30</v>
      </c>
      <c r="F54" s="176"/>
      <c r="G54" s="176"/>
      <c r="H54" s="173"/>
      <c r="I54" s="119"/>
      <c r="J54" s="119"/>
      <c r="K54" s="119"/>
      <c r="L54" s="119"/>
      <c r="M54" s="119"/>
      <c r="N54" s="119"/>
      <c r="O54" s="119"/>
      <c r="P54" s="119"/>
      <c r="Q54" s="119"/>
      <c r="R54" s="119" t="s">
        <v>128</v>
      </c>
      <c r="S54" s="119">
        <v>0</v>
      </c>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t="s">
        <v>186</v>
      </c>
      <c r="C55" s="139" t="s">
        <v>3246</v>
      </c>
      <c r="D55" s="157"/>
      <c r="E55" s="148">
        <v>30</v>
      </c>
      <c r="F55" s="176"/>
      <c r="G55" s="176"/>
      <c r="H55" s="173"/>
      <c r="I55" s="119"/>
      <c r="J55" s="119"/>
      <c r="K55" s="119"/>
      <c r="L55" s="119"/>
      <c r="M55" s="119"/>
      <c r="N55" s="119"/>
      <c r="O55" s="119"/>
      <c r="P55" s="119"/>
      <c r="Q55" s="119"/>
      <c r="R55" s="119" t="s">
        <v>128</v>
      </c>
      <c r="S55" s="119">
        <v>0</v>
      </c>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t="s">
        <v>186</v>
      </c>
      <c r="C56" s="139" t="s">
        <v>3202</v>
      </c>
      <c r="D56" s="157"/>
      <c r="E56" s="148">
        <v>60</v>
      </c>
      <c r="F56" s="176"/>
      <c r="G56" s="176"/>
      <c r="H56" s="173"/>
      <c r="I56" s="119"/>
      <c r="J56" s="119"/>
      <c r="K56" s="119"/>
      <c r="L56" s="119"/>
      <c r="M56" s="119"/>
      <c r="N56" s="119"/>
      <c r="O56" s="119"/>
      <c r="P56" s="119"/>
      <c r="Q56" s="119"/>
      <c r="R56" s="119" t="s">
        <v>128</v>
      </c>
      <c r="S56" s="119">
        <v>0</v>
      </c>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ht="56.25" outlineLevel="1">
      <c r="A57" s="120" t="s">
        <v>3247</v>
      </c>
      <c r="B57" s="122" t="s">
        <v>3248</v>
      </c>
      <c r="C57" s="138" t="s">
        <v>3249</v>
      </c>
      <c r="D57" s="156" t="s">
        <v>179</v>
      </c>
      <c r="E57" s="176">
        <v>10.5</v>
      </c>
      <c r="F57" s="176"/>
      <c r="G57" s="176">
        <f>F57*E57</f>
        <v>0</v>
      </c>
      <c r="H57" s="173" t="s">
        <v>3348</v>
      </c>
      <c r="I57" s="119"/>
      <c r="J57" s="119"/>
      <c r="K57" s="119"/>
      <c r="L57" s="119"/>
      <c r="M57" s="119"/>
      <c r="N57" s="119"/>
      <c r="O57" s="119"/>
      <c r="P57" s="119"/>
      <c r="Q57" s="119"/>
      <c r="R57" s="119" t="s">
        <v>126</v>
      </c>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139" t="s">
        <v>3250</v>
      </c>
      <c r="D58" s="157"/>
      <c r="E58" s="148"/>
      <c r="F58" s="176"/>
      <c r="G58" s="176"/>
      <c r="H58" s="173"/>
      <c r="I58" s="119"/>
      <c r="J58" s="119"/>
      <c r="K58" s="119"/>
      <c r="L58" s="119"/>
      <c r="M58" s="119"/>
      <c r="N58" s="119"/>
      <c r="O58" s="119"/>
      <c r="P58" s="119"/>
      <c r="Q58" s="119"/>
      <c r="R58" s="119" t="s">
        <v>128</v>
      </c>
      <c r="S58" s="119">
        <v>0</v>
      </c>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t="s">
        <v>186</v>
      </c>
      <c r="C59" s="139" t="s">
        <v>3251</v>
      </c>
      <c r="D59" s="157"/>
      <c r="E59" s="148" t="s">
        <v>186</v>
      </c>
      <c r="F59" s="176"/>
      <c r="G59" s="176"/>
      <c r="H59" s="173"/>
      <c r="I59" s="119"/>
      <c r="J59" s="119"/>
      <c r="K59" s="119"/>
      <c r="L59" s="119"/>
      <c r="M59" s="119"/>
      <c r="N59" s="119"/>
      <c r="O59" s="119"/>
      <c r="P59" s="119"/>
      <c r="Q59" s="119"/>
      <c r="R59" s="119" t="s">
        <v>128</v>
      </c>
      <c r="S59" s="119">
        <v>0</v>
      </c>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t="s">
        <v>186</v>
      </c>
      <c r="C60" s="139" t="s">
        <v>3239</v>
      </c>
      <c r="D60" s="157"/>
      <c r="E60" s="148">
        <v>4</v>
      </c>
      <c r="F60" s="176"/>
      <c r="G60" s="176"/>
      <c r="H60" s="173"/>
      <c r="I60" s="119"/>
      <c r="J60" s="119"/>
      <c r="K60" s="119"/>
      <c r="L60" s="119"/>
      <c r="M60" s="119"/>
      <c r="N60" s="119"/>
      <c r="O60" s="119"/>
      <c r="P60" s="119"/>
      <c r="Q60" s="119"/>
      <c r="R60" s="119" t="s">
        <v>126</v>
      </c>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t="s">
        <v>186</v>
      </c>
      <c r="C61" s="139" t="s">
        <v>3240</v>
      </c>
      <c r="D61" s="157"/>
      <c r="E61" s="148">
        <v>6.5</v>
      </c>
      <c r="F61" s="176"/>
      <c r="G61" s="176"/>
      <c r="H61" s="173"/>
      <c r="I61" s="119"/>
      <c r="J61" s="119"/>
      <c r="K61" s="119"/>
      <c r="L61" s="119"/>
      <c r="M61" s="119"/>
      <c r="N61" s="119"/>
      <c r="O61" s="119"/>
      <c r="P61" s="119"/>
      <c r="Q61" s="119"/>
      <c r="R61" s="119" t="s">
        <v>128</v>
      </c>
      <c r="S61" s="119">
        <v>2</v>
      </c>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t="s">
        <v>186</v>
      </c>
      <c r="C62" s="139" t="s">
        <v>3202</v>
      </c>
      <c r="D62" s="157"/>
      <c r="E62" s="148">
        <v>10.5</v>
      </c>
      <c r="F62" s="176"/>
      <c r="G62" s="176"/>
      <c r="H62" s="173"/>
      <c r="I62" s="119"/>
      <c r="J62" s="119"/>
      <c r="K62" s="119"/>
      <c r="L62" s="119"/>
      <c r="M62" s="119"/>
      <c r="N62" s="119"/>
      <c r="O62" s="119"/>
      <c r="P62" s="119"/>
      <c r="Q62" s="119"/>
      <c r="R62" s="119" t="s">
        <v>128</v>
      </c>
      <c r="S62" s="119">
        <v>2</v>
      </c>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t="s">
        <v>3252</v>
      </c>
      <c r="B63" s="122" t="s">
        <v>3253</v>
      </c>
      <c r="C63" s="138" t="s">
        <v>3254</v>
      </c>
      <c r="D63" s="156" t="s">
        <v>179</v>
      </c>
      <c r="E63" s="176">
        <v>4.12</v>
      </c>
      <c r="F63" s="176"/>
      <c r="G63" s="176">
        <f>F63*E63</f>
        <v>0</v>
      </c>
      <c r="H63" s="173" t="s">
        <v>3348</v>
      </c>
      <c r="I63" s="119"/>
      <c r="J63" s="119"/>
      <c r="K63" s="119"/>
      <c r="L63" s="119"/>
      <c r="M63" s="119"/>
      <c r="N63" s="119"/>
      <c r="O63" s="119"/>
      <c r="P63" s="119"/>
      <c r="Q63" s="119"/>
      <c r="R63" s="119" t="s">
        <v>128</v>
      </c>
      <c r="S63" s="119">
        <v>2</v>
      </c>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139" t="s">
        <v>3255</v>
      </c>
      <c r="D64" s="157"/>
      <c r="E64" s="148">
        <v>4.12</v>
      </c>
      <c r="F64" s="176"/>
      <c r="G64" s="176"/>
      <c r="H64" s="173"/>
      <c r="I64" s="119"/>
      <c r="J64" s="119"/>
      <c r="K64" s="119"/>
      <c r="L64" s="119"/>
      <c r="M64" s="119"/>
      <c r="N64" s="119"/>
      <c r="O64" s="119"/>
      <c r="P64" s="119"/>
      <c r="Q64" s="119"/>
      <c r="R64" s="119" t="s">
        <v>128</v>
      </c>
      <c r="S64" s="119">
        <v>0</v>
      </c>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t="s">
        <v>3256</v>
      </c>
      <c r="B65" s="122" t="s">
        <v>3257</v>
      </c>
      <c r="C65" s="138" t="s">
        <v>3258</v>
      </c>
      <c r="D65" s="156" t="s">
        <v>179</v>
      </c>
      <c r="E65" s="176">
        <v>6.6950000000000003</v>
      </c>
      <c r="F65" s="176"/>
      <c r="G65" s="176">
        <f>F65*E65</f>
        <v>0</v>
      </c>
      <c r="H65" s="173" t="s">
        <v>3348</v>
      </c>
      <c r="I65" s="119"/>
      <c r="J65" s="119"/>
      <c r="K65" s="119"/>
      <c r="L65" s="119"/>
      <c r="M65" s="119"/>
      <c r="N65" s="119"/>
      <c r="O65" s="119"/>
      <c r="P65" s="119"/>
      <c r="Q65" s="119"/>
      <c r="R65" s="119" t="s">
        <v>128</v>
      </c>
      <c r="S65" s="119">
        <v>0</v>
      </c>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139" t="s">
        <v>3259</v>
      </c>
      <c r="D66" s="157"/>
      <c r="E66" s="148">
        <v>6.6950000000000003</v>
      </c>
      <c r="F66" s="176"/>
      <c r="G66" s="176"/>
      <c r="H66" s="173"/>
      <c r="I66" s="119"/>
      <c r="J66" s="119"/>
      <c r="K66" s="119"/>
      <c r="L66" s="119"/>
      <c r="M66" s="119"/>
      <c r="N66" s="119"/>
      <c r="O66" s="119"/>
      <c r="P66" s="119"/>
      <c r="Q66" s="119"/>
      <c r="R66" s="119" t="s">
        <v>126</v>
      </c>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56.25" outlineLevel="1">
      <c r="A67" s="120" t="s">
        <v>3260</v>
      </c>
      <c r="B67" s="122" t="s">
        <v>3261</v>
      </c>
      <c r="C67" s="138" t="s">
        <v>3262</v>
      </c>
      <c r="D67" s="156" t="s">
        <v>179</v>
      </c>
      <c r="E67" s="176">
        <v>10.5</v>
      </c>
      <c r="F67" s="176"/>
      <c r="G67" s="176">
        <f>F67*E67</f>
        <v>0</v>
      </c>
      <c r="H67" s="173" t="s">
        <v>3348</v>
      </c>
      <c r="I67" s="119"/>
      <c r="J67" s="119"/>
      <c r="K67" s="119"/>
      <c r="L67" s="119"/>
      <c r="M67" s="119"/>
      <c r="N67" s="119"/>
      <c r="O67" s="119"/>
      <c r="P67" s="119"/>
      <c r="Q67" s="119"/>
      <c r="R67" s="119" t="s">
        <v>128</v>
      </c>
      <c r="S67" s="119">
        <v>0</v>
      </c>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139" t="s">
        <v>3263</v>
      </c>
      <c r="D68" s="157"/>
      <c r="E68" s="148"/>
      <c r="F68" s="176"/>
      <c r="G68" s="176"/>
      <c r="H68" s="173"/>
      <c r="I68" s="119"/>
      <c r="J68" s="119"/>
      <c r="K68" s="119"/>
      <c r="L68" s="119"/>
      <c r="M68" s="119"/>
      <c r="N68" s="119"/>
      <c r="O68" s="119"/>
      <c r="P68" s="119"/>
      <c r="Q68" s="119"/>
      <c r="R68" s="119" t="s">
        <v>126</v>
      </c>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56.25" outlineLevel="1">
      <c r="A69" s="120" t="s">
        <v>3264</v>
      </c>
      <c r="B69" s="122" t="s">
        <v>3265</v>
      </c>
      <c r="C69" s="138" t="s">
        <v>3266</v>
      </c>
      <c r="D69" s="156" t="s">
        <v>179</v>
      </c>
      <c r="E69" s="176">
        <v>30</v>
      </c>
      <c r="F69" s="176"/>
      <c r="G69" s="176">
        <f>F69*E69</f>
        <v>0</v>
      </c>
      <c r="H69" s="173" t="s">
        <v>3348</v>
      </c>
      <c r="I69" s="119"/>
      <c r="J69" s="119"/>
      <c r="K69" s="119"/>
      <c r="L69" s="119"/>
      <c r="M69" s="119"/>
      <c r="N69" s="119"/>
      <c r="O69" s="119"/>
      <c r="P69" s="119"/>
      <c r="Q69" s="119"/>
      <c r="R69" s="119" t="s">
        <v>128</v>
      </c>
      <c r="S69" s="119">
        <v>0</v>
      </c>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9" t="s">
        <v>3267</v>
      </c>
      <c r="D70" s="157"/>
      <c r="E70" s="148"/>
      <c r="F70" s="176"/>
      <c r="G70" s="176"/>
      <c r="H70" s="173"/>
      <c r="I70" s="119"/>
      <c r="J70" s="119"/>
      <c r="K70" s="119"/>
      <c r="L70" s="119"/>
      <c r="M70" s="119"/>
      <c r="N70" s="119"/>
      <c r="O70" s="119"/>
      <c r="P70" s="119"/>
      <c r="Q70" s="119"/>
      <c r="R70" s="119" t="s">
        <v>175</v>
      </c>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c r="B71" s="122" t="s">
        <v>186</v>
      </c>
      <c r="C71" s="139" t="s">
        <v>3268</v>
      </c>
      <c r="D71" s="157"/>
      <c r="E71" s="148">
        <v>30</v>
      </c>
      <c r="F71" s="176"/>
      <c r="G71" s="176"/>
      <c r="H71" s="173"/>
      <c r="I71" s="119"/>
      <c r="J71" s="119"/>
      <c r="K71" s="119"/>
      <c r="L71" s="119"/>
      <c r="M71" s="119"/>
      <c r="N71" s="119"/>
      <c r="O71" s="119"/>
      <c r="P71" s="119"/>
      <c r="Q71" s="119"/>
      <c r="R71" s="119" t="s">
        <v>128</v>
      </c>
      <c r="S71" s="119">
        <v>0</v>
      </c>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c r="A72" s="120" t="s">
        <v>3269</v>
      </c>
      <c r="B72" s="122" t="s">
        <v>3270</v>
      </c>
      <c r="C72" s="138" t="s">
        <v>3271</v>
      </c>
      <c r="D72" s="156" t="s">
        <v>179</v>
      </c>
      <c r="E72" s="176">
        <v>30.9</v>
      </c>
      <c r="F72" s="176"/>
      <c r="G72" s="176">
        <f>F72*E72</f>
        <v>0</v>
      </c>
      <c r="H72" s="173" t="s">
        <v>3348</v>
      </c>
      <c r="R72" t="s">
        <v>122</v>
      </c>
    </row>
    <row r="73" spans="1:47" outlineLevel="1">
      <c r="A73" s="120"/>
      <c r="B73" s="122"/>
      <c r="C73" s="139" t="s">
        <v>3272</v>
      </c>
      <c r="D73" s="157"/>
      <c r="E73" s="148">
        <v>30.9</v>
      </c>
      <c r="F73" s="176"/>
      <c r="G73" s="176"/>
      <c r="H73" s="173"/>
      <c r="I73" s="119"/>
      <c r="J73" s="119"/>
      <c r="K73" s="119"/>
      <c r="L73" s="119"/>
      <c r="M73" s="119"/>
      <c r="N73" s="119"/>
      <c r="O73" s="119"/>
      <c r="P73" s="119"/>
      <c r="Q73" s="119"/>
      <c r="R73" s="119" t="s">
        <v>126</v>
      </c>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1" t="s">
        <v>121</v>
      </c>
      <c r="B74" s="123" t="s">
        <v>3223</v>
      </c>
      <c r="C74" s="140" t="s">
        <v>3273</v>
      </c>
      <c r="D74" s="158"/>
      <c r="E74" s="177"/>
      <c r="F74" s="177"/>
      <c r="G74" s="177">
        <f>SUM(G75:G100)</f>
        <v>0</v>
      </c>
      <c r="H74" s="174"/>
      <c r="I74" s="119"/>
      <c r="J74" s="119"/>
      <c r="K74" s="119"/>
      <c r="L74" s="119"/>
      <c r="M74" s="119"/>
      <c r="N74" s="119"/>
      <c r="O74" s="119"/>
      <c r="P74" s="119"/>
      <c r="Q74" s="119"/>
      <c r="R74" s="119" t="s">
        <v>128</v>
      </c>
      <c r="S74" s="119">
        <v>0</v>
      </c>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22.5" outlineLevel="1">
      <c r="A75" s="120" t="s">
        <v>3274</v>
      </c>
      <c r="B75" s="122" t="s">
        <v>3275</v>
      </c>
      <c r="C75" s="138" t="s">
        <v>3276</v>
      </c>
      <c r="D75" s="156" t="s">
        <v>125</v>
      </c>
      <c r="E75" s="176">
        <v>4</v>
      </c>
      <c r="F75" s="176"/>
      <c r="G75" s="176">
        <f>F75*E75</f>
        <v>0</v>
      </c>
      <c r="H75" s="173" t="s">
        <v>3348</v>
      </c>
      <c r="I75" s="119"/>
      <c r="J75" s="119"/>
      <c r="K75" s="119"/>
      <c r="L75" s="119"/>
      <c r="M75" s="119"/>
      <c r="N75" s="119"/>
      <c r="O75" s="119"/>
      <c r="P75" s="119"/>
      <c r="Q75" s="119"/>
      <c r="R75" s="119" t="s">
        <v>128</v>
      </c>
      <c r="S75" s="119">
        <v>0</v>
      </c>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c r="B76" s="122"/>
      <c r="C76" s="139" t="s">
        <v>3277</v>
      </c>
      <c r="D76" s="157"/>
      <c r="E76" s="148"/>
      <c r="F76" s="176"/>
      <c r="G76" s="176"/>
      <c r="H76" s="173"/>
      <c r="I76" s="119"/>
      <c r="J76" s="119"/>
      <c r="K76" s="119"/>
      <c r="L76" s="119"/>
      <c r="M76" s="119"/>
      <c r="N76" s="119"/>
      <c r="O76" s="119"/>
      <c r="P76" s="119"/>
      <c r="Q76" s="119"/>
      <c r="R76" s="119" t="s">
        <v>128</v>
      </c>
      <c r="S76" s="119">
        <v>0</v>
      </c>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c r="A77" s="120"/>
      <c r="B77" s="122" t="s">
        <v>186</v>
      </c>
      <c r="C77" s="139" t="s">
        <v>3278</v>
      </c>
      <c r="D77" s="157"/>
      <c r="E77" s="148">
        <v>4</v>
      </c>
      <c r="F77" s="176"/>
      <c r="G77" s="176"/>
      <c r="H77" s="173"/>
      <c r="P77">
        <v>15</v>
      </c>
      <c r="Q77">
        <v>21</v>
      </c>
    </row>
    <row r="78" spans="1:47">
      <c r="A78" s="120" t="s">
        <v>3279</v>
      </c>
      <c r="B78" s="122" t="s">
        <v>3280</v>
      </c>
      <c r="C78" s="138" t="s">
        <v>3281</v>
      </c>
      <c r="D78" s="156" t="s">
        <v>125</v>
      </c>
      <c r="E78" s="176">
        <v>2</v>
      </c>
      <c r="F78" s="176"/>
      <c r="G78" s="176">
        <f>F78*E78</f>
        <v>0</v>
      </c>
      <c r="H78" s="173" t="s">
        <v>3348</v>
      </c>
      <c r="P78" t="e">
        <f>SUMIF(#REF!,P77,G7:G76)</f>
        <v>#REF!</v>
      </c>
      <c r="Q78" t="e">
        <f>SUMIF(#REF!,Q77,G7:G76)</f>
        <v>#REF!</v>
      </c>
      <c r="R78" t="s">
        <v>1414</v>
      </c>
    </row>
    <row r="79" spans="1:47">
      <c r="A79" s="120"/>
      <c r="B79" s="122" t="s">
        <v>186</v>
      </c>
      <c r="C79" s="139" t="s">
        <v>3282</v>
      </c>
      <c r="D79" s="157"/>
      <c r="E79" s="148">
        <v>2</v>
      </c>
      <c r="F79" s="176"/>
      <c r="G79" s="176"/>
      <c r="H79" s="173"/>
    </row>
    <row r="80" spans="1:47">
      <c r="A80" s="120" t="s">
        <v>3283</v>
      </c>
      <c r="B80" s="122" t="s">
        <v>3284</v>
      </c>
      <c r="C80" s="138" t="s">
        <v>3285</v>
      </c>
      <c r="D80" s="156" t="s">
        <v>125</v>
      </c>
      <c r="E80" s="176">
        <v>2</v>
      </c>
      <c r="F80" s="176"/>
      <c r="G80" s="176">
        <f>F80*E80</f>
        <v>0</v>
      </c>
      <c r="H80" s="173" t="s">
        <v>3348</v>
      </c>
    </row>
    <row r="81" spans="1:8">
      <c r="A81" s="120"/>
      <c r="B81" s="122" t="s">
        <v>186</v>
      </c>
      <c r="C81" s="139" t="s">
        <v>3286</v>
      </c>
      <c r="D81" s="157"/>
      <c r="E81" s="148">
        <v>2</v>
      </c>
      <c r="F81" s="176"/>
      <c r="G81" s="176"/>
      <c r="H81" s="173"/>
    </row>
    <row r="82" spans="1:8">
      <c r="A82" s="120" t="s">
        <v>3287</v>
      </c>
      <c r="B82" s="122" t="s">
        <v>3288</v>
      </c>
      <c r="C82" s="138" t="s">
        <v>3289</v>
      </c>
      <c r="D82" s="156" t="s">
        <v>125</v>
      </c>
      <c r="E82" s="176">
        <v>2</v>
      </c>
      <c r="F82" s="176"/>
      <c r="G82" s="176">
        <f>F82*E82</f>
        <v>0</v>
      </c>
      <c r="H82" s="173" t="s">
        <v>3348</v>
      </c>
    </row>
    <row r="83" spans="1:8">
      <c r="A83" s="120"/>
      <c r="B83" s="122"/>
      <c r="C83" s="139" t="s">
        <v>3290</v>
      </c>
      <c r="D83" s="157"/>
      <c r="E83" s="148"/>
      <c r="F83" s="176"/>
      <c r="G83" s="176"/>
      <c r="H83" s="173"/>
    </row>
    <row r="84" spans="1:8">
      <c r="A84" s="120"/>
      <c r="B84" s="122" t="s">
        <v>186</v>
      </c>
      <c r="C84" s="139" t="s">
        <v>3291</v>
      </c>
      <c r="D84" s="157"/>
      <c r="E84" s="148">
        <v>2</v>
      </c>
      <c r="F84" s="176"/>
      <c r="G84" s="176"/>
      <c r="H84" s="173"/>
    </row>
    <row r="85" spans="1:8">
      <c r="A85" s="120" t="s">
        <v>3292</v>
      </c>
      <c r="B85" s="122" t="s">
        <v>3293</v>
      </c>
      <c r="C85" s="138" t="s">
        <v>3294</v>
      </c>
      <c r="D85" s="156" t="s">
        <v>125</v>
      </c>
      <c r="E85" s="176">
        <v>2</v>
      </c>
      <c r="F85" s="176"/>
      <c r="G85" s="176">
        <f t="shared" ref="G85:G86" si="0">F85*E85</f>
        <v>0</v>
      </c>
      <c r="H85" s="173" t="s">
        <v>3348</v>
      </c>
    </row>
    <row r="86" spans="1:8" ht="33.75">
      <c r="A86" s="120" t="s">
        <v>3295</v>
      </c>
      <c r="B86" s="122" t="s">
        <v>3296</v>
      </c>
      <c r="C86" s="138" t="s">
        <v>3297</v>
      </c>
      <c r="D86" s="156" t="s">
        <v>263</v>
      </c>
      <c r="E86" s="176">
        <v>28</v>
      </c>
      <c r="F86" s="176"/>
      <c r="G86" s="176">
        <f t="shared" si="0"/>
        <v>0</v>
      </c>
      <c r="H86" s="173" t="s">
        <v>3348</v>
      </c>
    </row>
    <row r="87" spans="1:8">
      <c r="A87" s="120"/>
      <c r="B87" s="122"/>
      <c r="C87" s="139" t="s">
        <v>3298</v>
      </c>
      <c r="D87" s="157"/>
      <c r="E87" s="148"/>
      <c r="F87" s="176"/>
      <c r="G87" s="176"/>
      <c r="H87" s="173"/>
    </row>
    <row r="88" spans="1:8">
      <c r="A88" s="120"/>
      <c r="B88" s="122" t="s">
        <v>186</v>
      </c>
      <c r="C88" s="139" t="s">
        <v>3299</v>
      </c>
      <c r="D88" s="157"/>
      <c r="E88" s="148">
        <v>28</v>
      </c>
      <c r="F88" s="176"/>
      <c r="G88" s="176"/>
      <c r="H88" s="173"/>
    </row>
    <row r="89" spans="1:8">
      <c r="A89" s="120" t="s">
        <v>3300</v>
      </c>
      <c r="B89" s="122" t="s">
        <v>3301</v>
      </c>
      <c r="C89" s="138" t="s">
        <v>3302</v>
      </c>
      <c r="D89" s="156" t="s">
        <v>263</v>
      </c>
      <c r="E89" s="176">
        <v>28.56</v>
      </c>
      <c r="F89" s="176"/>
      <c r="G89" s="176">
        <f>F89*E89</f>
        <v>0</v>
      </c>
      <c r="H89" s="173" t="s">
        <v>3348</v>
      </c>
    </row>
    <row r="90" spans="1:8">
      <c r="A90" s="120"/>
      <c r="B90" s="122"/>
      <c r="C90" s="139" t="s">
        <v>3303</v>
      </c>
      <c r="D90" s="157"/>
      <c r="E90" s="148">
        <v>28.56</v>
      </c>
      <c r="F90" s="176"/>
      <c r="G90" s="176"/>
      <c r="H90" s="173"/>
    </row>
    <row r="91" spans="1:8" ht="33.75">
      <c r="A91" s="120" t="s">
        <v>3304</v>
      </c>
      <c r="B91" s="122" t="s">
        <v>3305</v>
      </c>
      <c r="C91" s="138" t="s">
        <v>3306</v>
      </c>
      <c r="D91" s="156" t="s">
        <v>263</v>
      </c>
      <c r="E91" s="176">
        <v>10</v>
      </c>
      <c r="F91" s="176"/>
      <c r="G91" s="176">
        <f>F91*E91</f>
        <v>0</v>
      </c>
      <c r="H91" s="173" t="s">
        <v>3348</v>
      </c>
    </row>
    <row r="92" spans="1:8">
      <c r="A92" s="120"/>
      <c r="B92" s="122"/>
      <c r="C92" s="139" t="s">
        <v>3307</v>
      </c>
      <c r="D92" s="157"/>
      <c r="E92" s="148"/>
      <c r="F92" s="176"/>
      <c r="G92" s="176"/>
      <c r="H92" s="173"/>
    </row>
    <row r="93" spans="1:8">
      <c r="A93" s="120" t="s">
        <v>3308</v>
      </c>
      <c r="B93" s="122" t="s">
        <v>3309</v>
      </c>
      <c r="C93" s="138" t="s">
        <v>3310</v>
      </c>
      <c r="D93" s="156" t="s">
        <v>263</v>
      </c>
      <c r="E93" s="176">
        <v>10.199999999999999</v>
      </c>
      <c r="F93" s="176"/>
      <c r="G93" s="176">
        <f>F93*E93</f>
        <v>0</v>
      </c>
      <c r="H93" s="173" t="s">
        <v>3348</v>
      </c>
    </row>
    <row r="94" spans="1:8">
      <c r="A94" s="120"/>
      <c r="B94" s="122"/>
      <c r="C94" s="139" t="s">
        <v>3311</v>
      </c>
      <c r="D94" s="157"/>
      <c r="E94" s="148">
        <v>10.199999999999999</v>
      </c>
      <c r="F94" s="176"/>
      <c r="G94" s="176"/>
      <c r="H94" s="173"/>
    </row>
    <row r="95" spans="1:8" ht="22.5">
      <c r="A95" s="120" t="s">
        <v>3312</v>
      </c>
      <c r="B95" s="122" t="s">
        <v>3313</v>
      </c>
      <c r="C95" s="138" t="s">
        <v>3314</v>
      </c>
      <c r="D95" s="156" t="s">
        <v>263</v>
      </c>
      <c r="E95" s="176">
        <v>22</v>
      </c>
      <c r="F95" s="176"/>
      <c r="G95" s="176">
        <f>F95*E95</f>
        <v>0</v>
      </c>
      <c r="H95" s="173" t="s">
        <v>3348</v>
      </c>
    </row>
    <row r="96" spans="1:8">
      <c r="A96" s="120"/>
      <c r="B96" s="122"/>
      <c r="C96" s="139" t="s">
        <v>3315</v>
      </c>
      <c r="D96" s="157"/>
      <c r="E96" s="148"/>
      <c r="F96" s="176"/>
      <c r="G96" s="176"/>
      <c r="H96" s="173"/>
    </row>
    <row r="97" spans="1:8">
      <c r="A97" s="120"/>
      <c r="B97" s="122" t="s">
        <v>186</v>
      </c>
      <c r="C97" s="139" t="s">
        <v>3316</v>
      </c>
      <c r="D97" s="157"/>
      <c r="E97" s="148">
        <v>22</v>
      </c>
      <c r="F97" s="176"/>
      <c r="G97" s="176"/>
      <c r="H97" s="173"/>
    </row>
    <row r="98" spans="1:8" ht="33.75">
      <c r="A98" s="120" t="s">
        <v>3317</v>
      </c>
      <c r="B98" s="122" t="s">
        <v>3318</v>
      </c>
      <c r="C98" s="138" t="s">
        <v>3319</v>
      </c>
      <c r="D98" s="156" t="s">
        <v>263</v>
      </c>
      <c r="E98" s="176">
        <v>22</v>
      </c>
      <c r="F98" s="176"/>
      <c r="G98" s="176">
        <f>F98*E98</f>
        <v>0</v>
      </c>
      <c r="H98" s="173" t="s">
        <v>3348</v>
      </c>
    </row>
    <row r="99" spans="1:8">
      <c r="A99" s="120"/>
      <c r="B99" s="122"/>
      <c r="C99" s="139" t="s">
        <v>3320</v>
      </c>
      <c r="D99" s="157"/>
      <c r="E99" s="148"/>
      <c r="F99" s="176"/>
      <c r="G99" s="176"/>
      <c r="H99" s="173"/>
    </row>
    <row r="100" spans="1:8">
      <c r="A100" s="120"/>
      <c r="B100" s="122" t="s">
        <v>186</v>
      </c>
      <c r="C100" s="139" t="s">
        <v>3316</v>
      </c>
      <c r="D100" s="157"/>
      <c r="E100" s="148">
        <v>22</v>
      </c>
      <c r="F100" s="176"/>
      <c r="G100" s="176"/>
      <c r="H100" s="173"/>
    </row>
    <row r="101" spans="1:8">
      <c r="A101" s="121" t="s">
        <v>121</v>
      </c>
      <c r="B101" s="123" t="s">
        <v>3321</v>
      </c>
      <c r="C101" s="140" t="s">
        <v>3322</v>
      </c>
      <c r="D101" s="158"/>
      <c r="E101" s="177"/>
      <c r="F101" s="177"/>
      <c r="G101" s="177">
        <f>SUM(G102:G117)</f>
        <v>0</v>
      </c>
      <c r="H101" s="174"/>
    </row>
    <row r="102" spans="1:8" ht="22.5">
      <c r="A102" s="120" t="s">
        <v>3323</v>
      </c>
      <c r="B102" s="122" t="s">
        <v>3324</v>
      </c>
      <c r="C102" s="138" t="s">
        <v>3325</v>
      </c>
      <c r="D102" s="156" t="s">
        <v>207</v>
      </c>
      <c r="E102" s="176">
        <v>5.46</v>
      </c>
      <c r="F102" s="176"/>
      <c r="G102" s="176">
        <f>F102*E102</f>
        <v>0</v>
      </c>
      <c r="H102" s="173" t="s">
        <v>3348</v>
      </c>
    </row>
    <row r="103" spans="1:8">
      <c r="A103" s="120"/>
      <c r="B103" s="122"/>
      <c r="C103" s="139" t="s">
        <v>3326</v>
      </c>
      <c r="D103" s="157"/>
      <c r="E103" s="148"/>
      <c r="F103" s="176"/>
      <c r="G103" s="176"/>
      <c r="H103" s="173"/>
    </row>
    <row r="104" spans="1:8">
      <c r="A104" s="120"/>
      <c r="B104" s="122" t="s">
        <v>186</v>
      </c>
      <c r="C104" s="139" t="s">
        <v>3199</v>
      </c>
      <c r="D104" s="157"/>
      <c r="E104" s="148" t="s">
        <v>186</v>
      </c>
      <c r="F104" s="176"/>
      <c r="G104" s="176"/>
      <c r="H104" s="173"/>
    </row>
    <row r="105" spans="1:8">
      <c r="A105" s="120"/>
      <c r="B105" s="122" t="s">
        <v>186</v>
      </c>
      <c r="C105" s="139" t="s">
        <v>3327</v>
      </c>
      <c r="D105" s="157"/>
      <c r="E105" s="148">
        <v>5.46</v>
      </c>
      <c r="F105" s="176"/>
      <c r="G105" s="176"/>
      <c r="H105" s="173"/>
    </row>
    <row r="106" spans="1:8" ht="22.5">
      <c r="A106" s="120" t="s">
        <v>3328</v>
      </c>
      <c r="B106" s="122" t="s">
        <v>3329</v>
      </c>
      <c r="C106" s="138" t="s">
        <v>3330</v>
      </c>
      <c r="D106" s="156" t="s">
        <v>207</v>
      </c>
      <c r="E106" s="176">
        <v>49.14</v>
      </c>
      <c r="F106" s="176"/>
      <c r="G106" s="176">
        <f>F106*E106</f>
        <v>0</v>
      </c>
      <c r="H106" s="173" t="s">
        <v>3348</v>
      </c>
    </row>
    <row r="107" spans="1:8">
      <c r="A107" s="120"/>
      <c r="B107" s="122"/>
      <c r="C107" s="139" t="s">
        <v>3331</v>
      </c>
      <c r="D107" s="157"/>
      <c r="E107" s="148"/>
      <c r="F107" s="176"/>
      <c r="G107" s="176"/>
      <c r="H107" s="173"/>
    </row>
    <row r="108" spans="1:8">
      <c r="A108" s="120"/>
      <c r="B108" s="122" t="s">
        <v>186</v>
      </c>
      <c r="C108" s="139" t="s">
        <v>3199</v>
      </c>
      <c r="D108" s="157"/>
      <c r="E108" s="148" t="s">
        <v>186</v>
      </c>
      <c r="F108" s="176"/>
      <c r="G108" s="176"/>
      <c r="H108" s="173"/>
    </row>
    <row r="109" spans="1:8">
      <c r="A109" s="120"/>
      <c r="B109" s="122" t="s">
        <v>186</v>
      </c>
      <c r="C109" s="139" t="s">
        <v>3332</v>
      </c>
      <c r="D109" s="157"/>
      <c r="E109" s="148">
        <v>49.14</v>
      </c>
      <c r="F109" s="176"/>
      <c r="G109" s="176"/>
      <c r="H109" s="173"/>
    </row>
    <row r="110" spans="1:8" ht="22.5">
      <c r="A110" s="120" t="s">
        <v>3333</v>
      </c>
      <c r="B110" s="122" t="s">
        <v>3334</v>
      </c>
      <c r="C110" s="138" t="s">
        <v>3335</v>
      </c>
      <c r="D110" s="156" t="s">
        <v>207</v>
      </c>
      <c r="E110" s="176">
        <v>5.46</v>
      </c>
      <c r="F110" s="176"/>
      <c r="G110" s="176">
        <f>F110*E110</f>
        <v>0</v>
      </c>
      <c r="H110" s="173" t="s">
        <v>3348</v>
      </c>
    </row>
    <row r="111" spans="1:8">
      <c r="A111" s="120"/>
      <c r="B111" s="122"/>
      <c r="C111" s="139" t="s">
        <v>3336</v>
      </c>
      <c r="D111" s="157"/>
      <c r="E111" s="148"/>
      <c r="F111" s="176"/>
      <c r="G111" s="176"/>
      <c r="H111" s="173"/>
    </row>
    <row r="112" spans="1:8">
      <c r="A112" s="120"/>
      <c r="B112" s="122" t="s">
        <v>186</v>
      </c>
      <c r="C112" s="139" t="s">
        <v>3327</v>
      </c>
      <c r="D112" s="157"/>
      <c r="E112" s="148">
        <v>5.46</v>
      </c>
      <c r="F112" s="176"/>
      <c r="G112" s="176"/>
      <c r="H112" s="173"/>
    </row>
    <row r="113" spans="1:8" ht="33.75">
      <c r="A113" s="120" t="s">
        <v>3337</v>
      </c>
      <c r="B113" s="122" t="s">
        <v>3338</v>
      </c>
      <c r="C113" s="138" t="s">
        <v>3339</v>
      </c>
      <c r="D113" s="156" t="s">
        <v>207</v>
      </c>
      <c r="E113" s="176">
        <v>46.4</v>
      </c>
      <c r="F113" s="176"/>
      <c r="G113" s="176">
        <f>F113*E113</f>
        <v>0</v>
      </c>
      <c r="H113" s="173" t="s">
        <v>3348</v>
      </c>
    </row>
    <row r="114" spans="1:8">
      <c r="A114" s="120"/>
      <c r="B114" s="122"/>
      <c r="C114" s="139" t="s">
        <v>3340</v>
      </c>
      <c r="D114" s="157"/>
      <c r="E114" s="148"/>
      <c r="F114" s="176"/>
      <c r="G114" s="176"/>
      <c r="H114" s="173"/>
    </row>
    <row r="115" spans="1:8">
      <c r="A115" s="120"/>
      <c r="B115" s="122" t="s">
        <v>186</v>
      </c>
      <c r="C115" s="139" t="s">
        <v>3341</v>
      </c>
      <c r="D115" s="157"/>
      <c r="E115" s="148">
        <v>40</v>
      </c>
      <c r="F115" s="176"/>
      <c r="G115" s="176"/>
      <c r="H115" s="173"/>
    </row>
    <row r="116" spans="1:8">
      <c r="A116" s="120"/>
      <c r="B116" s="122" t="s">
        <v>186</v>
      </c>
      <c r="C116" s="139" t="s">
        <v>3342</v>
      </c>
      <c r="D116" s="157"/>
      <c r="E116" s="148">
        <v>6.4</v>
      </c>
      <c r="F116" s="176"/>
      <c r="G116" s="176"/>
      <c r="H116" s="173"/>
    </row>
    <row r="117" spans="1:8">
      <c r="A117" s="120"/>
      <c r="B117" s="122" t="s">
        <v>186</v>
      </c>
      <c r="C117" s="139" t="s">
        <v>3202</v>
      </c>
      <c r="D117" s="157"/>
      <c r="E117" s="148">
        <v>46.4</v>
      </c>
      <c r="F117" s="176"/>
      <c r="G117" s="176"/>
      <c r="H117" s="173"/>
    </row>
    <row r="118" spans="1:8">
      <c r="A118" s="121" t="s">
        <v>121</v>
      </c>
      <c r="B118" s="123" t="s">
        <v>3343</v>
      </c>
      <c r="C118" s="140" t="s">
        <v>3344</v>
      </c>
      <c r="D118" s="158"/>
      <c r="E118" s="177"/>
      <c r="F118" s="177"/>
      <c r="G118" s="177">
        <f>SUM(G119)</f>
        <v>0</v>
      </c>
      <c r="H118" s="174"/>
    </row>
    <row r="119" spans="1:8" ht="23.25" thickBot="1">
      <c r="A119" s="194" t="s">
        <v>3345</v>
      </c>
      <c r="B119" s="217" t="s">
        <v>3346</v>
      </c>
      <c r="C119" s="218" t="s">
        <v>3347</v>
      </c>
      <c r="D119" s="260" t="s">
        <v>207</v>
      </c>
      <c r="E119" s="220">
        <v>19.204000000000001</v>
      </c>
      <c r="F119" s="220"/>
      <c r="G119" s="220">
        <f>F119*E119</f>
        <v>0</v>
      </c>
      <c r="H119" s="219" t="s">
        <v>3348</v>
      </c>
    </row>
    <row r="120" spans="1:8" ht="13.5" thickBot="1">
      <c r="A120" s="252"/>
      <c r="B120" s="253"/>
      <c r="C120" s="254" t="s">
        <v>3349</v>
      </c>
      <c r="D120" s="255"/>
      <c r="E120" s="256"/>
      <c r="F120" s="257"/>
      <c r="G120" s="258"/>
      <c r="H120" s="259"/>
    </row>
    <row r="121" spans="1:8">
      <c r="A121" s="121" t="s">
        <v>121</v>
      </c>
      <c r="B121" s="123" t="s">
        <v>43</v>
      </c>
      <c r="C121" s="140" t="s">
        <v>44</v>
      </c>
      <c r="D121" s="158"/>
      <c r="E121" s="177"/>
      <c r="F121" s="177"/>
      <c r="G121" s="177">
        <f>SUM(G122:G146)</f>
        <v>0</v>
      </c>
      <c r="H121" s="174"/>
    </row>
    <row r="122" spans="1:8" ht="22.5">
      <c r="A122" s="120" t="s">
        <v>43</v>
      </c>
      <c r="B122" s="122" t="s">
        <v>3188</v>
      </c>
      <c r="C122" s="138" t="s">
        <v>3189</v>
      </c>
      <c r="D122" s="156" t="s">
        <v>131</v>
      </c>
      <c r="E122" s="176">
        <v>560</v>
      </c>
      <c r="F122" s="176"/>
      <c r="G122" s="176">
        <f>F122*E122</f>
        <v>0</v>
      </c>
      <c r="H122" s="173" t="s">
        <v>3348</v>
      </c>
    </row>
    <row r="123" spans="1:8">
      <c r="A123" s="120"/>
      <c r="B123" s="122"/>
      <c r="C123" s="139" t="s">
        <v>3190</v>
      </c>
      <c r="D123" s="157"/>
      <c r="E123" s="148"/>
      <c r="F123" s="176"/>
      <c r="G123" s="176"/>
      <c r="H123" s="173"/>
    </row>
    <row r="124" spans="1:8">
      <c r="A124" s="120"/>
      <c r="B124" s="122" t="s">
        <v>186</v>
      </c>
      <c r="C124" s="139" t="s">
        <v>3350</v>
      </c>
      <c r="D124" s="157"/>
      <c r="E124" s="148">
        <v>560</v>
      </c>
      <c r="F124" s="176"/>
      <c r="G124" s="176"/>
      <c r="H124" s="173"/>
    </row>
    <row r="125" spans="1:8" ht="33.75">
      <c r="A125" s="120" t="s">
        <v>45</v>
      </c>
      <c r="B125" s="122" t="s">
        <v>3192</v>
      </c>
      <c r="C125" s="138" t="s">
        <v>3193</v>
      </c>
      <c r="D125" s="156" t="s">
        <v>131</v>
      </c>
      <c r="E125" s="176">
        <v>11</v>
      </c>
      <c r="F125" s="176"/>
      <c r="G125" s="176">
        <f>F125*E125</f>
        <v>0</v>
      </c>
      <c r="H125" s="173" t="s">
        <v>3348</v>
      </c>
    </row>
    <row r="126" spans="1:8">
      <c r="A126" s="120"/>
      <c r="B126" s="122"/>
      <c r="C126" s="139" t="s">
        <v>3194</v>
      </c>
      <c r="D126" s="157"/>
      <c r="E126" s="148"/>
      <c r="F126" s="176"/>
      <c r="G126" s="176"/>
      <c r="H126" s="173"/>
    </row>
    <row r="127" spans="1:8">
      <c r="A127" s="120"/>
      <c r="B127" s="122" t="s">
        <v>186</v>
      </c>
      <c r="C127" s="139" t="s">
        <v>3351</v>
      </c>
      <c r="D127" s="157"/>
      <c r="E127" s="148">
        <v>11</v>
      </c>
      <c r="F127" s="176"/>
      <c r="G127" s="176"/>
      <c r="H127" s="173"/>
    </row>
    <row r="128" spans="1:8" ht="22.5">
      <c r="A128" s="120" t="s">
        <v>47</v>
      </c>
      <c r="B128" s="122" t="s">
        <v>3352</v>
      </c>
      <c r="C128" s="138" t="s">
        <v>3353</v>
      </c>
      <c r="D128" s="156" t="s">
        <v>131</v>
      </c>
      <c r="E128" s="176">
        <v>3.1680000000000001</v>
      </c>
      <c r="F128" s="176"/>
      <c r="G128" s="176">
        <f>F128*E128</f>
        <v>0</v>
      </c>
      <c r="H128" s="173" t="s">
        <v>3348</v>
      </c>
    </row>
    <row r="129" spans="1:8">
      <c r="A129" s="120"/>
      <c r="B129" s="122"/>
      <c r="C129" s="139" t="s">
        <v>3354</v>
      </c>
      <c r="D129" s="157"/>
      <c r="E129" s="148"/>
      <c r="F129" s="176"/>
      <c r="G129" s="176"/>
      <c r="H129" s="173"/>
    </row>
    <row r="130" spans="1:8">
      <c r="A130" s="120"/>
      <c r="B130" s="122" t="s">
        <v>186</v>
      </c>
      <c r="C130" s="139" t="s">
        <v>3355</v>
      </c>
      <c r="D130" s="157"/>
      <c r="E130" s="148">
        <v>3.1680000000000001</v>
      </c>
      <c r="F130" s="176"/>
      <c r="G130" s="176"/>
      <c r="H130" s="173"/>
    </row>
    <row r="131" spans="1:8" ht="45">
      <c r="A131" s="120" t="s">
        <v>51</v>
      </c>
      <c r="B131" s="122" t="s">
        <v>3196</v>
      </c>
      <c r="C131" s="138" t="s">
        <v>3197</v>
      </c>
      <c r="D131" s="156" t="s">
        <v>131</v>
      </c>
      <c r="E131" s="176">
        <v>574.16800000000001</v>
      </c>
      <c r="F131" s="176"/>
      <c r="G131" s="176">
        <f>F131*E131</f>
        <v>0</v>
      </c>
      <c r="H131" s="173" t="s">
        <v>3348</v>
      </c>
    </row>
    <row r="132" spans="1:8">
      <c r="A132" s="120"/>
      <c r="B132" s="122"/>
      <c r="C132" s="139" t="s">
        <v>3198</v>
      </c>
      <c r="D132" s="157"/>
      <c r="E132" s="148"/>
      <c r="F132" s="176"/>
      <c r="G132" s="176"/>
      <c r="H132" s="173"/>
    </row>
    <row r="133" spans="1:8">
      <c r="A133" s="120"/>
      <c r="B133" s="122" t="s">
        <v>186</v>
      </c>
      <c r="C133" s="139" t="s">
        <v>3199</v>
      </c>
      <c r="D133" s="157"/>
      <c r="E133" s="148" t="s">
        <v>186</v>
      </c>
      <c r="F133" s="176"/>
      <c r="G133" s="176"/>
      <c r="H133" s="173"/>
    </row>
    <row r="134" spans="1:8">
      <c r="A134" s="120"/>
      <c r="B134" s="122" t="s">
        <v>186</v>
      </c>
      <c r="C134" s="139" t="s">
        <v>3356</v>
      </c>
      <c r="D134" s="157"/>
      <c r="E134" s="148">
        <v>560</v>
      </c>
      <c r="F134" s="176"/>
      <c r="G134" s="176"/>
      <c r="H134" s="173"/>
    </row>
    <row r="135" spans="1:8">
      <c r="A135" s="120"/>
      <c r="B135" s="122" t="s">
        <v>186</v>
      </c>
      <c r="C135" s="139" t="s">
        <v>3357</v>
      </c>
      <c r="D135" s="157"/>
      <c r="E135" s="148">
        <v>11</v>
      </c>
      <c r="F135" s="176"/>
      <c r="G135" s="176"/>
      <c r="H135" s="173"/>
    </row>
    <row r="136" spans="1:8">
      <c r="A136" s="120"/>
      <c r="B136" s="122" t="s">
        <v>186</v>
      </c>
      <c r="C136" s="139" t="s">
        <v>3355</v>
      </c>
      <c r="D136" s="157"/>
      <c r="E136" s="148">
        <v>3.1680000000000001</v>
      </c>
      <c r="F136" s="176"/>
      <c r="G136" s="176"/>
      <c r="H136" s="173"/>
    </row>
    <row r="137" spans="1:8">
      <c r="A137" s="120"/>
      <c r="B137" s="122" t="s">
        <v>186</v>
      </c>
      <c r="C137" s="139" t="s">
        <v>3202</v>
      </c>
      <c r="D137" s="157"/>
      <c r="E137" s="148">
        <v>574.16800000000001</v>
      </c>
      <c r="F137" s="176"/>
      <c r="G137" s="176"/>
      <c r="H137" s="173"/>
    </row>
    <row r="138" spans="1:8" ht="33.75">
      <c r="A138" s="120" t="s">
        <v>55</v>
      </c>
      <c r="B138" s="122" t="s">
        <v>3203</v>
      </c>
      <c r="C138" s="138" t="s">
        <v>3204</v>
      </c>
      <c r="D138" s="156" t="s">
        <v>131</v>
      </c>
      <c r="E138" s="176">
        <v>937</v>
      </c>
      <c r="F138" s="176"/>
      <c r="G138" s="176">
        <f>F138*E138</f>
        <v>0</v>
      </c>
      <c r="H138" s="173" t="s">
        <v>3348</v>
      </c>
    </row>
    <row r="139" spans="1:8">
      <c r="A139" s="120"/>
      <c r="B139" s="122"/>
      <c r="C139" s="139" t="s">
        <v>3205</v>
      </c>
      <c r="D139" s="157"/>
      <c r="E139" s="148"/>
      <c r="F139" s="176"/>
      <c r="G139" s="176"/>
      <c r="H139" s="173"/>
    </row>
    <row r="140" spans="1:8">
      <c r="A140" s="120"/>
      <c r="B140" s="122" t="s">
        <v>186</v>
      </c>
      <c r="C140" s="139" t="s">
        <v>3358</v>
      </c>
      <c r="D140" s="157"/>
      <c r="E140" s="148">
        <v>920</v>
      </c>
      <c r="F140" s="176"/>
      <c r="G140" s="176"/>
      <c r="H140" s="173"/>
    </row>
    <row r="141" spans="1:8">
      <c r="A141" s="120"/>
      <c r="B141" s="122" t="s">
        <v>186</v>
      </c>
      <c r="C141" s="139" t="s">
        <v>3359</v>
      </c>
      <c r="D141" s="157"/>
      <c r="E141" s="148">
        <v>15</v>
      </c>
      <c r="F141" s="176"/>
      <c r="G141" s="176"/>
      <c r="H141" s="173"/>
    </row>
    <row r="142" spans="1:8">
      <c r="A142" s="120"/>
      <c r="B142" s="122" t="s">
        <v>186</v>
      </c>
      <c r="C142" s="139" t="s">
        <v>4106</v>
      </c>
      <c r="D142" s="157"/>
      <c r="E142" s="148">
        <v>2</v>
      </c>
      <c r="F142" s="176"/>
      <c r="G142" s="176"/>
      <c r="H142" s="173"/>
    </row>
    <row r="143" spans="1:8">
      <c r="A143" s="120"/>
      <c r="B143" s="122" t="s">
        <v>186</v>
      </c>
      <c r="C143" s="138" t="s">
        <v>3202</v>
      </c>
      <c r="D143" s="156"/>
      <c r="E143" s="176">
        <v>937</v>
      </c>
      <c r="F143" s="176"/>
      <c r="G143" s="176"/>
      <c r="H143" s="173"/>
    </row>
    <row r="144" spans="1:8">
      <c r="A144" s="120" t="s">
        <v>3208</v>
      </c>
      <c r="B144" s="122" t="s">
        <v>3209</v>
      </c>
      <c r="C144" s="138" t="s">
        <v>3210</v>
      </c>
      <c r="D144" s="156" t="s">
        <v>207</v>
      </c>
      <c r="E144" s="176">
        <v>1874</v>
      </c>
      <c r="F144" s="176"/>
      <c r="G144" s="176">
        <f>F144*E144</f>
        <v>0</v>
      </c>
      <c r="H144" s="173" t="s">
        <v>3348</v>
      </c>
    </row>
    <row r="145" spans="1:8">
      <c r="A145" s="120"/>
      <c r="B145" s="122" t="s">
        <v>186</v>
      </c>
      <c r="C145" s="138" t="s">
        <v>4107</v>
      </c>
      <c r="D145" s="156"/>
      <c r="E145" s="176">
        <v>1874</v>
      </c>
      <c r="F145" s="176"/>
      <c r="G145" s="176"/>
      <c r="H145" s="173"/>
    </row>
    <row r="146" spans="1:8" ht="22.5">
      <c r="A146" s="120" t="s">
        <v>3212</v>
      </c>
      <c r="B146" s="122" t="s">
        <v>3213</v>
      </c>
      <c r="C146" s="138" t="s">
        <v>3214</v>
      </c>
      <c r="D146" s="156" t="s">
        <v>179</v>
      </c>
      <c r="E146" s="176">
        <v>980</v>
      </c>
      <c r="F146" s="176"/>
      <c r="G146" s="176">
        <f>F146*E146</f>
        <v>0</v>
      </c>
      <c r="H146" s="173" t="s">
        <v>3348</v>
      </c>
    </row>
    <row r="147" spans="1:8">
      <c r="A147" s="120"/>
      <c r="B147" s="122"/>
      <c r="C147" s="139" t="s">
        <v>3215</v>
      </c>
      <c r="D147" s="157"/>
      <c r="E147" s="148"/>
      <c r="F147" s="176"/>
      <c r="G147" s="176"/>
      <c r="H147" s="173"/>
    </row>
    <row r="148" spans="1:8" s="342" customFormat="1">
      <c r="A148" s="120"/>
      <c r="B148" s="122" t="s">
        <v>186</v>
      </c>
      <c r="C148" s="139" t="s">
        <v>3360</v>
      </c>
      <c r="D148" s="157"/>
      <c r="E148" s="148">
        <v>980</v>
      </c>
      <c r="F148" s="176"/>
      <c r="G148" s="176"/>
      <c r="H148" s="173"/>
    </row>
    <row r="149" spans="1:8">
      <c r="A149" s="121"/>
      <c r="B149" s="123" t="s">
        <v>45</v>
      </c>
      <c r="C149" s="140" t="s">
        <v>3217</v>
      </c>
      <c r="D149" s="158"/>
      <c r="E149" s="177"/>
      <c r="F149" s="177"/>
      <c r="G149" s="177">
        <f>SUM(G150:G158)</f>
        <v>0</v>
      </c>
      <c r="H149" s="174"/>
    </row>
    <row r="150" spans="1:8" ht="33.75">
      <c r="A150" s="120" t="s">
        <v>3218</v>
      </c>
      <c r="B150" s="122" t="s">
        <v>3219</v>
      </c>
      <c r="C150" s="138" t="s">
        <v>3220</v>
      </c>
      <c r="D150" s="156" t="s">
        <v>131</v>
      </c>
      <c r="E150" s="176">
        <v>8.8000000000000007</v>
      </c>
      <c r="F150" s="176"/>
      <c r="G150" s="176">
        <f>F150*E150</f>
        <v>0</v>
      </c>
      <c r="H150" s="173" t="s">
        <v>3348</v>
      </c>
    </row>
    <row r="151" spans="1:8">
      <c r="A151" s="120"/>
      <c r="B151" s="122"/>
      <c r="C151" s="139" t="s">
        <v>3221</v>
      </c>
      <c r="D151" s="157"/>
      <c r="E151" s="148"/>
      <c r="F151" s="176"/>
      <c r="G151" s="176"/>
      <c r="H151" s="173"/>
    </row>
    <row r="152" spans="1:8">
      <c r="A152" s="120"/>
      <c r="B152" s="122" t="s">
        <v>186</v>
      </c>
      <c r="C152" s="139" t="s">
        <v>3361</v>
      </c>
      <c r="D152" s="157"/>
      <c r="E152" s="148">
        <v>8.8000000000000007</v>
      </c>
      <c r="F152" s="176"/>
      <c r="G152" s="176"/>
      <c r="H152" s="173"/>
    </row>
    <row r="153" spans="1:8">
      <c r="A153" s="120" t="s">
        <v>3223</v>
      </c>
      <c r="B153" s="122" t="s">
        <v>3224</v>
      </c>
      <c r="C153" s="138" t="s">
        <v>3225</v>
      </c>
      <c r="D153" s="156" t="s">
        <v>131</v>
      </c>
      <c r="E153" s="176">
        <v>2.2000000000000002</v>
      </c>
      <c r="F153" s="176"/>
      <c r="G153" s="176">
        <f>F153*E153</f>
        <v>0</v>
      </c>
      <c r="H153" s="173" t="s">
        <v>3348</v>
      </c>
    </row>
    <row r="154" spans="1:8">
      <c r="A154" s="120"/>
      <c r="B154" s="122"/>
      <c r="C154" s="139" t="s">
        <v>3226</v>
      </c>
      <c r="D154" s="157"/>
      <c r="E154" s="148"/>
      <c r="F154" s="176"/>
      <c r="G154" s="176"/>
      <c r="H154" s="173"/>
    </row>
    <row r="155" spans="1:8">
      <c r="A155" s="120"/>
      <c r="B155" s="122" t="s">
        <v>186</v>
      </c>
      <c r="C155" s="139" t="s">
        <v>3362</v>
      </c>
      <c r="D155" s="157"/>
      <c r="E155" s="148">
        <v>2.2000000000000002</v>
      </c>
      <c r="F155" s="176"/>
      <c r="G155" s="176"/>
      <c r="H155" s="173"/>
    </row>
    <row r="156" spans="1:8" ht="22.5">
      <c r="A156" s="120" t="s">
        <v>3228</v>
      </c>
      <c r="B156" s="122" t="s">
        <v>3229</v>
      </c>
      <c r="C156" s="138" t="s">
        <v>3230</v>
      </c>
      <c r="D156" s="156" t="s">
        <v>263</v>
      </c>
      <c r="E156" s="176">
        <v>55</v>
      </c>
      <c r="F156" s="176"/>
      <c r="G156" s="176">
        <f>F156*E156</f>
        <v>0</v>
      </c>
      <c r="H156" s="173" t="s">
        <v>3348</v>
      </c>
    </row>
    <row r="157" spans="1:8">
      <c r="A157" s="120"/>
      <c r="B157" s="122"/>
      <c r="C157" s="139" t="s">
        <v>3231</v>
      </c>
      <c r="D157" s="157"/>
      <c r="E157" s="148"/>
      <c r="F157" s="176"/>
      <c r="G157" s="176"/>
      <c r="H157" s="173"/>
    </row>
    <row r="158" spans="1:8">
      <c r="A158" s="120"/>
      <c r="B158" s="122" t="s">
        <v>186</v>
      </c>
      <c r="C158" s="139" t="s">
        <v>3363</v>
      </c>
      <c r="D158" s="157"/>
      <c r="E158" s="148">
        <v>55</v>
      </c>
      <c r="F158" s="176"/>
      <c r="G158" s="176"/>
      <c r="H158" s="173"/>
    </row>
    <row r="159" spans="1:8">
      <c r="A159" s="121"/>
      <c r="B159" s="123" t="s">
        <v>51</v>
      </c>
      <c r="C159" s="140" t="s">
        <v>52</v>
      </c>
      <c r="D159" s="158"/>
      <c r="E159" s="177"/>
      <c r="F159" s="177"/>
      <c r="G159" s="177">
        <f>SUM(G160:G162)</f>
        <v>0</v>
      </c>
      <c r="H159" s="174"/>
    </row>
    <row r="160" spans="1:8" ht="22.5">
      <c r="A160" s="120" t="s">
        <v>3234</v>
      </c>
      <c r="B160" s="122" t="s">
        <v>3364</v>
      </c>
      <c r="C160" s="138" t="s">
        <v>3365</v>
      </c>
      <c r="D160" s="156" t="s">
        <v>125</v>
      </c>
      <c r="E160" s="176">
        <v>1</v>
      </c>
      <c r="F160" s="176"/>
      <c r="G160" s="176">
        <f>F160*E160</f>
        <v>0</v>
      </c>
      <c r="H160" s="173" t="s">
        <v>3348</v>
      </c>
    </row>
    <row r="161" spans="1:8">
      <c r="A161" s="120"/>
      <c r="B161" s="122"/>
      <c r="C161" s="139" t="s">
        <v>3366</v>
      </c>
      <c r="D161" s="157"/>
      <c r="E161" s="148"/>
      <c r="F161" s="176"/>
      <c r="G161" s="176"/>
      <c r="H161" s="173"/>
    </row>
    <row r="162" spans="1:8">
      <c r="A162" s="120" t="s">
        <v>3241</v>
      </c>
      <c r="B162" s="122" t="s">
        <v>3367</v>
      </c>
      <c r="C162" s="138" t="s">
        <v>3368</v>
      </c>
      <c r="D162" s="156" t="s">
        <v>125</v>
      </c>
      <c r="E162" s="176">
        <v>1</v>
      </c>
      <c r="F162" s="176"/>
      <c r="G162" s="176">
        <f>F162*E162</f>
        <v>0</v>
      </c>
      <c r="H162" s="173" t="s">
        <v>3348</v>
      </c>
    </row>
    <row r="163" spans="1:8">
      <c r="A163" s="121"/>
      <c r="B163" s="123" t="s">
        <v>55</v>
      </c>
      <c r="C163" s="140" t="s">
        <v>3233</v>
      </c>
      <c r="D163" s="158"/>
      <c r="E163" s="177"/>
      <c r="F163" s="177"/>
      <c r="G163" s="177">
        <f>SUM(G164:G191)</f>
        <v>0</v>
      </c>
      <c r="H163" s="174"/>
    </row>
    <row r="164" spans="1:8" ht="22.5">
      <c r="A164" s="120" t="s">
        <v>3247</v>
      </c>
      <c r="B164" s="122" t="s">
        <v>3242</v>
      </c>
      <c r="C164" s="138" t="s">
        <v>3243</v>
      </c>
      <c r="D164" s="156" t="s">
        <v>179</v>
      </c>
      <c r="E164" s="176">
        <v>900</v>
      </c>
      <c r="F164" s="176"/>
      <c r="G164" s="176">
        <f>F164*E164</f>
        <v>0</v>
      </c>
      <c r="H164" s="173" t="s">
        <v>3348</v>
      </c>
    </row>
    <row r="165" spans="1:8">
      <c r="A165" s="120"/>
      <c r="B165" s="122"/>
      <c r="C165" s="139" t="s">
        <v>3244</v>
      </c>
      <c r="D165" s="157"/>
      <c r="E165" s="148"/>
      <c r="F165" s="176"/>
      <c r="G165" s="176"/>
      <c r="H165" s="173"/>
    </row>
    <row r="166" spans="1:8">
      <c r="A166" s="120"/>
      <c r="B166" s="122" t="s">
        <v>186</v>
      </c>
      <c r="C166" s="139" t="s">
        <v>3369</v>
      </c>
      <c r="D166" s="157"/>
      <c r="E166" s="148">
        <v>450</v>
      </c>
      <c r="F166" s="176"/>
      <c r="G166" s="176"/>
      <c r="H166" s="173"/>
    </row>
    <row r="167" spans="1:8">
      <c r="A167" s="120"/>
      <c r="B167" s="122" t="s">
        <v>186</v>
      </c>
      <c r="C167" s="139" t="s">
        <v>3370</v>
      </c>
      <c r="D167" s="157"/>
      <c r="E167" s="148">
        <v>450</v>
      </c>
      <c r="F167" s="176"/>
      <c r="G167" s="176"/>
      <c r="H167" s="173"/>
    </row>
    <row r="168" spans="1:8">
      <c r="A168" s="120"/>
      <c r="B168" s="122" t="s">
        <v>186</v>
      </c>
      <c r="C168" s="139" t="s">
        <v>3202</v>
      </c>
      <c r="D168" s="157"/>
      <c r="E168" s="148">
        <v>900</v>
      </c>
      <c r="F168" s="176"/>
      <c r="G168" s="176"/>
      <c r="H168" s="173"/>
    </row>
    <row r="169" spans="1:8" ht="22.5">
      <c r="A169" s="120" t="s">
        <v>3252</v>
      </c>
      <c r="B169" s="122" t="s">
        <v>3371</v>
      </c>
      <c r="C169" s="138" t="s">
        <v>3372</v>
      </c>
      <c r="D169" s="156" t="s">
        <v>179</v>
      </c>
      <c r="E169" s="176">
        <v>420</v>
      </c>
      <c r="F169" s="176"/>
      <c r="G169" s="176">
        <f>F169*E169</f>
        <v>0</v>
      </c>
      <c r="H169" s="173" t="s">
        <v>3348</v>
      </c>
    </row>
    <row r="170" spans="1:8">
      <c r="A170" s="120"/>
      <c r="B170" s="122"/>
      <c r="C170" s="139" t="s">
        <v>3373</v>
      </c>
      <c r="D170" s="157"/>
      <c r="E170" s="148"/>
      <c r="F170" s="176"/>
      <c r="G170" s="176"/>
      <c r="H170" s="173"/>
    </row>
    <row r="171" spans="1:8">
      <c r="A171" s="120"/>
      <c r="B171" s="122" t="s">
        <v>186</v>
      </c>
      <c r="C171" s="139" t="s">
        <v>3374</v>
      </c>
      <c r="D171" s="157"/>
      <c r="E171" s="148">
        <v>420</v>
      </c>
      <c r="F171" s="176"/>
      <c r="G171" s="176"/>
      <c r="H171" s="173"/>
    </row>
    <row r="172" spans="1:8" ht="45">
      <c r="A172" s="120" t="s">
        <v>3256</v>
      </c>
      <c r="B172" s="122" t="s">
        <v>3375</v>
      </c>
      <c r="C172" s="138" t="s">
        <v>3376</v>
      </c>
      <c r="D172" s="156" t="s">
        <v>179</v>
      </c>
      <c r="E172" s="176">
        <v>420</v>
      </c>
      <c r="F172" s="176"/>
      <c r="G172" s="176">
        <f>F172*E172</f>
        <v>0</v>
      </c>
      <c r="H172" s="173" t="s">
        <v>3348</v>
      </c>
    </row>
    <row r="173" spans="1:8">
      <c r="A173" s="120"/>
      <c r="B173" s="122"/>
      <c r="C173" s="139" t="s">
        <v>3377</v>
      </c>
      <c r="D173" s="157"/>
      <c r="E173" s="148"/>
      <c r="F173" s="176"/>
      <c r="G173" s="176"/>
      <c r="H173" s="173"/>
    </row>
    <row r="174" spans="1:8">
      <c r="A174" s="120"/>
      <c r="B174" s="122" t="s">
        <v>186</v>
      </c>
      <c r="C174" s="139" t="s">
        <v>3378</v>
      </c>
      <c r="D174" s="157"/>
      <c r="E174" s="148">
        <v>316</v>
      </c>
      <c r="F174" s="176"/>
      <c r="G174" s="176"/>
      <c r="H174" s="173"/>
    </row>
    <row r="175" spans="1:8">
      <c r="A175" s="120"/>
      <c r="B175" s="122" t="s">
        <v>186</v>
      </c>
      <c r="C175" s="139" t="s">
        <v>3379</v>
      </c>
      <c r="D175" s="157"/>
      <c r="E175" s="148">
        <v>104</v>
      </c>
      <c r="F175" s="176"/>
      <c r="G175" s="176"/>
      <c r="H175" s="173"/>
    </row>
    <row r="176" spans="1:8">
      <c r="A176" s="120"/>
      <c r="B176" s="122" t="s">
        <v>186</v>
      </c>
      <c r="C176" s="139" t="s">
        <v>3202</v>
      </c>
      <c r="D176" s="157"/>
      <c r="E176" s="148">
        <v>420</v>
      </c>
      <c r="F176" s="176"/>
      <c r="G176" s="176"/>
      <c r="H176" s="173"/>
    </row>
    <row r="177" spans="1:8">
      <c r="A177" s="120" t="s">
        <v>3260</v>
      </c>
      <c r="B177" s="122" t="s">
        <v>3253</v>
      </c>
      <c r="C177" s="138" t="s">
        <v>3254</v>
      </c>
      <c r="D177" s="156" t="s">
        <v>179</v>
      </c>
      <c r="E177" s="176">
        <v>319.16000000000003</v>
      </c>
      <c r="F177" s="176"/>
      <c r="G177" s="176">
        <f>F177*E177</f>
        <v>0</v>
      </c>
      <c r="H177" s="173" t="s">
        <v>3348</v>
      </c>
    </row>
    <row r="178" spans="1:8">
      <c r="A178" s="120"/>
      <c r="B178" s="122" t="s">
        <v>186</v>
      </c>
      <c r="C178" s="139" t="s">
        <v>3378</v>
      </c>
      <c r="D178" s="157"/>
      <c r="E178" s="148">
        <v>316</v>
      </c>
      <c r="F178" s="176"/>
      <c r="G178" s="176"/>
      <c r="H178" s="173"/>
    </row>
    <row r="179" spans="1:8">
      <c r="A179" s="120"/>
      <c r="B179" s="122"/>
      <c r="C179" s="139" t="s">
        <v>3380</v>
      </c>
      <c r="D179" s="157"/>
      <c r="E179" s="148">
        <v>319.16000000000003</v>
      </c>
      <c r="F179" s="176"/>
      <c r="G179" s="176"/>
      <c r="H179" s="173"/>
    </row>
    <row r="180" spans="1:8">
      <c r="A180" s="120" t="s">
        <v>3264</v>
      </c>
      <c r="B180" s="122" t="s">
        <v>3381</v>
      </c>
      <c r="C180" s="138" t="s">
        <v>3382</v>
      </c>
      <c r="D180" s="156" t="s">
        <v>179</v>
      </c>
      <c r="E180" s="176">
        <v>104</v>
      </c>
      <c r="F180" s="176"/>
      <c r="G180" s="176">
        <f>F180*E180</f>
        <v>0</v>
      </c>
      <c r="H180" s="173" t="s">
        <v>3348</v>
      </c>
    </row>
    <row r="181" spans="1:8">
      <c r="A181" s="120"/>
      <c r="B181" s="122" t="s">
        <v>186</v>
      </c>
      <c r="C181" s="139" t="s">
        <v>3379</v>
      </c>
      <c r="D181" s="157"/>
      <c r="E181" s="148">
        <v>104</v>
      </c>
      <c r="F181" s="176"/>
      <c r="G181" s="176"/>
      <c r="H181" s="173"/>
    </row>
    <row r="182" spans="1:8" ht="45">
      <c r="A182" s="120" t="s">
        <v>3269</v>
      </c>
      <c r="B182" s="122" t="s">
        <v>3383</v>
      </c>
      <c r="C182" s="138" t="s">
        <v>3384</v>
      </c>
      <c r="D182" s="156" t="s">
        <v>179</v>
      </c>
      <c r="E182" s="176">
        <v>450</v>
      </c>
      <c r="F182" s="176"/>
      <c r="G182" s="176">
        <f>F182*E182</f>
        <v>0</v>
      </c>
      <c r="H182" s="173" t="s">
        <v>3348</v>
      </c>
    </row>
    <row r="183" spans="1:8">
      <c r="A183" s="120"/>
      <c r="B183" s="122"/>
      <c r="C183" s="139" t="s">
        <v>3385</v>
      </c>
      <c r="D183" s="157"/>
      <c r="E183" s="148"/>
      <c r="F183" s="176"/>
      <c r="G183" s="176"/>
      <c r="H183" s="173"/>
    </row>
    <row r="184" spans="1:8">
      <c r="A184" s="120"/>
      <c r="B184" s="122" t="s">
        <v>186</v>
      </c>
      <c r="C184" s="139" t="s">
        <v>3386</v>
      </c>
      <c r="D184" s="157"/>
      <c r="E184" s="148">
        <v>450</v>
      </c>
      <c r="F184" s="176"/>
      <c r="G184" s="176"/>
      <c r="H184" s="173"/>
    </row>
    <row r="185" spans="1:8">
      <c r="A185" s="120" t="s">
        <v>3274</v>
      </c>
      <c r="B185" s="122" t="s">
        <v>3387</v>
      </c>
      <c r="C185" s="138" t="s">
        <v>3388</v>
      </c>
      <c r="D185" s="156" t="s">
        <v>179</v>
      </c>
      <c r="E185" s="176">
        <v>454.5</v>
      </c>
      <c r="F185" s="176"/>
      <c r="G185" s="176">
        <f>F185*E185</f>
        <v>0</v>
      </c>
      <c r="H185" s="173" t="s">
        <v>3348</v>
      </c>
    </row>
    <row r="186" spans="1:8">
      <c r="A186" s="120"/>
      <c r="B186" s="122"/>
      <c r="C186" s="139" t="s">
        <v>3389</v>
      </c>
      <c r="D186" s="157"/>
      <c r="E186" s="148">
        <v>454.5</v>
      </c>
      <c r="F186" s="176"/>
      <c r="G186" s="176"/>
      <c r="H186" s="173"/>
    </row>
    <row r="187" spans="1:8" ht="45">
      <c r="A187" s="120" t="s">
        <v>3279</v>
      </c>
      <c r="B187" s="122" t="s">
        <v>3390</v>
      </c>
      <c r="C187" s="138" t="s">
        <v>3391</v>
      </c>
      <c r="D187" s="156" t="s">
        <v>179</v>
      </c>
      <c r="E187" s="176">
        <v>23</v>
      </c>
      <c r="F187" s="176"/>
      <c r="G187" s="176">
        <f>F187*E187</f>
        <v>0</v>
      </c>
      <c r="H187" s="173" t="s">
        <v>3348</v>
      </c>
    </row>
    <row r="188" spans="1:8">
      <c r="A188" s="120"/>
      <c r="B188" s="122"/>
      <c r="C188" s="139" t="s">
        <v>3392</v>
      </c>
      <c r="D188" s="157"/>
      <c r="E188" s="148"/>
      <c r="F188" s="176"/>
      <c r="G188" s="176"/>
      <c r="H188" s="173"/>
    </row>
    <row r="189" spans="1:8">
      <c r="A189" s="120"/>
      <c r="B189" s="122" t="s">
        <v>186</v>
      </c>
      <c r="C189" s="139" t="s">
        <v>3393</v>
      </c>
      <c r="D189" s="157"/>
      <c r="E189" s="148">
        <v>23</v>
      </c>
      <c r="F189" s="176"/>
      <c r="G189" s="176"/>
      <c r="H189" s="173"/>
    </row>
    <row r="190" spans="1:8" ht="22.5">
      <c r="A190" s="120" t="s">
        <v>3283</v>
      </c>
      <c r="B190" s="122" t="s">
        <v>3394</v>
      </c>
      <c r="C190" s="138" t="s">
        <v>3395</v>
      </c>
      <c r="D190" s="156" t="s">
        <v>179</v>
      </c>
      <c r="E190" s="176">
        <v>23.69</v>
      </c>
      <c r="F190" s="176"/>
      <c r="G190" s="176">
        <f>F190*E190</f>
        <v>0</v>
      </c>
      <c r="H190" s="173" t="s">
        <v>3348</v>
      </c>
    </row>
    <row r="191" spans="1:8">
      <c r="A191" s="120"/>
      <c r="B191" s="122"/>
      <c r="C191" s="139" t="s">
        <v>3396</v>
      </c>
      <c r="D191" s="157"/>
      <c r="E191" s="148">
        <v>23.69</v>
      </c>
      <c r="F191" s="176"/>
      <c r="G191" s="176"/>
      <c r="H191" s="173"/>
    </row>
    <row r="192" spans="1:8">
      <c r="A192" s="121"/>
      <c r="B192" s="123" t="s">
        <v>3218</v>
      </c>
      <c r="C192" s="140" t="s">
        <v>3397</v>
      </c>
      <c r="D192" s="158"/>
      <c r="E192" s="177"/>
      <c r="F192" s="177"/>
      <c r="G192" s="177">
        <f>SUM(G193:G207)</f>
        <v>0</v>
      </c>
      <c r="H192" s="174"/>
    </row>
    <row r="193" spans="1:8">
      <c r="A193" s="120" t="s">
        <v>3287</v>
      </c>
      <c r="B193" s="122" t="s">
        <v>3398</v>
      </c>
      <c r="C193" s="138" t="s">
        <v>3399</v>
      </c>
      <c r="D193" s="156" t="s">
        <v>125</v>
      </c>
      <c r="E193" s="176">
        <v>1</v>
      </c>
      <c r="F193" s="176"/>
      <c r="G193" s="176">
        <f>F193*E193</f>
        <v>0</v>
      </c>
      <c r="H193" s="173" t="s">
        <v>3348</v>
      </c>
    </row>
    <row r="194" spans="1:8">
      <c r="A194" s="120"/>
      <c r="B194" s="122"/>
      <c r="C194" s="139" t="s">
        <v>3400</v>
      </c>
      <c r="D194" s="157"/>
      <c r="E194" s="148"/>
      <c r="F194" s="176"/>
      <c r="G194" s="176"/>
      <c r="H194" s="173"/>
    </row>
    <row r="195" spans="1:8">
      <c r="A195" s="120" t="s">
        <v>3292</v>
      </c>
      <c r="B195" s="122" t="s">
        <v>3401</v>
      </c>
      <c r="C195" s="138" t="s">
        <v>3402</v>
      </c>
      <c r="D195" s="156" t="s">
        <v>125</v>
      </c>
      <c r="E195" s="176">
        <v>1</v>
      </c>
      <c r="F195" s="176"/>
      <c r="G195" s="176">
        <f t="shared" ref="G195:G196" si="1">F195*E195</f>
        <v>0</v>
      </c>
      <c r="H195" s="173" t="s">
        <v>3348</v>
      </c>
    </row>
    <row r="196" spans="1:8">
      <c r="A196" s="120" t="s">
        <v>3295</v>
      </c>
      <c r="B196" s="122" t="s">
        <v>3403</v>
      </c>
      <c r="C196" s="138" t="s">
        <v>3404</v>
      </c>
      <c r="D196" s="156" t="s">
        <v>125</v>
      </c>
      <c r="E196" s="176">
        <v>1</v>
      </c>
      <c r="F196" s="176"/>
      <c r="G196" s="176">
        <f t="shared" si="1"/>
        <v>0</v>
      </c>
      <c r="H196" s="173" t="s">
        <v>3348</v>
      </c>
    </row>
    <row r="197" spans="1:8">
      <c r="A197" s="120"/>
      <c r="B197" s="122"/>
      <c r="C197" s="139" t="s">
        <v>3405</v>
      </c>
      <c r="D197" s="157"/>
      <c r="E197" s="148"/>
      <c r="F197" s="176"/>
      <c r="G197" s="176"/>
      <c r="H197" s="173"/>
    </row>
    <row r="198" spans="1:8">
      <c r="A198" s="120" t="s">
        <v>3300</v>
      </c>
      <c r="B198" s="122" t="s">
        <v>3406</v>
      </c>
      <c r="C198" s="138" t="s">
        <v>3407</v>
      </c>
      <c r="D198" s="156" t="s">
        <v>125</v>
      </c>
      <c r="E198" s="176">
        <v>1</v>
      </c>
      <c r="F198" s="176"/>
      <c r="G198" s="176">
        <f t="shared" ref="G198:G199" si="2">F198*E198</f>
        <v>0</v>
      </c>
      <c r="H198" s="173" t="s">
        <v>3348</v>
      </c>
    </row>
    <row r="199" spans="1:8" ht="22.5">
      <c r="A199" s="120" t="s">
        <v>3304</v>
      </c>
      <c r="B199" s="122" t="s">
        <v>3408</v>
      </c>
      <c r="C199" s="138" t="s">
        <v>3409</v>
      </c>
      <c r="D199" s="156" t="s">
        <v>125</v>
      </c>
      <c r="E199" s="176">
        <v>1</v>
      </c>
      <c r="F199" s="176"/>
      <c r="G199" s="176">
        <f t="shared" si="2"/>
        <v>0</v>
      </c>
      <c r="H199" s="173" t="s">
        <v>3348</v>
      </c>
    </row>
    <row r="200" spans="1:8">
      <c r="A200" s="120"/>
      <c r="B200" s="122"/>
      <c r="C200" s="139" t="s">
        <v>3410</v>
      </c>
      <c r="D200" s="157"/>
      <c r="E200" s="148"/>
      <c r="F200" s="176"/>
      <c r="G200" s="176"/>
      <c r="H200" s="173"/>
    </row>
    <row r="201" spans="1:8">
      <c r="A201" s="120" t="s">
        <v>3308</v>
      </c>
      <c r="B201" s="122" t="s">
        <v>3411</v>
      </c>
      <c r="C201" s="138" t="s">
        <v>3412</v>
      </c>
      <c r="D201" s="156" t="s">
        <v>125</v>
      </c>
      <c r="E201" s="176">
        <v>1</v>
      </c>
      <c r="F201" s="176"/>
      <c r="G201" s="176">
        <f t="shared" ref="G201:G202" si="3">F201*E201</f>
        <v>0</v>
      </c>
      <c r="H201" s="173" t="s">
        <v>3348</v>
      </c>
    </row>
    <row r="202" spans="1:8" ht="22.5">
      <c r="A202" s="120" t="s">
        <v>3312</v>
      </c>
      <c r="B202" s="122" t="s">
        <v>3413</v>
      </c>
      <c r="C202" s="138" t="s">
        <v>3414</v>
      </c>
      <c r="D202" s="156" t="s">
        <v>125</v>
      </c>
      <c r="E202" s="176">
        <v>1</v>
      </c>
      <c r="F202" s="176"/>
      <c r="G202" s="176">
        <f t="shared" si="3"/>
        <v>0</v>
      </c>
      <c r="H202" s="173" t="s">
        <v>3348</v>
      </c>
    </row>
    <row r="203" spans="1:8">
      <c r="A203" s="120"/>
      <c r="B203" s="122"/>
      <c r="C203" s="139" t="s">
        <v>3415</v>
      </c>
      <c r="D203" s="157"/>
      <c r="E203" s="148"/>
      <c r="F203" s="176"/>
      <c r="G203" s="176"/>
      <c r="H203" s="173"/>
    </row>
    <row r="204" spans="1:8" ht="22.5">
      <c r="A204" s="120" t="s">
        <v>3317</v>
      </c>
      <c r="B204" s="122" t="s">
        <v>3416</v>
      </c>
      <c r="C204" s="138" t="s">
        <v>3417</v>
      </c>
      <c r="D204" s="156" t="s">
        <v>125</v>
      </c>
      <c r="E204" s="176">
        <v>1</v>
      </c>
      <c r="F204" s="176"/>
      <c r="G204" s="176">
        <f>F204*E204</f>
        <v>0</v>
      </c>
      <c r="H204" s="173" t="s">
        <v>3348</v>
      </c>
    </row>
    <row r="205" spans="1:8" ht="22.5">
      <c r="A205" s="120" t="s">
        <v>3323</v>
      </c>
      <c r="B205" s="122" t="s">
        <v>3418</v>
      </c>
      <c r="C205" s="138" t="s">
        <v>3419</v>
      </c>
      <c r="D205" s="156" t="s">
        <v>125</v>
      </c>
      <c r="E205" s="176">
        <v>1</v>
      </c>
      <c r="F205" s="176"/>
      <c r="G205" s="176">
        <f>F205*E205</f>
        <v>0</v>
      </c>
      <c r="H205" s="173" t="s">
        <v>3348</v>
      </c>
    </row>
    <row r="206" spans="1:8">
      <c r="A206" s="120"/>
      <c r="B206" s="122"/>
      <c r="C206" s="139" t="s">
        <v>3420</v>
      </c>
      <c r="D206" s="157"/>
      <c r="E206" s="148"/>
      <c r="F206" s="176"/>
      <c r="G206" s="176"/>
      <c r="H206" s="173"/>
    </row>
    <row r="207" spans="1:8">
      <c r="A207" s="120" t="s">
        <v>3328</v>
      </c>
      <c r="B207" s="122" t="s">
        <v>3421</v>
      </c>
      <c r="C207" s="138" t="s">
        <v>3422</v>
      </c>
      <c r="D207" s="156" t="s">
        <v>125</v>
      </c>
      <c r="E207" s="176">
        <v>1</v>
      </c>
      <c r="F207" s="176"/>
      <c r="G207" s="176">
        <f>F207*E207</f>
        <v>0</v>
      </c>
      <c r="H207" s="173" t="s">
        <v>3348</v>
      </c>
    </row>
    <row r="208" spans="1:8">
      <c r="A208" s="121"/>
      <c r="B208" s="123" t="s">
        <v>3223</v>
      </c>
      <c r="C208" s="140" t="s">
        <v>3273</v>
      </c>
      <c r="D208" s="158"/>
      <c r="E208" s="177"/>
      <c r="F208" s="177"/>
      <c r="G208" s="177">
        <f>SUM(G209:G249)</f>
        <v>0</v>
      </c>
      <c r="H208" s="174"/>
    </row>
    <row r="209" spans="1:8" ht="22.5">
      <c r="A209" s="120" t="s">
        <v>3333</v>
      </c>
      <c r="B209" s="122" t="s">
        <v>4108</v>
      </c>
      <c r="C209" s="138" t="s">
        <v>4109</v>
      </c>
      <c r="D209" s="156" t="s">
        <v>125</v>
      </c>
      <c r="E209" s="176">
        <v>2</v>
      </c>
      <c r="F209" s="176"/>
      <c r="G209" s="176">
        <f>F209*E209</f>
        <v>0</v>
      </c>
      <c r="H209" s="173" t="s">
        <v>3348</v>
      </c>
    </row>
    <row r="210" spans="1:8">
      <c r="A210" s="120"/>
      <c r="B210" s="122"/>
      <c r="C210" s="139" t="s">
        <v>4110</v>
      </c>
      <c r="D210" s="157"/>
      <c r="E210" s="148"/>
      <c r="F210" s="176"/>
      <c r="G210" s="176"/>
      <c r="H210" s="173"/>
    </row>
    <row r="211" spans="1:8">
      <c r="A211" s="120" t="s">
        <v>3337</v>
      </c>
      <c r="B211" s="122" t="s">
        <v>4111</v>
      </c>
      <c r="C211" s="138" t="s">
        <v>4112</v>
      </c>
      <c r="D211" s="156" t="s">
        <v>125</v>
      </c>
      <c r="E211" s="176">
        <v>2</v>
      </c>
      <c r="F211" s="176"/>
      <c r="G211" s="176">
        <f>F211*E211</f>
        <v>0</v>
      </c>
      <c r="H211" s="173" t="s">
        <v>3348</v>
      </c>
    </row>
    <row r="212" spans="1:8" ht="22.5">
      <c r="A212" s="120" t="s">
        <v>3345</v>
      </c>
      <c r="B212" s="122" t="s">
        <v>3275</v>
      </c>
      <c r="C212" s="138" t="s">
        <v>3276</v>
      </c>
      <c r="D212" s="156" t="s">
        <v>125</v>
      </c>
      <c r="E212" s="176">
        <v>13</v>
      </c>
      <c r="F212" s="176"/>
      <c r="G212" s="176">
        <f>F212*E212</f>
        <v>0</v>
      </c>
      <c r="H212" s="173" t="s">
        <v>3348</v>
      </c>
    </row>
    <row r="213" spans="1:8">
      <c r="A213" s="120"/>
      <c r="B213" s="122"/>
      <c r="C213" s="139" t="s">
        <v>3277</v>
      </c>
      <c r="D213" s="157"/>
      <c r="E213" s="148"/>
      <c r="F213" s="176"/>
      <c r="G213" s="176"/>
      <c r="H213" s="173"/>
    </row>
    <row r="214" spans="1:8">
      <c r="A214" s="120"/>
      <c r="B214" s="122" t="s">
        <v>186</v>
      </c>
      <c r="C214" s="139" t="s">
        <v>3423</v>
      </c>
      <c r="D214" s="157"/>
      <c r="E214" s="148">
        <v>1</v>
      </c>
      <c r="F214" s="176"/>
      <c r="G214" s="176"/>
      <c r="H214" s="173"/>
    </row>
    <row r="215" spans="1:8">
      <c r="A215" s="120"/>
      <c r="B215" s="122" t="s">
        <v>186</v>
      </c>
      <c r="C215" s="139" t="s">
        <v>3424</v>
      </c>
      <c r="D215" s="157"/>
      <c r="E215" s="148">
        <v>2</v>
      </c>
      <c r="F215" s="176"/>
      <c r="G215" s="176"/>
      <c r="H215" s="173"/>
    </row>
    <row r="216" spans="1:8">
      <c r="A216" s="120"/>
      <c r="B216" s="122" t="s">
        <v>186</v>
      </c>
      <c r="C216" s="139" t="s">
        <v>3425</v>
      </c>
      <c r="D216" s="157"/>
      <c r="E216" s="148">
        <v>6</v>
      </c>
      <c r="F216" s="176"/>
      <c r="G216" s="176"/>
      <c r="H216" s="173"/>
    </row>
    <row r="217" spans="1:8">
      <c r="A217" s="120"/>
      <c r="B217" s="122" t="s">
        <v>186</v>
      </c>
      <c r="C217" s="139" t="s">
        <v>3426</v>
      </c>
      <c r="D217" s="157"/>
      <c r="E217" s="148">
        <v>4</v>
      </c>
      <c r="F217" s="176"/>
      <c r="G217" s="176"/>
      <c r="H217" s="173"/>
    </row>
    <row r="218" spans="1:8">
      <c r="A218" s="120"/>
      <c r="B218" s="122" t="s">
        <v>186</v>
      </c>
      <c r="C218" s="139" t="s">
        <v>3202</v>
      </c>
      <c r="D218" s="157"/>
      <c r="E218" s="148">
        <v>13</v>
      </c>
      <c r="F218" s="176"/>
      <c r="G218" s="176"/>
      <c r="H218" s="173"/>
    </row>
    <row r="219" spans="1:8">
      <c r="A219" s="120" t="s">
        <v>3430</v>
      </c>
      <c r="B219" s="122" t="s">
        <v>3427</v>
      </c>
      <c r="C219" s="138" t="s">
        <v>3428</v>
      </c>
      <c r="D219" s="156" t="s">
        <v>125</v>
      </c>
      <c r="E219" s="176">
        <v>1</v>
      </c>
      <c r="F219" s="176"/>
      <c r="G219" s="176">
        <f>F219*E219</f>
        <v>0</v>
      </c>
      <c r="H219" s="173" t="s">
        <v>3348</v>
      </c>
    </row>
    <row r="220" spans="1:8">
      <c r="A220" s="120"/>
      <c r="B220" s="122" t="s">
        <v>186</v>
      </c>
      <c r="C220" s="139" t="s">
        <v>3423</v>
      </c>
      <c r="D220" s="157"/>
      <c r="E220" s="148">
        <v>1</v>
      </c>
      <c r="F220" s="176"/>
      <c r="G220" s="176"/>
      <c r="H220" s="173"/>
    </row>
    <row r="221" spans="1:8">
      <c r="A221" s="120" t="s">
        <v>3435</v>
      </c>
      <c r="B221" s="122" t="s">
        <v>3280</v>
      </c>
      <c r="C221" s="138" t="s">
        <v>3281</v>
      </c>
      <c r="D221" s="156" t="s">
        <v>125</v>
      </c>
      <c r="E221" s="176">
        <v>1</v>
      </c>
      <c r="F221" s="176"/>
      <c r="G221" s="176">
        <f>F221*E221</f>
        <v>0</v>
      </c>
      <c r="H221" s="173" t="s">
        <v>3348</v>
      </c>
    </row>
    <row r="222" spans="1:8">
      <c r="A222" s="120"/>
      <c r="B222" s="122" t="s">
        <v>186</v>
      </c>
      <c r="C222" s="139" t="s">
        <v>3429</v>
      </c>
      <c r="D222" s="157"/>
      <c r="E222" s="148">
        <v>1</v>
      </c>
      <c r="F222" s="176"/>
      <c r="G222" s="176"/>
      <c r="H222" s="173"/>
    </row>
    <row r="223" spans="1:8">
      <c r="A223" s="120" t="s">
        <v>3437</v>
      </c>
      <c r="B223" s="122" t="s">
        <v>3431</v>
      </c>
      <c r="C223" s="138" t="s">
        <v>3432</v>
      </c>
      <c r="D223" s="156" t="s">
        <v>125</v>
      </c>
      <c r="E223" s="176">
        <v>5</v>
      </c>
      <c r="F223" s="176"/>
      <c r="G223" s="176">
        <f>F223*E223</f>
        <v>0</v>
      </c>
      <c r="H223" s="173" t="s">
        <v>3348</v>
      </c>
    </row>
    <row r="224" spans="1:8">
      <c r="A224" s="120"/>
      <c r="B224" s="122" t="s">
        <v>186</v>
      </c>
      <c r="C224" s="139" t="s">
        <v>3433</v>
      </c>
      <c r="D224" s="157"/>
      <c r="E224" s="148">
        <v>3</v>
      </c>
      <c r="F224" s="176"/>
      <c r="G224" s="176"/>
      <c r="H224" s="173"/>
    </row>
    <row r="225" spans="1:8">
      <c r="A225" s="120"/>
      <c r="B225" s="122" t="s">
        <v>186</v>
      </c>
      <c r="C225" s="139" t="s">
        <v>3434</v>
      </c>
      <c r="D225" s="157"/>
      <c r="E225" s="148">
        <v>2</v>
      </c>
      <c r="F225" s="176"/>
      <c r="G225" s="176"/>
      <c r="H225" s="173"/>
    </row>
    <row r="226" spans="1:8">
      <c r="A226" s="120"/>
      <c r="B226" s="122" t="s">
        <v>186</v>
      </c>
      <c r="C226" s="139" t="s">
        <v>3202</v>
      </c>
      <c r="D226" s="157"/>
      <c r="E226" s="148">
        <v>5</v>
      </c>
      <c r="F226" s="176"/>
      <c r="G226" s="176"/>
      <c r="H226" s="173"/>
    </row>
    <row r="227" spans="1:8">
      <c r="A227" s="120" t="s">
        <v>3439</v>
      </c>
      <c r="B227" s="122" t="s">
        <v>3284</v>
      </c>
      <c r="C227" s="138" t="s">
        <v>3285</v>
      </c>
      <c r="D227" s="156" t="s">
        <v>125</v>
      </c>
      <c r="E227" s="176">
        <v>6</v>
      </c>
      <c r="F227" s="176"/>
      <c r="G227" s="176">
        <f>F227*E227</f>
        <v>0</v>
      </c>
      <c r="H227" s="173" t="s">
        <v>3348</v>
      </c>
    </row>
    <row r="228" spans="1:8">
      <c r="A228" s="120"/>
      <c r="B228" s="122" t="s">
        <v>186</v>
      </c>
      <c r="C228" s="139" t="s">
        <v>3436</v>
      </c>
      <c r="D228" s="157"/>
      <c r="E228" s="148">
        <v>6</v>
      </c>
      <c r="F228" s="176"/>
      <c r="G228" s="176"/>
      <c r="H228" s="173"/>
    </row>
    <row r="229" spans="1:8">
      <c r="A229" s="120" t="s">
        <v>3440</v>
      </c>
      <c r="B229" s="122" t="s">
        <v>3288</v>
      </c>
      <c r="C229" s="138" t="s">
        <v>3289</v>
      </c>
      <c r="D229" s="156" t="s">
        <v>125</v>
      </c>
      <c r="E229" s="176">
        <v>7</v>
      </c>
      <c r="F229" s="176"/>
      <c r="G229" s="176">
        <f>F229*E229</f>
        <v>0</v>
      </c>
      <c r="H229" s="173" t="s">
        <v>3348</v>
      </c>
    </row>
    <row r="230" spans="1:8">
      <c r="A230" s="120"/>
      <c r="B230" s="122"/>
      <c r="C230" s="139" t="s">
        <v>3290</v>
      </c>
      <c r="D230" s="157"/>
      <c r="E230" s="148"/>
      <c r="F230" s="176"/>
      <c r="G230" s="176"/>
      <c r="H230" s="173"/>
    </row>
    <row r="231" spans="1:8">
      <c r="A231" s="120"/>
      <c r="B231" s="122" t="s">
        <v>186</v>
      </c>
      <c r="C231" s="139" t="s">
        <v>3423</v>
      </c>
      <c r="D231" s="157"/>
      <c r="E231" s="148">
        <v>1</v>
      </c>
      <c r="F231" s="176"/>
      <c r="G231" s="176"/>
      <c r="H231" s="173"/>
    </row>
    <row r="232" spans="1:8">
      <c r="A232" s="120"/>
      <c r="B232" s="122" t="s">
        <v>186</v>
      </c>
      <c r="C232" s="139" t="s">
        <v>3438</v>
      </c>
      <c r="D232" s="157"/>
      <c r="E232" s="148">
        <v>1</v>
      </c>
      <c r="F232" s="176"/>
      <c r="G232" s="176"/>
      <c r="H232" s="173"/>
    </row>
    <row r="233" spans="1:8">
      <c r="A233" s="120"/>
      <c r="B233" s="122" t="s">
        <v>186</v>
      </c>
      <c r="C233" s="139" t="s">
        <v>3433</v>
      </c>
      <c r="D233" s="157"/>
      <c r="E233" s="148">
        <v>3</v>
      </c>
      <c r="F233" s="176"/>
      <c r="G233" s="176"/>
      <c r="H233" s="173"/>
    </row>
    <row r="234" spans="1:8">
      <c r="A234" s="120"/>
      <c r="B234" s="122" t="s">
        <v>186</v>
      </c>
      <c r="C234" s="139" t="s">
        <v>3434</v>
      </c>
      <c r="D234" s="157"/>
      <c r="E234" s="148">
        <v>2</v>
      </c>
      <c r="F234" s="176"/>
      <c r="G234" s="176"/>
      <c r="H234" s="173"/>
    </row>
    <row r="235" spans="1:8">
      <c r="A235" s="120"/>
      <c r="B235" s="122" t="s">
        <v>186</v>
      </c>
      <c r="C235" s="139" t="s">
        <v>3202</v>
      </c>
      <c r="D235" s="157"/>
      <c r="E235" s="148">
        <v>7</v>
      </c>
      <c r="F235" s="176"/>
      <c r="G235" s="176"/>
      <c r="H235" s="173"/>
    </row>
    <row r="236" spans="1:8">
      <c r="A236" s="120" t="s">
        <v>3445</v>
      </c>
      <c r="B236" s="122" t="s">
        <v>3293</v>
      </c>
      <c r="C236" s="138" t="s">
        <v>3294</v>
      </c>
      <c r="D236" s="156" t="s">
        <v>125</v>
      </c>
      <c r="E236" s="176">
        <v>7</v>
      </c>
      <c r="F236" s="176"/>
      <c r="G236" s="176">
        <f>F236*E236</f>
        <v>0</v>
      </c>
      <c r="H236" s="173" t="s">
        <v>3348</v>
      </c>
    </row>
    <row r="237" spans="1:8" ht="22.5">
      <c r="A237" s="120" t="s">
        <v>3446</v>
      </c>
      <c r="B237" s="122" t="s">
        <v>3441</v>
      </c>
      <c r="C237" s="138" t="s">
        <v>3442</v>
      </c>
      <c r="D237" s="156" t="s">
        <v>179</v>
      </c>
      <c r="E237" s="176">
        <v>1</v>
      </c>
      <c r="F237" s="176"/>
      <c r="G237" s="176">
        <f>F237*E237</f>
        <v>0</v>
      </c>
      <c r="H237" s="173" t="s">
        <v>3348</v>
      </c>
    </row>
    <row r="238" spans="1:8">
      <c r="A238" s="120"/>
      <c r="B238" s="122"/>
      <c r="C238" s="139" t="s">
        <v>3443</v>
      </c>
      <c r="D238" s="157"/>
      <c r="E238" s="148"/>
      <c r="F238" s="176"/>
      <c r="G238" s="176"/>
      <c r="H238" s="173"/>
    </row>
    <row r="239" spans="1:8">
      <c r="A239" s="120"/>
      <c r="B239" s="122" t="s">
        <v>186</v>
      </c>
      <c r="C239" s="139" t="s">
        <v>3444</v>
      </c>
      <c r="D239" s="157"/>
      <c r="E239" s="148">
        <v>1</v>
      </c>
      <c r="F239" s="176"/>
      <c r="G239" s="176"/>
      <c r="H239" s="173"/>
    </row>
    <row r="240" spans="1:8" ht="33.75">
      <c r="A240" s="120" t="s">
        <v>3450</v>
      </c>
      <c r="B240" s="122" t="s">
        <v>3296</v>
      </c>
      <c r="C240" s="138" t="s">
        <v>3297</v>
      </c>
      <c r="D240" s="156" t="s">
        <v>263</v>
      </c>
      <c r="E240" s="176">
        <v>155</v>
      </c>
      <c r="F240" s="176"/>
      <c r="G240" s="176">
        <f>F240*E240</f>
        <v>0</v>
      </c>
      <c r="H240" s="173" t="s">
        <v>3348</v>
      </c>
    </row>
    <row r="241" spans="1:8">
      <c r="A241" s="120"/>
      <c r="B241" s="122"/>
      <c r="C241" s="139" t="s">
        <v>3298</v>
      </c>
      <c r="D241" s="157"/>
      <c r="E241" s="148"/>
      <c r="F241" s="176"/>
      <c r="G241" s="176"/>
      <c r="H241" s="173"/>
    </row>
    <row r="242" spans="1:8">
      <c r="A242" s="120" t="s">
        <v>53</v>
      </c>
      <c r="B242" s="122" t="s">
        <v>3447</v>
      </c>
      <c r="C242" s="138" t="s">
        <v>3448</v>
      </c>
      <c r="D242" s="156" t="s">
        <v>263</v>
      </c>
      <c r="E242" s="176">
        <v>158.1</v>
      </c>
      <c r="F242" s="176"/>
      <c r="G242" s="176">
        <f>F242*E242</f>
        <v>0</v>
      </c>
      <c r="H242" s="173" t="s">
        <v>3348</v>
      </c>
    </row>
    <row r="243" spans="1:8">
      <c r="A243" s="120"/>
      <c r="B243" s="122"/>
      <c r="C243" s="139" t="s">
        <v>3449</v>
      </c>
      <c r="D243" s="157"/>
      <c r="E243" s="148">
        <v>158.1</v>
      </c>
      <c r="F243" s="176"/>
      <c r="G243" s="176"/>
      <c r="H243" s="173"/>
    </row>
    <row r="244" spans="1:8" ht="33.75">
      <c r="A244" s="120" t="s">
        <v>3452</v>
      </c>
      <c r="B244" s="122" t="s">
        <v>3305</v>
      </c>
      <c r="C244" s="138" t="s">
        <v>3306</v>
      </c>
      <c r="D244" s="156" t="s">
        <v>263</v>
      </c>
      <c r="E244" s="176">
        <v>452</v>
      </c>
      <c r="F244" s="176"/>
      <c r="G244" s="176">
        <f>F244*E244</f>
        <v>0</v>
      </c>
      <c r="H244" s="173" t="s">
        <v>3348</v>
      </c>
    </row>
    <row r="245" spans="1:8">
      <c r="A245" s="120"/>
      <c r="B245" s="122"/>
      <c r="C245" s="139" t="s">
        <v>3307</v>
      </c>
      <c r="D245" s="157"/>
      <c r="E245" s="148"/>
      <c r="F245" s="176"/>
      <c r="G245" s="176"/>
      <c r="H245" s="173"/>
    </row>
    <row r="246" spans="1:8">
      <c r="A246" s="120" t="s">
        <v>3456</v>
      </c>
      <c r="B246" s="122" t="s">
        <v>3309</v>
      </c>
      <c r="C246" s="138" t="s">
        <v>3310</v>
      </c>
      <c r="D246" s="156" t="s">
        <v>263</v>
      </c>
      <c r="E246" s="176">
        <v>461.04</v>
      </c>
      <c r="F246" s="176"/>
      <c r="G246" s="176">
        <f>F246*E246</f>
        <v>0</v>
      </c>
      <c r="H246" s="173" t="s">
        <v>3348</v>
      </c>
    </row>
    <row r="247" spans="1:8" s="342" customFormat="1">
      <c r="A247" s="120"/>
      <c r="B247" s="122"/>
      <c r="C247" s="139" t="s">
        <v>3451</v>
      </c>
      <c r="D247" s="157"/>
      <c r="E247" s="148">
        <v>461.04</v>
      </c>
      <c r="F247" s="176"/>
      <c r="G247" s="176"/>
      <c r="H247" s="173"/>
    </row>
    <row r="248" spans="1:8" s="342" customFormat="1" ht="22.5">
      <c r="A248" s="120" t="s">
        <v>3460</v>
      </c>
      <c r="B248" s="122" t="s">
        <v>3453</v>
      </c>
      <c r="C248" s="138" t="s">
        <v>3454</v>
      </c>
      <c r="D248" s="156" t="s">
        <v>263</v>
      </c>
      <c r="E248" s="176">
        <v>6.5</v>
      </c>
      <c r="F248" s="176"/>
      <c r="G248" s="176">
        <f>F248*E248</f>
        <v>0</v>
      </c>
      <c r="H248" s="173" t="s">
        <v>3348</v>
      </c>
    </row>
    <row r="249" spans="1:8" s="342" customFormat="1">
      <c r="A249" s="120"/>
      <c r="B249" s="122"/>
      <c r="C249" s="139" t="s">
        <v>3455</v>
      </c>
      <c r="D249" s="157"/>
      <c r="E249" s="148"/>
      <c r="F249" s="176"/>
      <c r="G249" s="176"/>
      <c r="H249" s="173"/>
    </row>
    <row r="250" spans="1:8">
      <c r="A250" s="121"/>
      <c r="B250" s="123" t="s">
        <v>3321</v>
      </c>
      <c r="C250" s="140" t="s">
        <v>3322</v>
      </c>
      <c r="D250" s="158"/>
      <c r="E250" s="177"/>
      <c r="F250" s="177"/>
      <c r="G250" s="177">
        <f>SUM(G251)</f>
        <v>0</v>
      </c>
      <c r="H250" s="174"/>
    </row>
    <row r="251" spans="1:8" ht="33.75">
      <c r="A251" s="120" t="s">
        <v>3456</v>
      </c>
      <c r="B251" s="122" t="s">
        <v>3338</v>
      </c>
      <c r="C251" s="138" t="s">
        <v>3339</v>
      </c>
      <c r="D251" s="156" t="s">
        <v>207</v>
      </c>
      <c r="E251" s="176">
        <v>1148.4000000000001</v>
      </c>
      <c r="F251" s="176"/>
      <c r="G251" s="176">
        <f>F251*E251</f>
        <v>0</v>
      </c>
      <c r="H251" s="173" t="s">
        <v>3348</v>
      </c>
    </row>
    <row r="252" spans="1:8">
      <c r="A252" s="120"/>
      <c r="B252" s="122"/>
      <c r="C252" s="139" t="s">
        <v>3340</v>
      </c>
      <c r="D252" s="157"/>
      <c r="E252" s="148"/>
      <c r="F252" s="176"/>
      <c r="G252" s="176"/>
      <c r="H252" s="173"/>
    </row>
    <row r="253" spans="1:8">
      <c r="A253" s="120"/>
      <c r="B253" s="122" t="s">
        <v>186</v>
      </c>
      <c r="C253" s="139" t="s">
        <v>3457</v>
      </c>
      <c r="D253" s="157"/>
      <c r="E253" s="148">
        <v>1120</v>
      </c>
      <c r="F253" s="176"/>
      <c r="G253" s="176"/>
      <c r="H253" s="173"/>
    </row>
    <row r="254" spans="1:8">
      <c r="A254" s="120"/>
      <c r="B254" s="122" t="s">
        <v>186</v>
      </c>
      <c r="C254" s="139" t="s">
        <v>3458</v>
      </c>
      <c r="D254" s="157"/>
      <c r="E254" s="148">
        <v>22</v>
      </c>
      <c r="F254" s="176"/>
      <c r="G254" s="176"/>
      <c r="H254" s="173"/>
    </row>
    <row r="255" spans="1:8">
      <c r="A255" s="120"/>
      <c r="B255" s="122" t="s">
        <v>186</v>
      </c>
      <c r="C255" s="139" t="s">
        <v>3459</v>
      </c>
      <c r="D255" s="157"/>
      <c r="E255" s="148">
        <v>6.4</v>
      </c>
      <c r="F255" s="176"/>
      <c r="G255" s="176"/>
      <c r="H255" s="173"/>
    </row>
    <row r="256" spans="1:8">
      <c r="A256" s="120"/>
      <c r="B256" s="122" t="s">
        <v>186</v>
      </c>
      <c r="C256" s="139" t="s">
        <v>3202</v>
      </c>
      <c r="D256" s="157"/>
      <c r="E256" s="148">
        <v>1148.4000000000001</v>
      </c>
      <c r="F256" s="176"/>
      <c r="G256" s="176"/>
      <c r="H256" s="173"/>
    </row>
    <row r="257" spans="1:8">
      <c r="A257" s="121"/>
      <c r="B257" s="123" t="s">
        <v>3343</v>
      </c>
      <c r="C257" s="140" t="s">
        <v>3344</v>
      </c>
      <c r="D257" s="158"/>
      <c r="E257" s="177"/>
      <c r="F257" s="177"/>
      <c r="G257" s="177">
        <f>SUM(G258)</f>
        <v>0</v>
      </c>
      <c r="H257" s="174"/>
    </row>
    <row r="258" spans="1:8" ht="22.5">
      <c r="A258" s="241" t="s">
        <v>3460</v>
      </c>
      <c r="B258" s="242" t="s">
        <v>3346</v>
      </c>
      <c r="C258" s="243" t="s">
        <v>3347</v>
      </c>
      <c r="D258" s="244" t="s">
        <v>207</v>
      </c>
      <c r="E258" s="245">
        <v>343.56799999999998</v>
      </c>
      <c r="F258" s="245"/>
      <c r="G258" s="245">
        <f>F258*E258</f>
        <v>0</v>
      </c>
      <c r="H258" s="246" t="s">
        <v>3348</v>
      </c>
    </row>
    <row r="259" spans="1:8">
      <c r="A259" s="6"/>
      <c r="B259" s="7" t="s">
        <v>186</v>
      </c>
      <c r="C259" s="144" t="s">
        <v>186</v>
      </c>
      <c r="D259" s="9"/>
      <c r="E259" s="151"/>
      <c r="F259" s="6"/>
      <c r="G259" s="6"/>
      <c r="H259" s="9"/>
    </row>
    <row r="260" spans="1:8">
      <c r="A260" s="228"/>
      <c r="B260" s="229" t="s">
        <v>27</v>
      </c>
      <c r="C260" s="230" t="s">
        <v>186</v>
      </c>
      <c r="D260" s="231"/>
      <c r="E260" s="232"/>
      <c r="F260" s="233"/>
      <c r="G260" s="234">
        <f>G9+G35+G45+G74+G101+G118+G121+G149+G159+G163+G192+G208+G250+G257</f>
        <v>0</v>
      </c>
      <c r="H260" s="9"/>
    </row>
  </sheetData>
  <sheetProtection password="CCE1" sheet="1" objects="1" scenarios="1"/>
  <protectedRanges>
    <protectedRange sqref="F10:F258" name="Oblast1"/>
  </protectedRanges>
  <mergeCells count="4">
    <mergeCell ref="A1:G1"/>
    <mergeCell ref="C2:G2"/>
    <mergeCell ref="C3:G3"/>
    <mergeCell ref="C4:G4"/>
  </mergeCells>
  <hyperlinks>
    <hyperlink ref="C123" r:id="rId1"/>
    <hyperlink ref="C126" r:id="rId2"/>
    <hyperlink ref="C129" r:id="rId3"/>
    <hyperlink ref="C132" r:id="rId4"/>
    <hyperlink ref="C139" r:id="rId5"/>
    <hyperlink ref="C146" r:id="rId6" display="https://podminky.urs.cz/item/CS_URS_2022_01/181951112"/>
    <hyperlink ref="C151" r:id="rId7"/>
    <hyperlink ref="C154" r:id="rId8"/>
    <hyperlink ref="C157" r:id="rId9"/>
    <hyperlink ref="C161" r:id="rId10"/>
    <hyperlink ref="C165" r:id="rId11"/>
    <hyperlink ref="C170" r:id="rId12"/>
    <hyperlink ref="C173" r:id="rId13"/>
    <hyperlink ref="C183" r:id="rId14"/>
    <hyperlink ref="C188" r:id="rId15"/>
    <hyperlink ref="C194" r:id="rId16"/>
    <hyperlink ref="C197" r:id="rId17"/>
    <hyperlink ref="C200" r:id="rId18"/>
    <hyperlink ref="C203" r:id="rId19"/>
    <hyperlink ref="C206" r:id="rId20"/>
    <hyperlink ref="C210" r:id="rId21" display="https://podminky.urs.cz/item/CS_URS_2022_01/914111111"/>
    <hyperlink ref="C227" r:id="rId22" display="https://podminky.urs.cz/item/CS_URS_2022_01/914511112"/>
    <hyperlink ref="C235" r:id="rId23" display="https://podminky.urs.cz/item/CS_URS_2022_01/915231111"/>
    <hyperlink ref="C238" r:id="rId24" display="https://podminky.urs.cz/item/CS_URS_2022_01/916131213"/>
    <hyperlink ref="C242" r:id="rId25" display="https://podminky.urs.cz/item/CS_URS_2022_01/916231213"/>
    <hyperlink ref="C246" r:id="rId26" display="https://podminky.urs.cz/item/CS_URS_2022_01/935932334"/>
    <hyperlink ref="C252" r:id="rId27"/>
  </hyperlinks>
  <pageMargins left="0.70866141732283472" right="0.70866141732283472" top="0.78740157480314965" bottom="0.78740157480314965" header="0.31496062992125984" footer="0.31496062992125984"/>
  <pageSetup paperSize="9" scale="76" orientation="portrait" r:id="rId28"/>
  <headerFooter>
    <oddFooter>Stránka &amp;P z &amp;N</oddFooter>
  </headerFooter>
</worksheet>
</file>

<file path=xl/worksheets/sheet16.xml><?xml version="1.0" encoding="utf-8"?>
<worksheet xmlns="http://schemas.openxmlformats.org/spreadsheetml/2006/main" xmlns:r="http://schemas.openxmlformats.org/officeDocument/2006/relationships">
  <sheetPr>
    <outlinePr summaryBelow="0"/>
  </sheetPr>
  <dimension ref="A1:AU40"/>
  <sheetViews>
    <sheetView showZeros="0" view="pageBreakPreview" zoomScale="60" zoomScaleNormal="100" workbookViewId="0">
      <selection activeCell="AA35" sqref="AA35"/>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3461</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SUMIF(AE9:AE23,"&lt;&gt;NOR",G9:G23)</f>
        <v>0</v>
      </c>
      <c r="H8" s="172"/>
      <c r="R8" t="s">
        <v>122</v>
      </c>
    </row>
    <row r="9" spans="1:47" outlineLevel="1">
      <c r="A9" s="120">
        <v>1</v>
      </c>
      <c r="B9" s="122" t="s">
        <v>3463</v>
      </c>
      <c r="C9" s="138" t="s">
        <v>3464</v>
      </c>
      <c r="D9" s="173" t="s">
        <v>131</v>
      </c>
      <c r="E9" s="176">
        <v>23</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3465</v>
      </c>
      <c r="C10" s="138" t="s">
        <v>3466</v>
      </c>
      <c r="D10" s="173" t="s">
        <v>131</v>
      </c>
      <c r="E10" s="176">
        <v>12</v>
      </c>
      <c r="F10" s="176"/>
      <c r="G10" s="176">
        <f t="shared" ref="G10:G23"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176">
        <v>6.7</v>
      </c>
      <c r="F11" s="176"/>
      <c r="G11" s="176">
        <f t="shared" si="0"/>
        <v>0</v>
      </c>
      <c r="H11" s="173" t="s">
        <v>1523</v>
      </c>
      <c r="R11" t="s">
        <v>122</v>
      </c>
    </row>
    <row r="12" spans="1:47" outlineLevel="1">
      <c r="A12" s="120">
        <v>4</v>
      </c>
      <c r="B12" s="122" t="s">
        <v>152</v>
      </c>
      <c r="C12" s="138" t="s">
        <v>153</v>
      </c>
      <c r="D12" s="173" t="s">
        <v>131</v>
      </c>
      <c r="E12" s="176">
        <v>16.3</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3467</v>
      </c>
      <c r="D13" s="173" t="s">
        <v>131</v>
      </c>
      <c r="E13" s="176">
        <v>6.7</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1545</v>
      </c>
      <c r="C14" s="138" t="s">
        <v>3468</v>
      </c>
      <c r="D14" s="173" t="s">
        <v>179</v>
      </c>
      <c r="E14" s="176">
        <v>60</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1549</v>
      </c>
      <c r="C15" s="138" t="s">
        <v>3469</v>
      </c>
      <c r="D15" s="173" t="s">
        <v>179</v>
      </c>
      <c r="E15" s="176">
        <v>60</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176">
        <v>1.6</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3470</v>
      </c>
      <c r="D17" s="173" t="s">
        <v>131</v>
      </c>
      <c r="E17" s="176">
        <v>6.7</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1585</v>
      </c>
      <c r="C18" s="138" t="s">
        <v>3471</v>
      </c>
      <c r="D18" s="173" t="s">
        <v>179</v>
      </c>
      <c r="E18" s="176">
        <v>15</v>
      </c>
      <c r="F18" s="176"/>
      <c r="G18" s="176">
        <f t="shared" si="0"/>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3472</v>
      </c>
      <c r="C19" s="138" t="s">
        <v>3473</v>
      </c>
      <c r="D19" s="173" t="s">
        <v>263</v>
      </c>
      <c r="E19" s="176">
        <v>8</v>
      </c>
      <c r="F19" s="176"/>
      <c r="G19" s="176">
        <f t="shared" si="0"/>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3474</v>
      </c>
      <c r="C20" s="138" t="s">
        <v>3475</v>
      </c>
      <c r="D20" s="173" t="s">
        <v>263</v>
      </c>
      <c r="E20" s="176">
        <v>2</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3476</v>
      </c>
      <c r="C21" s="138" t="s">
        <v>3477</v>
      </c>
      <c r="D21" s="173" t="s">
        <v>263</v>
      </c>
      <c r="E21" s="176">
        <v>1</v>
      </c>
      <c r="F21" s="176"/>
      <c r="G21" s="176">
        <f t="shared" si="0"/>
        <v>0</v>
      </c>
      <c r="H21" s="173"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t="s">
        <v>1553</v>
      </c>
      <c r="C22" s="138" t="s">
        <v>3478</v>
      </c>
      <c r="D22" s="173" t="s">
        <v>131</v>
      </c>
      <c r="E22" s="176">
        <v>6.7</v>
      </c>
      <c r="F22" s="176"/>
      <c r="G22" s="176">
        <f t="shared" si="0"/>
        <v>0</v>
      </c>
      <c r="H22" s="173"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15</v>
      </c>
      <c r="B23" s="122" t="s">
        <v>1555</v>
      </c>
      <c r="C23" s="138" t="s">
        <v>1556</v>
      </c>
      <c r="D23" s="173" t="s">
        <v>131</v>
      </c>
      <c r="E23" s="176">
        <v>21</v>
      </c>
      <c r="F23" s="176"/>
      <c r="G23" s="176">
        <f t="shared" si="0"/>
        <v>0</v>
      </c>
      <c r="H23" s="173" t="s">
        <v>1523</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1" t="s">
        <v>121</v>
      </c>
      <c r="B24" s="123" t="s">
        <v>3218</v>
      </c>
      <c r="C24" s="140" t="s">
        <v>3397</v>
      </c>
      <c r="D24" s="174"/>
      <c r="E24" s="177"/>
      <c r="F24" s="177"/>
      <c r="G24" s="177">
        <f>SUMIF(AE25:AE38,"&lt;&gt;NOR",G25:G38)</f>
        <v>0</v>
      </c>
      <c r="H24" s="215"/>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1585</v>
      </c>
      <c r="C25" s="138" t="s">
        <v>3479</v>
      </c>
      <c r="D25" s="173" t="s">
        <v>263</v>
      </c>
      <c r="E25" s="176">
        <v>19</v>
      </c>
      <c r="F25" s="176"/>
      <c r="G25" s="176">
        <f t="shared" ref="G25:G26" si="1">F25*E25</f>
        <v>0</v>
      </c>
      <c r="H25" s="214"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17</v>
      </c>
      <c r="B26" s="122" t="s">
        <v>1585</v>
      </c>
      <c r="C26" s="138" t="s">
        <v>3480</v>
      </c>
      <c r="D26" s="173" t="s">
        <v>125</v>
      </c>
      <c r="E26" s="176">
        <v>1</v>
      </c>
      <c r="F26" s="176"/>
      <c r="G26" s="176">
        <f t="shared" si="1"/>
        <v>0</v>
      </c>
      <c r="H26" s="214" t="s">
        <v>1522</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409" t="s">
        <v>3481</v>
      </c>
      <c r="D27" s="410"/>
      <c r="E27" s="411"/>
      <c r="F27" s="412"/>
      <c r="G27" s="413"/>
      <c r="H27" s="173"/>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v>18</v>
      </c>
      <c r="B28" s="122" t="s">
        <v>1585</v>
      </c>
      <c r="C28" s="138" t="s">
        <v>3482</v>
      </c>
      <c r="D28" s="173" t="s">
        <v>125</v>
      </c>
      <c r="E28" s="176">
        <v>1</v>
      </c>
      <c r="F28" s="176"/>
      <c r="G28" s="176">
        <f t="shared" ref="G28:G29" si="2">F28*E28</f>
        <v>0</v>
      </c>
      <c r="H28" s="214"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22.5" outlineLevel="1">
      <c r="A29" s="120">
        <v>19</v>
      </c>
      <c r="B29" s="122" t="s">
        <v>1585</v>
      </c>
      <c r="C29" s="138" t="s">
        <v>3483</v>
      </c>
      <c r="D29" s="173" t="s">
        <v>125</v>
      </c>
      <c r="E29" s="176">
        <v>1</v>
      </c>
      <c r="F29" s="176"/>
      <c r="G29" s="176">
        <f t="shared" si="2"/>
        <v>0</v>
      </c>
      <c r="H29" s="214"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09" t="s">
        <v>3484</v>
      </c>
      <c r="D30" s="410"/>
      <c r="E30" s="411"/>
      <c r="F30" s="412"/>
      <c r="G30" s="413"/>
      <c r="H30" s="173"/>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409" t="s">
        <v>3485</v>
      </c>
      <c r="D31" s="410"/>
      <c r="E31" s="411"/>
      <c r="F31" s="412"/>
      <c r="G31" s="413"/>
      <c r="H31" s="173"/>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09" t="s">
        <v>3486</v>
      </c>
      <c r="D32" s="410"/>
      <c r="E32" s="411"/>
      <c r="F32" s="412"/>
      <c r="G32" s="413"/>
      <c r="H32" s="173"/>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09" t="s">
        <v>3487</v>
      </c>
      <c r="D33" s="410"/>
      <c r="E33" s="411"/>
      <c r="F33" s="412"/>
      <c r="G33" s="413"/>
      <c r="H33" s="173"/>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09" t="s">
        <v>3488</v>
      </c>
      <c r="D34" s="410"/>
      <c r="E34" s="411"/>
      <c r="F34" s="412"/>
      <c r="G34" s="413"/>
      <c r="H34" s="173"/>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409" t="s">
        <v>3489</v>
      </c>
      <c r="D35" s="410"/>
      <c r="E35" s="411"/>
      <c r="F35" s="412"/>
      <c r="G35" s="413"/>
      <c r="H35" s="173"/>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v>20</v>
      </c>
      <c r="B36" s="122" t="s">
        <v>3490</v>
      </c>
      <c r="C36" s="138" t="s">
        <v>3491</v>
      </c>
      <c r="D36" s="173" t="s">
        <v>263</v>
      </c>
      <c r="E36" s="176">
        <v>19</v>
      </c>
      <c r="F36" s="176"/>
      <c r="G36" s="176">
        <f t="shared" ref="G36:G37" si="3">F36*E36</f>
        <v>0</v>
      </c>
      <c r="H36" s="173" t="s">
        <v>1523</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v>21</v>
      </c>
      <c r="B37" s="122" t="s">
        <v>3492</v>
      </c>
      <c r="C37" s="138" t="s">
        <v>3493</v>
      </c>
      <c r="D37" s="173" t="s">
        <v>263</v>
      </c>
      <c r="E37" s="176">
        <v>19</v>
      </c>
      <c r="F37" s="176"/>
      <c r="G37" s="176">
        <f t="shared" si="3"/>
        <v>0</v>
      </c>
      <c r="H37" s="173" t="s">
        <v>1523</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31">
        <v>22</v>
      </c>
      <c r="B38" s="132" t="s">
        <v>3494</v>
      </c>
      <c r="C38" s="183" t="s">
        <v>3495</v>
      </c>
      <c r="D38" s="175" t="s">
        <v>263</v>
      </c>
      <c r="E38" s="178">
        <v>19</v>
      </c>
      <c r="F38" s="178"/>
      <c r="G38" s="178">
        <f>F38*E38</f>
        <v>0</v>
      </c>
      <c r="H38" s="175" t="s">
        <v>1523</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c r="B39" s="7" t="s">
        <v>186</v>
      </c>
      <c r="C39" s="144" t="s">
        <v>186</v>
      </c>
      <c r="D39" s="9"/>
      <c r="E39" s="151"/>
      <c r="F39" s="6"/>
      <c r="G39" s="6"/>
      <c r="H39" s="9"/>
      <c r="P39">
        <v>15</v>
      </c>
      <c r="Q39">
        <v>21</v>
      </c>
    </row>
    <row r="40" spans="1:47">
      <c r="A40" s="134"/>
      <c r="B40" s="135" t="s">
        <v>27</v>
      </c>
      <c r="C40" s="145" t="s">
        <v>186</v>
      </c>
      <c r="D40" s="161"/>
      <c r="E40" s="152"/>
      <c r="F40" s="136"/>
      <c r="G40" s="137">
        <f>G8+G24</f>
        <v>0</v>
      </c>
      <c r="H40" s="9"/>
      <c r="P40" t="e">
        <f>SUMIF(#REF!,P39,G7:G38)</f>
        <v>#REF!</v>
      </c>
      <c r="Q40" t="e">
        <f>SUMIF(#REF!,Q39,G7:G38)</f>
        <v>#REF!</v>
      </c>
      <c r="R40" t="s">
        <v>1414</v>
      </c>
    </row>
  </sheetData>
  <sheetProtection password="CCE1" sheet="1" objects="1" scenarios="1"/>
  <protectedRanges>
    <protectedRange sqref="F9:F26 F28:F29 F36:F37 F38" name="Oblast1"/>
  </protectedRanges>
  <mergeCells count="11">
    <mergeCell ref="C30:G30"/>
    <mergeCell ref="A1:G1"/>
    <mergeCell ref="C2:G2"/>
    <mergeCell ref="C3:G3"/>
    <mergeCell ref="C4:G4"/>
    <mergeCell ref="C27:G27"/>
    <mergeCell ref="C31:G31"/>
    <mergeCell ref="C32:G32"/>
    <mergeCell ref="C33:G33"/>
    <mergeCell ref="C34:G34"/>
    <mergeCell ref="C35:G35"/>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sheetPr>
    <outlinePr summaryBelow="0"/>
  </sheetPr>
  <dimension ref="A1:AU63"/>
  <sheetViews>
    <sheetView showZeros="0" view="pageBreakPreview" zoomScale="60" zoomScaleNormal="100" workbookViewId="0">
      <selection activeCell="AF27" sqref="AF2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27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3496</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265"/>
      <c r="F5" s="116"/>
      <c r="G5" s="117"/>
      <c r="R5" t="s">
        <v>113</v>
      </c>
    </row>
    <row r="7" spans="1:47" ht="25.5">
      <c r="A7" s="181" t="s">
        <v>114</v>
      </c>
      <c r="B7" s="182" t="s">
        <v>115</v>
      </c>
      <c r="C7" s="182" t="s">
        <v>116</v>
      </c>
      <c r="D7" s="185" t="s">
        <v>117</v>
      </c>
      <c r="E7" s="266" t="s">
        <v>118</v>
      </c>
      <c r="F7" s="118" t="s">
        <v>119</v>
      </c>
      <c r="G7" s="181" t="s">
        <v>27</v>
      </c>
      <c r="H7" s="171" t="s">
        <v>120</v>
      </c>
    </row>
    <row r="8" spans="1:47">
      <c r="A8" s="127" t="s">
        <v>121</v>
      </c>
      <c r="B8" s="128" t="s">
        <v>43</v>
      </c>
      <c r="C8" s="129" t="s">
        <v>44</v>
      </c>
      <c r="D8" s="172"/>
      <c r="E8" s="267"/>
      <c r="F8" s="130"/>
      <c r="G8" s="130">
        <f>SUMIF(AE9:AE20,"&lt;&gt;NOR",G9:G20)</f>
        <v>0</v>
      </c>
      <c r="H8" s="213"/>
      <c r="R8" t="s">
        <v>122</v>
      </c>
    </row>
    <row r="9" spans="1:47" outlineLevel="1">
      <c r="A9" s="120">
        <v>1</v>
      </c>
      <c r="B9" s="122" t="s">
        <v>3463</v>
      </c>
      <c r="C9" s="138" t="s">
        <v>3464</v>
      </c>
      <c r="D9" s="173" t="s">
        <v>131</v>
      </c>
      <c r="E9" s="268">
        <v>409.7</v>
      </c>
      <c r="F9" s="176"/>
      <c r="G9" s="176">
        <f>F9*E9</f>
        <v>0</v>
      </c>
      <c r="H9" s="214"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3465</v>
      </c>
      <c r="C10" s="138" t="s">
        <v>3466</v>
      </c>
      <c r="D10" s="173" t="s">
        <v>131</v>
      </c>
      <c r="E10" s="268">
        <v>204.9</v>
      </c>
      <c r="F10" s="176"/>
      <c r="G10" s="176">
        <f t="shared" ref="G10:G20" si="0">F10*E10</f>
        <v>0</v>
      </c>
      <c r="H10" s="214"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268">
        <v>14.2</v>
      </c>
      <c r="F11" s="176"/>
      <c r="G11" s="176">
        <f t="shared" si="0"/>
        <v>0</v>
      </c>
      <c r="H11" s="214" t="s">
        <v>1523</v>
      </c>
      <c r="R11" t="s">
        <v>122</v>
      </c>
    </row>
    <row r="12" spans="1:47" outlineLevel="1">
      <c r="A12" s="120">
        <v>4</v>
      </c>
      <c r="B12" s="122" t="s">
        <v>152</v>
      </c>
      <c r="C12" s="138" t="s">
        <v>153</v>
      </c>
      <c r="D12" s="173" t="s">
        <v>131</v>
      </c>
      <c r="E12" s="268">
        <v>367</v>
      </c>
      <c r="F12" s="176"/>
      <c r="G12" s="176">
        <f t="shared" si="0"/>
        <v>0</v>
      </c>
      <c r="H12" s="214"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3467</v>
      </c>
      <c r="D13" s="173" t="s">
        <v>131</v>
      </c>
      <c r="E13" s="268">
        <v>42.7</v>
      </c>
      <c r="F13" s="176"/>
      <c r="G13" s="176">
        <f t="shared" si="0"/>
        <v>0</v>
      </c>
      <c r="H13" s="214"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268">
        <v>180</v>
      </c>
      <c r="F14" s="176"/>
      <c r="G14" s="176">
        <f t="shared" si="0"/>
        <v>0</v>
      </c>
      <c r="H14" s="214"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1545</v>
      </c>
      <c r="C15" s="138" t="s">
        <v>1546</v>
      </c>
      <c r="D15" s="173" t="s">
        <v>179</v>
      </c>
      <c r="E15" s="268">
        <v>126</v>
      </c>
      <c r="F15" s="176"/>
      <c r="G15" s="176">
        <f t="shared" si="0"/>
        <v>0</v>
      </c>
      <c r="H15" s="214"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1551</v>
      </c>
      <c r="C16" s="138" t="s">
        <v>1552</v>
      </c>
      <c r="D16" s="173" t="s">
        <v>179</v>
      </c>
      <c r="E16" s="268">
        <v>180</v>
      </c>
      <c r="F16" s="176"/>
      <c r="G16" s="176">
        <f t="shared" si="0"/>
        <v>0</v>
      </c>
      <c r="H16" s="214"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1549</v>
      </c>
      <c r="C17" s="138" t="s">
        <v>1550</v>
      </c>
      <c r="D17" s="173" t="s">
        <v>179</v>
      </c>
      <c r="E17" s="268">
        <v>126</v>
      </c>
      <c r="F17" s="176"/>
      <c r="G17" s="176">
        <f t="shared" si="0"/>
        <v>0</v>
      </c>
      <c r="H17" s="214"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1559</v>
      </c>
      <c r="C18" s="138" t="s">
        <v>1560</v>
      </c>
      <c r="D18" s="173" t="s">
        <v>131</v>
      </c>
      <c r="E18" s="268">
        <v>3.5</v>
      </c>
      <c r="F18" s="176"/>
      <c r="G18" s="176">
        <f t="shared" si="0"/>
        <v>0</v>
      </c>
      <c r="H18" s="214"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170</v>
      </c>
      <c r="C19" s="138" t="s">
        <v>3470</v>
      </c>
      <c r="D19" s="173" t="s">
        <v>131</v>
      </c>
      <c r="E19" s="268">
        <v>42.7</v>
      </c>
      <c r="F19" s="176"/>
      <c r="G19" s="176">
        <f t="shared" si="0"/>
        <v>0</v>
      </c>
      <c r="H19" s="214"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1553</v>
      </c>
      <c r="C20" s="138" t="s">
        <v>3478</v>
      </c>
      <c r="D20" s="173" t="s">
        <v>131</v>
      </c>
      <c r="E20" s="268">
        <v>42.7</v>
      </c>
      <c r="F20" s="176"/>
      <c r="G20" s="176">
        <f t="shared" si="0"/>
        <v>0</v>
      </c>
      <c r="H20" s="214"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1" t="s">
        <v>121</v>
      </c>
      <c r="B21" s="123" t="s">
        <v>3218</v>
      </c>
      <c r="C21" s="140" t="s">
        <v>3397</v>
      </c>
      <c r="D21" s="174"/>
      <c r="E21" s="269"/>
      <c r="F21" s="177"/>
      <c r="G21" s="177">
        <f>SUMIF(AE22:AE61,"&lt;&gt;NOR",G22:G61)</f>
        <v>0</v>
      </c>
      <c r="H21" s="215"/>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13</v>
      </c>
      <c r="B22" s="122" t="s">
        <v>1585</v>
      </c>
      <c r="C22" s="138" t="s">
        <v>3497</v>
      </c>
      <c r="D22" s="173" t="s">
        <v>263</v>
      </c>
      <c r="E22" s="268">
        <v>23</v>
      </c>
      <c r="F22" s="176"/>
      <c r="G22" s="176">
        <f t="shared" ref="G22:G24" si="1">F22*E22</f>
        <v>0</v>
      </c>
      <c r="H22" s="214"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14</v>
      </c>
      <c r="B23" s="122" t="s">
        <v>1585</v>
      </c>
      <c r="C23" s="138" t="s">
        <v>3498</v>
      </c>
      <c r="D23" s="173" t="s">
        <v>263</v>
      </c>
      <c r="E23" s="268">
        <v>25</v>
      </c>
      <c r="F23" s="176"/>
      <c r="G23" s="176">
        <f t="shared" si="1"/>
        <v>0</v>
      </c>
      <c r="H23" s="214" t="s">
        <v>1523</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1585</v>
      </c>
      <c r="C24" s="138" t="s">
        <v>3499</v>
      </c>
      <c r="D24" s="173" t="s">
        <v>125</v>
      </c>
      <c r="E24" s="268">
        <v>1</v>
      </c>
      <c r="F24" s="176"/>
      <c r="G24" s="176">
        <f t="shared" si="1"/>
        <v>0</v>
      </c>
      <c r="H24" s="214"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409" t="s">
        <v>3500</v>
      </c>
      <c r="D25" s="410"/>
      <c r="E25" s="411"/>
      <c r="F25" s="412"/>
      <c r="G25" s="413"/>
      <c r="H25" s="214"/>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409" t="s">
        <v>3501</v>
      </c>
      <c r="D26" s="410"/>
      <c r="E26" s="411"/>
      <c r="F26" s="412"/>
      <c r="G26" s="413"/>
      <c r="H26" s="214"/>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409" t="s">
        <v>3502</v>
      </c>
      <c r="D27" s="410"/>
      <c r="E27" s="411"/>
      <c r="F27" s="412"/>
      <c r="G27" s="413"/>
      <c r="H27" s="214"/>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409" t="s">
        <v>3503</v>
      </c>
      <c r="D28" s="410"/>
      <c r="E28" s="411"/>
      <c r="F28" s="412"/>
      <c r="G28" s="413"/>
      <c r="H28" s="214"/>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409" t="s">
        <v>3504</v>
      </c>
      <c r="D29" s="410"/>
      <c r="E29" s="411"/>
      <c r="F29" s="412"/>
      <c r="G29" s="413"/>
      <c r="H29" s="214"/>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09" t="s">
        <v>3505</v>
      </c>
      <c r="D30" s="410"/>
      <c r="E30" s="411"/>
      <c r="F30" s="412"/>
      <c r="G30" s="413"/>
      <c r="H30" s="214"/>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16</v>
      </c>
      <c r="B31" s="122" t="s">
        <v>1585</v>
      </c>
      <c r="C31" s="138" t="s">
        <v>3506</v>
      </c>
      <c r="D31" s="173" t="s">
        <v>125</v>
      </c>
      <c r="E31" s="268">
        <v>1</v>
      </c>
      <c r="F31" s="176"/>
      <c r="G31" s="176">
        <f>F31*E31</f>
        <v>0</v>
      </c>
      <c r="H31" s="214"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09" t="s">
        <v>3507</v>
      </c>
      <c r="D32" s="410"/>
      <c r="E32" s="411"/>
      <c r="F32" s="412"/>
      <c r="G32" s="413"/>
      <c r="H32" s="214"/>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09" t="s">
        <v>3501</v>
      </c>
      <c r="D33" s="410"/>
      <c r="E33" s="411"/>
      <c r="F33" s="412"/>
      <c r="G33" s="413"/>
      <c r="H33" s="214"/>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09" t="s">
        <v>3502</v>
      </c>
      <c r="D34" s="410"/>
      <c r="E34" s="411"/>
      <c r="F34" s="412"/>
      <c r="G34" s="413"/>
      <c r="H34" s="214"/>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409" t="s">
        <v>3503</v>
      </c>
      <c r="D35" s="410"/>
      <c r="E35" s="411"/>
      <c r="F35" s="412"/>
      <c r="G35" s="413"/>
      <c r="H35" s="214"/>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409" t="s">
        <v>3508</v>
      </c>
      <c r="D36" s="410"/>
      <c r="E36" s="411"/>
      <c r="F36" s="412"/>
      <c r="G36" s="413"/>
      <c r="H36" s="214"/>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409" t="s">
        <v>3505</v>
      </c>
      <c r="D37" s="410"/>
      <c r="E37" s="411"/>
      <c r="F37" s="412"/>
      <c r="G37" s="413"/>
      <c r="H37" s="214"/>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v>17</v>
      </c>
      <c r="B38" s="122" t="s">
        <v>1585</v>
      </c>
      <c r="C38" s="138" t="s">
        <v>3509</v>
      </c>
      <c r="D38" s="173" t="s">
        <v>125</v>
      </c>
      <c r="E38" s="268">
        <v>1</v>
      </c>
      <c r="F38" s="176"/>
      <c r="G38" s="176">
        <f>F38*E38</f>
        <v>0</v>
      </c>
      <c r="H38" s="214" t="s">
        <v>1522</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c r="B39" s="122"/>
      <c r="C39" s="409" t="s">
        <v>3510</v>
      </c>
      <c r="D39" s="410"/>
      <c r="E39" s="411"/>
      <c r="F39" s="412"/>
      <c r="G39" s="413"/>
      <c r="H39" s="214"/>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409" t="s">
        <v>3501</v>
      </c>
      <c r="D40" s="410"/>
      <c r="E40" s="411"/>
      <c r="F40" s="412"/>
      <c r="G40" s="413"/>
      <c r="H40" s="214"/>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409" t="s">
        <v>3502</v>
      </c>
      <c r="D41" s="410"/>
      <c r="E41" s="411"/>
      <c r="F41" s="412"/>
      <c r="G41" s="413"/>
      <c r="H41" s="214"/>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409" t="s">
        <v>3503</v>
      </c>
      <c r="D42" s="410"/>
      <c r="E42" s="411"/>
      <c r="F42" s="412"/>
      <c r="G42" s="413"/>
      <c r="H42" s="214"/>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409" t="s">
        <v>3511</v>
      </c>
      <c r="D43" s="410"/>
      <c r="E43" s="411"/>
      <c r="F43" s="412"/>
      <c r="G43" s="413"/>
      <c r="H43" s="214"/>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409" t="s">
        <v>3505</v>
      </c>
      <c r="D44" s="410"/>
      <c r="E44" s="411"/>
      <c r="F44" s="412"/>
      <c r="G44" s="413"/>
      <c r="H44" s="214"/>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v>18</v>
      </c>
      <c r="B45" s="122" t="s">
        <v>1585</v>
      </c>
      <c r="C45" s="138" t="s">
        <v>3512</v>
      </c>
      <c r="D45" s="173" t="s">
        <v>125</v>
      </c>
      <c r="E45" s="268">
        <v>1</v>
      </c>
      <c r="F45" s="176"/>
      <c r="G45" s="176">
        <f>F45*E45</f>
        <v>0</v>
      </c>
      <c r="H45" s="214"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c r="B46" s="122"/>
      <c r="C46" s="409" t="s">
        <v>3513</v>
      </c>
      <c r="D46" s="410"/>
      <c r="E46" s="411"/>
      <c r="F46" s="412"/>
      <c r="G46" s="413"/>
      <c r="H46" s="214"/>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409" t="s">
        <v>3501</v>
      </c>
      <c r="D47" s="410"/>
      <c r="E47" s="411"/>
      <c r="F47" s="412"/>
      <c r="G47" s="413"/>
      <c r="H47" s="214"/>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c r="C48" s="409" t="s">
        <v>3502</v>
      </c>
      <c r="D48" s="410"/>
      <c r="E48" s="411"/>
      <c r="F48" s="412"/>
      <c r="G48" s="413"/>
      <c r="H48" s="214"/>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c r="C49" s="409" t="s">
        <v>3503</v>
      </c>
      <c r="D49" s="410"/>
      <c r="E49" s="411"/>
      <c r="F49" s="412"/>
      <c r="G49" s="413"/>
      <c r="H49" s="214"/>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409" t="s">
        <v>3514</v>
      </c>
      <c r="D50" s="410"/>
      <c r="E50" s="411"/>
      <c r="F50" s="412"/>
      <c r="G50" s="413"/>
      <c r="H50" s="214"/>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c r="C51" s="409" t="s">
        <v>3505</v>
      </c>
      <c r="D51" s="410"/>
      <c r="E51" s="411"/>
      <c r="F51" s="412"/>
      <c r="G51" s="413"/>
      <c r="H51" s="214"/>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v>19</v>
      </c>
      <c r="B52" s="122" t="s">
        <v>1585</v>
      </c>
      <c r="C52" s="138" t="s">
        <v>3515</v>
      </c>
      <c r="D52" s="173" t="s">
        <v>125</v>
      </c>
      <c r="E52" s="268">
        <v>1</v>
      </c>
      <c r="F52" s="176"/>
      <c r="G52" s="176">
        <f>F52*E52</f>
        <v>0</v>
      </c>
      <c r="H52" s="214" t="s">
        <v>1522</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c r="B53" s="122"/>
      <c r="C53" s="409" t="s">
        <v>3516</v>
      </c>
      <c r="D53" s="410"/>
      <c r="E53" s="411"/>
      <c r="F53" s="412"/>
      <c r="G53" s="413"/>
      <c r="H53" s="214"/>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409" t="s">
        <v>3517</v>
      </c>
      <c r="D54" s="410"/>
      <c r="E54" s="411"/>
      <c r="F54" s="412"/>
      <c r="G54" s="413"/>
      <c r="H54" s="214"/>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409" t="s">
        <v>3518</v>
      </c>
      <c r="D55" s="410"/>
      <c r="E55" s="411"/>
      <c r="F55" s="412"/>
      <c r="G55" s="413"/>
      <c r="H55" s="214"/>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c r="C56" s="409" t="s">
        <v>3519</v>
      </c>
      <c r="D56" s="410"/>
      <c r="E56" s="411"/>
      <c r="F56" s="412"/>
      <c r="G56" s="413"/>
      <c r="H56" s="214"/>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409" t="s">
        <v>3520</v>
      </c>
      <c r="D57" s="410"/>
      <c r="E57" s="411"/>
      <c r="F57" s="412"/>
      <c r="G57" s="413"/>
      <c r="H57" s="214"/>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409" t="s">
        <v>3521</v>
      </c>
      <c r="D58" s="410"/>
      <c r="E58" s="411"/>
      <c r="F58" s="412"/>
      <c r="G58" s="413"/>
      <c r="H58" s="214"/>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c r="C59" s="409" t="s">
        <v>3522</v>
      </c>
      <c r="D59" s="410"/>
      <c r="E59" s="411"/>
      <c r="F59" s="412"/>
      <c r="G59" s="413"/>
      <c r="H59" s="214"/>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c r="B60" s="122"/>
      <c r="C60" s="409" t="s">
        <v>3523</v>
      </c>
      <c r="D60" s="410"/>
      <c r="E60" s="411"/>
      <c r="F60" s="412"/>
      <c r="G60" s="413"/>
      <c r="H60" s="214"/>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31">
        <v>20</v>
      </c>
      <c r="B61" s="132" t="s">
        <v>3524</v>
      </c>
      <c r="C61" s="183" t="s">
        <v>3525</v>
      </c>
      <c r="D61" s="175" t="s">
        <v>263</v>
      </c>
      <c r="E61" s="270">
        <v>48</v>
      </c>
      <c r="F61" s="178"/>
      <c r="G61" s="178">
        <f>F61*E61</f>
        <v>0</v>
      </c>
      <c r="H61" s="264" t="s">
        <v>1523</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98"/>
      <c r="B62" s="199"/>
      <c r="C62" s="200"/>
      <c r="D62" s="201"/>
      <c r="E62" s="271"/>
      <c r="F62" s="202"/>
      <c r="G62" s="202"/>
      <c r="H62" s="201"/>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c r="A63" s="134"/>
      <c r="B63" s="135" t="s">
        <v>27</v>
      </c>
      <c r="C63" s="145" t="s">
        <v>186</v>
      </c>
      <c r="D63" s="161"/>
      <c r="E63" s="272"/>
      <c r="F63" s="136"/>
      <c r="G63" s="137">
        <f>G8+G21</f>
        <v>0</v>
      </c>
      <c r="H63" s="9"/>
      <c r="P63" t="e">
        <f>SUMIF(#REF!,#REF!,G7:G38)</f>
        <v>#REF!</v>
      </c>
      <c r="Q63" t="e">
        <f>SUMIF(#REF!,#REF!,G7:G38)</f>
        <v>#REF!</v>
      </c>
      <c r="R63" t="s">
        <v>1414</v>
      </c>
    </row>
  </sheetData>
  <sheetProtection password="CCE1" sheet="1" objects="1" scenarios="1"/>
  <protectedRanges>
    <protectedRange sqref="F9:F24 F31 F38 F45 F52 F61" name="Oblast1"/>
  </protectedRanges>
  <mergeCells count="36">
    <mergeCell ref="A1:G1"/>
    <mergeCell ref="C2:G2"/>
    <mergeCell ref="C3:G3"/>
    <mergeCell ref="C4:G4"/>
    <mergeCell ref="C27:G27"/>
    <mergeCell ref="C32:G32"/>
    <mergeCell ref="C33:G33"/>
    <mergeCell ref="C34:G34"/>
    <mergeCell ref="C35:G35"/>
    <mergeCell ref="C25:G25"/>
    <mergeCell ref="C26:G26"/>
    <mergeCell ref="C28:G28"/>
    <mergeCell ref="C29:G29"/>
    <mergeCell ref="C30:G30"/>
    <mergeCell ref="C49:G49"/>
    <mergeCell ref="C36:G36"/>
    <mergeCell ref="C37:G37"/>
    <mergeCell ref="C39:G39"/>
    <mergeCell ref="C40:G40"/>
    <mergeCell ref="C41:G41"/>
    <mergeCell ref="C42:G42"/>
    <mergeCell ref="C43:G43"/>
    <mergeCell ref="C44:G44"/>
    <mergeCell ref="C46:G46"/>
    <mergeCell ref="C47:G47"/>
    <mergeCell ref="C48:G48"/>
    <mergeCell ref="C57:G57"/>
    <mergeCell ref="C58:G58"/>
    <mergeCell ref="C59:G59"/>
    <mergeCell ref="C60:G60"/>
    <mergeCell ref="C50:G50"/>
    <mergeCell ref="C51:G51"/>
    <mergeCell ref="C53:G53"/>
    <mergeCell ref="C54:G54"/>
    <mergeCell ref="C55:G55"/>
    <mergeCell ref="C56:G56"/>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sheetPr>
    <outlinePr summaryBelow="0"/>
  </sheetPr>
  <dimension ref="A1:AU36"/>
  <sheetViews>
    <sheetView showZeros="0" view="pageBreakPreview" zoomScale="60" zoomScaleNormal="100" workbookViewId="0">
      <selection activeCell="N27" sqref="N2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27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3526</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265"/>
      <c r="F5" s="116"/>
      <c r="G5" s="117"/>
      <c r="R5" t="s">
        <v>113</v>
      </c>
    </row>
    <row r="7" spans="1:47" ht="25.5">
      <c r="A7" s="181" t="s">
        <v>114</v>
      </c>
      <c r="B7" s="182" t="s">
        <v>115</v>
      </c>
      <c r="C7" s="182" t="s">
        <v>116</v>
      </c>
      <c r="D7" s="185" t="s">
        <v>117</v>
      </c>
      <c r="E7" s="266" t="s">
        <v>118</v>
      </c>
      <c r="F7" s="118" t="s">
        <v>119</v>
      </c>
      <c r="G7" s="181" t="s">
        <v>27</v>
      </c>
      <c r="H7" s="171" t="s">
        <v>120</v>
      </c>
    </row>
    <row r="8" spans="1:47">
      <c r="A8" s="127" t="s">
        <v>121</v>
      </c>
      <c r="B8" s="128" t="s">
        <v>43</v>
      </c>
      <c r="C8" s="129" t="s">
        <v>44</v>
      </c>
      <c r="D8" s="172"/>
      <c r="E8" s="267"/>
      <c r="F8" s="130"/>
      <c r="G8" s="130">
        <f>SUMIF(AE9:AE22,"&lt;&gt;NOR",G9:G22)</f>
        <v>0</v>
      </c>
      <c r="H8" s="238"/>
      <c r="R8" t="s">
        <v>122</v>
      </c>
    </row>
    <row r="9" spans="1:47" outlineLevel="1">
      <c r="A9" s="120">
        <v>1</v>
      </c>
      <c r="B9" s="122" t="s">
        <v>3463</v>
      </c>
      <c r="C9" s="138" t="s">
        <v>3464</v>
      </c>
      <c r="D9" s="173" t="s">
        <v>131</v>
      </c>
      <c r="E9" s="268">
        <v>35.6</v>
      </c>
      <c r="F9" s="176"/>
      <c r="G9" s="176">
        <f>F9*E9</f>
        <v>0</v>
      </c>
      <c r="H9" s="261"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3465</v>
      </c>
      <c r="C10" s="138" t="s">
        <v>3466</v>
      </c>
      <c r="D10" s="173" t="s">
        <v>131</v>
      </c>
      <c r="E10" s="268">
        <v>17.8</v>
      </c>
      <c r="F10" s="176"/>
      <c r="G10" s="176">
        <f t="shared" ref="G10:G22" si="0">F10*E10</f>
        <v>0</v>
      </c>
      <c r="H10" s="261"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268">
        <v>4.3</v>
      </c>
      <c r="F11" s="176"/>
      <c r="G11" s="176">
        <f t="shared" si="0"/>
        <v>0</v>
      </c>
      <c r="H11" s="261" t="s">
        <v>1523</v>
      </c>
      <c r="R11" t="s">
        <v>122</v>
      </c>
    </row>
    <row r="12" spans="1:47" outlineLevel="1">
      <c r="A12" s="120">
        <v>4</v>
      </c>
      <c r="B12" s="122" t="s">
        <v>152</v>
      </c>
      <c r="C12" s="138" t="s">
        <v>153</v>
      </c>
      <c r="D12" s="173" t="s">
        <v>131</v>
      </c>
      <c r="E12" s="268">
        <v>23.9</v>
      </c>
      <c r="F12" s="176"/>
      <c r="G12" s="176">
        <f t="shared" si="0"/>
        <v>0</v>
      </c>
      <c r="H12" s="261"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3467</v>
      </c>
      <c r="D13" s="173" t="s">
        <v>131</v>
      </c>
      <c r="E13" s="268">
        <v>11.7</v>
      </c>
      <c r="F13" s="176"/>
      <c r="G13" s="176">
        <f t="shared" si="0"/>
        <v>0</v>
      </c>
      <c r="H13" s="261"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268">
        <v>156</v>
      </c>
      <c r="F14" s="176"/>
      <c r="G14" s="176">
        <f t="shared" si="0"/>
        <v>0</v>
      </c>
      <c r="H14" s="261"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1551</v>
      </c>
      <c r="C15" s="138" t="s">
        <v>1552</v>
      </c>
      <c r="D15" s="173" t="s">
        <v>179</v>
      </c>
      <c r="E15" s="268">
        <v>156</v>
      </c>
      <c r="F15" s="176"/>
      <c r="G15" s="176">
        <f t="shared" si="0"/>
        <v>0</v>
      </c>
      <c r="H15" s="261"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268">
        <v>0.96</v>
      </c>
      <c r="F16" s="176"/>
      <c r="G16" s="176">
        <f t="shared" si="0"/>
        <v>0</v>
      </c>
      <c r="H16" s="261"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3470</v>
      </c>
      <c r="D17" s="173" t="s">
        <v>131</v>
      </c>
      <c r="E17" s="268">
        <v>11.7</v>
      </c>
      <c r="F17" s="176"/>
      <c r="G17" s="176">
        <f t="shared" si="0"/>
        <v>0</v>
      </c>
      <c r="H17" s="261"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1585</v>
      </c>
      <c r="C18" s="138" t="s">
        <v>3471</v>
      </c>
      <c r="D18" s="173" t="s">
        <v>179</v>
      </c>
      <c r="E18" s="268">
        <v>16</v>
      </c>
      <c r="F18" s="176"/>
      <c r="G18" s="176">
        <f t="shared" si="0"/>
        <v>0</v>
      </c>
      <c r="H18" s="261"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1553</v>
      </c>
      <c r="C19" s="138" t="s">
        <v>3478</v>
      </c>
      <c r="D19" s="173" t="s">
        <v>131</v>
      </c>
      <c r="E19" s="268">
        <v>11.7</v>
      </c>
      <c r="F19" s="176"/>
      <c r="G19" s="176">
        <f t="shared" si="0"/>
        <v>0</v>
      </c>
      <c r="H19" s="261"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1557</v>
      </c>
      <c r="C20" s="138" t="s">
        <v>1558</v>
      </c>
      <c r="D20" s="173" t="s">
        <v>263</v>
      </c>
      <c r="E20" s="268">
        <v>4</v>
      </c>
      <c r="F20" s="176"/>
      <c r="G20" s="176">
        <f t="shared" si="0"/>
        <v>0</v>
      </c>
      <c r="H20" s="261"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3474</v>
      </c>
      <c r="C21" s="138" t="s">
        <v>3475</v>
      </c>
      <c r="D21" s="173" t="s">
        <v>263</v>
      </c>
      <c r="E21" s="268">
        <v>1</v>
      </c>
      <c r="F21" s="176"/>
      <c r="G21" s="176">
        <f t="shared" si="0"/>
        <v>0</v>
      </c>
      <c r="H21" s="261"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t="s">
        <v>1555</v>
      </c>
      <c r="C22" s="138" t="s">
        <v>1556</v>
      </c>
      <c r="D22" s="173" t="s">
        <v>131</v>
      </c>
      <c r="E22" s="268">
        <v>32</v>
      </c>
      <c r="F22" s="176"/>
      <c r="G22" s="176">
        <f t="shared" si="0"/>
        <v>0</v>
      </c>
      <c r="H22" s="261"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3218</v>
      </c>
      <c r="C23" s="140" t="s">
        <v>3397</v>
      </c>
      <c r="D23" s="174"/>
      <c r="E23" s="269"/>
      <c r="F23" s="177"/>
      <c r="G23" s="177">
        <f>SUMIF(AE24:AE34,"&lt;&gt;NOR",G24:G34)</f>
        <v>0</v>
      </c>
      <c r="H23" s="262"/>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1585</v>
      </c>
      <c r="C24" s="138" t="s">
        <v>3527</v>
      </c>
      <c r="D24" s="173" t="s">
        <v>263</v>
      </c>
      <c r="E24" s="268">
        <v>13</v>
      </c>
      <c r="F24" s="176"/>
      <c r="G24" s="176">
        <f t="shared" ref="G24:G25" si="1">F24*E24</f>
        <v>0</v>
      </c>
      <c r="H24" s="261"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1585</v>
      </c>
      <c r="C25" s="138" t="s">
        <v>3528</v>
      </c>
      <c r="D25" s="173" t="s">
        <v>125</v>
      </c>
      <c r="E25" s="268">
        <v>1</v>
      </c>
      <c r="F25" s="176"/>
      <c r="G25" s="176">
        <f t="shared" si="1"/>
        <v>0</v>
      </c>
      <c r="H25" s="261"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409" t="s">
        <v>3529</v>
      </c>
      <c r="D26" s="410"/>
      <c r="E26" s="411"/>
      <c r="F26" s="412"/>
      <c r="G26" s="413"/>
      <c r="H26" s="261"/>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17</v>
      </c>
      <c r="B27" s="122" t="s">
        <v>1585</v>
      </c>
      <c r="C27" s="138" t="s">
        <v>3530</v>
      </c>
      <c r="D27" s="173" t="s">
        <v>125</v>
      </c>
      <c r="E27" s="268">
        <v>1</v>
      </c>
      <c r="F27" s="176"/>
      <c r="G27" s="176">
        <f>F27*E27</f>
        <v>0</v>
      </c>
      <c r="H27" s="261"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409" t="s">
        <v>3531</v>
      </c>
      <c r="D28" s="410"/>
      <c r="E28" s="411"/>
      <c r="F28" s="412"/>
      <c r="G28" s="413"/>
      <c r="H28" s="261"/>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409" t="s">
        <v>3501</v>
      </c>
      <c r="D29" s="410"/>
      <c r="E29" s="411"/>
      <c r="F29" s="412"/>
      <c r="G29" s="413"/>
      <c r="H29" s="261"/>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09" t="s">
        <v>3502</v>
      </c>
      <c r="D30" s="410"/>
      <c r="E30" s="411"/>
      <c r="F30" s="412"/>
      <c r="G30" s="413"/>
      <c r="H30" s="261"/>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409" t="s">
        <v>3503</v>
      </c>
      <c r="D31" s="410"/>
      <c r="E31" s="411"/>
      <c r="F31" s="412"/>
      <c r="G31" s="413"/>
      <c r="H31" s="261"/>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09" t="s">
        <v>3532</v>
      </c>
      <c r="D32" s="410"/>
      <c r="E32" s="411"/>
      <c r="F32" s="412"/>
      <c r="G32" s="413"/>
      <c r="H32" s="261"/>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09" t="s">
        <v>3505</v>
      </c>
      <c r="D33" s="410"/>
      <c r="E33" s="411"/>
      <c r="F33" s="412"/>
      <c r="G33" s="413"/>
      <c r="H33" s="261"/>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31">
        <v>18</v>
      </c>
      <c r="B34" s="132" t="s">
        <v>3524</v>
      </c>
      <c r="C34" s="183" t="s">
        <v>3525</v>
      </c>
      <c r="D34" s="175" t="s">
        <v>263</v>
      </c>
      <c r="E34" s="270">
        <v>13</v>
      </c>
      <c r="F34" s="178"/>
      <c r="G34" s="178">
        <f>F34*E34</f>
        <v>0</v>
      </c>
      <c r="H34" s="263" t="s">
        <v>1523</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c r="B35" s="7" t="s">
        <v>186</v>
      </c>
      <c r="C35" s="144" t="s">
        <v>186</v>
      </c>
      <c r="D35" s="9"/>
      <c r="E35" s="274"/>
      <c r="F35" s="6"/>
      <c r="G35" s="6"/>
      <c r="H35" s="9"/>
      <c r="P35">
        <v>15</v>
      </c>
      <c r="Q35">
        <v>21</v>
      </c>
    </row>
    <row r="36" spans="1:47">
      <c r="A36" s="134"/>
      <c r="B36" s="135" t="s">
        <v>27</v>
      </c>
      <c r="C36" s="145" t="s">
        <v>186</v>
      </c>
      <c r="D36" s="161"/>
      <c r="E36" s="272"/>
      <c r="F36" s="136"/>
      <c r="G36" s="137">
        <f>G8+G23</f>
        <v>0</v>
      </c>
      <c r="H36" s="9"/>
      <c r="P36" t="e">
        <f>SUMIF(#REF!,P35,G7:G34)</f>
        <v>#REF!</v>
      </c>
      <c r="Q36" t="e">
        <f>SUMIF(#REF!,Q35,G7:G34)</f>
        <v>#REF!</v>
      </c>
      <c r="R36" t="s">
        <v>1414</v>
      </c>
    </row>
  </sheetData>
  <sheetProtection password="CCE1" sheet="1" objects="1" scenarios="1"/>
  <protectedRanges>
    <protectedRange sqref="F9:F25 F27 F34" name="Oblast1"/>
  </protectedRanges>
  <mergeCells count="11">
    <mergeCell ref="A1:G1"/>
    <mergeCell ref="C2:G2"/>
    <mergeCell ref="C3:G3"/>
    <mergeCell ref="C4:G4"/>
    <mergeCell ref="C30:G30"/>
    <mergeCell ref="C31:G31"/>
    <mergeCell ref="C32:G32"/>
    <mergeCell ref="C33:G33"/>
    <mergeCell ref="C26:G26"/>
    <mergeCell ref="C28:G28"/>
    <mergeCell ref="C29:G29"/>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sheetPr>
    <outlinePr summaryBelow="0"/>
  </sheetPr>
  <dimension ref="A1:AU76"/>
  <sheetViews>
    <sheetView showZeros="0" view="pageBreakPreview" zoomScale="60" zoomScaleNormal="100" workbookViewId="0">
      <selection activeCell="AH47" sqref="AH4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3533</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SUMIF(AE9:AE21,"&lt;&gt;NOR",G9:G21)</f>
        <v>0</v>
      </c>
      <c r="H8" s="172"/>
      <c r="R8" t="s">
        <v>122</v>
      </c>
    </row>
    <row r="9" spans="1:47" outlineLevel="1">
      <c r="A9" s="120">
        <v>1</v>
      </c>
      <c r="B9" s="122" t="s">
        <v>3463</v>
      </c>
      <c r="C9" s="138" t="s">
        <v>3464</v>
      </c>
      <c r="D9" s="173" t="s">
        <v>131</v>
      </c>
      <c r="E9" s="176">
        <v>143</v>
      </c>
      <c r="F9" s="176"/>
      <c r="G9" s="176">
        <f>F9*E9</f>
        <v>0</v>
      </c>
      <c r="H9" s="173"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3465</v>
      </c>
      <c r="C10" s="138" t="s">
        <v>3466</v>
      </c>
      <c r="D10" s="173" t="s">
        <v>131</v>
      </c>
      <c r="E10" s="176">
        <v>72</v>
      </c>
      <c r="F10" s="176"/>
      <c r="G10" s="176">
        <f t="shared" ref="G10:G21" si="0">F10*E10</f>
        <v>0</v>
      </c>
      <c r="H10" s="173"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176">
        <v>24.8</v>
      </c>
      <c r="F11" s="176"/>
      <c r="G11" s="176">
        <f t="shared" si="0"/>
        <v>0</v>
      </c>
      <c r="H11" s="173" t="s">
        <v>1523</v>
      </c>
      <c r="R11" t="s">
        <v>122</v>
      </c>
    </row>
    <row r="12" spans="1:47" outlineLevel="1">
      <c r="A12" s="120">
        <v>4</v>
      </c>
      <c r="B12" s="122" t="s">
        <v>152</v>
      </c>
      <c r="C12" s="138" t="s">
        <v>153</v>
      </c>
      <c r="D12" s="173" t="s">
        <v>131</v>
      </c>
      <c r="E12" s="176">
        <v>112.7</v>
      </c>
      <c r="F12" s="176"/>
      <c r="G12" s="176">
        <f t="shared" si="0"/>
        <v>0</v>
      </c>
      <c r="H12" s="173"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3467</v>
      </c>
      <c r="D13" s="173" t="s">
        <v>131</v>
      </c>
      <c r="E13" s="176">
        <v>30.3</v>
      </c>
      <c r="F13" s="176"/>
      <c r="G13" s="176">
        <f t="shared" si="0"/>
        <v>0</v>
      </c>
      <c r="H13" s="173"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1547</v>
      </c>
      <c r="C14" s="138" t="s">
        <v>1548</v>
      </c>
      <c r="D14" s="173" t="s">
        <v>179</v>
      </c>
      <c r="E14" s="176">
        <v>260</v>
      </c>
      <c r="F14" s="176"/>
      <c r="G14" s="176">
        <f t="shared" si="0"/>
        <v>0</v>
      </c>
      <c r="H14" s="173"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1551</v>
      </c>
      <c r="C15" s="138" t="s">
        <v>1552</v>
      </c>
      <c r="D15" s="173" t="s">
        <v>179</v>
      </c>
      <c r="E15" s="176">
        <v>260</v>
      </c>
      <c r="F15" s="176"/>
      <c r="G15" s="176">
        <f t="shared" si="0"/>
        <v>0</v>
      </c>
      <c r="H15" s="173"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176">
        <v>5.5</v>
      </c>
      <c r="F16" s="176"/>
      <c r="G16" s="176">
        <f t="shared" si="0"/>
        <v>0</v>
      </c>
      <c r="H16" s="173"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3470</v>
      </c>
      <c r="D17" s="173" t="s">
        <v>131</v>
      </c>
      <c r="E17" s="176">
        <v>30.3</v>
      </c>
      <c r="F17" s="176"/>
      <c r="G17" s="176">
        <f t="shared" si="0"/>
        <v>0</v>
      </c>
      <c r="H17" s="173"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1553</v>
      </c>
      <c r="C18" s="138" t="s">
        <v>3478</v>
      </c>
      <c r="D18" s="173" t="s">
        <v>131</v>
      </c>
      <c r="E18" s="176">
        <v>30.3</v>
      </c>
      <c r="F18" s="176"/>
      <c r="G18" s="176">
        <f t="shared" si="0"/>
        <v>0</v>
      </c>
      <c r="H18" s="173"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3472</v>
      </c>
      <c r="C19" s="138" t="s">
        <v>3473</v>
      </c>
      <c r="D19" s="173" t="s">
        <v>263</v>
      </c>
      <c r="E19" s="176">
        <v>12</v>
      </c>
      <c r="F19" s="176"/>
      <c r="G19" s="176">
        <f t="shared" si="0"/>
        <v>0</v>
      </c>
      <c r="H19" s="173"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3474</v>
      </c>
      <c r="C20" s="138" t="s">
        <v>3475</v>
      </c>
      <c r="D20" s="173" t="s">
        <v>263</v>
      </c>
      <c r="E20" s="176">
        <v>1</v>
      </c>
      <c r="F20" s="176"/>
      <c r="G20" s="176">
        <f t="shared" si="0"/>
        <v>0</v>
      </c>
      <c r="H20" s="173"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1555</v>
      </c>
      <c r="C21" s="138" t="s">
        <v>1556</v>
      </c>
      <c r="D21" s="173" t="s">
        <v>131</v>
      </c>
      <c r="E21" s="176">
        <v>40</v>
      </c>
      <c r="F21" s="176"/>
      <c r="G21" s="176">
        <f t="shared" si="0"/>
        <v>0</v>
      </c>
      <c r="H21" s="173"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1" t="s">
        <v>121</v>
      </c>
      <c r="B22" s="123" t="s">
        <v>3218</v>
      </c>
      <c r="C22" s="140" t="s">
        <v>3397</v>
      </c>
      <c r="D22" s="174"/>
      <c r="E22" s="177"/>
      <c r="F22" s="177"/>
      <c r="G22" s="177">
        <f>SUMIF(AE23:AE74,"&lt;&gt;NOR",G23:G74)</f>
        <v>0</v>
      </c>
      <c r="H22" s="174"/>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14</v>
      </c>
      <c r="B23" s="122" t="s">
        <v>1585</v>
      </c>
      <c r="C23" s="138" t="s">
        <v>3497</v>
      </c>
      <c r="D23" s="173" t="s">
        <v>263</v>
      </c>
      <c r="E23" s="176">
        <v>52</v>
      </c>
      <c r="F23" s="176"/>
      <c r="G23" s="176">
        <f t="shared" ref="G23:G24" si="1">F23*E23</f>
        <v>0</v>
      </c>
      <c r="H23" s="173"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15</v>
      </c>
      <c r="B24" s="122" t="s">
        <v>1585</v>
      </c>
      <c r="C24" s="138" t="s">
        <v>3515</v>
      </c>
      <c r="D24" s="173" t="s">
        <v>125</v>
      </c>
      <c r="E24" s="176">
        <v>1</v>
      </c>
      <c r="F24" s="176"/>
      <c r="G24" s="176">
        <f t="shared" si="1"/>
        <v>0</v>
      </c>
      <c r="H24" s="173"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c r="B25" s="122"/>
      <c r="C25" s="409" t="s">
        <v>3534</v>
      </c>
      <c r="D25" s="410"/>
      <c r="E25" s="411"/>
      <c r="F25" s="412"/>
      <c r="G25" s="413"/>
      <c r="H25" s="173"/>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409" t="s">
        <v>3535</v>
      </c>
      <c r="D26" s="410"/>
      <c r="E26" s="411"/>
      <c r="F26" s="412"/>
      <c r="G26" s="413"/>
      <c r="H26" s="173"/>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c r="B27" s="122"/>
      <c r="C27" s="409" t="s">
        <v>3536</v>
      </c>
      <c r="D27" s="410"/>
      <c r="E27" s="411"/>
      <c r="F27" s="412"/>
      <c r="G27" s="413"/>
      <c r="H27" s="173"/>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outlineLevel="1">
      <c r="A28" s="120"/>
      <c r="B28" s="122"/>
      <c r="C28" s="409" t="s">
        <v>3537</v>
      </c>
      <c r="D28" s="410"/>
      <c r="E28" s="411"/>
      <c r="F28" s="412"/>
      <c r="G28" s="413"/>
      <c r="H28" s="173"/>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c r="B29" s="122"/>
      <c r="C29" s="409" t="s">
        <v>3538</v>
      </c>
      <c r="D29" s="410"/>
      <c r="E29" s="411"/>
      <c r="F29" s="412"/>
      <c r="G29" s="413"/>
      <c r="H29" s="173"/>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c r="B30" s="122"/>
      <c r="C30" s="409" t="s">
        <v>3539</v>
      </c>
      <c r="D30" s="410"/>
      <c r="E30" s="411"/>
      <c r="F30" s="412"/>
      <c r="G30" s="413"/>
      <c r="H30" s="173"/>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c r="B31" s="122"/>
      <c r="C31" s="409" t="s">
        <v>3540</v>
      </c>
      <c r="D31" s="410"/>
      <c r="E31" s="411"/>
      <c r="F31" s="412"/>
      <c r="G31" s="413"/>
      <c r="H31" s="173"/>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v>16</v>
      </c>
      <c r="B32" s="122" t="s">
        <v>1585</v>
      </c>
      <c r="C32" s="138" t="s">
        <v>3541</v>
      </c>
      <c r="D32" s="173" t="s">
        <v>125</v>
      </c>
      <c r="E32" s="176">
        <v>1</v>
      </c>
      <c r="F32" s="176"/>
      <c r="G32" s="176">
        <f>F32*E32</f>
        <v>0</v>
      </c>
      <c r="H32" s="173"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c r="B33" s="122"/>
      <c r="C33" s="409" t="s">
        <v>3542</v>
      </c>
      <c r="D33" s="410"/>
      <c r="E33" s="411"/>
      <c r="F33" s="412"/>
      <c r="G33" s="413"/>
      <c r="H33" s="173"/>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09" t="s">
        <v>3501</v>
      </c>
      <c r="D34" s="410"/>
      <c r="E34" s="411"/>
      <c r="F34" s="412"/>
      <c r="G34" s="413"/>
      <c r="H34" s="173"/>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outlineLevel="1">
      <c r="A35" s="120"/>
      <c r="B35" s="122"/>
      <c r="C35" s="409" t="s">
        <v>3502</v>
      </c>
      <c r="D35" s="410"/>
      <c r="E35" s="411"/>
      <c r="F35" s="412"/>
      <c r="G35" s="413"/>
      <c r="H35" s="173"/>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409" t="s">
        <v>3503</v>
      </c>
      <c r="D36" s="410"/>
      <c r="E36" s="411"/>
      <c r="F36" s="412"/>
      <c r="G36" s="413"/>
      <c r="H36" s="173"/>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outlineLevel="1">
      <c r="A37" s="120"/>
      <c r="B37" s="122"/>
      <c r="C37" s="409" t="s">
        <v>3511</v>
      </c>
      <c r="D37" s="410"/>
      <c r="E37" s="411"/>
      <c r="F37" s="412"/>
      <c r="G37" s="413"/>
      <c r="H37" s="173"/>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c r="B38" s="122"/>
      <c r="C38" s="409" t="s">
        <v>3505</v>
      </c>
      <c r="D38" s="410"/>
      <c r="E38" s="411"/>
      <c r="F38" s="412"/>
      <c r="G38" s="413"/>
      <c r="H38" s="173"/>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outlineLevel="1">
      <c r="A39" s="120">
        <v>17</v>
      </c>
      <c r="B39" s="122" t="s">
        <v>1585</v>
      </c>
      <c r="C39" s="138" t="s">
        <v>3543</v>
      </c>
      <c r="D39" s="173" t="s">
        <v>125</v>
      </c>
      <c r="E39" s="176">
        <v>1</v>
      </c>
      <c r="F39" s="176"/>
      <c r="G39" s="176">
        <f>F39*E39</f>
        <v>0</v>
      </c>
      <c r="H39" s="173"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outlineLevel="1">
      <c r="A40" s="120"/>
      <c r="B40" s="122"/>
      <c r="C40" s="409" t="s">
        <v>3544</v>
      </c>
      <c r="D40" s="410"/>
      <c r="E40" s="411"/>
      <c r="F40" s="412"/>
      <c r="G40" s="413"/>
      <c r="H40" s="173"/>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outlineLevel="1">
      <c r="A41" s="120"/>
      <c r="B41" s="122"/>
      <c r="C41" s="409" t="s">
        <v>3501</v>
      </c>
      <c r="D41" s="410"/>
      <c r="E41" s="411"/>
      <c r="F41" s="412"/>
      <c r="G41" s="413"/>
      <c r="H41" s="173"/>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outlineLevel="1">
      <c r="A42" s="120"/>
      <c r="B42" s="122"/>
      <c r="C42" s="409" t="s">
        <v>3502</v>
      </c>
      <c r="D42" s="410"/>
      <c r="E42" s="411"/>
      <c r="F42" s="412"/>
      <c r="G42" s="413"/>
      <c r="H42" s="173"/>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c r="B43" s="122"/>
      <c r="C43" s="409" t="s">
        <v>3503</v>
      </c>
      <c r="D43" s="410"/>
      <c r="E43" s="411"/>
      <c r="F43" s="412"/>
      <c r="G43" s="413"/>
      <c r="H43" s="173"/>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outlineLevel="1">
      <c r="A44" s="120"/>
      <c r="B44" s="122"/>
      <c r="C44" s="409" t="s">
        <v>3545</v>
      </c>
      <c r="D44" s="410"/>
      <c r="E44" s="411"/>
      <c r="F44" s="412"/>
      <c r="G44" s="413"/>
      <c r="H44" s="173"/>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outlineLevel="1">
      <c r="A45" s="120"/>
      <c r="B45" s="122"/>
      <c r="C45" s="409" t="s">
        <v>3505</v>
      </c>
      <c r="D45" s="410"/>
      <c r="E45" s="411"/>
      <c r="F45" s="412"/>
      <c r="G45" s="413"/>
      <c r="H45" s="173"/>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outlineLevel="1">
      <c r="A46" s="120">
        <v>18</v>
      </c>
      <c r="B46" s="122" t="s">
        <v>1585</v>
      </c>
      <c r="C46" s="138" t="s">
        <v>3546</v>
      </c>
      <c r="D46" s="173" t="s">
        <v>125</v>
      </c>
      <c r="E46" s="176">
        <v>1</v>
      </c>
      <c r="F46" s="176"/>
      <c r="G46" s="176">
        <f>F46*E46</f>
        <v>0</v>
      </c>
      <c r="H46" s="173"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outlineLevel="1">
      <c r="A47" s="120"/>
      <c r="B47" s="122"/>
      <c r="C47" s="409" t="s">
        <v>3547</v>
      </c>
      <c r="D47" s="410"/>
      <c r="E47" s="411"/>
      <c r="F47" s="412"/>
      <c r="G47" s="413"/>
      <c r="H47" s="173"/>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outlineLevel="1">
      <c r="A48" s="120"/>
      <c r="B48" s="122"/>
      <c r="C48" s="409" t="s">
        <v>3501</v>
      </c>
      <c r="D48" s="410"/>
      <c r="E48" s="411"/>
      <c r="F48" s="412"/>
      <c r="G48" s="413"/>
      <c r="H48" s="173"/>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outlineLevel="1">
      <c r="A49" s="120"/>
      <c r="B49" s="122"/>
      <c r="C49" s="409" t="s">
        <v>3502</v>
      </c>
      <c r="D49" s="410"/>
      <c r="E49" s="411"/>
      <c r="F49" s="412"/>
      <c r="G49" s="413"/>
      <c r="H49" s="173"/>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outlineLevel="1">
      <c r="A50" s="120"/>
      <c r="B50" s="122"/>
      <c r="C50" s="409" t="s">
        <v>3503</v>
      </c>
      <c r="D50" s="410"/>
      <c r="E50" s="411"/>
      <c r="F50" s="412"/>
      <c r="G50" s="413"/>
      <c r="H50" s="173"/>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c r="B51" s="122"/>
      <c r="C51" s="409" t="s">
        <v>3548</v>
      </c>
      <c r="D51" s="410"/>
      <c r="E51" s="411"/>
      <c r="F51" s="412"/>
      <c r="G51" s="413"/>
      <c r="H51" s="173"/>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c r="B52" s="122"/>
      <c r="C52" s="409" t="s">
        <v>3505</v>
      </c>
      <c r="D52" s="410"/>
      <c r="E52" s="411"/>
      <c r="F52" s="412"/>
      <c r="G52" s="413"/>
      <c r="H52" s="173"/>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outlineLevel="1">
      <c r="A53" s="120">
        <v>19</v>
      </c>
      <c r="B53" s="122" t="s">
        <v>1585</v>
      </c>
      <c r="C53" s="138" t="s">
        <v>3549</v>
      </c>
      <c r="D53" s="173" t="s">
        <v>125</v>
      </c>
      <c r="E53" s="176">
        <v>1</v>
      </c>
      <c r="F53" s="176"/>
      <c r="G53" s="176">
        <f>F53*E53</f>
        <v>0</v>
      </c>
      <c r="H53" s="173"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outlineLevel="1">
      <c r="A54" s="120"/>
      <c r="B54" s="122"/>
      <c r="C54" s="409" t="s">
        <v>3550</v>
      </c>
      <c r="D54" s="410"/>
      <c r="E54" s="411"/>
      <c r="F54" s="412"/>
      <c r="G54" s="413"/>
      <c r="H54" s="173"/>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outlineLevel="1">
      <c r="A55" s="120"/>
      <c r="B55" s="122"/>
      <c r="C55" s="409" t="s">
        <v>3501</v>
      </c>
      <c r="D55" s="410"/>
      <c r="E55" s="411"/>
      <c r="F55" s="412"/>
      <c r="G55" s="413"/>
      <c r="H55" s="173"/>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outlineLevel="1">
      <c r="A56" s="120"/>
      <c r="B56" s="122"/>
      <c r="C56" s="409" t="s">
        <v>3502</v>
      </c>
      <c r="D56" s="410"/>
      <c r="E56" s="411"/>
      <c r="F56" s="412"/>
      <c r="G56" s="413"/>
      <c r="H56" s="173"/>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outlineLevel="1">
      <c r="A57" s="120"/>
      <c r="B57" s="122"/>
      <c r="C57" s="409" t="s">
        <v>3503</v>
      </c>
      <c r="D57" s="410"/>
      <c r="E57" s="411"/>
      <c r="F57" s="412"/>
      <c r="G57" s="413"/>
      <c r="H57" s="173"/>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outlineLevel="1">
      <c r="A58" s="120"/>
      <c r="B58" s="122"/>
      <c r="C58" s="409" t="s">
        <v>3548</v>
      </c>
      <c r="D58" s="410"/>
      <c r="E58" s="411"/>
      <c r="F58" s="412"/>
      <c r="G58" s="413"/>
      <c r="H58" s="173"/>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outlineLevel="1">
      <c r="A59" s="120"/>
      <c r="B59" s="122"/>
      <c r="C59" s="409" t="s">
        <v>3505</v>
      </c>
      <c r="D59" s="410"/>
      <c r="E59" s="411"/>
      <c r="F59" s="412"/>
      <c r="G59" s="413"/>
      <c r="H59" s="173"/>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outlineLevel="1">
      <c r="A60" s="120">
        <v>20</v>
      </c>
      <c r="B60" s="122" t="s">
        <v>1585</v>
      </c>
      <c r="C60" s="138" t="s">
        <v>3551</v>
      </c>
      <c r="D60" s="173" t="s">
        <v>125</v>
      </c>
      <c r="E60" s="176">
        <v>1</v>
      </c>
      <c r="F60" s="176"/>
      <c r="G60" s="176">
        <f>F60*E60</f>
        <v>0</v>
      </c>
      <c r="H60" s="173"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outlineLevel="1">
      <c r="A61" s="120"/>
      <c r="B61" s="122"/>
      <c r="C61" s="409" t="s">
        <v>3552</v>
      </c>
      <c r="D61" s="410"/>
      <c r="E61" s="411"/>
      <c r="F61" s="412"/>
      <c r="G61" s="413"/>
      <c r="H61" s="173"/>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outlineLevel="1">
      <c r="A62" s="120"/>
      <c r="B62" s="122"/>
      <c r="C62" s="409" t="s">
        <v>3501</v>
      </c>
      <c r="D62" s="410"/>
      <c r="E62" s="411"/>
      <c r="F62" s="412"/>
      <c r="G62" s="413"/>
      <c r="H62" s="173"/>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outlineLevel="1">
      <c r="A63" s="120"/>
      <c r="B63" s="122"/>
      <c r="C63" s="409" t="s">
        <v>3502</v>
      </c>
      <c r="D63" s="410"/>
      <c r="E63" s="411"/>
      <c r="F63" s="412"/>
      <c r="G63" s="413"/>
      <c r="H63" s="173"/>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outlineLevel="1">
      <c r="A64" s="120"/>
      <c r="B64" s="122"/>
      <c r="C64" s="409" t="s">
        <v>3503</v>
      </c>
      <c r="D64" s="410"/>
      <c r="E64" s="411"/>
      <c r="F64" s="412"/>
      <c r="G64" s="413"/>
      <c r="H64" s="173"/>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outlineLevel="1">
      <c r="A65" s="120"/>
      <c r="B65" s="122"/>
      <c r="C65" s="409" t="s">
        <v>3532</v>
      </c>
      <c r="D65" s="410"/>
      <c r="E65" s="411"/>
      <c r="F65" s="412"/>
      <c r="G65" s="413"/>
      <c r="H65" s="173"/>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outlineLevel="1">
      <c r="A66" s="120"/>
      <c r="B66" s="122"/>
      <c r="C66" s="409" t="s">
        <v>3505</v>
      </c>
      <c r="D66" s="410"/>
      <c r="E66" s="411"/>
      <c r="F66" s="412"/>
      <c r="G66" s="413"/>
      <c r="H66" s="173"/>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outlineLevel="1">
      <c r="A67" s="120">
        <v>21</v>
      </c>
      <c r="B67" s="122" t="s">
        <v>1585</v>
      </c>
      <c r="C67" s="138" t="s">
        <v>3553</v>
      </c>
      <c r="D67" s="173" t="s">
        <v>125</v>
      </c>
      <c r="E67" s="176">
        <v>1</v>
      </c>
      <c r="F67" s="176"/>
      <c r="G67" s="176">
        <f>F67*E67</f>
        <v>0</v>
      </c>
      <c r="H67" s="173"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outlineLevel="1">
      <c r="A68" s="120"/>
      <c r="B68" s="122"/>
      <c r="C68" s="409" t="s">
        <v>3554</v>
      </c>
      <c r="D68" s="410"/>
      <c r="E68" s="411"/>
      <c r="F68" s="412"/>
      <c r="G68" s="413"/>
      <c r="H68" s="173"/>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outlineLevel="1">
      <c r="A69" s="120"/>
      <c r="B69" s="122"/>
      <c r="C69" s="409" t="s">
        <v>3501</v>
      </c>
      <c r="D69" s="410"/>
      <c r="E69" s="411"/>
      <c r="F69" s="412"/>
      <c r="G69" s="413"/>
      <c r="H69" s="173"/>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409" t="s">
        <v>3502</v>
      </c>
      <c r="D70" s="410"/>
      <c r="E70" s="411"/>
      <c r="F70" s="412"/>
      <c r="G70" s="413"/>
      <c r="H70" s="173"/>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outlineLevel="1">
      <c r="A71" s="120"/>
      <c r="B71" s="122"/>
      <c r="C71" s="409" t="s">
        <v>3503</v>
      </c>
      <c r="D71" s="410"/>
      <c r="E71" s="411"/>
      <c r="F71" s="412"/>
      <c r="G71" s="413"/>
      <c r="H71" s="173"/>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outlineLevel="1">
      <c r="A72" s="120"/>
      <c r="B72" s="122"/>
      <c r="C72" s="409" t="s">
        <v>3555</v>
      </c>
      <c r="D72" s="410"/>
      <c r="E72" s="411"/>
      <c r="F72" s="412"/>
      <c r="G72" s="413"/>
      <c r="H72" s="173"/>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outlineLevel="1">
      <c r="A73" s="120"/>
      <c r="B73" s="122"/>
      <c r="C73" s="409" t="s">
        <v>3505</v>
      </c>
      <c r="D73" s="410"/>
      <c r="E73" s="411"/>
      <c r="F73" s="412"/>
      <c r="G73" s="413"/>
      <c r="H73" s="173"/>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31">
        <v>22</v>
      </c>
      <c r="B74" s="132" t="s">
        <v>3524</v>
      </c>
      <c r="C74" s="183" t="s">
        <v>3525</v>
      </c>
      <c r="D74" s="175" t="s">
        <v>263</v>
      </c>
      <c r="E74" s="178">
        <v>52</v>
      </c>
      <c r="F74" s="178"/>
      <c r="G74" s="178">
        <f>F74*E74</f>
        <v>0</v>
      </c>
      <c r="H74" s="175" t="s">
        <v>1522</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outlineLevel="1">
      <c r="A75" s="198"/>
      <c r="B75" s="199"/>
      <c r="C75" s="200"/>
      <c r="D75" s="201"/>
      <c r="E75" s="202"/>
      <c r="F75" s="202"/>
      <c r="G75" s="202"/>
      <c r="H75" s="20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c r="A76" s="134"/>
      <c r="B76" s="135" t="s">
        <v>27</v>
      </c>
      <c r="C76" s="145" t="s">
        <v>186</v>
      </c>
      <c r="D76" s="161"/>
      <c r="E76" s="152"/>
      <c r="F76" s="136"/>
      <c r="G76" s="137">
        <f>G8+G22</f>
        <v>0</v>
      </c>
      <c r="H76" s="9"/>
      <c r="P76" t="e">
        <f>SUMIF(#REF!,#REF!,G7:G34)</f>
        <v>#REF!</v>
      </c>
      <c r="Q76" t="e">
        <f>SUMIF(#REF!,#REF!,G7:G34)</f>
        <v>#REF!</v>
      </c>
      <c r="R76" t="s">
        <v>1414</v>
      </c>
    </row>
  </sheetData>
  <sheetProtection password="CCE1" sheet="1" objects="1" scenarios="1"/>
  <protectedRanges>
    <protectedRange sqref="F9:F24 F32 F39 F46 F53 F60 F67 F74" name="Oblast1"/>
  </protectedRanges>
  <mergeCells count="47">
    <mergeCell ref="C28:G28"/>
    <mergeCell ref="C25:G25"/>
    <mergeCell ref="C27:G27"/>
    <mergeCell ref="A1:G1"/>
    <mergeCell ref="C2:G2"/>
    <mergeCell ref="C3:G3"/>
    <mergeCell ref="C4:G4"/>
    <mergeCell ref="C26:G26"/>
    <mergeCell ref="C40:G40"/>
    <mergeCell ref="C29:G29"/>
    <mergeCell ref="C30:G30"/>
    <mergeCell ref="C31:G31"/>
    <mergeCell ref="C33:G33"/>
    <mergeCell ref="C34:G34"/>
    <mergeCell ref="C35:G35"/>
    <mergeCell ref="C36:G36"/>
    <mergeCell ref="C37:G37"/>
    <mergeCell ref="C38:G38"/>
    <mergeCell ref="C54:G54"/>
    <mergeCell ref="C41:G41"/>
    <mergeCell ref="C42:G42"/>
    <mergeCell ref="C43:G43"/>
    <mergeCell ref="C44:G44"/>
    <mergeCell ref="C45:G45"/>
    <mergeCell ref="C47:G47"/>
    <mergeCell ref="C48:G48"/>
    <mergeCell ref="C49:G49"/>
    <mergeCell ref="C50:G50"/>
    <mergeCell ref="C51:G51"/>
    <mergeCell ref="C52:G52"/>
    <mergeCell ref="C68:G68"/>
    <mergeCell ref="C55:G55"/>
    <mergeCell ref="C56:G56"/>
    <mergeCell ref="C57:G57"/>
    <mergeCell ref="C58:G58"/>
    <mergeCell ref="C59:G59"/>
    <mergeCell ref="C61:G61"/>
    <mergeCell ref="C62:G62"/>
    <mergeCell ref="C63:G63"/>
    <mergeCell ref="C64:G64"/>
    <mergeCell ref="C65:G65"/>
    <mergeCell ref="C66:G66"/>
    <mergeCell ref="C69:G69"/>
    <mergeCell ref="C70:G70"/>
    <mergeCell ref="C71:G71"/>
    <mergeCell ref="C72:G72"/>
    <mergeCell ref="C73:G73"/>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sheetPr>
    <outlinePr summaryBelow="0"/>
  </sheetPr>
  <dimension ref="A1:AU42"/>
  <sheetViews>
    <sheetView showZeros="0" view="pageBreakPreview" zoomScale="60" zoomScaleNormal="100" workbookViewId="0">
      <selection activeCell="O28" sqref="O28"/>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3556</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SUMIF(AE9:AE22,"&lt;&gt;NOR",G9:G22)</f>
        <v>0</v>
      </c>
      <c r="H8" s="213"/>
      <c r="R8" t="s">
        <v>122</v>
      </c>
    </row>
    <row r="9" spans="1:47" outlineLevel="1">
      <c r="A9" s="120">
        <v>1</v>
      </c>
      <c r="B9" s="122" t="s">
        <v>3463</v>
      </c>
      <c r="C9" s="138" t="s">
        <v>3464</v>
      </c>
      <c r="D9" s="173" t="s">
        <v>131</v>
      </c>
      <c r="E9" s="176">
        <v>40.200000000000003</v>
      </c>
      <c r="F9" s="176"/>
      <c r="G9" s="176">
        <f>F9*E9</f>
        <v>0</v>
      </c>
      <c r="H9" s="214"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t="s">
        <v>3557</v>
      </c>
      <c r="C10" s="138" t="s">
        <v>3558</v>
      </c>
      <c r="D10" s="173" t="s">
        <v>131</v>
      </c>
      <c r="E10" s="176">
        <v>20.100000000000001</v>
      </c>
      <c r="F10" s="176"/>
      <c r="G10" s="176">
        <f t="shared" ref="G10:G22" si="0">F10*E10</f>
        <v>0</v>
      </c>
      <c r="H10" s="214" t="s">
        <v>1523</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v>3</v>
      </c>
      <c r="B11" s="122" t="s">
        <v>1543</v>
      </c>
      <c r="C11" s="138" t="s">
        <v>1544</v>
      </c>
      <c r="D11" s="173" t="s">
        <v>131</v>
      </c>
      <c r="E11" s="176">
        <v>10.7</v>
      </c>
      <c r="F11" s="176"/>
      <c r="G11" s="176">
        <f t="shared" si="0"/>
        <v>0</v>
      </c>
      <c r="H11" s="214" t="s">
        <v>1523</v>
      </c>
      <c r="R11" t="s">
        <v>122</v>
      </c>
    </row>
    <row r="12" spans="1:47" outlineLevel="1">
      <c r="A12" s="120">
        <v>4</v>
      </c>
      <c r="B12" s="122" t="s">
        <v>152</v>
      </c>
      <c r="C12" s="138" t="s">
        <v>153</v>
      </c>
      <c r="D12" s="173" t="s">
        <v>131</v>
      </c>
      <c r="E12" s="176">
        <v>26.6</v>
      </c>
      <c r="F12" s="176"/>
      <c r="G12" s="176">
        <f t="shared" si="0"/>
        <v>0</v>
      </c>
      <c r="H12" s="214" t="s">
        <v>1523</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t="s">
        <v>1541</v>
      </c>
      <c r="C13" s="138" t="s">
        <v>3467</v>
      </c>
      <c r="D13" s="173" t="s">
        <v>131</v>
      </c>
      <c r="E13" s="176">
        <v>13.8</v>
      </c>
      <c r="F13" s="176"/>
      <c r="G13" s="176">
        <f t="shared" si="0"/>
        <v>0</v>
      </c>
      <c r="H13" s="214" t="s">
        <v>1523</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0">
        <v>6</v>
      </c>
      <c r="B14" s="122" t="s">
        <v>1545</v>
      </c>
      <c r="C14" s="138" t="s">
        <v>3468</v>
      </c>
      <c r="D14" s="173" t="s">
        <v>179</v>
      </c>
      <c r="E14" s="176">
        <v>99</v>
      </c>
      <c r="F14" s="176"/>
      <c r="G14" s="176">
        <f t="shared" si="0"/>
        <v>0</v>
      </c>
      <c r="H14" s="214" t="s">
        <v>1523</v>
      </c>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7</v>
      </c>
      <c r="B15" s="122" t="s">
        <v>1549</v>
      </c>
      <c r="C15" s="138" t="s">
        <v>3469</v>
      </c>
      <c r="D15" s="173" t="s">
        <v>179</v>
      </c>
      <c r="E15" s="176">
        <v>99</v>
      </c>
      <c r="F15" s="176"/>
      <c r="G15" s="176">
        <f t="shared" si="0"/>
        <v>0</v>
      </c>
      <c r="H15" s="214"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8</v>
      </c>
      <c r="B16" s="122" t="s">
        <v>1559</v>
      </c>
      <c r="C16" s="138" t="s">
        <v>1560</v>
      </c>
      <c r="D16" s="173" t="s">
        <v>131</v>
      </c>
      <c r="E16" s="176">
        <v>3.1</v>
      </c>
      <c r="F16" s="176"/>
      <c r="G16" s="176">
        <f t="shared" si="0"/>
        <v>0</v>
      </c>
      <c r="H16" s="214"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9</v>
      </c>
      <c r="B17" s="122" t="s">
        <v>170</v>
      </c>
      <c r="C17" s="138" t="s">
        <v>3470</v>
      </c>
      <c r="D17" s="173" t="s">
        <v>131</v>
      </c>
      <c r="E17" s="176">
        <v>13.8</v>
      </c>
      <c r="F17" s="176"/>
      <c r="G17" s="176">
        <f t="shared" si="0"/>
        <v>0</v>
      </c>
      <c r="H17" s="214"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10</v>
      </c>
      <c r="B18" s="122" t="s">
        <v>1585</v>
      </c>
      <c r="C18" s="138" t="s">
        <v>3471</v>
      </c>
      <c r="D18" s="173" t="s">
        <v>179</v>
      </c>
      <c r="E18" s="176">
        <v>12</v>
      </c>
      <c r="F18" s="176"/>
      <c r="G18" s="176">
        <f t="shared" si="0"/>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11</v>
      </c>
      <c r="B19" s="122" t="s">
        <v>3472</v>
      </c>
      <c r="C19" s="138" t="s">
        <v>3473</v>
      </c>
      <c r="D19" s="173" t="s">
        <v>263</v>
      </c>
      <c r="E19" s="176">
        <v>11</v>
      </c>
      <c r="F19" s="176"/>
      <c r="G19" s="176">
        <f t="shared" si="0"/>
        <v>0</v>
      </c>
      <c r="H19" s="214"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12</v>
      </c>
      <c r="B20" s="122" t="s">
        <v>3474</v>
      </c>
      <c r="C20" s="138" t="s">
        <v>3475</v>
      </c>
      <c r="D20" s="173" t="s">
        <v>263</v>
      </c>
      <c r="E20" s="176">
        <v>2</v>
      </c>
      <c r="F20" s="176"/>
      <c r="G20" s="176">
        <f t="shared" si="0"/>
        <v>0</v>
      </c>
      <c r="H20" s="214"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13</v>
      </c>
      <c r="B21" s="122" t="s">
        <v>1553</v>
      </c>
      <c r="C21" s="138" t="s">
        <v>3478</v>
      </c>
      <c r="D21" s="173" t="s">
        <v>131</v>
      </c>
      <c r="E21" s="176">
        <v>13.8</v>
      </c>
      <c r="F21" s="176"/>
      <c r="G21" s="176">
        <f t="shared" si="0"/>
        <v>0</v>
      </c>
      <c r="H21" s="214"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14</v>
      </c>
      <c r="B22" s="122" t="s">
        <v>1555</v>
      </c>
      <c r="C22" s="138" t="s">
        <v>1556</v>
      </c>
      <c r="D22" s="173" t="s">
        <v>131</v>
      </c>
      <c r="E22" s="176">
        <v>22</v>
      </c>
      <c r="F22" s="176"/>
      <c r="G22" s="176">
        <f t="shared" si="0"/>
        <v>0</v>
      </c>
      <c r="H22" s="214" t="s">
        <v>1523</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1" t="s">
        <v>121</v>
      </c>
      <c r="B23" s="123" t="s">
        <v>2846</v>
      </c>
      <c r="C23" s="140" t="s">
        <v>2847</v>
      </c>
      <c r="D23" s="174"/>
      <c r="E23" s="177"/>
      <c r="F23" s="177"/>
      <c r="G23" s="177">
        <f>SUMIF(AE24:AE37,"&lt;&gt;NOR",G24:G37)</f>
        <v>0</v>
      </c>
      <c r="H23" s="215"/>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ht="22.5" outlineLevel="1">
      <c r="A24" s="120">
        <v>15</v>
      </c>
      <c r="B24" s="122" t="s">
        <v>1585</v>
      </c>
      <c r="C24" s="138" t="s">
        <v>3559</v>
      </c>
      <c r="D24" s="173" t="s">
        <v>263</v>
      </c>
      <c r="E24" s="176">
        <v>39</v>
      </c>
      <c r="F24" s="176"/>
      <c r="G24" s="176">
        <f t="shared" ref="G24:G31" si="1">F24*E24</f>
        <v>0</v>
      </c>
      <c r="H24" s="214" t="s">
        <v>1522</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outlineLevel="1">
      <c r="A25" s="120">
        <v>16</v>
      </c>
      <c r="B25" s="122" t="s">
        <v>3560</v>
      </c>
      <c r="C25" s="138" t="s">
        <v>3561</v>
      </c>
      <c r="D25" s="173" t="s">
        <v>263</v>
      </c>
      <c r="E25" s="176">
        <v>2</v>
      </c>
      <c r="F25" s="176"/>
      <c r="G25" s="176">
        <f t="shared" si="1"/>
        <v>0</v>
      </c>
      <c r="H25" s="214" t="s">
        <v>1523</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ht="22.5" outlineLevel="1">
      <c r="A26" s="120">
        <v>17</v>
      </c>
      <c r="B26" s="122" t="s">
        <v>2854</v>
      </c>
      <c r="C26" s="138" t="s">
        <v>3562</v>
      </c>
      <c r="D26" s="173" t="s">
        <v>125</v>
      </c>
      <c r="E26" s="176">
        <v>2</v>
      </c>
      <c r="F26" s="176"/>
      <c r="G26" s="176">
        <f t="shared" si="1"/>
        <v>0</v>
      </c>
      <c r="H26" s="214" t="s">
        <v>1523</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outlineLevel="1">
      <c r="A27" s="120">
        <v>18</v>
      </c>
      <c r="B27" s="122" t="s">
        <v>1585</v>
      </c>
      <c r="C27" s="138" t="s">
        <v>3563</v>
      </c>
      <c r="D27" s="173" t="s">
        <v>125</v>
      </c>
      <c r="E27" s="176">
        <v>1</v>
      </c>
      <c r="F27" s="176"/>
      <c r="G27" s="176">
        <f t="shared" si="1"/>
        <v>0</v>
      </c>
      <c r="H27" s="214"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22.5" outlineLevel="1">
      <c r="A28" s="120">
        <v>19</v>
      </c>
      <c r="B28" s="122" t="s">
        <v>1585</v>
      </c>
      <c r="C28" s="138" t="s">
        <v>3564</v>
      </c>
      <c r="D28" s="173" t="s">
        <v>125</v>
      </c>
      <c r="E28" s="176">
        <v>1</v>
      </c>
      <c r="F28" s="176"/>
      <c r="G28" s="176">
        <f t="shared" si="1"/>
        <v>0</v>
      </c>
      <c r="H28" s="214"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outlineLevel="1">
      <c r="A29" s="120">
        <v>20</v>
      </c>
      <c r="B29" s="122" t="s">
        <v>1585</v>
      </c>
      <c r="C29" s="138" t="s">
        <v>3565</v>
      </c>
      <c r="D29" s="173" t="s">
        <v>125</v>
      </c>
      <c r="E29" s="176">
        <v>1</v>
      </c>
      <c r="F29" s="176"/>
      <c r="G29" s="176">
        <f t="shared" si="1"/>
        <v>0</v>
      </c>
      <c r="H29" s="214"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outlineLevel="1">
      <c r="A30" s="120">
        <v>21</v>
      </c>
      <c r="B30" s="122" t="s">
        <v>1585</v>
      </c>
      <c r="C30" s="138" t="s">
        <v>3566</v>
      </c>
      <c r="D30" s="173" t="s">
        <v>125</v>
      </c>
      <c r="E30" s="176">
        <v>1</v>
      </c>
      <c r="F30" s="176"/>
      <c r="G30" s="176">
        <f t="shared" si="1"/>
        <v>0</v>
      </c>
      <c r="H30" s="214"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v>22</v>
      </c>
      <c r="B31" s="122" t="s">
        <v>1585</v>
      </c>
      <c r="C31" s="138" t="s">
        <v>2856</v>
      </c>
      <c r="D31" s="173" t="s">
        <v>263</v>
      </c>
      <c r="E31" s="176">
        <v>2</v>
      </c>
      <c r="F31" s="176"/>
      <c r="G31" s="176">
        <f t="shared" si="1"/>
        <v>0</v>
      </c>
      <c r="H31" s="214"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outlineLevel="1">
      <c r="A32" s="120"/>
      <c r="B32" s="122"/>
      <c r="C32" s="409" t="s">
        <v>2857</v>
      </c>
      <c r="D32" s="410"/>
      <c r="E32" s="411"/>
      <c r="F32" s="412"/>
      <c r="G32" s="413"/>
      <c r="H32" s="214"/>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outlineLevel="1">
      <c r="A33" s="120">
        <v>23</v>
      </c>
      <c r="B33" s="122" t="s">
        <v>1585</v>
      </c>
      <c r="C33" s="138" t="s">
        <v>2858</v>
      </c>
      <c r="D33" s="173" t="s">
        <v>125</v>
      </c>
      <c r="E33" s="176">
        <v>2</v>
      </c>
      <c r="F33" s="176"/>
      <c r="G33" s="176">
        <f>F33*E33</f>
        <v>0</v>
      </c>
      <c r="H33" s="214"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outlineLevel="1">
      <c r="A34" s="120"/>
      <c r="B34" s="122"/>
      <c r="C34" s="409" t="s">
        <v>2857</v>
      </c>
      <c r="D34" s="410"/>
      <c r="E34" s="411"/>
      <c r="F34" s="412"/>
      <c r="G34" s="413"/>
      <c r="H34" s="214"/>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c r="A35" s="120">
        <v>24</v>
      </c>
      <c r="B35" s="122" t="s">
        <v>1585</v>
      </c>
      <c r="C35" s="138" t="s">
        <v>2859</v>
      </c>
      <c r="D35" s="173" t="s">
        <v>263</v>
      </c>
      <c r="E35" s="176">
        <v>41</v>
      </c>
      <c r="F35" s="176"/>
      <c r="G35" s="176">
        <f t="shared" ref="G35:G37" si="2">F35*E35</f>
        <v>0</v>
      </c>
      <c r="H35" s="214" t="s">
        <v>1522</v>
      </c>
      <c r="P35">
        <v>15</v>
      </c>
      <c r="Q35">
        <v>21</v>
      </c>
    </row>
    <row r="36" spans="1:47">
      <c r="A36" s="120">
        <v>25</v>
      </c>
      <c r="B36" s="122" t="s">
        <v>1585</v>
      </c>
      <c r="C36" s="138" t="s">
        <v>3567</v>
      </c>
      <c r="D36" s="173" t="s">
        <v>263</v>
      </c>
      <c r="E36" s="176">
        <v>1</v>
      </c>
      <c r="F36" s="176"/>
      <c r="G36" s="176">
        <f t="shared" si="2"/>
        <v>0</v>
      </c>
      <c r="H36" s="214" t="s">
        <v>1522</v>
      </c>
    </row>
    <row r="37" spans="1:47">
      <c r="A37" s="120">
        <v>26</v>
      </c>
      <c r="B37" s="122" t="s">
        <v>2860</v>
      </c>
      <c r="C37" s="138" t="s">
        <v>2861</v>
      </c>
      <c r="D37" s="173" t="s">
        <v>207</v>
      </c>
      <c r="E37" s="176">
        <v>0.12</v>
      </c>
      <c r="F37" s="176"/>
      <c r="G37" s="176">
        <f t="shared" si="2"/>
        <v>0</v>
      </c>
      <c r="H37" s="214" t="s">
        <v>1523</v>
      </c>
    </row>
    <row r="38" spans="1:47">
      <c r="A38" s="121" t="s">
        <v>121</v>
      </c>
      <c r="B38" s="123" t="s">
        <v>87</v>
      </c>
      <c r="C38" s="140" t="s">
        <v>88</v>
      </c>
      <c r="D38" s="174"/>
      <c r="E38" s="177"/>
      <c r="F38" s="177"/>
      <c r="G38" s="177">
        <f>SUMIF(AE39:AE40,"&lt;&gt;NOR",G39:G40)</f>
        <v>0</v>
      </c>
      <c r="H38" s="215"/>
    </row>
    <row r="39" spans="1:47">
      <c r="A39" s="120">
        <v>27</v>
      </c>
      <c r="B39" s="122" t="s">
        <v>1585</v>
      </c>
      <c r="C39" s="138" t="s">
        <v>2862</v>
      </c>
      <c r="D39" s="173" t="s">
        <v>1134</v>
      </c>
      <c r="E39" s="176">
        <v>10</v>
      </c>
      <c r="F39" s="176"/>
      <c r="G39" s="176">
        <f t="shared" ref="G39:G40" si="3">F39*E39</f>
        <v>0</v>
      </c>
      <c r="H39" s="214" t="s">
        <v>1522</v>
      </c>
    </row>
    <row r="40" spans="1:47">
      <c r="A40" s="131">
        <v>28</v>
      </c>
      <c r="B40" s="132" t="s">
        <v>1702</v>
      </c>
      <c r="C40" s="183" t="s">
        <v>1703</v>
      </c>
      <c r="D40" s="175" t="s">
        <v>207</v>
      </c>
      <c r="E40" s="178">
        <v>0.01</v>
      </c>
      <c r="F40" s="178"/>
      <c r="G40" s="178">
        <f t="shared" si="3"/>
        <v>0</v>
      </c>
      <c r="H40" s="264" t="s">
        <v>1523</v>
      </c>
    </row>
    <row r="41" spans="1:47">
      <c r="C41" s="144"/>
      <c r="D41" s="9"/>
      <c r="E41" s="151"/>
      <c r="F41" s="6"/>
      <c r="G41" s="6"/>
      <c r="H41" s="9"/>
    </row>
    <row r="42" spans="1:47">
      <c r="A42" s="134"/>
      <c r="B42" s="135" t="s">
        <v>27</v>
      </c>
      <c r="C42" s="145" t="s">
        <v>186</v>
      </c>
      <c r="D42" s="161"/>
      <c r="E42" s="152"/>
      <c r="F42" s="136"/>
      <c r="G42" s="137">
        <f>G8+G23+G38</f>
        <v>0</v>
      </c>
      <c r="H42" s="9"/>
      <c r="P42" t="e">
        <f>SUMIF(#REF!,P35,G7:G34)</f>
        <v>#REF!</v>
      </c>
      <c r="Q42" t="e">
        <f>SUMIF(#REF!,Q35,G7:G34)</f>
        <v>#REF!</v>
      </c>
      <c r="R42" t="s">
        <v>1414</v>
      </c>
    </row>
  </sheetData>
  <sheetProtection password="CCE1" sheet="1" objects="1" scenarios="1"/>
  <protectedRanges>
    <protectedRange sqref="F9:F31 F33 F35:F40" name="Oblast1"/>
  </protectedRanges>
  <mergeCells count="6">
    <mergeCell ref="C32:G32"/>
    <mergeCell ref="C34:G3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sheetPr>
    <outlinePr summaryBelow="0"/>
  </sheetPr>
  <dimension ref="A1:AU26"/>
  <sheetViews>
    <sheetView showZeros="0" view="pageBreakPreview" zoomScale="60" zoomScaleNormal="100" workbookViewId="0">
      <selection activeCell="AA28" sqref="AA28"/>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3568</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2998</v>
      </c>
      <c r="C8" s="129" t="s">
        <v>2618</v>
      </c>
      <c r="D8" s="172"/>
      <c r="E8" s="130"/>
      <c r="F8" s="130"/>
      <c r="G8" s="130">
        <f>SUMIF(U9:U11,"&lt;&gt;NOR",G9:G11)</f>
        <v>0</v>
      </c>
      <c r="H8" s="213"/>
      <c r="R8" t="s">
        <v>122</v>
      </c>
    </row>
    <row r="9" spans="1:47" outlineLevel="1">
      <c r="A9" s="120">
        <v>1</v>
      </c>
      <c r="B9" s="122"/>
      <c r="C9" s="138" t="s">
        <v>3569</v>
      </c>
      <c r="D9" s="173" t="s">
        <v>263</v>
      </c>
      <c r="E9" s="176">
        <v>130</v>
      </c>
      <c r="F9" s="176"/>
      <c r="G9" s="176">
        <f t="shared" ref="G9:G11" si="0">ROUND(E9*F9,2)</f>
        <v>0</v>
      </c>
      <c r="H9" s="214" t="s">
        <v>2606</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c r="C10" s="138" t="s">
        <v>3570</v>
      </c>
      <c r="D10" s="173" t="s">
        <v>263</v>
      </c>
      <c r="E10" s="176">
        <v>130</v>
      </c>
      <c r="F10" s="176"/>
      <c r="G10" s="176">
        <f t="shared" si="0"/>
        <v>0</v>
      </c>
      <c r="H10" s="214" t="s">
        <v>2606</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c r="C11" s="138" t="s">
        <v>2678</v>
      </c>
      <c r="D11" s="173" t="s">
        <v>125</v>
      </c>
      <c r="E11" s="176">
        <v>1</v>
      </c>
      <c r="F11" s="176"/>
      <c r="G11" s="176">
        <f t="shared" si="0"/>
        <v>0</v>
      </c>
      <c r="H11" s="214" t="s">
        <v>2606</v>
      </c>
      <c r="R11" t="s">
        <v>122</v>
      </c>
    </row>
    <row r="12" spans="1:47" outlineLevel="1">
      <c r="A12" s="121" t="s">
        <v>121</v>
      </c>
      <c r="B12" s="123" t="s">
        <v>2999</v>
      </c>
      <c r="C12" s="140" t="s">
        <v>3571</v>
      </c>
      <c r="D12" s="174"/>
      <c r="E12" s="177"/>
      <c r="F12" s="177"/>
      <c r="G12" s="177">
        <f>SUMIF(U13:U13,"&lt;&gt;NOR",G13:G13)</f>
        <v>0</v>
      </c>
      <c r="H12" s="215"/>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4</v>
      </c>
      <c r="B13" s="122" t="s">
        <v>2713</v>
      </c>
      <c r="C13" s="138" t="s">
        <v>3572</v>
      </c>
      <c r="D13" s="173" t="s">
        <v>263</v>
      </c>
      <c r="E13" s="176">
        <v>130</v>
      </c>
      <c r="F13" s="176"/>
      <c r="G13" s="176">
        <f>ROUND(E13*F13,2)</f>
        <v>0</v>
      </c>
      <c r="H13" s="214"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1" t="s">
        <v>121</v>
      </c>
      <c r="B14" s="123" t="s">
        <v>3000</v>
      </c>
      <c r="C14" s="140" t="s">
        <v>2635</v>
      </c>
      <c r="D14" s="174"/>
      <c r="E14" s="177"/>
      <c r="F14" s="177"/>
      <c r="G14" s="177">
        <f>SUMIF(U15:U24,"&lt;&gt;NOR",G15:G24)</f>
        <v>0</v>
      </c>
      <c r="H14" s="215"/>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94">
        <v>5</v>
      </c>
      <c r="B15" s="217" t="s">
        <v>3573</v>
      </c>
      <c r="C15" s="218" t="s">
        <v>3574</v>
      </c>
      <c r="D15" s="219" t="s">
        <v>263</v>
      </c>
      <c r="E15" s="220">
        <v>130</v>
      </c>
      <c r="F15" s="220"/>
      <c r="G15" s="220">
        <f t="shared" ref="G15:G24" si="1">ROUND(E15*F15,2)</f>
        <v>0</v>
      </c>
      <c r="H15" s="275"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6</v>
      </c>
      <c r="B16" s="122" t="s">
        <v>3575</v>
      </c>
      <c r="C16" s="138" t="s">
        <v>3576</v>
      </c>
      <c r="D16" s="173" t="s">
        <v>263</v>
      </c>
      <c r="E16" s="176">
        <v>130</v>
      </c>
      <c r="F16" s="176"/>
      <c r="G16" s="176">
        <f t="shared" si="1"/>
        <v>0</v>
      </c>
      <c r="H16" s="214" t="s">
        <v>1523</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v>7</v>
      </c>
      <c r="B17" s="122"/>
      <c r="C17" s="138" t="s">
        <v>3577</v>
      </c>
      <c r="D17" s="173" t="s">
        <v>179</v>
      </c>
      <c r="E17" s="176">
        <v>130</v>
      </c>
      <c r="F17" s="176"/>
      <c r="G17" s="176">
        <f t="shared" si="1"/>
        <v>0</v>
      </c>
      <c r="H17" s="214" t="s">
        <v>2606</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22.5" outlineLevel="1">
      <c r="A18" s="120">
        <v>8</v>
      </c>
      <c r="B18" s="122"/>
      <c r="C18" s="138" t="s">
        <v>3578</v>
      </c>
      <c r="D18" s="173" t="s">
        <v>179</v>
      </c>
      <c r="E18" s="176">
        <v>130</v>
      </c>
      <c r="F18" s="176"/>
      <c r="G18" s="176">
        <f t="shared" si="1"/>
        <v>0</v>
      </c>
      <c r="H18" s="214" t="s">
        <v>2606</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9</v>
      </c>
      <c r="B19" s="122"/>
      <c r="C19" s="138" t="s">
        <v>3579</v>
      </c>
      <c r="D19" s="173" t="s">
        <v>131</v>
      </c>
      <c r="E19" s="176">
        <v>52</v>
      </c>
      <c r="F19" s="176"/>
      <c r="G19" s="176">
        <f t="shared" si="1"/>
        <v>0</v>
      </c>
      <c r="H19" s="214" t="s">
        <v>2606</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ht="22.5" outlineLevel="1">
      <c r="A20" s="120">
        <v>10</v>
      </c>
      <c r="B20" s="122"/>
      <c r="C20" s="138" t="s">
        <v>3580</v>
      </c>
      <c r="D20" s="173" t="s">
        <v>263</v>
      </c>
      <c r="E20" s="176">
        <v>130</v>
      </c>
      <c r="F20" s="176"/>
      <c r="G20" s="176">
        <f t="shared" si="1"/>
        <v>0</v>
      </c>
      <c r="H20" s="214" t="s">
        <v>2606</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11</v>
      </c>
      <c r="B21" s="122"/>
      <c r="C21" s="138" t="s">
        <v>3581</v>
      </c>
      <c r="D21" s="173" t="s">
        <v>263</v>
      </c>
      <c r="E21" s="176">
        <v>130</v>
      </c>
      <c r="F21" s="176"/>
      <c r="G21" s="176">
        <f t="shared" si="1"/>
        <v>0</v>
      </c>
      <c r="H21" s="214" t="s">
        <v>2606</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12</v>
      </c>
      <c r="B22" s="122"/>
      <c r="C22" s="138" t="s">
        <v>3582</v>
      </c>
      <c r="D22" s="173" t="s">
        <v>263</v>
      </c>
      <c r="E22" s="176">
        <v>130</v>
      </c>
      <c r="F22" s="176"/>
      <c r="G22" s="176">
        <f t="shared" si="1"/>
        <v>0</v>
      </c>
      <c r="H22" s="214"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13</v>
      </c>
      <c r="B23" s="122"/>
      <c r="C23" s="138" t="s">
        <v>3583</v>
      </c>
      <c r="D23" s="173" t="s">
        <v>263</v>
      </c>
      <c r="E23" s="176">
        <v>130</v>
      </c>
      <c r="F23" s="176"/>
      <c r="G23" s="176">
        <f t="shared" si="1"/>
        <v>0</v>
      </c>
      <c r="H23" s="214" t="s">
        <v>2606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31">
        <v>14</v>
      </c>
      <c r="B24" s="132"/>
      <c r="C24" s="183" t="s">
        <v>2643</v>
      </c>
      <c r="D24" s="175" t="s">
        <v>802</v>
      </c>
      <c r="E24" s="178">
        <v>8</v>
      </c>
      <c r="F24" s="178"/>
      <c r="G24" s="178">
        <f t="shared" si="1"/>
        <v>0</v>
      </c>
      <c r="H24" s="264"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c r="C25" s="144"/>
      <c r="D25" s="9"/>
      <c r="E25" s="151"/>
      <c r="F25" s="6"/>
      <c r="G25" s="6"/>
      <c r="H25" s="9"/>
    </row>
    <row r="26" spans="1:47">
      <c r="A26" s="134"/>
      <c r="B26" s="135" t="s">
        <v>27</v>
      </c>
      <c r="C26" s="145" t="s">
        <v>186</v>
      </c>
      <c r="D26" s="161"/>
      <c r="E26" s="152"/>
      <c r="F26" s="136"/>
      <c r="G26" s="137">
        <f>G8+G12+G14</f>
        <v>0</v>
      </c>
      <c r="H26" s="9"/>
      <c r="P26" t="e">
        <f>SUMIF(#REF!,#REF!,G7:G24)</f>
        <v>#REF!</v>
      </c>
      <c r="Q26" t="e">
        <f>SUMIF(#REF!,#REF!,G7:G24)</f>
        <v>#REF!</v>
      </c>
      <c r="R26" t="s">
        <v>1414</v>
      </c>
    </row>
  </sheetData>
  <sheetProtection password="CCE1" sheet="1" objects="1" scenarios="1"/>
  <protectedRanges>
    <protectedRange sqref="F9:F2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sheetPr>
    <outlinePr summaryBelow="0"/>
  </sheetPr>
  <dimension ref="A1:AU34"/>
  <sheetViews>
    <sheetView showZeros="0" view="pageBreakPreview" zoomScale="60" zoomScaleNormal="85" workbookViewId="0">
      <selection activeCell="M57" sqref="M57"/>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236" t="s">
        <v>107</v>
      </c>
      <c r="B2" s="237"/>
      <c r="C2" s="419" t="s">
        <v>1415</v>
      </c>
      <c r="D2" s="420"/>
      <c r="E2" s="420"/>
      <c r="F2" s="420"/>
      <c r="G2" s="421"/>
      <c r="R2" t="s">
        <v>109</v>
      </c>
    </row>
    <row r="3" spans="1:47" ht="24.95" customHeight="1">
      <c r="A3" s="236" t="s">
        <v>7</v>
      </c>
      <c r="B3" s="237"/>
      <c r="C3" s="419" t="s">
        <v>3584</v>
      </c>
      <c r="D3" s="420"/>
      <c r="E3" s="420"/>
      <c r="F3" s="420"/>
      <c r="G3" s="421"/>
      <c r="R3" t="s">
        <v>110</v>
      </c>
    </row>
    <row r="4" spans="1:47" ht="24.95" customHeight="1">
      <c r="A4" s="236" t="s">
        <v>8</v>
      </c>
      <c r="B4" s="237"/>
      <c r="C4" s="419"/>
      <c r="D4" s="420"/>
      <c r="E4" s="420"/>
      <c r="F4" s="420"/>
      <c r="G4" s="421"/>
      <c r="R4" t="s">
        <v>111</v>
      </c>
    </row>
    <row r="5" spans="1:47">
      <c r="A5" s="238" t="s">
        <v>112</v>
      </c>
      <c r="B5" s="168"/>
      <c r="C5" s="168"/>
      <c r="D5" s="153"/>
      <c r="E5" s="146"/>
      <c r="F5" s="116"/>
      <c r="G5" s="226"/>
      <c r="R5" t="s">
        <v>113</v>
      </c>
    </row>
    <row r="6" spans="1:47">
      <c r="F6" s="343"/>
      <c r="G6" s="343"/>
    </row>
    <row r="7" spans="1:47" ht="25.5">
      <c r="A7" s="181" t="s">
        <v>114</v>
      </c>
      <c r="B7" s="182" t="s">
        <v>115</v>
      </c>
      <c r="C7" s="182" t="s">
        <v>116</v>
      </c>
      <c r="D7" s="185" t="s">
        <v>117</v>
      </c>
      <c r="E7" s="184" t="s">
        <v>118</v>
      </c>
      <c r="F7" s="118" t="s">
        <v>119</v>
      </c>
      <c r="G7" s="181" t="s">
        <v>27</v>
      </c>
      <c r="H7" s="171" t="s">
        <v>120</v>
      </c>
    </row>
    <row r="8" spans="1:47">
      <c r="A8" s="127" t="s">
        <v>121</v>
      </c>
      <c r="B8" s="128" t="s">
        <v>2998</v>
      </c>
      <c r="C8" s="129" t="s">
        <v>2618</v>
      </c>
      <c r="D8" s="172"/>
      <c r="E8" s="130"/>
      <c r="F8" s="130"/>
      <c r="G8" s="130">
        <f>SUM(G9:G13)</f>
        <v>0</v>
      </c>
      <c r="H8" s="213"/>
      <c r="R8" t="s">
        <v>122</v>
      </c>
    </row>
    <row r="9" spans="1:47" outlineLevel="1">
      <c r="A9" s="120">
        <v>1</v>
      </c>
      <c r="B9" s="122" t="s">
        <v>2661</v>
      </c>
      <c r="C9" s="138" t="s">
        <v>3585</v>
      </c>
      <c r="D9" s="173" t="s">
        <v>263</v>
      </c>
      <c r="E9" s="176">
        <v>200</v>
      </c>
      <c r="F9" s="176"/>
      <c r="G9" s="176">
        <f t="shared" ref="G9:G13" si="0">ROUND(E9*F9,2)</f>
        <v>0</v>
      </c>
      <c r="H9" s="214" t="s">
        <v>1523</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v>2</v>
      </c>
      <c r="B10" s="122"/>
      <c r="C10" s="138" t="s">
        <v>2676</v>
      </c>
      <c r="D10" s="173" t="s">
        <v>263</v>
      </c>
      <c r="E10" s="176">
        <v>200</v>
      </c>
      <c r="F10" s="176"/>
      <c r="G10" s="176">
        <f t="shared" si="0"/>
        <v>0</v>
      </c>
      <c r="H10" s="214" t="s">
        <v>2606</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c r="A11" s="120">
        <v>3</v>
      </c>
      <c r="B11" s="122"/>
      <c r="C11" s="138" t="s">
        <v>4115</v>
      </c>
      <c r="D11" s="173" t="s">
        <v>263</v>
      </c>
      <c r="E11" s="176">
        <v>180</v>
      </c>
      <c r="F11" s="176"/>
      <c r="G11" s="176">
        <f t="shared" si="0"/>
        <v>0</v>
      </c>
      <c r="H11" s="214" t="s">
        <v>2606</v>
      </c>
      <c r="R11" t="s">
        <v>122</v>
      </c>
    </row>
    <row r="12" spans="1:47" outlineLevel="1">
      <c r="A12" s="120">
        <v>4</v>
      </c>
      <c r="B12" s="122"/>
      <c r="C12" s="138" t="s">
        <v>4116</v>
      </c>
      <c r="D12" s="173" t="s">
        <v>263</v>
      </c>
      <c r="E12" s="176">
        <v>530</v>
      </c>
      <c r="F12" s="176"/>
      <c r="G12" s="176">
        <f t="shared" si="0"/>
        <v>0</v>
      </c>
      <c r="H12" s="214" t="s">
        <v>2606</v>
      </c>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5</v>
      </c>
      <c r="B13" s="122"/>
      <c r="C13" s="138" t="s">
        <v>2678</v>
      </c>
      <c r="D13" s="173" t="s">
        <v>125</v>
      </c>
      <c r="E13" s="176">
        <v>1</v>
      </c>
      <c r="F13" s="176"/>
      <c r="G13" s="176">
        <f t="shared" si="0"/>
        <v>0</v>
      </c>
      <c r="H13" s="214"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1" t="s">
        <v>121</v>
      </c>
      <c r="B14" s="123" t="s">
        <v>2999</v>
      </c>
      <c r="C14" s="140" t="s">
        <v>2733</v>
      </c>
      <c r="D14" s="174"/>
      <c r="E14" s="177"/>
      <c r="F14" s="177"/>
      <c r="G14" s="177">
        <f>SUM(G15:G16)</f>
        <v>0</v>
      </c>
      <c r="H14" s="215"/>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45" outlineLevel="1">
      <c r="A15" s="120">
        <v>6</v>
      </c>
      <c r="B15" s="122"/>
      <c r="C15" s="138" t="s">
        <v>3586</v>
      </c>
      <c r="D15" s="173" t="s">
        <v>125</v>
      </c>
      <c r="E15" s="176">
        <v>6</v>
      </c>
      <c r="F15" s="176"/>
      <c r="G15" s="176">
        <f>ROUND(E15*F15,2)</f>
        <v>0</v>
      </c>
      <c r="H15" s="214" t="s">
        <v>2606</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45" outlineLevel="1">
      <c r="A16" s="120">
        <v>7</v>
      </c>
      <c r="B16" s="122"/>
      <c r="C16" s="138" t="s">
        <v>3587</v>
      </c>
      <c r="D16" s="173" t="s">
        <v>125</v>
      </c>
      <c r="E16" s="176">
        <v>10</v>
      </c>
      <c r="F16" s="176"/>
      <c r="G16" s="176">
        <f>ROUND(E16*F16,2)</f>
        <v>0</v>
      </c>
      <c r="H16" s="214" t="s">
        <v>2606</v>
      </c>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1" t="s">
        <v>121</v>
      </c>
      <c r="B17" s="123" t="s">
        <v>3000</v>
      </c>
      <c r="C17" s="140" t="s">
        <v>2635</v>
      </c>
      <c r="D17" s="174"/>
      <c r="E17" s="177"/>
      <c r="F17" s="177"/>
      <c r="G17" s="177">
        <f>SUM(G18:G32)</f>
        <v>0</v>
      </c>
      <c r="H17" s="215"/>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94">
        <v>8</v>
      </c>
      <c r="B18" s="217" t="s">
        <v>2811</v>
      </c>
      <c r="C18" s="218" t="s">
        <v>2812</v>
      </c>
      <c r="D18" s="219" t="s">
        <v>263</v>
      </c>
      <c r="E18" s="220">
        <v>30</v>
      </c>
      <c r="F18" s="220"/>
      <c r="G18" s="220">
        <f t="shared" ref="G18:G32" si="1">ROUND(E18*F18,2)</f>
        <v>0</v>
      </c>
      <c r="H18" s="275" t="s">
        <v>1523</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20">
        <v>9</v>
      </c>
      <c r="B19" s="122" t="s">
        <v>3588</v>
      </c>
      <c r="C19" s="138" t="s">
        <v>3589</v>
      </c>
      <c r="D19" s="173" t="s">
        <v>263</v>
      </c>
      <c r="E19" s="176">
        <v>170</v>
      </c>
      <c r="F19" s="176"/>
      <c r="G19" s="176">
        <f t="shared" si="1"/>
        <v>0</v>
      </c>
      <c r="H19" s="214" t="s">
        <v>1523</v>
      </c>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v>10</v>
      </c>
      <c r="B20" s="122" t="s">
        <v>3590</v>
      </c>
      <c r="C20" s="138" t="s">
        <v>3591</v>
      </c>
      <c r="D20" s="173" t="s">
        <v>263</v>
      </c>
      <c r="E20" s="176">
        <v>170</v>
      </c>
      <c r="F20" s="176"/>
      <c r="G20" s="176">
        <f t="shared" si="1"/>
        <v>0</v>
      </c>
      <c r="H20" s="214" t="s">
        <v>1523</v>
      </c>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outlineLevel="1">
      <c r="A21" s="120">
        <v>11</v>
      </c>
      <c r="B21" s="122" t="s">
        <v>3592</v>
      </c>
      <c r="C21" s="138" t="s">
        <v>2824</v>
      </c>
      <c r="D21" s="173" t="s">
        <v>263</v>
      </c>
      <c r="E21" s="176">
        <v>30</v>
      </c>
      <c r="F21" s="176"/>
      <c r="G21" s="176">
        <f t="shared" si="1"/>
        <v>0</v>
      </c>
      <c r="H21" s="214" t="s">
        <v>1523</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outlineLevel="1">
      <c r="A22" s="120">
        <v>12</v>
      </c>
      <c r="B22" s="122"/>
      <c r="C22" s="138" t="s">
        <v>4117</v>
      </c>
      <c r="D22" s="173" t="s">
        <v>263</v>
      </c>
      <c r="E22" s="176">
        <v>180</v>
      </c>
      <c r="F22" s="176"/>
      <c r="G22" s="176">
        <f t="shared" si="1"/>
        <v>0</v>
      </c>
      <c r="H22" s="214" t="s">
        <v>2606</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outlineLevel="1">
      <c r="A23" s="120">
        <v>13</v>
      </c>
      <c r="B23" s="122"/>
      <c r="C23" s="138" t="s">
        <v>4118</v>
      </c>
      <c r="D23" s="173" t="s">
        <v>263</v>
      </c>
      <c r="E23" s="176">
        <v>530</v>
      </c>
      <c r="F23" s="176"/>
      <c r="G23" s="176">
        <f t="shared" si="1"/>
        <v>0</v>
      </c>
      <c r="H23" s="214" t="s">
        <v>2606</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v>14</v>
      </c>
      <c r="B24" s="122"/>
      <c r="C24" s="138" t="s">
        <v>2828</v>
      </c>
      <c r="D24" s="173" t="s">
        <v>125</v>
      </c>
      <c r="E24" s="176">
        <v>16</v>
      </c>
      <c r="F24" s="176"/>
      <c r="G24" s="176">
        <f t="shared" si="1"/>
        <v>0</v>
      </c>
      <c r="H24" s="214" t="s">
        <v>2606</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c r="A25" s="120">
        <v>15</v>
      </c>
      <c r="B25" s="122"/>
      <c r="C25" s="138" t="s">
        <v>3577</v>
      </c>
      <c r="D25" s="173" t="s">
        <v>179</v>
      </c>
      <c r="E25" s="176">
        <v>270</v>
      </c>
      <c r="F25" s="176"/>
      <c r="G25" s="176">
        <f t="shared" si="1"/>
        <v>0</v>
      </c>
      <c r="H25" s="214" t="s">
        <v>2606</v>
      </c>
    </row>
    <row r="26" spans="1:47" ht="22.5">
      <c r="A26" s="120">
        <v>16</v>
      </c>
      <c r="B26" s="122"/>
      <c r="C26" s="138" t="s">
        <v>3578</v>
      </c>
      <c r="D26" s="173" t="s">
        <v>179</v>
      </c>
      <c r="E26" s="176">
        <v>270</v>
      </c>
      <c r="F26" s="176"/>
      <c r="G26" s="176">
        <f t="shared" si="1"/>
        <v>0</v>
      </c>
      <c r="H26" s="214" t="s">
        <v>2606</v>
      </c>
    </row>
    <row r="27" spans="1:47">
      <c r="A27" s="120">
        <v>17</v>
      </c>
      <c r="B27" s="122"/>
      <c r="C27" s="138" t="s">
        <v>3579</v>
      </c>
      <c r="D27" s="173" t="s">
        <v>131</v>
      </c>
      <c r="E27" s="176">
        <v>108</v>
      </c>
      <c r="F27" s="176"/>
      <c r="G27" s="176">
        <f t="shared" si="1"/>
        <v>0</v>
      </c>
      <c r="H27" s="214" t="s">
        <v>2606</v>
      </c>
    </row>
    <row r="28" spans="1:47" ht="22.5">
      <c r="A28" s="120">
        <v>18</v>
      </c>
      <c r="B28" s="122"/>
      <c r="C28" s="138" t="s">
        <v>3580</v>
      </c>
      <c r="D28" s="173" t="s">
        <v>263</v>
      </c>
      <c r="E28" s="176">
        <v>270</v>
      </c>
      <c r="F28" s="176"/>
      <c r="G28" s="176">
        <f t="shared" si="1"/>
        <v>0</v>
      </c>
      <c r="H28" s="214" t="s">
        <v>2606</v>
      </c>
    </row>
    <row r="29" spans="1:47" s="343" customFormat="1">
      <c r="A29" s="120">
        <v>19</v>
      </c>
      <c r="B29" s="122"/>
      <c r="C29" s="138" t="s">
        <v>3581</v>
      </c>
      <c r="D29" s="173" t="s">
        <v>263</v>
      </c>
      <c r="E29" s="176">
        <v>270</v>
      </c>
      <c r="F29" s="176"/>
      <c r="G29" s="176">
        <f t="shared" si="1"/>
        <v>0</v>
      </c>
      <c r="H29" s="214" t="s">
        <v>2606</v>
      </c>
    </row>
    <row r="30" spans="1:47" s="343" customFormat="1">
      <c r="A30" s="120">
        <v>20</v>
      </c>
      <c r="B30" s="122"/>
      <c r="C30" s="138" t="s">
        <v>3582</v>
      </c>
      <c r="D30" s="173" t="s">
        <v>263</v>
      </c>
      <c r="E30" s="176">
        <v>270</v>
      </c>
      <c r="F30" s="176"/>
      <c r="G30" s="176">
        <f t="shared" si="1"/>
        <v>0</v>
      </c>
      <c r="H30" s="214" t="s">
        <v>2606</v>
      </c>
    </row>
    <row r="31" spans="1:47" s="343" customFormat="1">
      <c r="A31" s="120">
        <v>21</v>
      </c>
      <c r="B31" s="122"/>
      <c r="C31" s="138" t="s">
        <v>3583</v>
      </c>
      <c r="D31" s="173" t="s">
        <v>263</v>
      </c>
      <c r="E31" s="176">
        <v>270</v>
      </c>
      <c r="F31" s="176"/>
      <c r="G31" s="176">
        <f t="shared" si="1"/>
        <v>0</v>
      </c>
      <c r="H31" s="214" t="s">
        <v>2606</v>
      </c>
    </row>
    <row r="32" spans="1:47" s="343" customFormat="1">
      <c r="A32" s="131">
        <v>22</v>
      </c>
      <c r="B32" s="132"/>
      <c r="C32" s="183" t="s">
        <v>2643</v>
      </c>
      <c r="D32" s="175" t="s">
        <v>802</v>
      </c>
      <c r="E32" s="178">
        <v>8</v>
      </c>
      <c r="F32" s="178"/>
      <c r="G32" s="178">
        <f t="shared" si="1"/>
        <v>0</v>
      </c>
      <c r="H32" s="264" t="s">
        <v>2606</v>
      </c>
    </row>
    <row r="33" spans="1:18" s="343" customFormat="1">
      <c r="A33" s="198"/>
      <c r="B33" s="199"/>
      <c r="C33" s="200"/>
      <c r="D33" s="201"/>
      <c r="E33" s="202"/>
      <c r="F33" s="202"/>
      <c r="G33" s="202"/>
      <c r="H33" s="344"/>
    </row>
    <row r="34" spans="1:18">
      <c r="A34" s="134"/>
      <c r="B34" s="135" t="s">
        <v>27</v>
      </c>
      <c r="C34" s="145" t="s">
        <v>186</v>
      </c>
      <c r="D34" s="161"/>
      <c r="E34" s="152"/>
      <c r="F34" s="136"/>
      <c r="G34" s="137">
        <f>G8+G14+G17</f>
        <v>0</v>
      </c>
      <c r="H34" s="9"/>
      <c r="P34" t="e">
        <f>SUMIF(#REF!,#REF!,G7:G24)</f>
        <v>#REF!</v>
      </c>
      <c r="Q34" t="e">
        <f>SUMIF(#REF!,#REF!,G7:G24)</f>
        <v>#REF!</v>
      </c>
      <c r="R34" t="s">
        <v>1414</v>
      </c>
    </row>
  </sheetData>
  <sheetProtection password="CCE1" sheet="1" objects="1" scenarios="1"/>
  <protectedRanges>
    <protectedRange sqref="F9:F3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sheetPr>
    <outlinePr summaryBelow="0"/>
  </sheetPr>
  <dimension ref="A1:AU21"/>
  <sheetViews>
    <sheetView showZeros="0" view="pageBreakPreview" zoomScale="60" zoomScaleNormal="100" workbookViewId="0">
      <selection activeCell="M22" sqref="M22"/>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3593</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3006</v>
      </c>
      <c r="C8" s="129" t="s">
        <v>2863</v>
      </c>
      <c r="D8" s="172"/>
      <c r="E8" s="130"/>
      <c r="F8" s="130"/>
      <c r="G8" s="130">
        <f>SUMIF(AF9:AF10,"&lt;&gt;NOR",G9:G10)</f>
        <v>0</v>
      </c>
      <c r="H8" s="213"/>
      <c r="R8" t="s">
        <v>122</v>
      </c>
    </row>
    <row r="9" spans="1:47" outlineLevel="1">
      <c r="A9" s="120">
        <v>1</v>
      </c>
      <c r="B9" s="122"/>
      <c r="C9" s="138" t="s">
        <v>3594</v>
      </c>
      <c r="D9" s="173" t="s">
        <v>263</v>
      </c>
      <c r="E9" s="176">
        <f>30*1.15</f>
        <v>34.5</v>
      </c>
      <c r="F9" s="176"/>
      <c r="G9" s="176">
        <f>ROUND(E9*F9,2)</f>
        <v>0</v>
      </c>
      <c r="H9" s="214" t="s">
        <v>2606</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c r="A10" s="120">
        <v>2</v>
      </c>
      <c r="B10" s="122"/>
      <c r="C10" s="138" t="s">
        <v>3015</v>
      </c>
      <c r="D10" s="173" t="s">
        <v>125</v>
      </c>
      <c r="E10" s="176">
        <v>1</v>
      </c>
      <c r="F10" s="176"/>
      <c r="G10" s="176">
        <f t="shared" ref="G10" si="0">ROUND(E10*F10,2)</f>
        <v>0</v>
      </c>
      <c r="H10" s="214" t="s">
        <v>2606</v>
      </c>
      <c r="R10" t="s">
        <v>122</v>
      </c>
    </row>
    <row r="11" spans="1:47" outlineLevel="1">
      <c r="A11" s="121" t="s">
        <v>121</v>
      </c>
      <c r="B11" s="123" t="s">
        <v>3007</v>
      </c>
      <c r="C11" s="140" t="s">
        <v>2869</v>
      </c>
      <c r="D11" s="174"/>
      <c r="E11" s="177"/>
      <c r="F11" s="177"/>
      <c r="G11" s="177">
        <f>SUMIF(AF12:AF13,"&lt;&gt;NOR",G12:G13)</f>
        <v>0</v>
      </c>
      <c r="H11" s="215"/>
      <c r="I11" s="119"/>
      <c r="J11" s="119"/>
      <c r="K11" s="119"/>
      <c r="L11" s="119"/>
      <c r="M11" s="119"/>
      <c r="N11" s="119"/>
      <c r="O11" s="119"/>
      <c r="P11" s="119"/>
      <c r="Q11" s="119"/>
      <c r="R11" s="119" t="s">
        <v>126</v>
      </c>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row>
    <row r="12" spans="1:47" outlineLevel="1">
      <c r="A12" s="120">
        <v>3</v>
      </c>
      <c r="B12" s="122" t="s">
        <v>3595</v>
      </c>
      <c r="C12" s="138" t="s">
        <v>3596</v>
      </c>
      <c r="D12" s="173" t="s">
        <v>263</v>
      </c>
      <c r="E12" s="176">
        <v>30</v>
      </c>
      <c r="F12" s="176"/>
      <c r="G12" s="176">
        <f>ROUND(E12*F12,2)</f>
        <v>0</v>
      </c>
      <c r="H12" s="214" t="s">
        <v>1523</v>
      </c>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v>4</v>
      </c>
      <c r="B13" s="122"/>
      <c r="C13" s="138" t="s">
        <v>3015</v>
      </c>
      <c r="D13" s="173" t="s">
        <v>125</v>
      </c>
      <c r="E13" s="176">
        <v>1</v>
      </c>
      <c r="F13" s="176"/>
      <c r="G13" s="176">
        <f>ROUND(E13*F13,2)</f>
        <v>0</v>
      </c>
      <c r="H13" s="214" t="s">
        <v>2606</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outlineLevel="1">
      <c r="A14" s="121" t="s">
        <v>121</v>
      </c>
      <c r="B14" s="123" t="s">
        <v>3008</v>
      </c>
      <c r="C14" s="140" t="s">
        <v>2635</v>
      </c>
      <c r="D14" s="174"/>
      <c r="E14" s="177"/>
      <c r="F14" s="177"/>
      <c r="G14" s="177">
        <f>SUMIF(AF15:AF19,"&lt;&gt;NOR",G15:G19)</f>
        <v>0</v>
      </c>
      <c r="H14" s="215"/>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outlineLevel="1">
      <c r="A15" s="120">
        <v>5</v>
      </c>
      <c r="B15" s="122" t="s">
        <v>3597</v>
      </c>
      <c r="C15" s="138" t="s">
        <v>3598</v>
      </c>
      <c r="D15" s="173" t="s">
        <v>263</v>
      </c>
      <c r="E15" s="176">
        <v>15</v>
      </c>
      <c r="F15" s="176"/>
      <c r="G15" s="176">
        <f>ROUND(E15*F15,2)</f>
        <v>0</v>
      </c>
      <c r="H15" s="214" t="s">
        <v>1523</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v>6</v>
      </c>
      <c r="B16" s="122" t="s">
        <v>3599</v>
      </c>
      <c r="C16" s="138" t="s">
        <v>3600</v>
      </c>
      <c r="D16" s="173" t="s">
        <v>263</v>
      </c>
      <c r="E16" s="176">
        <v>15</v>
      </c>
      <c r="F16" s="176"/>
      <c r="G16" s="176">
        <f>ROUND(E16*F16,2)</f>
        <v>0</v>
      </c>
      <c r="H16" s="214" t="s">
        <v>1523</v>
      </c>
      <c r="I16" s="119"/>
      <c r="J16" s="119"/>
      <c r="K16" s="119"/>
      <c r="L16" s="119"/>
      <c r="M16" s="119"/>
      <c r="N16" s="119"/>
      <c r="O16" s="119"/>
      <c r="P16" s="119"/>
      <c r="Q16" s="119"/>
      <c r="R16" s="119" t="s">
        <v>128</v>
      </c>
      <c r="S16" s="119">
        <v>0</v>
      </c>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22.5" outlineLevel="1">
      <c r="A17" s="120">
        <v>7</v>
      </c>
      <c r="B17" s="122" t="s">
        <v>3601</v>
      </c>
      <c r="C17" s="138" t="s">
        <v>3602</v>
      </c>
      <c r="D17" s="173" t="s">
        <v>179</v>
      </c>
      <c r="E17" s="176">
        <f>15*1.5</f>
        <v>22.5</v>
      </c>
      <c r="F17" s="176"/>
      <c r="G17" s="176">
        <f>ROUND(E17*F17,2)</f>
        <v>0</v>
      </c>
      <c r="H17" s="214" t="s">
        <v>1523</v>
      </c>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v>8</v>
      </c>
      <c r="B18" s="122" t="s">
        <v>3603</v>
      </c>
      <c r="C18" s="138" t="s">
        <v>3604</v>
      </c>
      <c r="D18" s="173" t="s">
        <v>125</v>
      </c>
      <c r="E18" s="176">
        <v>1</v>
      </c>
      <c r="F18" s="176"/>
      <c r="G18" s="176">
        <f>ROUND(E18*F18,2)</f>
        <v>0</v>
      </c>
      <c r="H18" s="214" t="s">
        <v>1523</v>
      </c>
      <c r="I18" s="119"/>
      <c r="J18" s="119"/>
      <c r="K18" s="119"/>
      <c r="L18" s="119"/>
      <c r="M18" s="119"/>
      <c r="N18" s="119"/>
      <c r="O18" s="119"/>
      <c r="P18" s="119"/>
      <c r="Q18" s="119"/>
      <c r="R18" s="119" t="s">
        <v>126</v>
      </c>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outlineLevel="1">
      <c r="A19" s="131">
        <v>9</v>
      </c>
      <c r="B19" s="132"/>
      <c r="C19" s="183" t="s">
        <v>3015</v>
      </c>
      <c r="D19" s="175" t="s">
        <v>125</v>
      </c>
      <c r="E19" s="178">
        <v>1</v>
      </c>
      <c r="F19" s="178"/>
      <c r="G19" s="178">
        <f>ROUND(E19*F19,2)</f>
        <v>0</v>
      </c>
      <c r="H19" s="264" t="s">
        <v>2606</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c r="C20" s="144"/>
      <c r="D20" s="9"/>
      <c r="E20" s="151"/>
      <c r="F20" s="6"/>
      <c r="G20" s="6"/>
      <c r="H20" s="9"/>
    </row>
    <row r="21" spans="1:47">
      <c r="A21" s="134"/>
      <c r="B21" s="135" t="s">
        <v>27</v>
      </c>
      <c r="C21" s="145" t="s">
        <v>186</v>
      </c>
      <c r="D21" s="161"/>
      <c r="E21" s="152"/>
      <c r="F21" s="136"/>
      <c r="G21" s="137">
        <f>G8+G11+G14</f>
        <v>0</v>
      </c>
      <c r="H21" s="9"/>
      <c r="P21" t="e">
        <f>SUMIF(#REF!,#REF!,G7:G19)</f>
        <v>#REF!</v>
      </c>
      <c r="Q21" t="e">
        <f>SUMIF(#REF!,#REF!,G7:G19)</f>
        <v>#REF!</v>
      </c>
      <c r="R21" t="s">
        <v>1414</v>
      </c>
    </row>
  </sheetData>
  <sheetProtection password="CCE1" sheet="1" objects="1" scenarios="1"/>
  <protectedRanges>
    <protectedRange sqref="F9:F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sheetPr>
    <outlinePr summaryBelow="0"/>
  </sheetPr>
  <dimension ref="A1:AU152"/>
  <sheetViews>
    <sheetView showZeros="0" view="pageBreakPreview" zoomScale="60" zoomScaleNormal="100" workbookViewId="0">
      <selection activeCell="AC21" sqref="AC21"/>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3606</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43</v>
      </c>
      <c r="C8" s="129" t="s">
        <v>44</v>
      </c>
      <c r="D8" s="172"/>
      <c r="E8" s="130"/>
      <c r="F8" s="130"/>
      <c r="G8" s="130">
        <f>SUM(G9:G148)</f>
        <v>0</v>
      </c>
      <c r="H8" s="213"/>
      <c r="R8" t="s">
        <v>122</v>
      </c>
    </row>
    <row r="9" spans="1:47" ht="22.5" outlineLevel="1">
      <c r="A9" s="120" t="s">
        <v>43</v>
      </c>
      <c r="B9" s="122" t="s">
        <v>3607</v>
      </c>
      <c r="C9" s="138" t="s">
        <v>3608</v>
      </c>
      <c r="D9" s="173" t="s">
        <v>125</v>
      </c>
      <c r="E9" s="176">
        <v>1</v>
      </c>
      <c r="F9" s="176"/>
      <c r="G9" s="176">
        <f>F9*E9</f>
        <v>0</v>
      </c>
      <c r="H9" s="214" t="s">
        <v>3348</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ht="22.5" outlineLevel="1">
      <c r="A10" s="120"/>
      <c r="B10" s="122"/>
      <c r="C10" s="139" t="s">
        <v>3609</v>
      </c>
      <c r="D10" s="157"/>
      <c r="E10" s="148"/>
      <c r="F10" s="176"/>
      <c r="G10" s="176"/>
      <c r="H10" s="173"/>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22.5">
      <c r="A11" s="120" t="s">
        <v>45</v>
      </c>
      <c r="B11" s="122" t="s">
        <v>3610</v>
      </c>
      <c r="C11" s="138" t="s">
        <v>3611</v>
      </c>
      <c r="D11" s="173" t="s">
        <v>125</v>
      </c>
      <c r="E11" s="176">
        <v>1</v>
      </c>
      <c r="F11" s="176"/>
      <c r="G11" s="176">
        <f t="shared" ref="G11:G16" si="0">F11*E11</f>
        <v>0</v>
      </c>
      <c r="H11" s="214" t="s">
        <v>3348</v>
      </c>
      <c r="R11" t="s">
        <v>122</v>
      </c>
    </row>
    <row r="12" spans="1:47" ht="22.5" outlineLevel="1">
      <c r="A12" s="120"/>
      <c r="B12" s="122"/>
      <c r="C12" s="139" t="s">
        <v>3612</v>
      </c>
      <c r="D12" s="157"/>
      <c r="E12" s="148"/>
      <c r="F12" s="176"/>
      <c r="G12" s="176">
        <f t="shared" si="0"/>
        <v>0</v>
      </c>
      <c r="H12" s="173"/>
      <c r="I12" s="119"/>
      <c r="J12" s="119"/>
      <c r="K12" s="119"/>
      <c r="L12" s="119"/>
      <c r="M12" s="119"/>
      <c r="N12" s="119"/>
      <c r="O12" s="119"/>
      <c r="P12" s="119"/>
      <c r="Q12" s="119"/>
      <c r="R12" s="119" t="s">
        <v>126</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ht="22.5" outlineLevel="1">
      <c r="A13" s="120" t="s">
        <v>47</v>
      </c>
      <c r="B13" s="122" t="s">
        <v>3613</v>
      </c>
      <c r="C13" s="138" t="s">
        <v>3614</v>
      </c>
      <c r="D13" s="173" t="s">
        <v>125</v>
      </c>
      <c r="E13" s="176">
        <v>1</v>
      </c>
      <c r="F13" s="176"/>
      <c r="G13" s="176">
        <f t="shared" si="0"/>
        <v>0</v>
      </c>
      <c r="H13" s="214" t="s">
        <v>3348</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22.5" outlineLevel="1">
      <c r="A14" s="120"/>
      <c r="B14" s="122"/>
      <c r="C14" s="139" t="s">
        <v>3615</v>
      </c>
      <c r="D14" s="157"/>
      <c r="E14" s="148"/>
      <c r="F14" s="176"/>
      <c r="G14" s="176">
        <f t="shared" si="0"/>
        <v>0</v>
      </c>
      <c r="H14" s="173"/>
      <c r="I14" s="119"/>
      <c r="J14" s="119"/>
      <c r="K14" s="119"/>
      <c r="L14" s="119"/>
      <c r="M14" s="119"/>
      <c r="N14" s="119"/>
      <c r="O14" s="119"/>
      <c r="P14" s="119"/>
      <c r="Q14" s="119"/>
      <c r="R14" s="119" t="s">
        <v>126</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33.75" outlineLevel="1">
      <c r="A15" s="120" t="s">
        <v>51</v>
      </c>
      <c r="B15" s="122" t="s">
        <v>3616</v>
      </c>
      <c r="C15" s="138" t="s">
        <v>3617</v>
      </c>
      <c r="D15" s="173" t="s">
        <v>179</v>
      </c>
      <c r="E15" s="176">
        <v>1948.5</v>
      </c>
      <c r="F15" s="176"/>
      <c r="G15" s="176">
        <f t="shared" si="0"/>
        <v>0</v>
      </c>
      <c r="H15" s="214" t="s">
        <v>3605</v>
      </c>
      <c r="I15" s="119"/>
      <c r="J15" s="119"/>
      <c r="K15" s="119"/>
      <c r="L15" s="119"/>
      <c r="M15" s="119"/>
      <c r="N15" s="119"/>
      <c r="O15" s="119"/>
      <c r="P15" s="119"/>
      <c r="Q15" s="119"/>
      <c r="R15" s="119" t="s">
        <v>128</v>
      </c>
      <c r="S15" s="119">
        <v>0</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ht="33.75" outlineLevel="1">
      <c r="A16" s="120"/>
      <c r="B16" s="122"/>
      <c r="C16" s="139" t="s">
        <v>3618</v>
      </c>
      <c r="D16" s="157"/>
      <c r="E16" s="148"/>
      <c r="F16" s="176"/>
      <c r="G16" s="176">
        <f t="shared" si="0"/>
        <v>0</v>
      </c>
      <c r="H16" s="173"/>
      <c r="I16" s="119"/>
      <c r="J16" s="119"/>
      <c r="K16" s="119"/>
      <c r="L16" s="119"/>
      <c r="M16" s="119"/>
      <c r="N16" s="119"/>
      <c r="O16" s="119"/>
      <c r="P16" s="119"/>
      <c r="Q16" s="119"/>
      <c r="R16" s="119" t="s">
        <v>126</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outlineLevel="1">
      <c r="A17" s="120"/>
      <c r="B17" s="122" t="s">
        <v>186</v>
      </c>
      <c r="C17" s="139" t="s">
        <v>3619</v>
      </c>
      <c r="D17" s="157"/>
      <c r="E17" s="148">
        <v>1948.5</v>
      </c>
      <c r="F17" s="176"/>
      <c r="G17" s="176"/>
      <c r="H17" s="173"/>
      <c r="I17" s="119"/>
      <c r="J17" s="119"/>
      <c r="K17" s="119"/>
      <c r="L17" s="119"/>
      <c r="M17" s="119"/>
      <c r="N17" s="119"/>
      <c r="O17" s="119"/>
      <c r="P17" s="119"/>
      <c r="Q17" s="119"/>
      <c r="R17" s="119" t="s">
        <v>128</v>
      </c>
      <c r="S17" s="119">
        <v>0</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outlineLevel="1">
      <c r="A18" s="120" t="s">
        <v>55</v>
      </c>
      <c r="B18" s="122" t="s">
        <v>3620</v>
      </c>
      <c r="C18" s="138" t="s">
        <v>3621</v>
      </c>
      <c r="D18" s="173" t="s">
        <v>3622</v>
      </c>
      <c r="E18" s="176">
        <v>1.169</v>
      </c>
      <c r="F18" s="176"/>
      <c r="G18" s="176">
        <f>F18*E18</f>
        <v>0</v>
      </c>
      <c r="H18" s="214" t="s">
        <v>1522</v>
      </c>
      <c r="I18" s="119"/>
      <c r="J18" s="119"/>
      <c r="K18" s="119"/>
      <c r="L18" s="119"/>
      <c r="M18" s="119"/>
      <c r="N18" s="119"/>
      <c r="O18" s="119"/>
      <c r="P18" s="119"/>
      <c r="Q18" s="119"/>
      <c r="R18" s="119" t="s">
        <v>128</v>
      </c>
      <c r="S18" s="119">
        <v>0</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22.5" outlineLevel="1">
      <c r="A19" s="120"/>
      <c r="B19" s="122"/>
      <c r="C19" s="139" t="s">
        <v>3623</v>
      </c>
      <c r="D19" s="157"/>
      <c r="E19" s="148"/>
      <c r="F19" s="176"/>
      <c r="G19" s="176"/>
      <c r="H19" s="173"/>
      <c r="I19" s="119"/>
      <c r="J19" s="119"/>
      <c r="K19" s="119"/>
      <c r="L19" s="119"/>
      <c r="M19" s="119"/>
      <c r="N19" s="119"/>
      <c r="O19" s="119"/>
      <c r="P19" s="119"/>
      <c r="Q19" s="119"/>
      <c r="R19" s="119" t="s">
        <v>128</v>
      </c>
      <c r="S19" s="119">
        <v>0</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outlineLevel="1">
      <c r="A20" s="120"/>
      <c r="B20" s="122" t="s">
        <v>186</v>
      </c>
      <c r="C20" s="139" t="s">
        <v>3624</v>
      </c>
      <c r="D20" s="157"/>
      <c r="E20" s="148">
        <v>1.169</v>
      </c>
      <c r="F20" s="176"/>
      <c r="G20" s="176">
        <f>F20*E20</f>
        <v>0</v>
      </c>
      <c r="H20" s="173"/>
      <c r="I20" s="119"/>
      <c r="J20" s="119"/>
      <c r="K20" s="119"/>
      <c r="L20" s="119"/>
      <c r="M20" s="119"/>
      <c r="N20" s="119"/>
      <c r="O20" s="119"/>
      <c r="P20" s="119"/>
      <c r="Q20" s="119"/>
      <c r="R20" s="119" t="s">
        <v>126</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ht="33.75" outlineLevel="1">
      <c r="A21" s="120" t="s">
        <v>3208</v>
      </c>
      <c r="B21" s="122" t="s">
        <v>3625</v>
      </c>
      <c r="C21" s="138" t="s">
        <v>3626</v>
      </c>
      <c r="D21" s="173" t="s">
        <v>179</v>
      </c>
      <c r="E21" s="176">
        <v>1948.5</v>
      </c>
      <c r="F21" s="176"/>
      <c r="G21" s="176">
        <f>F21*E21</f>
        <v>0</v>
      </c>
      <c r="H21" s="214" t="s">
        <v>3348</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ht="22.5" outlineLevel="1">
      <c r="A22" s="120" t="s">
        <v>3212</v>
      </c>
      <c r="B22" s="122" t="s">
        <v>3627</v>
      </c>
      <c r="C22" s="138" t="s">
        <v>3628</v>
      </c>
      <c r="D22" s="173" t="s">
        <v>131</v>
      </c>
      <c r="E22" s="176">
        <v>1</v>
      </c>
      <c r="F22" s="176"/>
      <c r="G22" s="176">
        <f>F22*E22</f>
        <v>0</v>
      </c>
      <c r="H22" s="214" t="s">
        <v>3605</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22.5" outlineLevel="1">
      <c r="A23" s="120"/>
      <c r="B23" s="122"/>
      <c r="C23" s="139" t="s">
        <v>3629</v>
      </c>
      <c r="D23" s="157"/>
      <c r="E23" s="148"/>
      <c r="F23" s="176"/>
      <c r="G23" s="176"/>
      <c r="H23" s="173"/>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ht="22.5" outlineLevel="1">
      <c r="A24" s="120" t="s">
        <v>3218</v>
      </c>
      <c r="B24" s="122" t="s">
        <v>3630</v>
      </c>
      <c r="C24" s="138" t="s">
        <v>3631</v>
      </c>
      <c r="D24" s="173" t="s">
        <v>179</v>
      </c>
      <c r="E24" s="176">
        <v>1948.5</v>
      </c>
      <c r="F24" s="176"/>
      <c r="G24" s="176">
        <f t="shared" ref="G24:G26" si="1">F24*E24</f>
        <v>0</v>
      </c>
      <c r="H24" s="214" t="s">
        <v>3605</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33.75">
      <c r="A25" s="120" t="s">
        <v>3223</v>
      </c>
      <c r="B25" s="122" t="s">
        <v>3632</v>
      </c>
      <c r="C25" s="138" t="s">
        <v>3633</v>
      </c>
      <c r="D25" s="173" t="s">
        <v>263</v>
      </c>
      <c r="E25" s="176">
        <v>77</v>
      </c>
      <c r="F25" s="176"/>
      <c r="G25" s="176">
        <f t="shared" si="1"/>
        <v>0</v>
      </c>
      <c r="H25" s="214" t="s">
        <v>3348</v>
      </c>
    </row>
    <row r="26" spans="1:47" ht="22.5">
      <c r="A26" s="120" t="s">
        <v>3228</v>
      </c>
      <c r="B26" s="122" t="s">
        <v>3634</v>
      </c>
      <c r="C26" s="138" t="s">
        <v>3635</v>
      </c>
      <c r="D26" s="173" t="s">
        <v>263</v>
      </c>
      <c r="E26" s="176">
        <v>77</v>
      </c>
      <c r="F26" s="176"/>
      <c r="G26" s="176">
        <f t="shared" si="1"/>
        <v>0</v>
      </c>
      <c r="H26" s="214" t="s">
        <v>1522</v>
      </c>
    </row>
    <row r="27" spans="1:47" ht="33.75">
      <c r="A27" s="120"/>
      <c r="B27" s="122"/>
      <c r="C27" s="139" t="s">
        <v>3636</v>
      </c>
      <c r="D27" s="157"/>
      <c r="E27" s="148"/>
      <c r="F27" s="176"/>
      <c r="G27" s="176"/>
      <c r="H27" s="173"/>
    </row>
    <row r="28" spans="1:47">
      <c r="A28" s="120" t="s">
        <v>3234</v>
      </c>
      <c r="B28" s="122" t="s">
        <v>3637</v>
      </c>
      <c r="C28" s="138" t="s">
        <v>3638</v>
      </c>
      <c r="D28" s="173" t="s">
        <v>131</v>
      </c>
      <c r="E28" s="176">
        <v>202.94499999999999</v>
      </c>
      <c r="F28" s="176"/>
      <c r="G28" s="176">
        <f>F28*E28</f>
        <v>0</v>
      </c>
      <c r="H28" s="214" t="s">
        <v>3605</v>
      </c>
    </row>
    <row r="29" spans="1:47" ht="56.25">
      <c r="A29" s="120"/>
      <c r="B29" s="122"/>
      <c r="C29" s="139" t="s">
        <v>3639</v>
      </c>
      <c r="D29" s="157"/>
      <c r="E29" s="148"/>
      <c r="F29" s="176"/>
      <c r="G29" s="176"/>
      <c r="H29" s="173"/>
    </row>
    <row r="30" spans="1:47">
      <c r="A30" s="120"/>
      <c r="B30" s="122" t="s">
        <v>186</v>
      </c>
      <c r="C30" s="139" t="s">
        <v>3640</v>
      </c>
      <c r="D30" s="157"/>
      <c r="E30" s="148">
        <v>202.94499999999999</v>
      </c>
      <c r="F30" s="176"/>
      <c r="G30" s="176">
        <f>F30*E30</f>
        <v>0</v>
      </c>
      <c r="H30" s="173"/>
    </row>
    <row r="31" spans="1:47" ht="45">
      <c r="A31" s="120" t="s">
        <v>3241</v>
      </c>
      <c r="B31" s="122" t="s">
        <v>3641</v>
      </c>
      <c r="C31" s="138" t="s">
        <v>3642</v>
      </c>
      <c r="D31" s="173" t="s">
        <v>131</v>
      </c>
      <c r="E31" s="176">
        <v>202.94499999999999</v>
      </c>
      <c r="F31" s="176"/>
      <c r="G31" s="176">
        <f>F31*E31</f>
        <v>0</v>
      </c>
      <c r="H31" s="214" t="s">
        <v>3605</v>
      </c>
    </row>
    <row r="32" spans="1:47" ht="22.5">
      <c r="A32" s="120"/>
      <c r="B32" s="122"/>
      <c r="C32" s="139" t="s">
        <v>3643</v>
      </c>
      <c r="D32" s="157"/>
      <c r="E32" s="148"/>
      <c r="F32" s="176"/>
      <c r="G32" s="176">
        <f t="shared" ref="G32:G47" si="2">F32*E32</f>
        <v>0</v>
      </c>
      <c r="H32" s="173"/>
    </row>
    <row r="33" spans="1:8">
      <c r="A33" s="120"/>
      <c r="B33" s="122" t="s">
        <v>186</v>
      </c>
      <c r="C33" s="139" t="s">
        <v>3640</v>
      </c>
      <c r="D33" s="157"/>
      <c r="E33" s="148">
        <v>202.94499999999999</v>
      </c>
      <c r="F33" s="176"/>
      <c r="G33" s="176">
        <f t="shared" si="2"/>
        <v>0</v>
      </c>
      <c r="H33" s="173"/>
    </row>
    <row r="34" spans="1:8" ht="22.5">
      <c r="A34" s="120" t="s">
        <v>3247</v>
      </c>
      <c r="B34" s="122" t="s">
        <v>3644</v>
      </c>
      <c r="C34" s="138" t="s">
        <v>3645</v>
      </c>
      <c r="D34" s="173" t="s">
        <v>179</v>
      </c>
      <c r="E34" s="176">
        <v>1948.5</v>
      </c>
      <c r="F34" s="176"/>
      <c r="G34" s="176">
        <f>F34*E34</f>
        <v>0</v>
      </c>
      <c r="H34" s="214" t="s">
        <v>3605</v>
      </c>
    </row>
    <row r="35" spans="1:8">
      <c r="A35" s="120"/>
      <c r="B35" s="122" t="s">
        <v>186</v>
      </c>
      <c r="C35" s="139" t="s">
        <v>3646</v>
      </c>
      <c r="D35" s="157"/>
      <c r="E35" s="148">
        <v>1948.5</v>
      </c>
      <c r="F35" s="176"/>
      <c r="G35" s="176">
        <f t="shared" si="2"/>
        <v>0</v>
      </c>
      <c r="H35" s="173"/>
    </row>
    <row r="36" spans="1:8">
      <c r="A36" s="120" t="s">
        <v>3252</v>
      </c>
      <c r="B36" s="122" t="s">
        <v>3647</v>
      </c>
      <c r="C36" s="138" t="s">
        <v>3648</v>
      </c>
      <c r="D36" s="173" t="s">
        <v>131</v>
      </c>
      <c r="E36" s="176">
        <v>193.465</v>
      </c>
      <c r="F36" s="176"/>
      <c r="G36" s="176">
        <f>F36*E36</f>
        <v>0</v>
      </c>
      <c r="H36" s="214" t="s">
        <v>1522</v>
      </c>
    </row>
    <row r="37" spans="1:8">
      <c r="A37" s="120"/>
      <c r="B37" s="122" t="s">
        <v>186</v>
      </c>
      <c r="C37" s="139" t="s">
        <v>3649</v>
      </c>
      <c r="D37" s="157"/>
      <c r="E37" s="148">
        <v>193.465</v>
      </c>
      <c r="F37" s="176"/>
      <c r="G37" s="176">
        <f t="shared" si="2"/>
        <v>0</v>
      </c>
      <c r="H37" s="173"/>
    </row>
    <row r="38" spans="1:8">
      <c r="A38" s="120" t="s">
        <v>3256</v>
      </c>
      <c r="B38" s="122" t="s">
        <v>3650</v>
      </c>
      <c r="C38" s="138" t="s">
        <v>3651</v>
      </c>
      <c r="D38" s="173" t="s">
        <v>131</v>
      </c>
      <c r="E38" s="176">
        <v>9.48</v>
      </c>
      <c r="F38" s="176"/>
      <c r="G38" s="176">
        <f>F38*E38</f>
        <v>0</v>
      </c>
      <c r="H38" s="214" t="s">
        <v>1522</v>
      </c>
    </row>
    <row r="39" spans="1:8" ht="33.75">
      <c r="A39" s="120"/>
      <c r="B39" s="122"/>
      <c r="C39" s="139" t="s">
        <v>3652</v>
      </c>
      <c r="D39" s="157"/>
      <c r="E39" s="148"/>
      <c r="F39" s="176"/>
      <c r="G39" s="176">
        <f t="shared" si="2"/>
        <v>0</v>
      </c>
      <c r="H39" s="173"/>
    </row>
    <row r="40" spans="1:8">
      <c r="A40" s="120"/>
      <c r="B40" s="122" t="s">
        <v>186</v>
      </c>
      <c r="C40" s="139" t="s">
        <v>3653</v>
      </c>
      <c r="D40" s="157"/>
      <c r="E40" s="148">
        <v>9.48</v>
      </c>
      <c r="F40" s="176"/>
      <c r="G40" s="176">
        <f t="shared" si="2"/>
        <v>0</v>
      </c>
      <c r="H40" s="173"/>
    </row>
    <row r="41" spans="1:8">
      <c r="A41" s="120" t="s">
        <v>3260</v>
      </c>
      <c r="B41" s="122" t="s">
        <v>3654</v>
      </c>
      <c r="C41" s="138" t="s">
        <v>3655</v>
      </c>
      <c r="D41" s="173" t="s">
        <v>179</v>
      </c>
      <c r="E41" s="176">
        <v>1918</v>
      </c>
      <c r="F41" s="176"/>
      <c r="G41" s="176">
        <f>F41*E41</f>
        <v>0</v>
      </c>
      <c r="H41" s="214" t="s">
        <v>3605</v>
      </c>
    </row>
    <row r="42" spans="1:8" ht="22.5">
      <c r="A42" s="120"/>
      <c r="B42" s="122"/>
      <c r="C42" s="139" t="s">
        <v>3656</v>
      </c>
      <c r="D42" s="157"/>
      <c r="E42" s="148"/>
      <c r="F42" s="176"/>
      <c r="G42" s="176">
        <f t="shared" si="2"/>
        <v>0</v>
      </c>
      <c r="H42" s="173"/>
    </row>
    <row r="43" spans="1:8">
      <c r="A43" s="120"/>
      <c r="B43" s="122" t="s">
        <v>186</v>
      </c>
      <c r="C43" s="139" t="s">
        <v>3657</v>
      </c>
      <c r="D43" s="157"/>
      <c r="E43" s="148">
        <v>1918</v>
      </c>
      <c r="F43" s="176"/>
      <c r="G43" s="176">
        <f t="shared" si="2"/>
        <v>0</v>
      </c>
      <c r="H43" s="173"/>
    </row>
    <row r="44" spans="1:8">
      <c r="A44" s="120" t="s">
        <v>3264</v>
      </c>
      <c r="B44" s="122" t="s">
        <v>3658</v>
      </c>
      <c r="C44" s="138" t="s">
        <v>3659</v>
      </c>
      <c r="D44" s="173" t="s">
        <v>179</v>
      </c>
      <c r="E44" s="176">
        <v>1948.5</v>
      </c>
      <c r="F44" s="176"/>
      <c r="G44" s="176">
        <f>F44*E44</f>
        <v>0</v>
      </c>
      <c r="H44" s="214" t="s">
        <v>3605</v>
      </c>
    </row>
    <row r="45" spans="1:8">
      <c r="A45" s="120"/>
      <c r="B45" s="122" t="s">
        <v>186</v>
      </c>
      <c r="C45" s="139" t="s">
        <v>3646</v>
      </c>
      <c r="D45" s="157"/>
      <c r="E45" s="148">
        <v>1948.5</v>
      </c>
      <c r="F45" s="176"/>
      <c r="G45" s="176">
        <f t="shared" si="2"/>
        <v>0</v>
      </c>
      <c r="H45" s="173"/>
    </row>
    <row r="46" spans="1:8">
      <c r="A46" s="120" t="s">
        <v>3269</v>
      </c>
      <c r="B46" s="122" t="s">
        <v>3660</v>
      </c>
      <c r="C46" s="138" t="s">
        <v>3661</v>
      </c>
      <c r="D46" s="173" t="s">
        <v>179</v>
      </c>
      <c r="E46" s="176">
        <v>1612.1</v>
      </c>
      <c r="F46" s="176"/>
      <c r="G46" s="176">
        <f>F46*E46</f>
        <v>0</v>
      </c>
      <c r="H46" s="214" t="s">
        <v>3605</v>
      </c>
    </row>
    <row r="47" spans="1:8">
      <c r="A47" s="120"/>
      <c r="B47" s="122" t="s">
        <v>186</v>
      </c>
      <c r="C47" s="139" t="s">
        <v>3662</v>
      </c>
      <c r="D47" s="157"/>
      <c r="E47" s="148">
        <v>1612.1</v>
      </c>
      <c r="F47" s="176"/>
      <c r="G47" s="176">
        <f t="shared" si="2"/>
        <v>0</v>
      </c>
      <c r="H47" s="173"/>
    </row>
    <row r="48" spans="1:8" ht="22.5">
      <c r="A48" s="120" t="s">
        <v>3274</v>
      </c>
      <c r="B48" s="122" t="s">
        <v>3663</v>
      </c>
      <c r="C48" s="138" t="s">
        <v>3664</v>
      </c>
      <c r="D48" s="173" t="s">
        <v>179</v>
      </c>
      <c r="E48" s="176">
        <v>1601</v>
      </c>
      <c r="F48" s="176"/>
      <c r="G48" s="176">
        <f>F48*E48</f>
        <v>0</v>
      </c>
      <c r="H48" s="214" t="s">
        <v>3605</v>
      </c>
    </row>
    <row r="49" spans="1:8">
      <c r="A49" s="120" t="s">
        <v>3279</v>
      </c>
      <c r="B49" s="122" t="s">
        <v>3665</v>
      </c>
      <c r="C49" s="138" t="s">
        <v>3666</v>
      </c>
      <c r="D49" s="173" t="s">
        <v>1134</v>
      </c>
      <c r="E49" s="176">
        <v>48.03</v>
      </c>
      <c r="F49" s="176"/>
      <c r="G49" s="176">
        <f>F49*E49</f>
        <v>0</v>
      </c>
      <c r="H49" s="214" t="s">
        <v>1522</v>
      </c>
    </row>
    <row r="50" spans="1:8" ht="123.75">
      <c r="A50" s="120"/>
      <c r="B50" s="122"/>
      <c r="C50" s="139" t="s">
        <v>3667</v>
      </c>
      <c r="D50" s="157"/>
      <c r="E50" s="148"/>
      <c r="F50" s="176"/>
      <c r="G50" s="176"/>
      <c r="H50" s="173"/>
    </row>
    <row r="51" spans="1:8">
      <c r="A51" s="120"/>
      <c r="B51" s="122" t="s">
        <v>186</v>
      </c>
      <c r="C51" s="139" t="s">
        <v>3668</v>
      </c>
      <c r="D51" s="157"/>
      <c r="E51" s="148">
        <v>48.03</v>
      </c>
      <c r="F51" s="176"/>
      <c r="G51" s="176">
        <f>F51*E51</f>
        <v>0</v>
      </c>
      <c r="H51" s="173"/>
    </row>
    <row r="52" spans="1:8" ht="33.75">
      <c r="A52" s="120" t="s">
        <v>3283</v>
      </c>
      <c r="B52" s="122" t="s">
        <v>3669</v>
      </c>
      <c r="C52" s="138" t="s">
        <v>3670</v>
      </c>
      <c r="D52" s="173" t="s">
        <v>179</v>
      </c>
      <c r="E52" s="176">
        <v>11.1</v>
      </c>
      <c r="F52" s="176"/>
      <c r="G52" s="176">
        <f t="shared" ref="G52:G108" si="3">F52*E52</f>
        <v>0</v>
      </c>
      <c r="H52" s="214" t="s">
        <v>3348</v>
      </c>
    </row>
    <row r="53" spans="1:8">
      <c r="A53" s="120" t="s">
        <v>3287</v>
      </c>
      <c r="B53" s="122" t="s">
        <v>3671</v>
      </c>
      <c r="C53" s="138" t="s">
        <v>3672</v>
      </c>
      <c r="D53" s="173" t="s">
        <v>179</v>
      </c>
      <c r="E53" s="176">
        <v>11.1</v>
      </c>
      <c r="F53" s="176"/>
      <c r="G53" s="176">
        <f t="shared" si="3"/>
        <v>0</v>
      </c>
      <c r="H53" s="214" t="s">
        <v>1522</v>
      </c>
    </row>
    <row r="54" spans="1:8">
      <c r="A54" s="120" t="s">
        <v>3292</v>
      </c>
      <c r="B54" s="122" t="s">
        <v>3673</v>
      </c>
      <c r="C54" s="138" t="s">
        <v>3674</v>
      </c>
      <c r="D54" s="173" t="s">
        <v>179</v>
      </c>
      <c r="E54" s="176">
        <v>1612.1</v>
      </c>
      <c r="F54" s="176"/>
      <c r="G54" s="176">
        <f t="shared" si="3"/>
        <v>0</v>
      </c>
      <c r="H54" s="214" t="s">
        <v>3605</v>
      </c>
    </row>
    <row r="55" spans="1:8">
      <c r="A55" s="120"/>
      <c r="B55" s="122" t="s">
        <v>186</v>
      </c>
      <c r="C55" s="138" t="s">
        <v>3662</v>
      </c>
      <c r="D55" s="173"/>
      <c r="E55" s="176">
        <v>1612.1</v>
      </c>
      <c r="F55" s="176"/>
      <c r="G55" s="176">
        <f t="shared" si="3"/>
        <v>0</v>
      </c>
      <c r="H55" s="214"/>
    </row>
    <row r="56" spans="1:8" ht="33.75">
      <c r="A56" s="120" t="s">
        <v>3295</v>
      </c>
      <c r="B56" s="122" t="s">
        <v>3675</v>
      </c>
      <c r="C56" s="138" t="s">
        <v>3676</v>
      </c>
      <c r="D56" s="173" t="s">
        <v>125</v>
      </c>
      <c r="E56" s="176">
        <v>28</v>
      </c>
      <c r="F56" s="176"/>
      <c r="G56" s="176">
        <f t="shared" si="3"/>
        <v>0</v>
      </c>
      <c r="H56" s="214" t="s">
        <v>3605</v>
      </c>
    </row>
    <row r="57" spans="1:8" ht="22.5">
      <c r="A57" s="120" t="s">
        <v>3300</v>
      </c>
      <c r="B57" s="122" t="s">
        <v>3677</v>
      </c>
      <c r="C57" s="138" t="s">
        <v>3678</v>
      </c>
      <c r="D57" s="173" t="s">
        <v>125</v>
      </c>
      <c r="E57" s="176">
        <v>235</v>
      </c>
      <c r="F57" s="176"/>
      <c r="G57" s="176">
        <f t="shared" si="3"/>
        <v>0</v>
      </c>
      <c r="H57" s="214" t="s">
        <v>3605</v>
      </c>
    </row>
    <row r="58" spans="1:8" ht="22.5">
      <c r="A58" s="120" t="s">
        <v>3304</v>
      </c>
      <c r="B58" s="122" t="s">
        <v>3679</v>
      </c>
      <c r="C58" s="138" t="s">
        <v>3680</v>
      </c>
      <c r="D58" s="173" t="s">
        <v>125</v>
      </c>
      <c r="E58" s="176">
        <v>204</v>
      </c>
      <c r="F58" s="176"/>
      <c r="G58" s="176">
        <f t="shared" si="3"/>
        <v>0</v>
      </c>
      <c r="H58" s="214" t="s">
        <v>3605</v>
      </c>
    </row>
    <row r="59" spans="1:8" ht="22.5">
      <c r="A59" s="120" t="s">
        <v>3308</v>
      </c>
      <c r="B59" s="122" t="s">
        <v>3681</v>
      </c>
      <c r="C59" s="138" t="s">
        <v>3682</v>
      </c>
      <c r="D59" s="173" t="s">
        <v>125</v>
      </c>
      <c r="E59" s="176">
        <v>28</v>
      </c>
      <c r="F59" s="176"/>
      <c r="G59" s="176">
        <f t="shared" si="3"/>
        <v>0</v>
      </c>
      <c r="H59" s="214" t="s">
        <v>3605</v>
      </c>
    </row>
    <row r="60" spans="1:8">
      <c r="A60" s="120" t="s">
        <v>3312</v>
      </c>
      <c r="B60" s="122" t="s">
        <v>3683</v>
      </c>
      <c r="C60" s="138" t="s">
        <v>3684</v>
      </c>
      <c r="D60" s="173" t="s">
        <v>125</v>
      </c>
      <c r="E60" s="176">
        <v>6</v>
      </c>
      <c r="F60" s="176"/>
      <c r="G60" s="176">
        <f t="shared" si="3"/>
        <v>0</v>
      </c>
      <c r="H60" s="214" t="s">
        <v>1522</v>
      </c>
    </row>
    <row r="61" spans="1:8">
      <c r="A61" s="120" t="s">
        <v>3317</v>
      </c>
      <c r="B61" s="122" t="s">
        <v>3685</v>
      </c>
      <c r="C61" s="138" t="s">
        <v>3686</v>
      </c>
      <c r="D61" s="173" t="s">
        <v>125</v>
      </c>
      <c r="E61" s="176">
        <v>3</v>
      </c>
      <c r="F61" s="176"/>
      <c r="G61" s="176">
        <f t="shared" si="3"/>
        <v>0</v>
      </c>
      <c r="H61" s="214" t="s">
        <v>1522</v>
      </c>
    </row>
    <row r="62" spans="1:8">
      <c r="A62" s="120" t="s">
        <v>3323</v>
      </c>
      <c r="B62" s="122" t="s">
        <v>3687</v>
      </c>
      <c r="C62" s="138" t="s">
        <v>3688</v>
      </c>
      <c r="D62" s="173" t="s">
        <v>125</v>
      </c>
      <c r="E62" s="176">
        <v>1</v>
      </c>
      <c r="F62" s="176"/>
      <c r="G62" s="176">
        <f t="shared" si="3"/>
        <v>0</v>
      </c>
      <c r="H62" s="214" t="s">
        <v>1522</v>
      </c>
    </row>
    <row r="63" spans="1:8">
      <c r="A63" s="120" t="s">
        <v>3328</v>
      </c>
      <c r="B63" s="122" t="s">
        <v>3689</v>
      </c>
      <c r="C63" s="138" t="s">
        <v>3690</v>
      </c>
      <c r="D63" s="173" t="s">
        <v>125</v>
      </c>
      <c r="E63" s="176">
        <v>4</v>
      </c>
      <c r="F63" s="176"/>
      <c r="G63" s="176">
        <f t="shared" si="3"/>
        <v>0</v>
      </c>
      <c r="H63" s="214" t="s">
        <v>1522</v>
      </c>
    </row>
    <row r="64" spans="1:8">
      <c r="A64" s="120" t="s">
        <v>3333</v>
      </c>
      <c r="B64" s="122" t="s">
        <v>3691</v>
      </c>
      <c r="C64" s="138" t="s">
        <v>3692</v>
      </c>
      <c r="D64" s="173" t="s">
        <v>125</v>
      </c>
      <c r="E64" s="176">
        <v>3</v>
      </c>
      <c r="F64" s="176"/>
      <c r="G64" s="176">
        <f t="shared" si="3"/>
        <v>0</v>
      </c>
      <c r="H64" s="214" t="s">
        <v>1522</v>
      </c>
    </row>
    <row r="65" spans="1:8">
      <c r="A65" s="120" t="s">
        <v>3337</v>
      </c>
      <c r="B65" s="122" t="s">
        <v>3693</v>
      </c>
      <c r="C65" s="138" t="s">
        <v>3694</v>
      </c>
      <c r="D65" s="173" t="s">
        <v>125</v>
      </c>
      <c r="E65" s="176">
        <v>1</v>
      </c>
      <c r="F65" s="176"/>
      <c r="G65" s="176">
        <f t="shared" si="3"/>
        <v>0</v>
      </c>
      <c r="H65" s="214" t="s">
        <v>1522</v>
      </c>
    </row>
    <row r="66" spans="1:8">
      <c r="A66" s="120" t="s">
        <v>3345</v>
      </c>
      <c r="B66" s="122" t="s">
        <v>3695</v>
      </c>
      <c r="C66" s="138" t="s">
        <v>3696</v>
      </c>
      <c r="D66" s="173" t="s">
        <v>125</v>
      </c>
      <c r="E66" s="176">
        <v>1</v>
      </c>
      <c r="F66" s="176"/>
      <c r="G66" s="176">
        <f t="shared" si="3"/>
        <v>0</v>
      </c>
      <c r="H66" s="214" t="s">
        <v>1522</v>
      </c>
    </row>
    <row r="67" spans="1:8" ht="22.5">
      <c r="A67" s="120" t="s">
        <v>3430</v>
      </c>
      <c r="B67" s="122" t="s">
        <v>3697</v>
      </c>
      <c r="C67" s="138" t="s">
        <v>3698</v>
      </c>
      <c r="D67" s="173" t="s">
        <v>125</v>
      </c>
      <c r="E67" s="176">
        <v>1</v>
      </c>
      <c r="F67" s="176"/>
      <c r="G67" s="176">
        <f t="shared" si="3"/>
        <v>0</v>
      </c>
      <c r="H67" s="214" t="s">
        <v>1522</v>
      </c>
    </row>
    <row r="68" spans="1:8">
      <c r="A68" s="120" t="s">
        <v>3435</v>
      </c>
      <c r="B68" s="122" t="s">
        <v>3699</v>
      </c>
      <c r="C68" s="138" t="s">
        <v>3700</v>
      </c>
      <c r="D68" s="173" t="s">
        <v>125</v>
      </c>
      <c r="E68" s="176">
        <v>1</v>
      </c>
      <c r="F68" s="176"/>
      <c r="G68" s="176">
        <f t="shared" si="3"/>
        <v>0</v>
      </c>
      <c r="H68" s="214" t="s">
        <v>1522</v>
      </c>
    </row>
    <row r="69" spans="1:8">
      <c r="A69" s="120" t="s">
        <v>3437</v>
      </c>
      <c r="B69" s="122" t="s">
        <v>3701</v>
      </c>
      <c r="C69" s="138" t="s">
        <v>3702</v>
      </c>
      <c r="D69" s="173" t="s">
        <v>125</v>
      </c>
      <c r="E69" s="176">
        <v>1</v>
      </c>
      <c r="F69" s="176"/>
      <c r="G69" s="176">
        <f t="shared" si="3"/>
        <v>0</v>
      </c>
      <c r="H69" s="214" t="s">
        <v>1522</v>
      </c>
    </row>
    <row r="70" spans="1:8">
      <c r="A70" s="120" t="s">
        <v>3439</v>
      </c>
      <c r="B70" s="122" t="s">
        <v>3703</v>
      </c>
      <c r="C70" s="138" t="s">
        <v>3704</v>
      </c>
      <c r="D70" s="173" t="s">
        <v>125</v>
      </c>
      <c r="E70" s="176">
        <v>2</v>
      </c>
      <c r="F70" s="176"/>
      <c r="G70" s="176">
        <f t="shared" si="3"/>
        <v>0</v>
      </c>
      <c r="H70" s="214" t="s">
        <v>1522</v>
      </c>
    </row>
    <row r="71" spans="1:8">
      <c r="A71" s="120" t="s">
        <v>3440</v>
      </c>
      <c r="B71" s="122" t="s">
        <v>3705</v>
      </c>
      <c r="C71" s="138" t="s">
        <v>3706</v>
      </c>
      <c r="D71" s="173" t="s">
        <v>125</v>
      </c>
      <c r="E71" s="176">
        <v>1</v>
      </c>
      <c r="F71" s="176"/>
      <c r="G71" s="176">
        <f t="shared" si="3"/>
        <v>0</v>
      </c>
      <c r="H71" s="214" t="s">
        <v>1522</v>
      </c>
    </row>
    <row r="72" spans="1:8">
      <c r="A72" s="120" t="s">
        <v>3445</v>
      </c>
      <c r="B72" s="122" t="s">
        <v>3707</v>
      </c>
      <c r="C72" s="138" t="s">
        <v>3708</v>
      </c>
      <c r="D72" s="173" t="s">
        <v>125</v>
      </c>
      <c r="E72" s="176">
        <v>1</v>
      </c>
      <c r="F72" s="176"/>
      <c r="G72" s="176">
        <f t="shared" si="3"/>
        <v>0</v>
      </c>
      <c r="H72" s="214" t="s">
        <v>1522</v>
      </c>
    </row>
    <row r="73" spans="1:8">
      <c r="A73" s="120" t="s">
        <v>3446</v>
      </c>
      <c r="B73" s="122" t="s">
        <v>3709</v>
      </c>
      <c r="C73" s="138" t="s">
        <v>3710</v>
      </c>
      <c r="D73" s="173" t="s">
        <v>125</v>
      </c>
      <c r="E73" s="176">
        <v>2</v>
      </c>
      <c r="F73" s="176"/>
      <c r="G73" s="176">
        <f t="shared" si="3"/>
        <v>0</v>
      </c>
      <c r="H73" s="214" t="s">
        <v>1522</v>
      </c>
    </row>
    <row r="74" spans="1:8" ht="22.5">
      <c r="A74" s="120" t="s">
        <v>3450</v>
      </c>
      <c r="B74" s="122" t="s">
        <v>3711</v>
      </c>
      <c r="C74" s="138" t="s">
        <v>3712</v>
      </c>
      <c r="D74" s="173" t="s">
        <v>125</v>
      </c>
      <c r="E74" s="176">
        <v>235</v>
      </c>
      <c r="F74" s="176"/>
      <c r="G74" s="176">
        <f t="shared" si="3"/>
        <v>0</v>
      </c>
      <c r="H74" s="214" t="s">
        <v>3605</v>
      </c>
    </row>
    <row r="75" spans="1:8">
      <c r="A75" s="120" t="s">
        <v>53</v>
      </c>
      <c r="B75" s="122" t="s">
        <v>3713</v>
      </c>
      <c r="C75" s="138" t="s">
        <v>3714</v>
      </c>
      <c r="D75" s="173" t="s">
        <v>125</v>
      </c>
      <c r="E75" s="176">
        <v>44</v>
      </c>
      <c r="F75" s="176"/>
      <c r="G75" s="176">
        <f t="shared" si="3"/>
        <v>0</v>
      </c>
      <c r="H75" s="214" t="s">
        <v>1522</v>
      </c>
    </row>
    <row r="76" spans="1:8">
      <c r="A76" s="120" t="s">
        <v>3452</v>
      </c>
      <c r="B76" s="122" t="s">
        <v>3715</v>
      </c>
      <c r="C76" s="138" t="s">
        <v>3716</v>
      </c>
      <c r="D76" s="173" t="s">
        <v>125</v>
      </c>
      <c r="E76" s="176">
        <v>83</v>
      </c>
      <c r="F76" s="176"/>
      <c r="G76" s="176">
        <f t="shared" si="3"/>
        <v>0</v>
      </c>
      <c r="H76" s="214" t="s">
        <v>1522</v>
      </c>
    </row>
    <row r="77" spans="1:8">
      <c r="A77" s="120" t="s">
        <v>3456</v>
      </c>
      <c r="B77" s="122" t="s">
        <v>3717</v>
      </c>
      <c r="C77" s="138" t="s">
        <v>3718</v>
      </c>
      <c r="D77" s="173" t="s">
        <v>125</v>
      </c>
      <c r="E77" s="176">
        <v>3</v>
      </c>
      <c r="F77" s="176"/>
      <c r="G77" s="176">
        <f t="shared" si="3"/>
        <v>0</v>
      </c>
      <c r="H77" s="214" t="s">
        <v>1522</v>
      </c>
    </row>
    <row r="78" spans="1:8">
      <c r="A78" s="120" t="s">
        <v>3460</v>
      </c>
      <c r="B78" s="122" t="s">
        <v>3719</v>
      </c>
      <c r="C78" s="138" t="s">
        <v>3720</v>
      </c>
      <c r="D78" s="173" t="s">
        <v>125</v>
      </c>
      <c r="E78" s="176">
        <v>3</v>
      </c>
      <c r="F78" s="176"/>
      <c r="G78" s="176">
        <f t="shared" si="3"/>
        <v>0</v>
      </c>
      <c r="H78" s="214" t="s">
        <v>1522</v>
      </c>
    </row>
    <row r="79" spans="1:8">
      <c r="A79" s="120" t="s">
        <v>3721</v>
      </c>
      <c r="B79" s="122" t="s">
        <v>3722</v>
      </c>
      <c r="C79" s="138" t="s">
        <v>3723</v>
      </c>
      <c r="D79" s="173" t="s">
        <v>125</v>
      </c>
      <c r="E79" s="176">
        <v>19</v>
      </c>
      <c r="F79" s="176"/>
      <c r="G79" s="176">
        <f t="shared" si="3"/>
        <v>0</v>
      </c>
      <c r="H79" s="214" t="s">
        <v>1522</v>
      </c>
    </row>
    <row r="80" spans="1:8">
      <c r="A80" s="120" t="s">
        <v>3724</v>
      </c>
      <c r="B80" s="122" t="s">
        <v>3725</v>
      </c>
      <c r="C80" s="138" t="s">
        <v>3726</v>
      </c>
      <c r="D80" s="173" t="s">
        <v>125</v>
      </c>
      <c r="E80" s="176">
        <v>6</v>
      </c>
      <c r="F80" s="176"/>
      <c r="G80" s="176">
        <f t="shared" si="3"/>
        <v>0</v>
      </c>
      <c r="H80" s="214" t="s">
        <v>1522</v>
      </c>
    </row>
    <row r="81" spans="1:8">
      <c r="A81" s="120" t="s">
        <v>3727</v>
      </c>
      <c r="B81" s="122" t="s">
        <v>3728</v>
      </c>
      <c r="C81" s="138" t="s">
        <v>3729</v>
      </c>
      <c r="D81" s="173" t="s">
        <v>125</v>
      </c>
      <c r="E81" s="176">
        <v>17</v>
      </c>
      <c r="F81" s="176"/>
      <c r="G81" s="176">
        <f t="shared" si="3"/>
        <v>0</v>
      </c>
      <c r="H81" s="214" t="s">
        <v>1522</v>
      </c>
    </row>
    <row r="82" spans="1:8">
      <c r="A82" s="120" t="s">
        <v>3730</v>
      </c>
      <c r="B82" s="122" t="s">
        <v>3731</v>
      </c>
      <c r="C82" s="138" t="s">
        <v>3732</v>
      </c>
      <c r="D82" s="173" t="s">
        <v>125</v>
      </c>
      <c r="E82" s="176">
        <v>2</v>
      </c>
      <c r="F82" s="176"/>
      <c r="G82" s="176">
        <f t="shared" si="3"/>
        <v>0</v>
      </c>
      <c r="H82" s="214" t="s">
        <v>1522</v>
      </c>
    </row>
    <row r="83" spans="1:8">
      <c r="A83" s="120" t="s">
        <v>3733</v>
      </c>
      <c r="B83" s="122" t="s">
        <v>3734</v>
      </c>
      <c r="C83" s="138" t="s">
        <v>3735</v>
      </c>
      <c r="D83" s="173" t="s">
        <v>125</v>
      </c>
      <c r="E83" s="176">
        <v>11</v>
      </c>
      <c r="F83" s="176"/>
      <c r="G83" s="176">
        <f t="shared" si="3"/>
        <v>0</v>
      </c>
      <c r="H83" s="214" t="s">
        <v>1522</v>
      </c>
    </row>
    <row r="84" spans="1:8">
      <c r="A84" s="120" t="s">
        <v>3736</v>
      </c>
      <c r="B84" s="122" t="s">
        <v>3737</v>
      </c>
      <c r="C84" s="138" t="s">
        <v>3738</v>
      </c>
      <c r="D84" s="173" t="s">
        <v>125</v>
      </c>
      <c r="E84" s="176">
        <v>11</v>
      </c>
      <c r="F84" s="176"/>
      <c r="G84" s="176">
        <f t="shared" si="3"/>
        <v>0</v>
      </c>
      <c r="H84" s="214" t="s">
        <v>1522</v>
      </c>
    </row>
    <row r="85" spans="1:8" ht="22.5">
      <c r="A85" s="120" t="s">
        <v>3739</v>
      </c>
      <c r="B85" s="122" t="s">
        <v>3740</v>
      </c>
      <c r="C85" s="138" t="s">
        <v>3741</v>
      </c>
      <c r="D85" s="173" t="s">
        <v>125</v>
      </c>
      <c r="E85" s="176">
        <v>6</v>
      </c>
      <c r="F85" s="176"/>
      <c r="G85" s="176">
        <f t="shared" si="3"/>
        <v>0</v>
      </c>
      <c r="H85" s="214" t="s">
        <v>1522</v>
      </c>
    </row>
    <row r="86" spans="1:8">
      <c r="A86" s="120" t="s">
        <v>3742</v>
      </c>
      <c r="B86" s="122" t="s">
        <v>3743</v>
      </c>
      <c r="C86" s="138" t="s">
        <v>3744</v>
      </c>
      <c r="D86" s="173" t="s">
        <v>125</v>
      </c>
      <c r="E86" s="176">
        <v>8</v>
      </c>
      <c r="F86" s="176"/>
      <c r="G86" s="176">
        <f t="shared" si="3"/>
        <v>0</v>
      </c>
      <c r="H86" s="214" t="s">
        <v>1522</v>
      </c>
    </row>
    <row r="87" spans="1:8">
      <c r="A87" s="120" t="s">
        <v>3745</v>
      </c>
      <c r="B87" s="122" t="s">
        <v>3746</v>
      </c>
      <c r="C87" s="138" t="s">
        <v>3747</v>
      </c>
      <c r="D87" s="173" t="s">
        <v>125</v>
      </c>
      <c r="E87" s="176">
        <v>4</v>
      </c>
      <c r="F87" s="176"/>
      <c r="G87" s="176">
        <f t="shared" si="3"/>
        <v>0</v>
      </c>
      <c r="H87" s="214" t="s">
        <v>1522</v>
      </c>
    </row>
    <row r="88" spans="1:8">
      <c r="A88" s="120" t="s">
        <v>3748</v>
      </c>
      <c r="B88" s="122" t="s">
        <v>3749</v>
      </c>
      <c r="C88" s="138" t="s">
        <v>3750</v>
      </c>
      <c r="D88" s="173" t="s">
        <v>125</v>
      </c>
      <c r="E88" s="176">
        <v>6</v>
      </c>
      <c r="F88" s="176"/>
      <c r="G88" s="176">
        <f t="shared" si="3"/>
        <v>0</v>
      </c>
      <c r="H88" s="214" t="s">
        <v>1522</v>
      </c>
    </row>
    <row r="89" spans="1:8">
      <c r="A89" s="120" t="s">
        <v>3751</v>
      </c>
      <c r="B89" s="122" t="s">
        <v>3752</v>
      </c>
      <c r="C89" s="138" t="s">
        <v>3753</v>
      </c>
      <c r="D89" s="173" t="s">
        <v>125</v>
      </c>
      <c r="E89" s="176">
        <v>12</v>
      </c>
      <c r="F89" s="176"/>
      <c r="G89" s="176">
        <f t="shared" si="3"/>
        <v>0</v>
      </c>
      <c r="H89" s="214" t="s">
        <v>1522</v>
      </c>
    </row>
    <row r="90" spans="1:8" ht="22.5">
      <c r="A90" s="120" t="s">
        <v>3754</v>
      </c>
      <c r="B90" s="122" t="s">
        <v>3755</v>
      </c>
      <c r="C90" s="138" t="s">
        <v>3756</v>
      </c>
      <c r="D90" s="173" t="s">
        <v>125</v>
      </c>
      <c r="E90" s="176">
        <v>204</v>
      </c>
      <c r="F90" s="176"/>
      <c r="G90" s="176">
        <f t="shared" si="3"/>
        <v>0</v>
      </c>
      <c r="H90" s="214" t="s">
        <v>3605</v>
      </c>
    </row>
    <row r="91" spans="1:8">
      <c r="A91" s="120" t="s">
        <v>3757</v>
      </c>
      <c r="B91" s="122" t="s">
        <v>3758</v>
      </c>
      <c r="C91" s="138" t="s">
        <v>3759</v>
      </c>
      <c r="D91" s="173" t="s">
        <v>125</v>
      </c>
      <c r="E91" s="176">
        <v>18</v>
      </c>
      <c r="F91" s="176"/>
      <c r="G91" s="176">
        <f t="shared" si="3"/>
        <v>0</v>
      </c>
      <c r="H91" s="214" t="s">
        <v>1522</v>
      </c>
    </row>
    <row r="92" spans="1:8">
      <c r="A92" s="120" t="s">
        <v>3760</v>
      </c>
      <c r="B92" s="122" t="s">
        <v>3761</v>
      </c>
      <c r="C92" s="138" t="s">
        <v>3762</v>
      </c>
      <c r="D92" s="173" t="s">
        <v>125</v>
      </c>
      <c r="E92" s="176">
        <v>12</v>
      </c>
      <c r="F92" s="176"/>
      <c r="G92" s="176">
        <f t="shared" si="3"/>
        <v>0</v>
      </c>
      <c r="H92" s="214" t="s">
        <v>1522</v>
      </c>
    </row>
    <row r="93" spans="1:8">
      <c r="A93" s="120" t="s">
        <v>57</v>
      </c>
      <c r="B93" s="122" t="s">
        <v>3763</v>
      </c>
      <c r="C93" s="138" t="s">
        <v>3764</v>
      </c>
      <c r="D93" s="173" t="s">
        <v>125</v>
      </c>
      <c r="E93" s="176">
        <v>12</v>
      </c>
      <c r="F93" s="176"/>
      <c r="G93" s="176">
        <f t="shared" si="3"/>
        <v>0</v>
      </c>
      <c r="H93" s="214" t="s">
        <v>1522</v>
      </c>
    </row>
    <row r="94" spans="1:8">
      <c r="A94" s="120" t="s">
        <v>59</v>
      </c>
      <c r="B94" s="122" t="s">
        <v>3765</v>
      </c>
      <c r="C94" s="138" t="s">
        <v>3766</v>
      </c>
      <c r="D94" s="173" t="s">
        <v>125</v>
      </c>
      <c r="E94" s="176">
        <v>8</v>
      </c>
      <c r="F94" s="176"/>
      <c r="G94" s="176">
        <f t="shared" si="3"/>
        <v>0</v>
      </c>
      <c r="H94" s="214" t="s">
        <v>1522</v>
      </c>
    </row>
    <row r="95" spans="1:8">
      <c r="A95" s="120" t="s">
        <v>61</v>
      </c>
      <c r="B95" s="122" t="s">
        <v>3767</v>
      </c>
      <c r="C95" s="138" t="s">
        <v>3768</v>
      </c>
      <c r="D95" s="173" t="s">
        <v>125</v>
      </c>
      <c r="E95" s="176">
        <v>6</v>
      </c>
      <c r="F95" s="176"/>
      <c r="G95" s="176">
        <f t="shared" si="3"/>
        <v>0</v>
      </c>
      <c r="H95" s="214" t="s">
        <v>1522</v>
      </c>
    </row>
    <row r="96" spans="1:8">
      <c r="A96" s="120" t="s">
        <v>3769</v>
      </c>
      <c r="B96" s="122" t="s">
        <v>3770</v>
      </c>
      <c r="C96" s="138" t="s">
        <v>3771</v>
      </c>
      <c r="D96" s="173" t="s">
        <v>125</v>
      </c>
      <c r="E96" s="176">
        <v>8</v>
      </c>
      <c r="F96" s="176"/>
      <c r="G96" s="176">
        <f t="shared" si="3"/>
        <v>0</v>
      </c>
      <c r="H96" s="214" t="s">
        <v>1522</v>
      </c>
    </row>
    <row r="97" spans="1:8">
      <c r="A97" s="120" t="s">
        <v>3772</v>
      </c>
      <c r="B97" s="122" t="s">
        <v>3773</v>
      </c>
      <c r="C97" s="138" t="s">
        <v>3774</v>
      </c>
      <c r="D97" s="173" t="s">
        <v>125</v>
      </c>
      <c r="E97" s="176">
        <v>9</v>
      </c>
      <c r="F97" s="176"/>
      <c r="G97" s="176">
        <f t="shared" si="3"/>
        <v>0</v>
      </c>
      <c r="H97" s="214" t="s">
        <v>1522</v>
      </c>
    </row>
    <row r="98" spans="1:8">
      <c r="A98" s="120" t="s">
        <v>3775</v>
      </c>
      <c r="B98" s="122" t="s">
        <v>3776</v>
      </c>
      <c r="C98" s="138" t="s">
        <v>3777</v>
      </c>
      <c r="D98" s="173" t="s">
        <v>125</v>
      </c>
      <c r="E98" s="176">
        <v>10</v>
      </c>
      <c r="F98" s="176"/>
      <c r="G98" s="176">
        <f t="shared" si="3"/>
        <v>0</v>
      </c>
      <c r="H98" s="214" t="s">
        <v>1522</v>
      </c>
    </row>
    <row r="99" spans="1:8">
      <c r="A99" s="120" t="s">
        <v>3778</v>
      </c>
      <c r="B99" s="122" t="s">
        <v>3779</v>
      </c>
      <c r="C99" s="138" t="s">
        <v>3780</v>
      </c>
      <c r="D99" s="173" t="s">
        <v>125</v>
      </c>
      <c r="E99" s="176">
        <v>8</v>
      </c>
      <c r="F99" s="176"/>
      <c r="G99" s="176">
        <f t="shared" si="3"/>
        <v>0</v>
      </c>
      <c r="H99" s="214" t="s">
        <v>1522</v>
      </c>
    </row>
    <row r="100" spans="1:8">
      <c r="A100" s="120" t="s">
        <v>3781</v>
      </c>
      <c r="B100" s="122" t="s">
        <v>3782</v>
      </c>
      <c r="C100" s="138" t="s">
        <v>3783</v>
      </c>
      <c r="D100" s="173" t="s">
        <v>125</v>
      </c>
      <c r="E100" s="176">
        <v>14</v>
      </c>
      <c r="F100" s="176"/>
      <c r="G100" s="176">
        <f t="shared" si="3"/>
        <v>0</v>
      </c>
      <c r="H100" s="214" t="s">
        <v>1522</v>
      </c>
    </row>
    <row r="101" spans="1:8">
      <c r="A101" s="120" t="s">
        <v>3784</v>
      </c>
      <c r="B101" s="122" t="s">
        <v>3785</v>
      </c>
      <c r="C101" s="138" t="s">
        <v>3786</v>
      </c>
      <c r="D101" s="173" t="s">
        <v>125</v>
      </c>
      <c r="E101" s="176">
        <v>5</v>
      </c>
      <c r="F101" s="176"/>
      <c r="G101" s="176">
        <f t="shared" si="3"/>
        <v>0</v>
      </c>
      <c r="H101" s="214" t="s">
        <v>1522</v>
      </c>
    </row>
    <row r="102" spans="1:8">
      <c r="A102" s="120" t="s">
        <v>3787</v>
      </c>
      <c r="B102" s="122" t="s">
        <v>3788</v>
      </c>
      <c r="C102" s="138" t="s">
        <v>3789</v>
      </c>
      <c r="D102" s="173" t="s">
        <v>125</v>
      </c>
      <c r="E102" s="176">
        <v>44</v>
      </c>
      <c r="F102" s="176"/>
      <c r="G102" s="176">
        <f t="shared" si="3"/>
        <v>0</v>
      </c>
      <c r="H102" s="214" t="s">
        <v>1522</v>
      </c>
    </row>
    <row r="103" spans="1:8">
      <c r="A103" s="120" t="s">
        <v>3790</v>
      </c>
      <c r="B103" s="122" t="s">
        <v>3791</v>
      </c>
      <c r="C103" s="138" t="s">
        <v>3792</v>
      </c>
      <c r="D103" s="173" t="s">
        <v>125</v>
      </c>
      <c r="E103" s="176">
        <v>50</v>
      </c>
      <c r="F103" s="176"/>
      <c r="G103" s="176">
        <f t="shared" si="3"/>
        <v>0</v>
      </c>
      <c r="H103" s="214" t="s">
        <v>1522</v>
      </c>
    </row>
    <row r="104" spans="1:8" ht="22.5">
      <c r="A104" s="120" t="s">
        <v>3793</v>
      </c>
      <c r="B104" s="122" t="s">
        <v>3794</v>
      </c>
      <c r="C104" s="138" t="s">
        <v>3795</v>
      </c>
      <c r="D104" s="173" t="s">
        <v>125</v>
      </c>
      <c r="E104" s="176">
        <v>28</v>
      </c>
      <c r="F104" s="176"/>
      <c r="G104" s="176">
        <f t="shared" si="3"/>
        <v>0</v>
      </c>
      <c r="H104" s="214" t="s">
        <v>3605</v>
      </c>
    </row>
    <row r="105" spans="1:8" ht="22.5">
      <c r="A105" s="120" t="s">
        <v>3796</v>
      </c>
      <c r="B105" s="122" t="s">
        <v>3797</v>
      </c>
      <c r="C105" s="138" t="s">
        <v>3798</v>
      </c>
      <c r="D105" s="173" t="s">
        <v>179</v>
      </c>
      <c r="E105" s="176">
        <v>317</v>
      </c>
      <c r="F105" s="176"/>
      <c r="G105" s="176">
        <f t="shared" si="3"/>
        <v>0</v>
      </c>
      <c r="H105" s="214" t="s">
        <v>3605</v>
      </c>
    </row>
    <row r="106" spans="1:8">
      <c r="A106" s="120" t="s">
        <v>3799</v>
      </c>
      <c r="B106" s="122" t="s">
        <v>3800</v>
      </c>
      <c r="C106" s="138" t="s">
        <v>3801</v>
      </c>
      <c r="D106" s="173" t="s">
        <v>179</v>
      </c>
      <c r="E106" s="176">
        <v>19.399999999999999</v>
      </c>
      <c r="F106" s="176"/>
      <c r="G106" s="176">
        <f t="shared" si="3"/>
        <v>0</v>
      </c>
      <c r="H106" s="214" t="s">
        <v>3605</v>
      </c>
    </row>
    <row r="107" spans="1:8">
      <c r="A107" s="120" t="s">
        <v>3802</v>
      </c>
      <c r="B107" s="122" t="s">
        <v>3803</v>
      </c>
      <c r="C107" s="138" t="s">
        <v>3804</v>
      </c>
      <c r="D107" s="173" t="s">
        <v>125</v>
      </c>
      <c r="E107" s="176">
        <v>27</v>
      </c>
      <c r="F107" s="176"/>
      <c r="G107" s="176">
        <f t="shared" si="3"/>
        <v>0</v>
      </c>
      <c r="H107" s="214" t="s">
        <v>3605</v>
      </c>
    </row>
    <row r="108" spans="1:8">
      <c r="A108" s="120" t="s">
        <v>3805</v>
      </c>
      <c r="B108" s="122" t="s">
        <v>3806</v>
      </c>
      <c r="C108" s="138" t="s">
        <v>3807</v>
      </c>
      <c r="D108" s="173" t="s">
        <v>125</v>
      </c>
      <c r="E108" s="176">
        <v>1</v>
      </c>
      <c r="F108" s="176"/>
      <c r="G108" s="176">
        <f t="shared" si="3"/>
        <v>0</v>
      </c>
      <c r="H108" s="214" t="s">
        <v>3605</v>
      </c>
    </row>
    <row r="109" spans="1:8" ht="22.5">
      <c r="A109" s="120"/>
      <c r="B109" s="122"/>
      <c r="C109" s="139" t="s">
        <v>3808</v>
      </c>
      <c r="D109" s="157"/>
      <c r="E109" s="148"/>
      <c r="F109" s="176"/>
      <c r="G109" s="176"/>
      <c r="H109" s="173"/>
    </row>
    <row r="110" spans="1:8">
      <c r="A110" s="120" t="s">
        <v>3809</v>
      </c>
      <c r="B110" s="122" t="s">
        <v>3810</v>
      </c>
      <c r="C110" s="138" t="s">
        <v>3811</v>
      </c>
      <c r="D110" s="173" t="s">
        <v>125</v>
      </c>
      <c r="E110" s="176">
        <v>81</v>
      </c>
      <c r="F110" s="176"/>
      <c r="G110" s="176">
        <f>F110*E110</f>
        <v>0</v>
      </c>
      <c r="H110" s="214" t="s">
        <v>3605</v>
      </c>
    </row>
    <row r="111" spans="1:8">
      <c r="A111" s="120"/>
      <c r="B111" s="122" t="s">
        <v>186</v>
      </c>
      <c r="C111" s="139" t="s">
        <v>3812</v>
      </c>
      <c r="D111" s="157"/>
      <c r="E111" s="148">
        <v>81</v>
      </c>
      <c r="F111" s="176"/>
      <c r="G111" s="176"/>
      <c r="H111" s="173"/>
    </row>
    <row r="112" spans="1:8">
      <c r="A112" s="120" t="s">
        <v>3813</v>
      </c>
      <c r="B112" s="122" t="s">
        <v>3814</v>
      </c>
      <c r="C112" s="138" t="s">
        <v>3815</v>
      </c>
      <c r="D112" s="173" t="s">
        <v>125</v>
      </c>
      <c r="E112" s="176">
        <v>1</v>
      </c>
      <c r="F112" s="176"/>
      <c r="G112" s="176">
        <f t="shared" ref="G112:G113" si="4">F112*E112</f>
        <v>0</v>
      </c>
      <c r="H112" s="214" t="s">
        <v>3605</v>
      </c>
    </row>
    <row r="113" spans="1:8">
      <c r="A113" s="120" t="s">
        <v>3816</v>
      </c>
      <c r="B113" s="122" t="s">
        <v>3817</v>
      </c>
      <c r="C113" s="138" t="s">
        <v>3818</v>
      </c>
      <c r="D113" s="173" t="s">
        <v>125</v>
      </c>
      <c r="E113" s="176">
        <v>81</v>
      </c>
      <c r="F113" s="176"/>
      <c r="G113" s="176">
        <f t="shared" si="4"/>
        <v>0</v>
      </c>
      <c r="H113" s="214" t="s">
        <v>1522</v>
      </c>
    </row>
    <row r="114" spans="1:8">
      <c r="A114" s="120"/>
      <c r="B114" s="122" t="s">
        <v>186</v>
      </c>
      <c r="C114" s="139" t="s">
        <v>3812</v>
      </c>
      <c r="D114" s="157"/>
      <c r="E114" s="148">
        <v>81</v>
      </c>
      <c r="F114" s="176"/>
      <c r="G114" s="176"/>
      <c r="H114" s="173"/>
    </row>
    <row r="115" spans="1:8" ht="22.5">
      <c r="A115" s="120" t="s">
        <v>3819</v>
      </c>
      <c r="B115" s="122" t="s">
        <v>3820</v>
      </c>
      <c r="C115" s="138" t="s">
        <v>3821</v>
      </c>
      <c r="D115" s="173" t="s">
        <v>263</v>
      </c>
      <c r="E115" s="176">
        <v>57.7</v>
      </c>
      <c r="F115" s="176"/>
      <c r="G115" s="176">
        <f>F115*E115</f>
        <v>0</v>
      </c>
      <c r="H115" s="214" t="s">
        <v>1522</v>
      </c>
    </row>
    <row r="116" spans="1:8">
      <c r="A116" s="120"/>
      <c r="B116" s="122" t="s">
        <v>186</v>
      </c>
      <c r="C116" s="139" t="s">
        <v>3822</v>
      </c>
      <c r="D116" s="157"/>
      <c r="E116" s="148">
        <v>57.7</v>
      </c>
      <c r="F116" s="176"/>
      <c r="G116" s="176"/>
      <c r="H116" s="173"/>
    </row>
    <row r="117" spans="1:8" ht="22.5">
      <c r="A117" s="120" t="s">
        <v>3823</v>
      </c>
      <c r="B117" s="122" t="s">
        <v>3824</v>
      </c>
      <c r="C117" s="138" t="s">
        <v>3825</v>
      </c>
      <c r="D117" s="173" t="s">
        <v>125</v>
      </c>
      <c r="E117" s="176">
        <v>28</v>
      </c>
      <c r="F117" s="176"/>
      <c r="G117" s="176">
        <f>F117*E117</f>
        <v>0</v>
      </c>
      <c r="H117" s="214" t="s">
        <v>3605</v>
      </c>
    </row>
    <row r="118" spans="1:8" ht="22.5">
      <c r="A118" s="120" t="s">
        <v>3826</v>
      </c>
      <c r="B118" s="122" t="s">
        <v>3827</v>
      </c>
      <c r="C118" s="138" t="s">
        <v>3828</v>
      </c>
      <c r="D118" s="173" t="s">
        <v>207</v>
      </c>
      <c r="E118" s="176">
        <v>0.26400000000000001</v>
      </c>
      <c r="F118" s="176"/>
      <c r="G118" s="176">
        <f>F118*E118</f>
        <v>0</v>
      </c>
      <c r="H118" s="214" t="s">
        <v>3605</v>
      </c>
    </row>
    <row r="119" spans="1:8" ht="33.75">
      <c r="A119" s="120"/>
      <c r="B119" s="122"/>
      <c r="C119" s="139" t="s">
        <v>3829</v>
      </c>
      <c r="D119" s="157"/>
      <c r="E119" s="148"/>
      <c r="F119" s="176"/>
      <c r="G119" s="176"/>
      <c r="H119" s="173"/>
    </row>
    <row r="120" spans="1:8">
      <c r="A120" s="120"/>
      <c r="B120" s="122" t="s">
        <v>186</v>
      </c>
      <c r="C120" s="139" t="s">
        <v>3830</v>
      </c>
      <c r="D120" s="157"/>
      <c r="E120" s="148">
        <v>0.26400000000000001</v>
      </c>
      <c r="F120" s="176"/>
      <c r="G120" s="176"/>
      <c r="H120" s="173"/>
    </row>
    <row r="121" spans="1:8">
      <c r="A121" s="120" t="s">
        <v>3831</v>
      </c>
      <c r="B121" s="122" t="s">
        <v>3832</v>
      </c>
      <c r="C121" s="138" t="s">
        <v>3833</v>
      </c>
      <c r="D121" s="173" t="s">
        <v>1134</v>
      </c>
      <c r="E121" s="176">
        <v>42</v>
      </c>
      <c r="F121" s="176"/>
      <c r="G121" s="176">
        <f>F121*E121</f>
        <v>0</v>
      </c>
      <c r="H121" s="214" t="s">
        <v>1522</v>
      </c>
    </row>
    <row r="122" spans="1:8">
      <c r="A122" s="120"/>
      <c r="B122" s="122" t="s">
        <v>186</v>
      </c>
      <c r="C122" s="139" t="s">
        <v>3834</v>
      </c>
      <c r="D122" s="157"/>
      <c r="E122" s="148">
        <v>42</v>
      </c>
      <c r="F122" s="176"/>
      <c r="G122" s="176"/>
      <c r="H122" s="173"/>
    </row>
    <row r="123" spans="1:8">
      <c r="A123" s="120" t="s">
        <v>3835</v>
      </c>
      <c r="B123" s="122" t="s">
        <v>3836</v>
      </c>
      <c r="C123" s="138" t="s">
        <v>3837</v>
      </c>
      <c r="D123" s="173" t="s">
        <v>1134</v>
      </c>
      <c r="E123" s="176">
        <v>0.222</v>
      </c>
      <c r="F123" s="176"/>
      <c r="G123" s="176">
        <f>F123*E123</f>
        <v>0</v>
      </c>
      <c r="H123" s="214" t="s">
        <v>1522</v>
      </c>
    </row>
    <row r="124" spans="1:8" ht="33.75">
      <c r="A124" s="120"/>
      <c r="B124" s="122"/>
      <c r="C124" s="139" t="s">
        <v>3838</v>
      </c>
      <c r="D124" s="157"/>
      <c r="E124" s="148"/>
      <c r="F124" s="176"/>
      <c r="G124" s="176"/>
      <c r="H124" s="173"/>
    </row>
    <row r="125" spans="1:8">
      <c r="A125" s="120"/>
      <c r="B125" s="122" t="s">
        <v>186</v>
      </c>
      <c r="C125" s="139" t="s">
        <v>3839</v>
      </c>
      <c r="D125" s="157"/>
      <c r="E125" s="148">
        <v>0.222</v>
      </c>
      <c r="F125" s="176"/>
      <c r="G125" s="176"/>
      <c r="H125" s="173"/>
    </row>
    <row r="126" spans="1:8" ht="22.5">
      <c r="A126" s="120" t="s">
        <v>3840</v>
      </c>
      <c r="B126" s="122" t="s">
        <v>3841</v>
      </c>
      <c r="C126" s="138" t="s">
        <v>3842</v>
      </c>
      <c r="D126" s="173" t="s">
        <v>207</v>
      </c>
      <c r="E126" s="176">
        <v>4.0000000000000001E-3</v>
      </c>
      <c r="F126" s="176"/>
      <c r="G126" s="176">
        <f>F126*E126</f>
        <v>0</v>
      </c>
      <c r="H126" s="214" t="s">
        <v>3605</v>
      </c>
    </row>
    <row r="127" spans="1:8">
      <c r="A127" s="120"/>
      <c r="B127" s="122" t="s">
        <v>186</v>
      </c>
      <c r="C127" s="139" t="s">
        <v>3843</v>
      </c>
      <c r="D127" s="157"/>
      <c r="E127" s="148">
        <v>4.0000000000000001E-3</v>
      </c>
      <c r="F127" s="176"/>
      <c r="G127" s="176"/>
      <c r="H127" s="173"/>
    </row>
    <row r="128" spans="1:8" ht="22.5">
      <c r="A128" s="120" t="s">
        <v>3844</v>
      </c>
      <c r="B128" s="122" t="s">
        <v>3845</v>
      </c>
      <c r="C128" s="138" t="s">
        <v>3846</v>
      </c>
      <c r="D128" s="173" t="s">
        <v>1134</v>
      </c>
      <c r="E128" s="176">
        <v>3.75</v>
      </c>
      <c r="F128" s="176"/>
      <c r="G128" s="176">
        <f>F128*E128</f>
        <v>0</v>
      </c>
      <c r="H128" s="214" t="s">
        <v>1522</v>
      </c>
    </row>
    <row r="129" spans="1:8" ht="22.5">
      <c r="A129" s="120"/>
      <c r="B129" s="122"/>
      <c r="C129" s="139" t="s">
        <v>3847</v>
      </c>
      <c r="D129" s="157"/>
      <c r="E129" s="148"/>
      <c r="F129" s="176"/>
      <c r="G129" s="176"/>
      <c r="H129" s="173"/>
    </row>
    <row r="130" spans="1:8">
      <c r="A130" s="120"/>
      <c r="B130" s="122" t="s">
        <v>186</v>
      </c>
      <c r="C130" s="139" t="s">
        <v>3848</v>
      </c>
      <c r="D130" s="157"/>
      <c r="E130" s="148">
        <v>3.75</v>
      </c>
      <c r="F130" s="176"/>
      <c r="G130" s="176"/>
      <c r="H130" s="173"/>
    </row>
    <row r="131" spans="1:8" ht="22.5">
      <c r="A131" s="120" t="s">
        <v>3849</v>
      </c>
      <c r="B131" s="122" t="s">
        <v>3850</v>
      </c>
      <c r="C131" s="138" t="s">
        <v>3851</v>
      </c>
      <c r="D131" s="173" t="s">
        <v>179</v>
      </c>
      <c r="E131" s="176">
        <v>12.96</v>
      </c>
      <c r="F131" s="176"/>
      <c r="G131" s="176">
        <f>F131*E131</f>
        <v>0</v>
      </c>
      <c r="H131" s="214" t="s">
        <v>3605</v>
      </c>
    </row>
    <row r="132" spans="1:8" ht="33.75">
      <c r="A132" s="120"/>
      <c r="B132" s="122"/>
      <c r="C132" s="139" t="s">
        <v>3852</v>
      </c>
      <c r="D132" s="157"/>
      <c r="E132" s="148"/>
      <c r="F132" s="176"/>
      <c r="G132" s="176"/>
      <c r="H132" s="173"/>
    </row>
    <row r="133" spans="1:8">
      <c r="A133" s="120"/>
      <c r="B133" s="122" t="s">
        <v>186</v>
      </c>
      <c r="C133" s="139" t="s">
        <v>3853</v>
      </c>
      <c r="D133" s="157"/>
      <c r="E133" s="148">
        <v>12.96</v>
      </c>
      <c r="F133" s="176"/>
      <c r="G133" s="176"/>
      <c r="H133" s="173"/>
    </row>
    <row r="134" spans="1:8">
      <c r="A134" s="120" t="s">
        <v>3854</v>
      </c>
      <c r="B134" s="122" t="s">
        <v>3855</v>
      </c>
      <c r="C134" s="138" t="s">
        <v>3856</v>
      </c>
      <c r="D134" s="173" t="s">
        <v>263</v>
      </c>
      <c r="E134" s="176">
        <v>8.1</v>
      </c>
      <c r="F134" s="176"/>
      <c r="G134" s="176">
        <f>F134*E134</f>
        <v>0</v>
      </c>
      <c r="H134" s="214" t="s">
        <v>186</v>
      </c>
    </row>
    <row r="135" spans="1:8">
      <c r="A135" s="120"/>
      <c r="B135" s="122" t="s">
        <v>186</v>
      </c>
      <c r="C135" s="139" t="s">
        <v>3857</v>
      </c>
      <c r="D135" s="157"/>
      <c r="E135" s="148">
        <v>8.1</v>
      </c>
      <c r="F135" s="176"/>
      <c r="G135" s="176"/>
      <c r="H135" s="173"/>
    </row>
    <row r="136" spans="1:8" ht="22.5">
      <c r="A136" s="120" t="s">
        <v>3858</v>
      </c>
      <c r="B136" s="122" t="s">
        <v>3859</v>
      </c>
      <c r="C136" s="138" t="s">
        <v>3860</v>
      </c>
      <c r="D136" s="173" t="s">
        <v>179</v>
      </c>
      <c r="E136" s="176">
        <v>356.4</v>
      </c>
      <c r="F136" s="176"/>
      <c r="G136" s="176">
        <f>F136*E136</f>
        <v>0</v>
      </c>
      <c r="H136" s="214" t="s">
        <v>3605</v>
      </c>
    </row>
    <row r="137" spans="1:8">
      <c r="A137" s="120"/>
      <c r="B137" s="122" t="s">
        <v>186</v>
      </c>
      <c r="C137" s="139" t="s">
        <v>3861</v>
      </c>
      <c r="D137" s="157"/>
      <c r="E137" s="148">
        <v>356.4</v>
      </c>
      <c r="F137" s="176"/>
      <c r="G137" s="176"/>
      <c r="H137" s="173"/>
    </row>
    <row r="138" spans="1:8">
      <c r="A138" s="120" t="s">
        <v>3862</v>
      </c>
      <c r="B138" s="122" t="s">
        <v>3863</v>
      </c>
      <c r="C138" s="138" t="s">
        <v>3864</v>
      </c>
      <c r="D138" s="173" t="s">
        <v>131</v>
      </c>
      <c r="E138" s="176">
        <v>28.512</v>
      </c>
      <c r="F138" s="176"/>
      <c r="G138" s="176">
        <f>F138*E138</f>
        <v>0</v>
      </c>
      <c r="H138" s="214" t="s">
        <v>1522</v>
      </c>
    </row>
    <row r="139" spans="1:8" ht="22.5">
      <c r="A139" s="120"/>
      <c r="B139" s="122"/>
      <c r="C139" s="139" t="s">
        <v>3865</v>
      </c>
      <c r="D139" s="157"/>
      <c r="E139" s="148"/>
      <c r="F139" s="176"/>
      <c r="G139" s="176"/>
      <c r="H139" s="173"/>
    </row>
    <row r="140" spans="1:8">
      <c r="A140" s="120"/>
      <c r="B140" s="122" t="s">
        <v>186</v>
      </c>
      <c r="C140" s="139" t="s">
        <v>3866</v>
      </c>
      <c r="D140" s="157"/>
      <c r="E140" s="148">
        <v>28.512</v>
      </c>
      <c r="F140" s="176"/>
      <c r="G140" s="176"/>
      <c r="H140" s="173"/>
    </row>
    <row r="141" spans="1:8">
      <c r="A141" s="120" t="s">
        <v>3867</v>
      </c>
      <c r="B141" s="122" t="s">
        <v>3868</v>
      </c>
      <c r="C141" s="138" t="s">
        <v>3869</v>
      </c>
      <c r="D141" s="173" t="s">
        <v>131</v>
      </c>
      <c r="E141" s="176">
        <v>6.72</v>
      </c>
      <c r="F141" s="176"/>
      <c r="G141" s="176">
        <f>F141*E141</f>
        <v>0</v>
      </c>
      <c r="H141" s="214" t="s">
        <v>3605</v>
      </c>
    </row>
    <row r="142" spans="1:8" ht="22.5">
      <c r="A142" s="120"/>
      <c r="B142" s="122"/>
      <c r="C142" s="139" t="s">
        <v>3870</v>
      </c>
      <c r="D142" s="157"/>
      <c r="E142" s="148"/>
      <c r="F142" s="176"/>
      <c r="G142" s="176"/>
      <c r="H142" s="173"/>
    </row>
    <row r="143" spans="1:8">
      <c r="A143" s="120"/>
      <c r="B143" s="122" t="s">
        <v>186</v>
      </c>
      <c r="C143" s="139" t="s">
        <v>3871</v>
      </c>
      <c r="D143" s="157"/>
      <c r="E143" s="148">
        <v>6.72</v>
      </c>
      <c r="F143" s="176"/>
      <c r="G143" s="176"/>
      <c r="H143" s="173"/>
    </row>
    <row r="144" spans="1:8">
      <c r="A144" s="120" t="s">
        <v>3872</v>
      </c>
      <c r="B144" s="122" t="s">
        <v>3873</v>
      </c>
      <c r="C144" s="138" t="s">
        <v>3874</v>
      </c>
      <c r="D144" s="173" t="s">
        <v>131</v>
      </c>
      <c r="E144" s="176">
        <v>30.742000000000001</v>
      </c>
      <c r="F144" s="176"/>
      <c r="G144" s="176">
        <f>F144*E144</f>
        <v>0</v>
      </c>
      <c r="H144" s="214" t="s">
        <v>3605</v>
      </c>
    </row>
    <row r="145" spans="1:18" ht="33.75">
      <c r="A145" s="120"/>
      <c r="B145" s="122"/>
      <c r="C145" s="139" t="s">
        <v>3875</v>
      </c>
      <c r="D145" s="157"/>
      <c r="E145" s="148"/>
      <c r="F145" s="176"/>
      <c r="G145" s="176"/>
      <c r="H145" s="173"/>
    </row>
    <row r="146" spans="1:18">
      <c r="A146" s="120"/>
      <c r="B146" s="122" t="s">
        <v>186</v>
      </c>
      <c r="C146" s="139" t="s">
        <v>3876</v>
      </c>
      <c r="D146" s="157"/>
      <c r="E146" s="148">
        <v>30.742000000000001</v>
      </c>
      <c r="F146" s="176"/>
      <c r="G146" s="176"/>
      <c r="H146" s="173"/>
    </row>
    <row r="147" spans="1:18">
      <c r="A147" s="120" t="s">
        <v>63</v>
      </c>
      <c r="B147" s="122" t="s">
        <v>3877</v>
      </c>
      <c r="C147" s="138" t="s">
        <v>3878</v>
      </c>
      <c r="D147" s="173" t="s">
        <v>131</v>
      </c>
      <c r="E147" s="176">
        <v>37.462000000000003</v>
      </c>
      <c r="F147" s="176"/>
      <c r="G147" s="176">
        <f>F147*E147</f>
        <v>0</v>
      </c>
      <c r="H147" s="214" t="s">
        <v>1522</v>
      </c>
    </row>
    <row r="148" spans="1:18">
      <c r="A148" s="120"/>
      <c r="B148" s="122" t="s">
        <v>186</v>
      </c>
      <c r="C148" s="139" t="s">
        <v>3879</v>
      </c>
      <c r="D148" s="157"/>
      <c r="E148" s="148">
        <v>37.462000000000003</v>
      </c>
      <c r="F148" s="176"/>
      <c r="G148" s="176"/>
      <c r="H148" s="173"/>
    </row>
    <row r="149" spans="1:18">
      <c r="A149" s="121" t="s">
        <v>121</v>
      </c>
      <c r="B149" s="123" t="s">
        <v>3343</v>
      </c>
      <c r="C149" s="140" t="s">
        <v>3344</v>
      </c>
      <c r="D149" s="174"/>
      <c r="E149" s="177"/>
      <c r="F149" s="177"/>
      <c r="G149" s="177">
        <f>SUM(G150)</f>
        <v>0</v>
      </c>
      <c r="H149" s="215"/>
    </row>
    <row r="150" spans="1:18" ht="22.5">
      <c r="A150" s="241" t="s">
        <v>65</v>
      </c>
      <c r="B150" s="242" t="s">
        <v>3880</v>
      </c>
      <c r="C150" s="243" t="s">
        <v>3881</v>
      </c>
      <c r="D150" s="246" t="s">
        <v>207</v>
      </c>
      <c r="E150" s="245">
        <v>14.202999999999999</v>
      </c>
      <c r="F150" s="245"/>
      <c r="G150" s="245">
        <f>F150*E150</f>
        <v>0</v>
      </c>
      <c r="H150" s="279" t="s">
        <v>3605</v>
      </c>
    </row>
    <row r="151" spans="1:18">
      <c r="A151" s="198"/>
      <c r="B151" s="199"/>
      <c r="C151" s="276"/>
      <c r="D151" s="277"/>
      <c r="E151" s="278"/>
      <c r="F151" s="202"/>
      <c r="G151" s="202"/>
      <c r="H151" s="201"/>
    </row>
    <row r="152" spans="1:18">
      <c r="A152" s="134"/>
      <c r="B152" s="135" t="s">
        <v>27</v>
      </c>
      <c r="C152" s="145" t="s">
        <v>186</v>
      </c>
      <c r="D152" s="161"/>
      <c r="E152" s="152"/>
      <c r="F152" s="136"/>
      <c r="G152" s="137">
        <f>G8+G149</f>
        <v>0</v>
      </c>
      <c r="H152" s="9"/>
      <c r="P152" t="e">
        <f>SUMIF(#REF!,#REF!,G7:G24)</f>
        <v>#REF!</v>
      </c>
      <c r="Q152" t="e">
        <f>SUMIF(#REF!,#REF!,G7:G24)</f>
        <v>#REF!</v>
      </c>
      <c r="R152" t="s">
        <v>1414</v>
      </c>
    </row>
  </sheetData>
  <sheetProtection password="CCE1" sheet="1" objects="1" scenarios="1"/>
  <protectedRanges>
    <protectedRange sqref="F9:F150"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5.xml><?xml version="1.0" encoding="utf-8"?>
<worksheet xmlns="http://schemas.openxmlformats.org/spreadsheetml/2006/main" xmlns:r="http://schemas.openxmlformats.org/officeDocument/2006/relationships">
  <sheetPr>
    <outlinePr summaryBelow="0"/>
  </sheetPr>
  <dimension ref="A1:AU113"/>
  <sheetViews>
    <sheetView showZeros="0" view="pageBreakPreview" zoomScale="60" zoomScaleNormal="100" workbookViewId="0">
      <selection activeCell="O12" sqref="O12"/>
    </sheetView>
  </sheetViews>
  <sheetFormatPr defaultRowHeight="12.75" outlineLevelRow="1"/>
  <cols>
    <col min="1" max="1" width="4.28515625" style="6" customWidth="1"/>
    <col min="2" max="2" width="14.42578125" style="7" customWidth="1"/>
    <col min="3" max="3" width="50.7109375" style="7" customWidth="1"/>
    <col min="4" max="4" width="4.5703125" style="162" customWidth="1"/>
    <col min="5" max="5" width="10.5703125" style="113" customWidth="1"/>
    <col min="6" max="6" width="9.85546875" customWidth="1"/>
    <col min="7" max="7" width="12.7109375" customWidth="1"/>
    <col min="8" max="8" width="9.140625" style="162" customWidth="1"/>
    <col min="16" max="26" width="0" hidden="1" customWidth="1"/>
  </cols>
  <sheetData>
    <row r="1" spans="1:47" ht="15.75" customHeight="1">
      <c r="A1" s="397" t="s">
        <v>4113</v>
      </c>
      <c r="B1" s="397"/>
      <c r="C1" s="397"/>
      <c r="D1" s="397"/>
      <c r="E1" s="397"/>
      <c r="F1" s="397"/>
      <c r="G1" s="397"/>
      <c r="R1" t="s">
        <v>108</v>
      </c>
    </row>
    <row r="2" spans="1:47" ht="24.95" customHeight="1">
      <c r="A2" s="163" t="s">
        <v>107</v>
      </c>
      <c r="B2" s="164"/>
      <c r="C2" s="398" t="s">
        <v>1415</v>
      </c>
      <c r="D2" s="399"/>
      <c r="E2" s="399"/>
      <c r="F2" s="399"/>
      <c r="G2" s="400"/>
      <c r="R2" t="s">
        <v>109</v>
      </c>
    </row>
    <row r="3" spans="1:47" ht="24.95" customHeight="1">
      <c r="A3" s="165" t="s">
        <v>7</v>
      </c>
      <c r="B3" s="166"/>
      <c r="C3" s="401" t="s">
        <v>3882</v>
      </c>
      <c r="D3" s="402"/>
      <c r="E3" s="402"/>
      <c r="F3" s="402"/>
      <c r="G3" s="403"/>
      <c r="R3" t="s">
        <v>110</v>
      </c>
    </row>
    <row r="4" spans="1:47" ht="24.95" customHeight="1">
      <c r="A4" s="165" t="s">
        <v>8</v>
      </c>
      <c r="B4" s="166"/>
      <c r="C4" s="401"/>
      <c r="D4" s="402"/>
      <c r="E4" s="402"/>
      <c r="F4" s="402"/>
      <c r="G4" s="403"/>
      <c r="R4" t="s">
        <v>111</v>
      </c>
    </row>
    <row r="5" spans="1:47">
      <c r="A5" s="167" t="s">
        <v>112</v>
      </c>
      <c r="B5" s="168"/>
      <c r="C5" s="168"/>
      <c r="D5" s="153"/>
      <c r="E5" s="146"/>
      <c r="F5" s="116"/>
      <c r="G5" s="117"/>
      <c r="R5" t="s">
        <v>113</v>
      </c>
    </row>
    <row r="7" spans="1:47" ht="25.5">
      <c r="A7" s="181" t="s">
        <v>114</v>
      </c>
      <c r="B7" s="182" t="s">
        <v>115</v>
      </c>
      <c r="C7" s="182" t="s">
        <v>116</v>
      </c>
      <c r="D7" s="185" t="s">
        <v>117</v>
      </c>
      <c r="E7" s="184" t="s">
        <v>118</v>
      </c>
      <c r="F7" s="118" t="s">
        <v>119</v>
      </c>
      <c r="G7" s="181" t="s">
        <v>27</v>
      </c>
      <c r="H7" s="171" t="s">
        <v>120</v>
      </c>
    </row>
    <row r="8" spans="1:47">
      <c r="A8" s="127" t="s">
        <v>121</v>
      </c>
      <c r="B8" s="128" t="s">
        <v>3883</v>
      </c>
      <c r="C8" s="129" t="s">
        <v>3884</v>
      </c>
      <c r="D8" s="172"/>
      <c r="E8" s="130"/>
      <c r="F8" s="130"/>
      <c r="G8" s="130">
        <f>SUM(G9:G111)</f>
        <v>0</v>
      </c>
      <c r="H8" s="213"/>
      <c r="R8" t="s">
        <v>122</v>
      </c>
    </row>
    <row r="9" spans="1:47" ht="33.75" outlineLevel="1">
      <c r="A9" s="120" t="s">
        <v>43</v>
      </c>
      <c r="B9" s="122"/>
      <c r="C9" s="138" t="s">
        <v>3911</v>
      </c>
      <c r="D9" s="173" t="s">
        <v>125</v>
      </c>
      <c r="E9" s="176">
        <v>1</v>
      </c>
      <c r="F9" s="176"/>
      <c r="G9" s="176">
        <f>F9*E9</f>
        <v>0</v>
      </c>
      <c r="H9" s="214" t="s">
        <v>1522</v>
      </c>
      <c r="I9" s="119"/>
      <c r="J9" s="119"/>
      <c r="K9" s="119"/>
      <c r="L9" s="119"/>
      <c r="M9" s="119"/>
      <c r="N9" s="119"/>
      <c r="O9" s="119"/>
      <c r="P9" s="119"/>
      <c r="Q9" s="119"/>
      <c r="R9" s="119" t="s">
        <v>126</v>
      </c>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row>
    <row r="10" spans="1:47" outlineLevel="1">
      <c r="A10" s="120"/>
      <c r="B10" s="122"/>
      <c r="C10" s="138" t="s">
        <v>3912</v>
      </c>
      <c r="D10" s="173">
        <v>0</v>
      </c>
      <c r="E10" s="176"/>
      <c r="F10" s="176"/>
      <c r="G10" s="176">
        <f t="shared" ref="G10:G67" si="0">F10*E10</f>
        <v>0</v>
      </c>
      <c r="H10" s="214">
        <v>0</v>
      </c>
      <c r="I10" s="119"/>
      <c r="J10" s="119"/>
      <c r="K10" s="119"/>
      <c r="L10" s="119"/>
      <c r="M10" s="119"/>
      <c r="N10" s="119"/>
      <c r="O10" s="119"/>
      <c r="P10" s="119"/>
      <c r="Q10" s="119"/>
      <c r="R10" s="119" t="s">
        <v>128</v>
      </c>
      <c r="S10" s="119">
        <v>0</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1:47" ht="123.75">
      <c r="A11" s="120" t="s">
        <v>45</v>
      </c>
      <c r="B11" s="122"/>
      <c r="C11" s="138" t="s">
        <v>3913</v>
      </c>
      <c r="D11" s="173" t="s">
        <v>125</v>
      </c>
      <c r="E11" s="176">
        <v>1</v>
      </c>
      <c r="F11" s="176"/>
      <c r="G11" s="176">
        <f t="shared" si="0"/>
        <v>0</v>
      </c>
      <c r="H11" s="214" t="s">
        <v>1522</v>
      </c>
      <c r="I11" s="119"/>
      <c r="R11" t="s">
        <v>122</v>
      </c>
    </row>
    <row r="12" spans="1:47" ht="90" outlineLevel="1">
      <c r="A12" s="120" t="s">
        <v>47</v>
      </c>
      <c r="B12" s="122"/>
      <c r="C12" s="138" t="s">
        <v>3914</v>
      </c>
      <c r="D12" s="173" t="s">
        <v>125</v>
      </c>
      <c r="E12" s="176">
        <v>1</v>
      </c>
      <c r="F12" s="176"/>
      <c r="G12" s="176">
        <f t="shared" si="0"/>
        <v>0</v>
      </c>
      <c r="H12" s="214" t="s">
        <v>1522</v>
      </c>
      <c r="I12" s="119"/>
      <c r="J12" s="119"/>
      <c r="K12" s="119"/>
      <c r="L12" s="119"/>
      <c r="M12" s="119"/>
      <c r="N12" s="119"/>
      <c r="O12" s="119"/>
      <c r="P12" s="119"/>
      <c r="Q12" s="119"/>
      <c r="R12" s="119" t="s">
        <v>128</v>
      </c>
      <c r="S12" s="119">
        <v>0</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row>
    <row r="13" spans="1:47" outlineLevel="1">
      <c r="A13" s="120" t="s">
        <v>51</v>
      </c>
      <c r="B13" s="122"/>
      <c r="C13" s="138" t="s">
        <v>3915</v>
      </c>
      <c r="D13" s="173">
        <v>0</v>
      </c>
      <c r="E13" s="176"/>
      <c r="F13" s="176"/>
      <c r="G13" s="176">
        <f t="shared" si="0"/>
        <v>0</v>
      </c>
      <c r="H13" s="214">
        <v>0</v>
      </c>
      <c r="I13" s="119"/>
      <c r="J13" s="119"/>
      <c r="K13" s="119"/>
      <c r="L13" s="119"/>
      <c r="M13" s="119"/>
      <c r="N13" s="119"/>
      <c r="O13" s="119"/>
      <c r="P13" s="119"/>
      <c r="Q13" s="119"/>
      <c r="R13" s="119" t="s">
        <v>128</v>
      </c>
      <c r="S13" s="119">
        <v>0</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row>
    <row r="14" spans="1:47" ht="191.25" outlineLevel="1">
      <c r="A14" s="120" t="s">
        <v>55</v>
      </c>
      <c r="B14" s="122"/>
      <c r="C14" s="138" t="s">
        <v>3916</v>
      </c>
      <c r="D14" s="173" t="s">
        <v>125</v>
      </c>
      <c r="E14" s="176">
        <v>1</v>
      </c>
      <c r="F14" s="176"/>
      <c r="G14" s="176">
        <f t="shared" si="0"/>
        <v>0</v>
      </c>
      <c r="H14" s="214" t="s">
        <v>1522</v>
      </c>
      <c r="I14" s="119"/>
      <c r="J14" s="119"/>
      <c r="K14" s="119"/>
      <c r="L14" s="119"/>
      <c r="M14" s="119"/>
      <c r="N14" s="119"/>
      <c r="O14" s="119"/>
      <c r="P14" s="119"/>
      <c r="Q14" s="119"/>
      <c r="R14" s="119" t="s">
        <v>128</v>
      </c>
      <c r="S14" s="119">
        <v>0</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row>
    <row r="15" spans="1:47" ht="56.25" outlineLevel="1">
      <c r="A15" s="120" t="s">
        <v>3208</v>
      </c>
      <c r="B15" s="122"/>
      <c r="C15" s="138" t="s">
        <v>3885</v>
      </c>
      <c r="D15" s="173" t="s">
        <v>125</v>
      </c>
      <c r="E15" s="176">
        <v>1</v>
      </c>
      <c r="F15" s="176"/>
      <c r="G15" s="176">
        <f t="shared" si="0"/>
        <v>0</v>
      </c>
      <c r="H15" s="214" t="s">
        <v>1522</v>
      </c>
      <c r="I15" s="119"/>
      <c r="J15" s="119"/>
      <c r="K15" s="119"/>
      <c r="L15" s="119"/>
      <c r="M15" s="119"/>
      <c r="N15" s="119"/>
      <c r="O15" s="119"/>
      <c r="P15" s="119"/>
      <c r="Q15" s="119"/>
      <c r="R15" s="119" t="s">
        <v>126</v>
      </c>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outlineLevel="1">
      <c r="A16" s="120"/>
      <c r="B16" s="122"/>
      <c r="C16" s="138" t="s">
        <v>3917</v>
      </c>
      <c r="D16" s="173">
        <v>0</v>
      </c>
      <c r="E16" s="176"/>
      <c r="F16" s="176"/>
      <c r="G16" s="176">
        <f t="shared" si="0"/>
        <v>0</v>
      </c>
      <c r="H16" s="214">
        <v>0</v>
      </c>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row>
    <row r="17" spans="1:47" ht="123.75" outlineLevel="1">
      <c r="A17" s="120" t="s">
        <v>3228</v>
      </c>
      <c r="B17" s="122"/>
      <c r="C17" s="138" t="s">
        <v>3918</v>
      </c>
      <c r="D17" s="173" t="s">
        <v>125</v>
      </c>
      <c r="E17" s="176">
        <v>1</v>
      </c>
      <c r="F17" s="176"/>
      <c r="G17" s="176">
        <f t="shared" si="0"/>
        <v>0</v>
      </c>
      <c r="H17" s="214" t="s">
        <v>1522</v>
      </c>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row>
    <row r="18" spans="1:47" ht="191.25" outlineLevel="1">
      <c r="A18" s="120" t="s">
        <v>3234</v>
      </c>
      <c r="B18" s="122"/>
      <c r="C18" s="138" t="s">
        <v>3919</v>
      </c>
      <c r="D18" s="173" t="s">
        <v>125</v>
      </c>
      <c r="E18" s="176">
        <v>1</v>
      </c>
      <c r="F18" s="176"/>
      <c r="G18" s="176">
        <f t="shared" si="0"/>
        <v>0</v>
      </c>
      <c r="H18" s="214" t="s">
        <v>1522</v>
      </c>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row>
    <row r="19" spans="1:47" ht="191.25" outlineLevel="1">
      <c r="A19" s="120" t="s">
        <v>3241</v>
      </c>
      <c r="B19" s="122"/>
      <c r="C19" s="138" t="s">
        <v>3919</v>
      </c>
      <c r="D19" s="173" t="s">
        <v>125</v>
      </c>
      <c r="E19" s="176">
        <v>1</v>
      </c>
      <c r="F19" s="176"/>
      <c r="G19" s="176">
        <f t="shared" si="0"/>
        <v>0</v>
      </c>
      <c r="H19" s="214" t="s">
        <v>1522</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row>
    <row r="20" spans="1:47" ht="191.25" outlineLevel="1">
      <c r="A20" s="120" t="s">
        <v>3247</v>
      </c>
      <c r="B20" s="122"/>
      <c r="C20" s="138" t="s">
        <v>3920</v>
      </c>
      <c r="D20" s="173" t="s">
        <v>125</v>
      </c>
      <c r="E20" s="176">
        <v>1</v>
      </c>
      <c r="F20" s="176"/>
      <c r="G20" s="176">
        <f t="shared" si="0"/>
        <v>0</v>
      </c>
      <c r="H20" s="214" t="s">
        <v>1522</v>
      </c>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row>
    <row r="21" spans="1:47" ht="191.25" outlineLevel="1">
      <c r="A21" s="120" t="s">
        <v>3252</v>
      </c>
      <c r="B21" s="122"/>
      <c r="C21" s="138" t="s">
        <v>3920</v>
      </c>
      <c r="D21" s="173" t="s">
        <v>125</v>
      </c>
      <c r="E21" s="176">
        <v>1</v>
      </c>
      <c r="F21" s="176"/>
      <c r="G21" s="176">
        <f t="shared" si="0"/>
        <v>0</v>
      </c>
      <c r="H21" s="214" t="s">
        <v>1522</v>
      </c>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row>
    <row r="22" spans="1:47" ht="191.25" outlineLevel="1">
      <c r="A22" s="120" t="s">
        <v>3256</v>
      </c>
      <c r="B22" s="122"/>
      <c r="C22" s="138" t="s">
        <v>3920</v>
      </c>
      <c r="D22" s="173" t="s">
        <v>125</v>
      </c>
      <c r="E22" s="176">
        <v>1</v>
      </c>
      <c r="F22" s="176"/>
      <c r="G22" s="176">
        <f t="shared" si="0"/>
        <v>0</v>
      </c>
      <c r="H22" s="214" t="s">
        <v>1522</v>
      </c>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row>
    <row r="23" spans="1:47" ht="191.25" outlineLevel="1">
      <c r="A23" s="120" t="s">
        <v>3260</v>
      </c>
      <c r="B23" s="122"/>
      <c r="C23" s="138" t="s">
        <v>3920</v>
      </c>
      <c r="D23" s="173" t="s">
        <v>125</v>
      </c>
      <c r="E23" s="176">
        <v>1</v>
      </c>
      <c r="F23" s="176"/>
      <c r="G23" s="176">
        <f t="shared" si="0"/>
        <v>0</v>
      </c>
      <c r="H23" s="214" t="s">
        <v>1522</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row>
    <row r="24" spans="1:47" outlineLevel="1">
      <c r="A24" s="120"/>
      <c r="B24" s="122"/>
      <c r="C24" s="138" t="s">
        <v>3921</v>
      </c>
      <c r="D24" s="173">
        <v>0</v>
      </c>
      <c r="E24" s="176"/>
      <c r="F24" s="176"/>
      <c r="G24" s="176">
        <f t="shared" si="0"/>
        <v>0</v>
      </c>
      <c r="H24" s="214">
        <v>0</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row>
    <row r="25" spans="1:47" ht="135" outlineLevel="1">
      <c r="A25" s="120" t="s">
        <v>3279</v>
      </c>
      <c r="B25" s="122"/>
      <c r="C25" s="138" t="s">
        <v>3922</v>
      </c>
      <c r="D25" s="173" t="s">
        <v>125</v>
      </c>
      <c r="E25" s="176">
        <v>1</v>
      </c>
      <c r="F25" s="176"/>
      <c r="G25" s="176">
        <f t="shared" si="0"/>
        <v>0</v>
      </c>
      <c r="H25" s="214" t="s">
        <v>1522</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row>
    <row r="26" spans="1:47" outlineLevel="1">
      <c r="A26" s="120"/>
      <c r="B26" s="122"/>
      <c r="C26" s="138" t="s">
        <v>3923</v>
      </c>
      <c r="D26" s="173">
        <v>0</v>
      </c>
      <c r="E26" s="176"/>
      <c r="F26" s="176"/>
      <c r="G26" s="176">
        <f t="shared" si="0"/>
        <v>0</v>
      </c>
      <c r="H26" s="214">
        <v>0</v>
      </c>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78.75" outlineLevel="1">
      <c r="A27" s="120" t="s">
        <v>3323</v>
      </c>
      <c r="B27" s="122"/>
      <c r="C27" s="138" t="s">
        <v>3924</v>
      </c>
      <c r="D27" s="173" t="s">
        <v>125</v>
      </c>
      <c r="E27" s="176">
        <v>1</v>
      </c>
      <c r="F27" s="176"/>
      <c r="G27" s="176">
        <f t="shared" si="0"/>
        <v>0</v>
      </c>
      <c r="H27" s="214" t="s">
        <v>1522</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191.25" outlineLevel="1">
      <c r="A28" s="120" t="s">
        <v>3328</v>
      </c>
      <c r="B28" s="122"/>
      <c r="C28" s="138" t="s">
        <v>3920</v>
      </c>
      <c r="D28" s="173" t="s">
        <v>125</v>
      </c>
      <c r="E28" s="176">
        <v>1</v>
      </c>
      <c r="F28" s="176"/>
      <c r="G28" s="176">
        <f t="shared" si="0"/>
        <v>0</v>
      </c>
      <c r="H28" s="214" t="s">
        <v>1522</v>
      </c>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67.5" outlineLevel="1">
      <c r="A29" s="120" t="s">
        <v>3333</v>
      </c>
      <c r="B29" s="122"/>
      <c r="C29" s="138" t="s">
        <v>3886</v>
      </c>
      <c r="D29" s="173" t="s">
        <v>125</v>
      </c>
      <c r="E29" s="176">
        <v>1</v>
      </c>
      <c r="F29" s="176"/>
      <c r="G29" s="176">
        <f t="shared" si="0"/>
        <v>0</v>
      </c>
      <c r="H29" s="214" t="s">
        <v>1522</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22.5" outlineLevel="1">
      <c r="A30" s="120" t="s">
        <v>3337</v>
      </c>
      <c r="B30" s="122"/>
      <c r="C30" s="138" t="s">
        <v>3925</v>
      </c>
      <c r="D30" s="173" t="s">
        <v>125</v>
      </c>
      <c r="E30" s="176">
        <v>1</v>
      </c>
      <c r="F30" s="176"/>
      <c r="G30" s="176">
        <f t="shared" si="0"/>
        <v>0</v>
      </c>
      <c r="H30" s="214" t="s">
        <v>1522</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row>
    <row r="31" spans="1:47" outlineLevel="1">
      <c r="A31" s="120" t="s">
        <v>3345</v>
      </c>
      <c r="B31" s="122"/>
      <c r="C31" s="138" t="s">
        <v>3926</v>
      </c>
      <c r="D31" s="173" t="s">
        <v>125</v>
      </c>
      <c r="E31" s="176">
        <v>1</v>
      </c>
      <c r="F31" s="176"/>
      <c r="G31" s="176">
        <f t="shared" si="0"/>
        <v>0</v>
      </c>
      <c r="H31" s="214" t="s">
        <v>1522</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180" outlineLevel="1">
      <c r="A32" s="120" t="s">
        <v>3430</v>
      </c>
      <c r="B32" s="122"/>
      <c r="C32" s="138" t="s">
        <v>3927</v>
      </c>
      <c r="D32" s="173" t="s">
        <v>125</v>
      </c>
      <c r="E32" s="176">
        <v>1</v>
      </c>
      <c r="F32" s="176"/>
      <c r="G32" s="176">
        <f t="shared" si="0"/>
        <v>0</v>
      </c>
      <c r="H32" s="214" t="s">
        <v>1522</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row>
    <row r="33" spans="1:47" ht="56.25" outlineLevel="1">
      <c r="A33" s="120" t="s">
        <v>3435</v>
      </c>
      <c r="B33" s="122"/>
      <c r="C33" s="138" t="s">
        <v>3887</v>
      </c>
      <c r="D33" s="173" t="s">
        <v>125</v>
      </c>
      <c r="E33" s="176">
        <v>1</v>
      </c>
      <c r="F33" s="176"/>
      <c r="G33" s="176">
        <f t="shared" si="0"/>
        <v>0</v>
      </c>
      <c r="H33" s="214" t="s">
        <v>1522</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row>
    <row r="34" spans="1:47" ht="191.25" outlineLevel="1">
      <c r="A34" s="120" t="s">
        <v>3437</v>
      </c>
      <c r="B34" s="122"/>
      <c r="C34" s="138" t="s">
        <v>3916</v>
      </c>
      <c r="D34" s="173" t="s">
        <v>125</v>
      </c>
      <c r="E34" s="176">
        <v>1</v>
      </c>
      <c r="F34" s="176"/>
      <c r="G34" s="176">
        <f t="shared" si="0"/>
        <v>0</v>
      </c>
      <c r="H34" s="214" t="s">
        <v>1522</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row>
    <row r="35" spans="1:47" ht="123.75" outlineLevel="1">
      <c r="A35" s="120" t="s">
        <v>3439</v>
      </c>
      <c r="B35" s="122"/>
      <c r="C35" s="138" t="s">
        <v>3928</v>
      </c>
      <c r="D35" s="173" t="s">
        <v>125</v>
      </c>
      <c r="E35" s="176">
        <v>1</v>
      </c>
      <c r="F35" s="176"/>
      <c r="G35" s="176">
        <f t="shared" si="0"/>
        <v>0</v>
      </c>
      <c r="H35" s="214" t="s">
        <v>1522</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row>
    <row r="36" spans="1:47" outlineLevel="1">
      <c r="A36" s="120"/>
      <c r="B36" s="122"/>
      <c r="C36" s="138" t="s">
        <v>3929</v>
      </c>
      <c r="D36" s="173">
        <v>0</v>
      </c>
      <c r="E36" s="176"/>
      <c r="F36" s="176"/>
      <c r="G36" s="176">
        <f t="shared" si="0"/>
        <v>0</v>
      </c>
      <c r="H36" s="214">
        <v>0</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row>
    <row r="37" spans="1:47" ht="67.5" outlineLevel="1">
      <c r="A37" s="120" t="s">
        <v>3730</v>
      </c>
      <c r="B37" s="122"/>
      <c r="C37" s="138" t="s">
        <v>3888</v>
      </c>
      <c r="D37" s="173" t="s">
        <v>125</v>
      </c>
      <c r="E37" s="176">
        <v>1</v>
      </c>
      <c r="F37" s="176"/>
      <c r="G37" s="176">
        <f t="shared" si="0"/>
        <v>0</v>
      </c>
      <c r="H37" s="214" t="s">
        <v>1522</v>
      </c>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row>
    <row r="38" spans="1:47" outlineLevel="1">
      <c r="A38" s="120" t="s">
        <v>3733</v>
      </c>
      <c r="B38" s="122"/>
      <c r="C38" s="138" t="s">
        <v>3889</v>
      </c>
      <c r="D38" s="173" t="s">
        <v>125</v>
      </c>
      <c r="E38" s="176">
        <v>1</v>
      </c>
      <c r="F38" s="176"/>
      <c r="G38" s="176">
        <f t="shared" si="0"/>
        <v>0</v>
      </c>
      <c r="H38" s="214">
        <v>0</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row>
    <row r="39" spans="1:47" ht="180" outlineLevel="1">
      <c r="A39" s="120" t="s">
        <v>3736</v>
      </c>
      <c r="B39" s="122"/>
      <c r="C39" s="138" t="s">
        <v>3930</v>
      </c>
      <c r="D39" s="173" t="s">
        <v>125</v>
      </c>
      <c r="E39" s="176">
        <v>1</v>
      </c>
      <c r="F39" s="176"/>
      <c r="G39" s="176">
        <f t="shared" si="0"/>
        <v>0</v>
      </c>
      <c r="H39" s="214" t="s">
        <v>1522</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ht="191.25" outlineLevel="1">
      <c r="A40" s="120" t="s">
        <v>3739</v>
      </c>
      <c r="B40" s="122"/>
      <c r="C40" s="138" t="s">
        <v>3931</v>
      </c>
      <c r="D40" s="173" t="s">
        <v>125</v>
      </c>
      <c r="E40" s="176">
        <v>1</v>
      </c>
      <c r="F40" s="176"/>
      <c r="G40" s="176">
        <f t="shared" si="0"/>
        <v>0</v>
      </c>
      <c r="H40" s="214" t="s">
        <v>1522</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191.25" outlineLevel="1">
      <c r="A41" s="120" t="s">
        <v>3742</v>
      </c>
      <c r="B41" s="122"/>
      <c r="C41" s="138" t="s">
        <v>3932</v>
      </c>
      <c r="D41" s="173" t="s">
        <v>125</v>
      </c>
      <c r="E41" s="176">
        <v>1</v>
      </c>
      <c r="F41" s="176"/>
      <c r="G41" s="176">
        <f t="shared" si="0"/>
        <v>0</v>
      </c>
      <c r="H41" s="214" t="s">
        <v>1522</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row>
    <row r="42" spans="1:47" ht="180" outlineLevel="1">
      <c r="A42" s="120" t="s">
        <v>3745</v>
      </c>
      <c r="B42" s="122"/>
      <c r="C42" s="138" t="s">
        <v>3933</v>
      </c>
      <c r="D42" s="173" t="s">
        <v>125</v>
      </c>
      <c r="E42" s="176">
        <v>1</v>
      </c>
      <c r="F42" s="176"/>
      <c r="G42" s="176">
        <f t="shared" si="0"/>
        <v>0</v>
      </c>
      <c r="H42" s="214" t="s">
        <v>1522</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row>
    <row r="43" spans="1:47" outlineLevel="1">
      <c r="A43" s="120" t="s">
        <v>3748</v>
      </c>
      <c r="B43" s="122"/>
      <c r="C43" s="138" t="s">
        <v>3890</v>
      </c>
      <c r="D43" s="173" t="s">
        <v>125</v>
      </c>
      <c r="E43" s="176">
        <v>1</v>
      </c>
      <c r="F43" s="176"/>
      <c r="G43" s="176">
        <f t="shared" si="0"/>
        <v>0</v>
      </c>
      <c r="H43" s="214">
        <v>0</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row>
    <row r="44" spans="1:47" ht="202.5" outlineLevel="1">
      <c r="A44" s="120" t="s">
        <v>3751</v>
      </c>
      <c r="B44" s="122"/>
      <c r="C44" s="138" t="s">
        <v>3934</v>
      </c>
      <c r="D44" s="173" t="s">
        <v>125</v>
      </c>
      <c r="E44" s="176">
        <v>1</v>
      </c>
      <c r="F44" s="176"/>
      <c r="G44" s="176">
        <f t="shared" si="0"/>
        <v>0</v>
      </c>
      <c r="H44" s="214" t="s">
        <v>1522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row>
    <row r="45" spans="1:47" ht="101.25" outlineLevel="1">
      <c r="A45" s="120" t="s">
        <v>3754</v>
      </c>
      <c r="B45" s="122"/>
      <c r="C45" s="138" t="s">
        <v>3891</v>
      </c>
      <c r="D45" s="173" t="s">
        <v>125</v>
      </c>
      <c r="E45" s="176">
        <v>1</v>
      </c>
      <c r="F45" s="176"/>
      <c r="G45" s="176">
        <f t="shared" si="0"/>
        <v>0</v>
      </c>
      <c r="H45" s="214" t="s">
        <v>1522</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row>
    <row r="46" spans="1:47" ht="202.5" outlineLevel="1">
      <c r="A46" s="120" t="s">
        <v>3757</v>
      </c>
      <c r="B46" s="122"/>
      <c r="C46" s="138" t="s">
        <v>3935</v>
      </c>
      <c r="D46" s="173" t="s">
        <v>125</v>
      </c>
      <c r="E46" s="176">
        <v>1</v>
      </c>
      <c r="F46" s="176"/>
      <c r="G46" s="176">
        <f t="shared" si="0"/>
        <v>0</v>
      </c>
      <c r="H46" s="214" t="s">
        <v>1522</v>
      </c>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row>
    <row r="47" spans="1:47" ht="123.75" outlineLevel="1">
      <c r="A47" s="120" t="s">
        <v>3760</v>
      </c>
      <c r="B47" s="122"/>
      <c r="C47" s="138" t="s">
        <v>3892</v>
      </c>
      <c r="D47" s="173" t="s">
        <v>125</v>
      </c>
      <c r="E47" s="176">
        <v>1</v>
      </c>
      <c r="F47" s="176"/>
      <c r="G47" s="176">
        <f t="shared" si="0"/>
        <v>0</v>
      </c>
      <c r="H47" s="214" t="s">
        <v>1522</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row>
    <row r="48" spans="1:47" ht="112.5" outlineLevel="1">
      <c r="A48" s="120" t="s">
        <v>57</v>
      </c>
      <c r="B48" s="122"/>
      <c r="C48" s="138" t="s">
        <v>3893</v>
      </c>
      <c r="D48" s="173" t="s">
        <v>125</v>
      </c>
      <c r="E48" s="176">
        <v>1</v>
      </c>
      <c r="F48" s="176"/>
      <c r="G48" s="176">
        <f t="shared" si="0"/>
        <v>0</v>
      </c>
      <c r="H48" s="214" t="s">
        <v>1522</v>
      </c>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row>
    <row r="49" spans="1:47" ht="56.25" outlineLevel="1">
      <c r="A49" s="120" t="s">
        <v>59</v>
      </c>
      <c r="B49" s="122"/>
      <c r="C49" s="138" t="s">
        <v>3936</v>
      </c>
      <c r="D49" s="173" t="s">
        <v>125</v>
      </c>
      <c r="E49" s="176">
        <v>1</v>
      </c>
      <c r="F49" s="176"/>
      <c r="G49" s="176">
        <f t="shared" si="0"/>
        <v>0</v>
      </c>
      <c r="H49" s="214" t="s">
        <v>1522</v>
      </c>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row>
    <row r="50" spans="1:47" ht="191.25" outlineLevel="1">
      <c r="A50" s="120" t="s">
        <v>61</v>
      </c>
      <c r="B50" s="122"/>
      <c r="C50" s="138" t="s">
        <v>3937</v>
      </c>
      <c r="D50" s="173" t="s">
        <v>125</v>
      </c>
      <c r="E50" s="176">
        <v>1</v>
      </c>
      <c r="F50" s="176"/>
      <c r="G50" s="176">
        <f t="shared" si="0"/>
        <v>0</v>
      </c>
      <c r="H50" s="214" t="s">
        <v>1522</v>
      </c>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row>
    <row r="51" spans="1:47" outlineLevel="1">
      <c r="A51" s="120" t="s">
        <v>3790</v>
      </c>
      <c r="B51" s="122"/>
      <c r="C51" s="138" t="s">
        <v>3938</v>
      </c>
      <c r="D51" s="173" t="s">
        <v>125</v>
      </c>
      <c r="E51" s="176">
        <v>1</v>
      </c>
      <c r="F51" s="176"/>
      <c r="G51" s="176">
        <f t="shared" si="0"/>
        <v>0</v>
      </c>
      <c r="H51" s="214" t="s">
        <v>1522</v>
      </c>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row>
    <row r="52" spans="1:47" outlineLevel="1">
      <c r="A52" s="120" t="s">
        <v>3793</v>
      </c>
      <c r="B52" s="122"/>
      <c r="C52" s="138" t="s">
        <v>3894</v>
      </c>
      <c r="D52" s="173" t="s">
        <v>125</v>
      </c>
      <c r="E52" s="176">
        <v>1</v>
      </c>
      <c r="F52" s="176"/>
      <c r="G52" s="176">
        <f t="shared" si="0"/>
        <v>0</v>
      </c>
      <c r="H52" s="214">
        <v>0</v>
      </c>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row>
    <row r="53" spans="1:47" ht="123.75" outlineLevel="1">
      <c r="A53" s="120" t="s">
        <v>3796</v>
      </c>
      <c r="B53" s="122"/>
      <c r="C53" s="138" t="s">
        <v>3895</v>
      </c>
      <c r="D53" s="173" t="s">
        <v>125</v>
      </c>
      <c r="E53" s="176">
        <v>1</v>
      </c>
      <c r="F53" s="176"/>
      <c r="G53" s="176">
        <f t="shared" si="0"/>
        <v>0</v>
      </c>
      <c r="H53" s="214" t="s">
        <v>1522</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row>
    <row r="54" spans="1:47" ht="191.25" outlineLevel="1">
      <c r="A54" s="120" t="s">
        <v>3799</v>
      </c>
      <c r="B54" s="122"/>
      <c r="C54" s="138" t="s">
        <v>3937</v>
      </c>
      <c r="D54" s="173" t="s">
        <v>125</v>
      </c>
      <c r="E54" s="176">
        <v>1</v>
      </c>
      <c r="F54" s="176"/>
      <c r="G54" s="176">
        <f t="shared" si="0"/>
        <v>0</v>
      </c>
      <c r="H54" s="214" t="s">
        <v>1522</v>
      </c>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row>
    <row r="55" spans="1:47" ht="56.25" outlineLevel="1">
      <c r="A55" s="120" t="s">
        <v>3802</v>
      </c>
      <c r="B55" s="122"/>
      <c r="C55" s="138" t="s">
        <v>3936</v>
      </c>
      <c r="D55" s="173" t="s">
        <v>125</v>
      </c>
      <c r="E55" s="176">
        <v>1</v>
      </c>
      <c r="F55" s="176"/>
      <c r="G55" s="176">
        <f t="shared" si="0"/>
        <v>0</v>
      </c>
      <c r="H55" s="214" t="s">
        <v>1522</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47" ht="135" outlineLevel="1">
      <c r="A56" s="120" t="s">
        <v>3819</v>
      </c>
      <c r="B56" s="122"/>
      <c r="C56" s="138" t="s">
        <v>3896</v>
      </c>
      <c r="D56" s="173" t="s">
        <v>125</v>
      </c>
      <c r="E56" s="176">
        <v>1</v>
      </c>
      <c r="F56" s="176"/>
      <c r="G56" s="176">
        <f t="shared" si="0"/>
        <v>0</v>
      </c>
      <c r="H56" s="214" t="s">
        <v>1522</v>
      </c>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47" ht="56.25" outlineLevel="1">
      <c r="A57" s="120" t="s">
        <v>3823</v>
      </c>
      <c r="B57" s="122"/>
      <c r="C57" s="138" t="s">
        <v>3936</v>
      </c>
      <c r="D57" s="173" t="s">
        <v>125</v>
      </c>
      <c r="E57" s="176">
        <v>1</v>
      </c>
      <c r="F57" s="176"/>
      <c r="G57" s="176">
        <f t="shared" si="0"/>
        <v>0</v>
      </c>
      <c r="H57" s="214" t="s">
        <v>1522</v>
      </c>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47" ht="90" outlineLevel="1">
      <c r="A58" s="120" t="s">
        <v>3826</v>
      </c>
      <c r="B58" s="122"/>
      <c r="C58" s="138" t="s">
        <v>3897</v>
      </c>
      <c r="D58" s="173" t="s">
        <v>125</v>
      </c>
      <c r="E58" s="176">
        <v>1</v>
      </c>
      <c r="F58" s="176"/>
      <c r="G58" s="176">
        <f t="shared" si="0"/>
        <v>0</v>
      </c>
      <c r="H58" s="214" t="s">
        <v>1522</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47" ht="112.5" outlineLevel="1">
      <c r="A59" s="120" t="s">
        <v>3831</v>
      </c>
      <c r="B59" s="122"/>
      <c r="C59" s="138" t="s">
        <v>3898</v>
      </c>
      <c r="D59" s="173" t="s">
        <v>125</v>
      </c>
      <c r="E59" s="176">
        <v>1</v>
      </c>
      <c r="F59" s="176"/>
      <c r="G59" s="176">
        <f t="shared" si="0"/>
        <v>0</v>
      </c>
      <c r="H59" s="214" t="s">
        <v>1522</v>
      </c>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47" ht="22.5" outlineLevel="1">
      <c r="A60" s="120" t="s">
        <v>3835</v>
      </c>
      <c r="B60" s="122"/>
      <c r="C60" s="138" t="s">
        <v>3939</v>
      </c>
      <c r="D60" s="173" t="s">
        <v>125</v>
      </c>
      <c r="E60" s="176">
        <v>1</v>
      </c>
      <c r="F60" s="176"/>
      <c r="G60" s="176">
        <f t="shared" si="0"/>
        <v>0</v>
      </c>
      <c r="H60" s="214" t="s">
        <v>1522</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47" ht="78.75" outlineLevel="1">
      <c r="A61" s="120" t="s">
        <v>3862</v>
      </c>
      <c r="B61" s="122"/>
      <c r="C61" s="138" t="s">
        <v>3940</v>
      </c>
      <c r="D61" s="173" t="s">
        <v>125</v>
      </c>
      <c r="E61" s="176">
        <v>1</v>
      </c>
      <c r="F61" s="176"/>
      <c r="G61" s="176">
        <f t="shared" si="0"/>
        <v>0</v>
      </c>
      <c r="H61" s="214" t="s">
        <v>1522</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47" ht="123.75" outlineLevel="1">
      <c r="A62" s="120" t="s">
        <v>3867</v>
      </c>
      <c r="B62" s="122"/>
      <c r="C62" s="138" t="s">
        <v>3895</v>
      </c>
      <c r="D62" s="173" t="s">
        <v>125</v>
      </c>
      <c r="E62" s="176">
        <v>1</v>
      </c>
      <c r="F62" s="176"/>
      <c r="G62" s="176">
        <f t="shared" si="0"/>
        <v>0</v>
      </c>
      <c r="H62" s="214" t="s">
        <v>1522</v>
      </c>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47" ht="191.25" outlineLevel="1">
      <c r="A63" s="120" t="s">
        <v>3872</v>
      </c>
      <c r="B63" s="122"/>
      <c r="C63" s="138" t="s">
        <v>3937</v>
      </c>
      <c r="D63" s="173" t="s">
        <v>125</v>
      </c>
      <c r="E63" s="176">
        <v>1</v>
      </c>
      <c r="F63" s="176"/>
      <c r="G63" s="176">
        <f t="shared" si="0"/>
        <v>0</v>
      </c>
      <c r="H63" s="214" t="s">
        <v>1522</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47" ht="56.25" outlineLevel="1">
      <c r="A64" s="120" t="s">
        <v>63</v>
      </c>
      <c r="B64" s="122"/>
      <c r="C64" s="138" t="s">
        <v>3936</v>
      </c>
      <c r="D64" s="173" t="s">
        <v>125</v>
      </c>
      <c r="E64" s="176">
        <v>1</v>
      </c>
      <c r="F64" s="176"/>
      <c r="G64" s="176">
        <f t="shared" si="0"/>
        <v>0</v>
      </c>
      <c r="H64" s="214" t="s">
        <v>1522</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ht="112.5" outlineLevel="1">
      <c r="A65" s="120" t="s">
        <v>65</v>
      </c>
      <c r="B65" s="122"/>
      <c r="C65" s="138" t="s">
        <v>3941</v>
      </c>
      <c r="D65" s="173" t="s">
        <v>125</v>
      </c>
      <c r="E65" s="176">
        <v>1</v>
      </c>
      <c r="F65" s="176"/>
      <c r="G65" s="176">
        <f t="shared" si="0"/>
        <v>0</v>
      </c>
      <c r="H65" s="214" t="s">
        <v>1522</v>
      </c>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ht="56.25" outlineLevel="1">
      <c r="A66" s="120" t="s">
        <v>67</v>
      </c>
      <c r="B66" s="122"/>
      <c r="C66" s="138" t="s">
        <v>3899</v>
      </c>
      <c r="D66" s="173" t="s">
        <v>125</v>
      </c>
      <c r="E66" s="176">
        <v>1</v>
      </c>
      <c r="F66" s="176"/>
      <c r="G66" s="176">
        <f t="shared" si="0"/>
        <v>0</v>
      </c>
      <c r="H66" s="214" t="s">
        <v>1522</v>
      </c>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191.25" outlineLevel="1">
      <c r="A67" s="120" t="s">
        <v>69</v>
      </c>
      <c r="B67" s="122"/>
      <c r="C67" s="138" t="s">
        <v>3916</v>
      </c>
      <c r="D67" s="173" t="s">
        <v>125</v>
      </c>
      <c r="E67" s="176">
        <v>1</v>
      </c>
      <c r="F67" s="176"/>
      <c r="G67" s="176">
        <f t="shared" si="0"/>
        <v>0</v>
      </c>
      <c r="H67" s="214" t="s">
        <v>1522</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ht="90" outlineLevel="1">
      <c r="A68" s="120" t="s">
        <v>3960</v>
      </c>
      <c r="B68" s="122"/>
      <c r="C68" s="138" t="s">
        <v>3942</v>
      </c>
      <c r="D68" s="173" t="s">
        <v>125</v>
      </c>
      <c r="E68" s="176">
        <v>1</v>
      </c>
      <c r="F68" s="176"/>
      <c r="G68" s="176">
        <f t="shared" ref="G68:G111" si="1">F68*E68</f>
        <v>0</v>
      </c>
      <c r="H68" s="214" t="s">
        <v>1522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112.5" outlineLevel="1">
      <c r="A69" s="120" t="s">
        <v>3961</v>
      </c>
      <c r="B69" s="122"/>
      <c r="C69" s="138" t="s">
        <v>3943</v>
      </c>
      <c r="D69" s="173" t="s">
        <v>125</v>
      </c>
      <c r="E69" s="176">
        <v>3</v>
      </c>
      <c r="F69" s="176"/>
      <c r="G69" s="176">
        <f t="shared" si="1"/>
        <v>0</v>
      </c>
      <c r="H69" s="214" t="s">
        <v>1522</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outlineLevel="1">
      <c r="A70" s="120"/>
      <c r="B70" s="122"/>
      <c r="C70" s="138" t="s">
        <v>3944</v>
      </c>
      <c r="D70" s="173">
        <v>0</v>
      </c>
      <c r="E70" s="176"/>
      <c r="F70" s="176"/>
      <c r="G70" s="176">
        <f t="shared" si="1"/>
        <v>0</v>
      </c>
      <c r="H70" s="214">
        <v>0</v>
      </c>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row>
    <row r="71" spans="1:47" ht="22.5" outlineLevel="1">
      <c r="A71" s="120" t="s">
        <v>3962</v>
      </c>
      <c r="B71" s="122"/>
      <c r="C71" s="138" t="s">
        <v>3945</v>
      </c>
      <c r="D71" s="173" t="s">
        <v>125</v>
      </c>
      <c r="E71" s="176">
        <v>1</v>
      </c>
      <c r="F71" s="176"/>
      <c r="G71" s="176">
        <f t="shared" si="1"/>
        <v>0</v>
      </c>
      <c r="H71" s="214" t="s">
        <v>1522</v>
      </c>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row>
    <row r="72" spans="1:47" ht="90" outlineLevel="1">
      <c r="A72" s="120" t="s">
        <v>3963</v>
      </c>
      <c r="B72" s="122"/>
      <c r="C72" s="138" t="s">
        <v>3900</v>
      </c>
      <c r="D72" s="173" t="s">
        <v>125</v>
      </c>
      <c r="E72" s="176">
        <v>1</v>
      </c>
      <c r="F72" s="176"/>
      <c r="G72" s="176">
        <f t="shared" si="1"/>
        <v>0</v>
      </c>
      <c r="H72" s="214" t="s">
        <v>1522</v>
      </c>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row>
    <row r="73" spans="1:47" ht="101.25" outlineLevel="1">
      <c r="A73" s="120" t="s">
        <v>3964</v>
      </c>
      <c r="B73" s="122"/>
      <c r="C73" s="138" t="s">
        <v>3946</v>
      </c>
      <c r="D73" s="173" t="s">
        <v>125</v>
      </c>
      <c r="E73" s="176">
        <v>1</v>
      </c>
      <c r="F73" s="176"/>
      <c r="G73" s="176">
        <f t="shared" si="1"/>
        <v>0</v>
      </c>
      <c r="H73" s="214" t="s">
        <v>1522</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row>
    <row r="74" spans="1:47" outlineLevel="1">
      <c r="A74" s="120"/>
      <c r="B74" s="122"/>
      <c r="C74" s="138" t="s">
        <v>3947</v>
      </c>
      <c r="D74" s="173">
        <v>0</v>
      </c>
      <c r="E74" s="176"/>
      <c r="F74" s="176"/>
      <c r="G74" s="176">
        <f t="shared" si="1"/>
        <v>0</v>
      </c>
      <c r="H74" s="214">
        <v>0</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row>
    <row r="75" spans="1:47" ht="123.75" outlineLevel="1">
      <c r="A75" s="120" t="s">
        <v>3965</v>
      </c>
      <c r="B75" s="122"/>
      <c r="C75" s="138" t="s">
        <v>3948</v>
      </c>
      <c r="D75" s="173" t="s">
        <v>125</v>
      </c>
      <c r="E75" s="176">
        <v>1</v>
      </c>
      <c r="F75" s="176"/>
      <c r="G75" s="176">
        <f t="shared" si="1"/>
        <v>0</v>
      </c>
      <c r="H75" s="214" t="s">
        <v>1522</v>
      </c>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row>
    <row r="76" spans="1:47" outlineLevel="1">
      <c r="A76" s="120"/>
      <c r="B76" s="122"/>
      <c r="C76" s="138" t="s">
        <v>3949</v>
      </c>
      <c r="D76" s="173">
        <v>0</v>
      </c>
      <c r="E76" s="176"/>
      <c r="F76" s="176"/>
      <c r="G76" s="176">
        <f t="shared" si="1"/>
        <v>0</v>
      </c>
      <c r="H76" s="214">
        <v>0</v>
      </c>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row>
    <row r="77" spans="1:47" outlineLevel="1">
      <c r="A77" s="120" t="s">
        <v>3966</v>
      </c>
      <c r="B77" s="122"/>
      <c r="C77" s="138" t="s">
        <v>3901</v>
      </c>
      <c r="D77" s="173" t="s">
        <v>125</v>
      </c>
      <c r="E77" s="176">
        <v>1</v>
      </c>
      <c r="F77" s="176"/>
      <c r="G77" s="176">
        <f t="shared" si="1"/>
        <v>0</v>
      </c>
      <c r="H77" s="214" t="s">
        <v>1522</v>
      </c>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row>
    <row r="78" spans="1:47" outlineLevel="1">
      <c r="A78" s="120"/>
      <c r="B78" s="122"/>
      <c r="C78" s="138" t="s">
        <v>3950</v>
      </c>
      <c r="D78" s="173">
        <v>0</v>
      </c>
      <c r="E78" s="176"/>
      <c r="F78" s="176"/>
      <c r="G78" s="176">
        <f t="shared" si="1"/>
        <v>0</v>
      </c>
      <c r="H78" s="214">
        <v>0</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ht="78.75" outlineLevel="1">
      <c r="A79" s="120" t="s">
        <v>3967</v>
      </c>
      <c r="B79" s="122"/>
      <c r="C79" s="138" t="s">
        <v>3902</v>
      </c>
      <c r="D79" s="173" t="s">
        <v>125</v>
      </c>
      <c r="E79" s="176">
        <v>1</v>
      </c>
      <c r="F79" s="176"/>
      <c r="G79" s="176">
        <f t="shared" si="1"/>
        <v>0</v>
      </c>
      <c r="H79" s="214" t="s">
        <v>1522</v>
      </c>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ht="67.5" outlineLevel="1">
      <c r="A80" s="120" t="s">
        <v>3968</v>
      </c>
      <c r="B80" s="122"/>
      <c r="C80" s="138" t="s">
        <v>3951</v>
      </c>
      <c r="D80" s="173" t="s">
        <v>125</v>
      </c>
      <c r="E80" s="176">
        <v>1</v>
      </c>
      <c r="F80" s="176"/>
      <c r="G80" s="176">
        <f t="shared" si="1"/>
        <v>0</v>
      </c>
      <c r="H80" s="214" t="s">
        <v>1522</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ht="22.5" outlineLevel="1">
      <c r="A81" s="120" t="s">
        <v>3969</v>
      </c>
      <c r="B81" s="122"/>
      <c r="C81" s="138" t="s">
        <v>3952</v>
      </c>
      <c r="D81" s="173" t="s">
        <v>125</v>
      </c>
      <c r="E81" s="176">
        <v>1</v>
      </c>
      <c r="F81" s="176"/>
      <c r="G81" s="176">
        <f t="shared" si="1"/>
        <v>0</v>
      </c>
      <c r="H81" s="214" t="s">
        <v>1522</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outlineLevel="1">
      <c r="A82" s="120" t="s">
        <v>3970</v>
      </c>
      <c r="B82" s="122"/>
      <c r="C82" s="138" t="s">
        <v>3903</v>
      </c>
      <c r="D82" s="173" t="s">
        <v>125</v>
      </c>
      <c r="E82" s="176">
        <v>1</v>
      </c>
      <c r="F82" s="176"/>
      <c r="G82" s="176">
        <f t="shared" si="1"/>
        <v>0</v>
      </c>
      <c r="H82" s="214" t="s">
        <v>1522</v>
      </c>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ht="56.25" outlineLevel="1">
      <c r="A83" s="120" t="s">
        <v>3971</v>
      </c>
      <c r="B83" s="122"/>
      <c r="C83" s="138" t="s">
        <v>3936</v>
      </c>
      <c r="D83" s="173" t="s">
        <v>125</v>
      </c>
      <c r="E83" s="176">
        <v>1</v>
      </c>
      <c r="F83" s="176"/>
      <c r="G83" s="176">
        <f t="shared" si="1"/>
        <v>0</v>
      </c>
      <c r="H83" s="214" t="s">
        <v>1522</v>
      </c>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ht="78.75" outlineLevel="1">
      <c r="A84" s="120" t="s">
        <v>3972</v>
      </c>
      <c r="B84" s="122"/>
      <c r="C84" s="138" t="s">
        <v>3904</v>
      </c>
      <c r="D84" s="173" t="s">
        <v>125</v>
      </c>
      <c r="E84" s="176">
        <v>1</v>
      </c>
      <c r="F84" s="176"/>
      <c r="G84" s="176">
        <f t="shared" si="1"/>
        <v>0</v>
      </c>
      <c r="H84" s="214" t="s">
        <v>1522</v>
      </c>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ht="56.25" outlineLevel="1">
      <c r="A85" s="120" t="s">
        <v>3973</v>
      </c>
      <c r="B85" s="122"/>
      <c r="C85" s="138" t="s">
        <v>3936</v>
      </c>
      <c r="D85" s="173" t="s">
        <v>125</v>
      </c>
      <c r="E85" s="176">
        <v>1</v>
      </c>
      <c r="F85" s="176"/>
      <c r="G85" s="176">
        <f t="shared" si="1"/>
        <v>0</v>
      </c>
      <c r="H85" s="214" t="s">
        <v>1522</v>
      </c>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ht="123.75" outlineLevel="1">
      <c r="A86" s="120" t="s">
        <v>3974</v>
      </c>
      <c r="B86" s="122"/>
      <c r="C86" s="138" t="s">
        <v>3953</v>
      </c>
      <c r="D86" s="173" t="s">
        <v>125</v>
      </c>
      <c r="E86" s="176">
        <v>1</v>
      </c>
      <c r="F86" s="176"/>
      <c r="G86" s="176">
        <f t="shared" si="1"/>
        <v>0</v>
      </c>
      <c r="H86" s="214" t="s">
        <v>1522</v>
      </c>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ht="56.25" outlineLevel="1">
      <c r="A87" s="120" t="s">
        <v>3975</v>
      </c>
      <c r="B87" s="122"/>
      <c r="C87" s="138" t="s">
        <v>3936</v>
      </c>
      <c r="D87" s="173" t="s">
        <v>125</v>
      </c>
      <c r="E87" s="176">
        <v>1</v>
      </c>
      <c r="F87" s="176"/>
      <c r="G87" s="176">
        <f t="shared" si="1"/>
        <v>0</v>
      </c>
      <c r="H87" s="214" t="s">
        <v>1522</v>
      </c>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outlineLevel="1">
      <c r="A88" s="120" t="s">
        <v>3976</v>
      </c>
      <c r="B88" s="122"/>
      <c r="C88" s="138" t="s">
        <v>3905</v>
      </c>
      <c r="D88" s="173" t="s">
        <v>125</v>
      </c>
      <c r="E88" s="176">
        <v>1</v>
      </c>
      <c r="F88" s="176"/>
      <c r="G88" s="176">
        <f t="shared" si="1"/>
        <v>0</v>
      </c>
      <c r="H88" s="214" t="s">
        <v>1522</v>
      </c>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row>
    <row r="89" spans="1:47" outlineLevel="1">
      <c r="A89" s="120" t="s">
        <v>3977</v>
      </c>
      <c r="B89" s="122"/>
      <c r="C89" s="138" t="s">
        <v>3906</v>
      </c>
      <c r="D89" s="173" t="s">
        <v>125</v>
      </c>
      <c r="E89" s="176">
        <v>1</v>
      </c>
      <c r="F89" s="176"/>
      <c r="G89" s="176">
        <f t="shared" si="1"/>
        <v>0</v>
      </c>
      <c r="H89" s="214" t="s">
        <v>1522</v>
      </c>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row>
    <row r="90" spans="1:47" outlineLevel="1">
      <c r="A90" s="120"/>
      <c r="B90" s="122"/>
      <c r="C90" s="138" t="s">
        <v>3954</v>
      </c>
      <c r="D90" s="173">
        <v>0</v>
      </c>
      <c r="E90" s="176"/>
      <c r="F90" s="176"/>
      <c r="G90" s="176">
        <f t="shared" si="1"/>
        <v>0</v>
      </c>
      <c r="H90" s="214">
        <v>0</v>
      </c>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row>
    <row r="91" spans="1:47" ht="78.75" outlineLevel="1">
      <c r="A91" s="120" t="s">
        <v>3978</v>
      </c>
      <c r="B91" s="122"/>
      <c r="C91" s="138" t="s">
        <v>3907</v>
      </c>
      <c r="D91" s="173" t="s">
        <v>125</v>
      </c>
      <c r="E91" s="176">
        <v>1</v>
      </c>
      <c r="F91" s="176"/>
      <c r="G91" s="176">
        <f t="shared" si="1"/>
        <v>0</v>
      </c>
      <c r="H91" s="214" t="s">
        <v>1522</v>
      </c>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row>
    <row r="92" spans="1:47" ht="67.5" outlineLevel="1">
      <c r="A92" s="120" t="s">
        <v>3979</v>
      </c>
      <c r="B92" s="122"/>
      <c r="C92" s="138" t="s">
        <v>3951</v>
      </c>
      <c r="D92" s="173" t="s">
        <v>125</v>
      </c>
      <c r="E92" s="176">
        <v>1</v>
      </c>
      <c r="F92" s="176"/>
      <c r="G92" s="176">
        <f t="shared" si="1"/>
        <v>0</v>
      </c>
      <c r="H92" s="214" t="s">
        <v>1522</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row>
    <row r="93" spans="1:47" ht="22.5" outlineLevel="1">
      <c r="A93" s="120" t="s">
        <v>3980</v>
      </c>
      <c r="B93" s="122"/>
      <c r="C93" s="138" t="s">
        <v>3952</v>
      </c>
      <c r="D93" s="173" t="s">
        <v>125</v>
      </c>
      <c r="E93" s="176">
        <v>1</v>
      </c>
      <c r="F93" s="176"/>
      <c r="G93" s="176">
        <f t="shared" si="1"/>
        <v>0</v>
      </c>
      <c r="H93" s="214" t="s">
        <v>1522</v>
      </c>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row>
    <row r="94" spans="1:47" outlineLevel="1">
      <c r="A94" s="120" t="s">
        <v>3981</v>
      </c>
      <c r="B94" s="122"/>
      <c r="C94" s="138" t="s">
        <v>3908</v>
      </c>
      <c r="D94" s="173" t="s">
        <v>125</v>
      </c>
      <c r="E94" s="176">
        <v>1</v>
      </c>
      <c r="F94" s="176"/>
      <c r="G94" s="176">
        <f t="shared" si="1"/>
        <v>0</v>
      </c>
      <c r="H94" s="214" t="s">
        <v>1522</v>
      </c>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row>
    <row r="95" spans="1:47" ht="56.25" outlineLevel="1">
      <c r="A95" s="120" t="s">
        <v>3982</v>
      </c>
      <c r="B95" s="122"/>
      <c r="C95" s="138" t="s">
        <v>3936</v>
      </c>
      <c r="D95" s="173" t="s">
        <v>125</v>
      </c>
      <c r="E95" s="176">
        <v>1</v>
      </c>
      <c r="F95" s="176"/>
      <c r="G95" s="176">
        <f t="shared" si="1"/>
        <v>0</v>
      </c>
      <c r="H95" s="214" t="s">
        <v>1522</v>
      </c>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row>
    <row r="96" spans="1:47" ht="123.75" outlineLevel="1">
      <c r="A96" s="120" t="s">
        <v>3983</v>
      </c>
      <c r="B96" s="122"/>
      <c r="C96" s="138" t="s">
        <v>3953</v>
      </c>
      <c r="D96" s="173" t="s">
        <v>125</v>
      </c>
      <c r="E96" s="176">
        <v>1</v>
      </c>
      <c r="F96" s="176"/>
      <c r="G96" s="176">
        <f t="shared" si="1"/>
        <v>0</v>
      </c>
      <c r="H96" s="214" t="s">
        <v>1522</v>
      </c>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row>
    <row r="97" spans="1:47" ht="56.25" outlineLevel="1">
      <c r="A97" s="120" t="s">
        <v>3984</v>
      </c>
      <c r="B97" s="122"/>
      <c r="C97" s="138" t="s">
        <v>3936</v>
      </c>
      <c r="D97" s="173" t="s">
        <v>125</v>
      </c>
      <c r="E97" s="176">
        <v>1</v>
      </c>
      <c r="F97" s="176"/>
      <c r="G97" s="176">
        <f t="shared" si="1"/>
        <v>0</v>
      </c>
      <c r="H97" s="214" t="s">
        <v>1522</v>
      </c>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row>
    <row r="98" spans="1:47" outlineLevel="1">
      <c r="A98" s="120" t="s">
        <v>3985</v>
      </c>
      <c r="B98" s="122"/>
      <c r="C98" s="138" t="s">
        <v>3905</v>
      </c>
      <c r="D98" s="173" t="s">
        <v>125</v>
      </c>
      <c r="E98" s="176">
        <v>1</v>
      </c>
      <c r="F98" s="176"/>
      <c r="G98" s="176">
        <f t="shared" si="1"/>
        <v>0</v>
      </c>
      <c r="H98" s="214" t="s">
        <v>1522</v>
      </c>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row>
    <row r="99" spans="1:47" outlineLevel="1">
      <c r="A99" s="120"/>
      <c r="B99" s="122"/>
      <c r="C99" s="138" t="s">
        <v>3955</v>
      </c>
      <c r="D99" s="173">
        <v>0</v>
      </c>
      <c r="E99" s="176"/>
      <c r="F99" s="176"/>
      <c r="G99" s="176">
        <f t="shared" si="1"/>
        <v>0</v>
      </c>
      <c r="H99" s="214">
        <v>0</v>
      </c>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row>
    <row r="100" spans="1:47" ht="78.75" outlineLevel="1">
      <c r="A100" s="120" t="s">
        <v>3986</v>
      </c>
      <c r="B100" s="122"/>
      <c r="C100" s="138" t="s">
        <v>3909</v>
      </c>
      <c r="D100" s="173" t="s">
        <v>125</v>
      </c>
      <c r="E100" s="176">
        <v>1</v>
      </c>
      <c r="F100" s="176"/>
      <c r="G100" s="176">
        <f t="shared" si="1"/>
        <v>0</v>
      </c>
      <c r="H100" s="214" t="s">
        <v>1522</v>
      </c>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row>
    <row r="101" spans="1:47" ht="67.5" outlineLevel="1">
      <c r="A101" s="120" t="s">
        <v>3987</v>
      </c>
      <c r="B101" s="122"/>
      <c r="C101" s="138" t="s">
        <v>3951</v>
      </c>
      <c r="D101" s="173" t="s">
        <v>125</v>
      </c>
      <c r="E101" s="176">
        <v>1</v>
      </c>
      <c r="F101" s="176"/>
      <c r="G101" s="176">
        <f t="shared" si="1"/>
        <v>0</v>
      </c>
      <c r="H101" s="214" t="s">
        <v>1522</v>
      </c>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row>
    <row r="102" spans="1:47" ht="22.5" outlineLevel="1">
      <c r="A102" s="120" t="s">
        <v>3988</v>
      </c>
      <c r="B102" s="122"/>
      <c r="C102" s="138" t="s">
        <v>3952</v>
      </c>
      <c r="D102" s="173" t="s">
        <v>125</v>
      </c>
      <c r="E102" s="176">
        <v>1</v>
      </c>
      <c r="F102" s="176"/>
      <c r="G102" s="176">
        <f t="shared" si="1"/>
        <v>0</v>
      </c>
      <c r="H102" s="214" t="s">
        <v>1522</v>
      </c>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row>
    <row r="103" spans="1:47" outlineLevel="1">
      <c r="A103" s="120" t="s">
        <v>3989</v>
      </c>
      <c r="B103" s="122"/>
      <c r="C103" s="138" t="s">
        <v>3910</v>
      </c>
      <c r="D103" s="173" t="s">
        <v>125</v>
      </c>
      <c r="E103" s="176">
        <v>1</v>
      </c>
      <c r="F103" s="176"/>
      <c r="G103" s="176">
        <f t="shared" si="1"/>
        <v>0</v>
      </c>
      <c r="H103" s="214" t="s">
        <v>1522</v>
      </c>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row>
    <row r="104" spans="1:47" ht="56.25" outlineLevel="1">
      <c r="A104" s="120" t="s">
        <v>3990</v>
      </c>
      <c r="B104" s="122"/>
      <c r="C104" s="138" t="s">
        <v>3936</v>
      </c>
      <c r="D104" s="173" t="s">
        <v>125</v>
      </c>
      <c r="E104" s="176">
        <v>1</v>
      </c>
      <c r="F104" s="176"/>
      <c r="G104" s="176">
        <f t="shared" si="1"/>
        <v>0</v>
      </c>
      <c r="H104" s="214" t="s">
        <v>1522</v>
      </c>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row>
    <row r="105" spans="1:47" ht="123.75" outlineLevel="1">
      <c r="A105" s="120" t="s">
        <v>3991</v>
      </c>
      <c r="B105" s="122"/>
      <c r="C105" s="138" t="s">
        <v>3953</v>
      </c>
      <c r="D105" s="173" t="s">
        <v>125</v>
      </c>
      <c r="E105" s="176">
        <v>1</v>
      </c>
      <c r="F105" s="176"/>
      <c r="G105" s="176">
        <f t="shared" si="1"/>
        <v>0</v>
      </c>
      <c r="H105" s="214" t="s">
        <v>1522</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row>
    <row r="106" spans="1:47" ht="56.25" outlineLevel="1">
      <c r="A106" s="120" t="s">
        <v>3992</v>
      </c>
      <c r="B106" s="122"/>
      <c r="C106" s="138" t="s">
        <v>3936</v>
      </c>
      <c r="D106" s="173" t="s">
        <v>125</v>
      </c>
      <c r="E106" s="176">
        <v>1</v>
      </c>
      <c r="F106" s="176"/>
      <c r="G106" s="176">
        <f t="shared" si="1"/>
        <v>0</v>
      </c>
      <c r="H106" s="214" t="s">
        <v>1522</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row>
    <row r="107" spans="1:47" outlineLevel="1">
      <c r="A107" s="120" t="s">
        <v>3993</v>
      </c>
      <c r="B107" s="122"/>
      <c r="C107" s="138" t="s">
        <v>3905</v>
      </c>
      <c r="D107" s="173" t="s">
        <v>125</v>
      </c>
      <c r="E107" s="176">
        <v>1</v>
      </c>
      <c r="F107" s="176"/>
      <c r="G107" s="176">
        <f t="shared" si="1"/>
        <v>0</v>
      </c>
      <c r="H107" s="214" t="s">
        <v>1522</v>
      </c>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row>
    <row r="108" spans="1:47" ht="112.5" outlineLevel="1">
      <c r="A108" s="120" t="s">
        <v>3994</v>
      </c>
      <c r="B108" s="122"/>
      <c r="C108" s="138" t="s">
        <v>3956</v>
      </c>
      <c r="D108" s="173" t="s">
        <v>125</v>
      </c>
      <c r="E108" s="176">
        <v>1</v>
      </c>
      <c r="F108" s="176"/>
      <c r="G108" s="176">
        <f t="shared" si="1"/>
        <v>0</v>
      </c>
      <c r="H108" s="214" t="s">
        <v>1522</v>
      </c>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row>
    <row r="109" spans="1:47" ht="135" outlineLevel="1">
      <c r="A109" s="120" t="s">
        <v>3995</v>
      </c>
      <c r="B109" s="122"/>
      <c r="C109" s="138" t="s">
        <v>3957</v>
      </c>
      <c r="D109" s="173" t="s">
        <v>125</v>
      </c>
      <c r="E109" s="176">
        <v>1</v>
      </c>
      <c r="F109" s="176"/>
      <c r="G109" s="176">
        <f t="shared" si="1"/>
        <v>0</v>
      </c>
      <c r="H109" s="214" t="s">
        <v>1522</v>
      </c>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row>
    <row r="110" spans="1:47" outlineLevel="1">
      <c r="A110" s="120" t="s">
        <v>3996</v>
      </c>
      <c r="B110" s="122"/>
      <c r="C110" s="138" t="s">
        <v>3958</v>
      </c>
      <c r="D110" s="173" t="s">
        <v>125</v>
      </c>
      <c r="E110" s="176">
        <v>1</v>
      </c>
      <c r="F110" s="176"/>
      <c r="G110" s="176">
        <f t="shared" si="1"/>
        <v>0</v>
      </c>
      <c r="H110" s="214" t="s">
        <v>1522</v>
      </c>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row>
    <row r="111" spans="1:47" outlineLevel="1">
      <c r="A111" s="131" t="s">
        <v>3997</v>
      </c>
      <c r="B111" s="132"/>
      <c r="C111" s="183" t="s">
        <v>3959</v>
      </c>
      <c r="D111" s="175" t="s">
        <v>125</v>
      </c>
      <c r="E111" s="178">
        <v>1</v>
      </c>
      <c r="F111" s="178"/>
      <c r="G111" s="178">
        <f t="shared" si="1"/>
        <v>0</v>
      </c>
      <c r="H111" s="264" t="s">
        <v>1522</v>
      </c>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row>
    <row r="112" spans="1:47">
      <c r="C112" s="144"/>
      <c r="D112" s="9"/>
      <c r="E112" s="151"/>
      <c r="F112" s="6"/>
      <c r="G112" s="6"/>
      <c r="H112" s="9"/>
    </row>
    <row r="113" spans="1:18">
      <c r="A113" s="134"/>
      <c r="B113" s="135" t="s">
        <v>27</v>
      </c>
      <c r="C113" s="145" t="s">
        <v>186</v>
      </c>
      <c r="D113" s="161"/>
      <c r="E113" s="152"/>
      <c r="F113" s="136"/>
      <c r="G113" s="137">
        <f>G8</f>
        <v>0</v>
      </c>
      <c r="H113" s="9"/>
      <c r="P113" t="e">
        <f>SUMIF(#REF!,#REF!,G7:G111)</f>
        <v>#REF!</v>
      </c>
      <c r="Q113" t="e">
        <f>SUMIF(#REF!,#REF!,G7:G111)</f>
        <v>#REF!</v>
      </c>
      <c r="R113" t="s">
        <v>1414</v>
      </c>
    </row>
  </sheetData>
  <sheetProtection password="CCE1" sheet="1" objects="1" scenarios="1"/>
  <protectedRanges>
    <protectedRange sqref="F9:F111"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26.xml><?xml version="1.0" encoding="utf-8"?>
<worksheet xmlns="http://schemas.openxmlformats.org/spreadsheetml/2006/main" xmlns:r="http://schemas.openxmlformats.org/officeDocument/2006/relationships">
  <dimension ref="A1:R4986"/>
  <sheetViews>
    <sheetView view="pageBreakPreview" zoomScale="60" zoomScaleNormal="100" workbookViewId="0">
      <selection activeCell="O57" sqref="O57"/>
    </sheetView>
  </sheetViews>
  <sheetFormatPr defaultRowHeight="12.75"/>
  <cols>
    <col min="1" max="1" width="4.28515625" style="281" customWidth="1"/>
    <col min="2" max="2" width="14.42578125" style="288" customWidth="1"/>
    <col min="3" max="3" width="63.7109375" style="288" customWidth="1"/>
    <col min="4" max="4" width="4.5703125" style="281" customWidth="1"/>
    <col min="5" max="5" width="10.5703125" style="281" customWidth="1"/>
    <col min="6" max="6" width="9.85546875" style="281" customWidth="1"/>
    <col min="7" max="7" width="16.42578125" style="281" customWidth="1"/>
    <col min="8" max="8" width="10" style="280" customWidth="1"/>
    <col min="9" max="9" width="13.140625" style="281" customWidth="1"/>
    <col min="10" max="16384" width="9.140625" style="281"/>
  </cols>
  <sheetData>
    <row r="1" spans="1:16" ht="16.5" thickBot="1">
      <c r="A1" s="397" t="s">
        <v>4113</v>
      </c>
      <c r="B1" s="397"/>
      <c r="C1" s="397"/>
      <c r="D1" s="397"/>
      <c r="E1" s="397"/>
      <c r="F1" s="397"/>
      <c r="G1" s="397"/>
    </row>
    <row r="2" spans="1:16" ht="13.5" thickTop="1">
      <c r="A2" s="282" t="s">
        <v>107</v>
      </c>
      <c r="B2" s="283"/>
      <c r="C2" s="429" t="s">
        <v>1415</v>
      </c>
      <c r="D2" s="430"/>
      <c r="E2" s="430"/>
      <c r="F2" s="430"/>
      <c r="G2" s="431"/>
    </row>
    <row r="3" spans="1:16">
      <c r="A3" s="284" t="s">
        <v>7</v>
      </c>
      <c r="B3" s="285"/>
      <c r="C3" s="432" t="s">
        <v>3998</v>
      </c>
      <c r="D3" s="433"/>
      <c r="E3" s="433"/>
      <c r="F3" s="433"/>
      <c r="G3" s="434"/>
    </row>
    <row r="4" spans="1:16" ht="13.5" thickBot="1">
      <c r="A4" s="286" t="s">
        <v>8</v>
      </c>
      <c r="B4" s="287"/>
      <c r="C4" s="435" t="s">
        <v>3999</v>
      </c>
      <c r="D4" s="436"/>
      <c r="E4" s="436"/>
      <c r="F4" s="436"/>
      <c r="G4" s="437"/>
    </row>
    <row r="5" spans="1:16" ht="14.25" thickTop="1" thickBot="1">
      <c r="C5" s="289"/>
      <c r="D5" s="280"/>
    </row>
    <row r="6" spans="1:16" ht="39" thickBot="1">
      <c r="A6" s="290" t="s">
        <v>114</v>
      </c>
      <c r="B6" s="291" t="s">
        <v>115</v>
      </c>
      <c r="C6" s="292" t="s">
        <v>116</v>
      </c>
      <c r="D6" s="293" t="s">
        <v>117</v>
      </c>
      <c r="E6" s="293" t="s">
        <v>118</v>
      </c>
      <c r="F6" s="294" t="s">
        <v>4000</v>
      </c>
      <c r="G6" s="295" t="s">
        <v>4001</v>
      </c>
      <c r="H6" s="296" t="s">
        <v>120</v>
      </c>
    </row>
    <row r="7" spans="1:16">
      <c r="A7" s="297"/>
      <c r="B7" s="298" t="s">
        <v>4002</v>
      </c>
      <c r="C7" s="438" t="s">
        <v>4003</v>
      </c>
      <c r="D7" s="439"/>
      <c r="E7" s="439"/>
      <c r="F7" s="439"/>
      <c r="G7" s="440"/>
      <c r="H7" s="299"/>
    </row>
    <row r="8" spans="1:16">
      <c r="A8" s="300" t="s">
        <v>121</v>
      </c>
      <c r="B8" s="301" t="s">
        <v>105</v>
      </c>
      <c r="C8" s="302" t="s">
        <v>25</v>
      </c>
      <c r="D8" s="303"/>
      <c r="E8" s="304"/>
      <c r="F8" s="305"/>
      <c r="G8" s="306">
        <f>G11+G12+G14+G17+G20+G24+G28</f>
        <v>0</v>
      </c>
      <c r="H8" s="307"/>
    </row>
    <row r="9" spans="1:16">
      <c r="A9" s="308"/>
      <c r="B9" s="426" t="s">
        <v>4004</v>
      </c>
      <c r="C9" s="427"/>
      <c r="D9" s="427"/>
      <c r="E9" s="427"/>
      <c r="F9" s="427"/>
      <c r="G9" s="428"/>
      <c r="H9" s="309"/>
      <c r="I9" s="119"/>
      <c r="J9" s="119"/>
      <c r="K9" s="119"/>
      <c r="L9" s="119"/>
      <c r="M9" s="119"/>
      <c r="N9" s="119"/>
      <c r="O9" s="119"/>
      <c r="P9" s="119"/>
    </row>
    <row r="10" spans="1:16">
      <c r="A10" s="308"/>
      <c r="B10" s="422" t="s">
        <v>4005</v>
      </c>
      <c r="C10" s="423"/>
      <c r="D10" s="423"/>
      <c r="E10" s="423"/>
      <c r="F10" s="423"/>
      <c r="G10" s="424"/>
      <c r="H10" s="309"/>
      <c r="I10" s="119"/>
      <c r="J10" s="119"/>
      <c r="K10" s="119"/>
      <c r="L10" s="119"/>
      <c r="M10" s="119"/>
      <c r="N10" s="119"/>
      <c r="O10" s="119"/>
      <c r="P10" s="119"/>
    </row>
    <row r="11" spans="1:16" ht="22.5">
      <c r="A11" s="310">
        <v>1</v>
      </c>
      <c r="B11" s="122" t="s">
        <v>4006</v>
      </c>
      <c r="C11" s="138" t="s">
        <v>4007</v>
      </c>
      <c r="D11" s="173" t="s">
        <v>4008</v>
      </c>
      <c r="E11" s="311">
        <v>1</v>
      </c>
      <c r="F11" s="340"/>
      <c r="G11" s="312">
        <f>E11*F11</f>
        <v>0</v>
      </c>
      <c r="H11" s="313" t="s">
        <v>1523</v>
      </c>
      <c r="I11" s="119"/>
      <c r="J11" s="119"/>
      <c r="K11" s="119"/>
      <c r="L11" s="119"/>
      <c r="M11" s="119"/>
      <c r="N11" s="119"/>
      <c r="O11" s="119"/>
      <c r="P11" s="119"/>
    </row>
    <row r="12" spans="1:16" ht="22.5">
      <c r="A12" s="314">
        <v>2</v>
      </c>
      <c r="B12" s="122"/>
      <c r="C12" s="138" t="s">
        <v>4009</v>
      </c>
      <c r="D12" s="173" t="s">
        <v>4008</v>
      </c>
      <c r="E12" s="311">
        <v>1</v>
      </c>
      <c r="F12" s="340"/>
      <c r="G12" s="312">
        <f>E12*F12</f>
        <v>0</v>
      </c>
      <c r="H12" s="313" t="s">
        <v>1522</v>
      </c>
      <c r="I12" s="119"/>
      <c r="J12" s="119"/>
      <c r="K12" s="119"/>
      <c r="L12" s="119"/>
      <c r="M12" s="119"/>
      <c r="N12" s="119"/>
      <c r="O12" s="119"/>
      <c r="P12" s="119"/>
    </row>
    <row r="13" spans="1:16">
      <c r="A13" s="308"/>
      <c r="B13" s="422" t="s">
        <v>4010</v>
      </c>
      <c r="C13" s="423"/>
      <c r="D13" s="423"/>
      <c r="E13" s="423"/>
      <c r="F13" s="423"/>
      <c r="G13" s="424"/>
      <c r="H13" s="309"/>
      <c r="I13" s="119"/>
      <c r="J13" s="119"/>
      <c r="K13" s="119"/>
      <c r="L13" s="119"/>
      <c r="M13" s="119"/>
      <c r="N13" s="119"/>
      <c r="O13" s="119"/>
      <c r="P13" s="119"/>
    </row>
    <row r="14" spans="1:16">
      <c r="A14" s="310">
        <v>3</v>
      </c>
      <c r="B14" s="122" t="s">
        <v>4011</v>
      </c>
      <c r="C14" s="138" t="s">
        <v>4012</v>
      </c>
      <c r="D14" s="173" t="s">
        <v>4008</v>
      </c>
      <c r="E14" s="311">
        <v>1</v>
      </c>
      <c r="F14" s="340"/>
      <c r="G14" s="312">
        <f>E14*F14</f>
        <v>0</v>
      </c>
      <c r="H14" s="313" t="s">
        <v>1523</v>
      </c>
      <c r="I14" s="119"/>
      <c r="J14" s="119"/>
      <c r="K14" s="119"/>
      <c r="L14" s="119"/>
      <c r="M14" s="119"/>
      <c r="N14" s="119"/>
      <c r="O14" s="119"/>
      <c r="P14" s="119"/>
    </row>
    <row r="15" spans="1:16">
      <c r="A15" s="308"/>
      <c r="B15" s="315"/>
      <c r="C15" s="425" t="s">
        <v>4013</v>
      </c>
      <c r="D15" s="423"/>
      <c r="E15" s="423"/>
      <c r="F15" s="423"/>
      <c r="G15" s="424"/>
      <c r="H15" s="309"/>
      <c r="I15" s="119"/>
      <c r="J15" s="119"/>
      <c r="K15" s="119"/>
      <c r="L15" s="119"/>
      <c r="M15" s="119"/>
      <c r="N15" s="119"/>
      <c r="O15" s="119"/>
      <c r="P15" s="119"/>
    </row>
    <row r="16" spans="1:16">
      <c r="A16" s="308"/>
      <c r="B16" s="422" t="s">
        <v>4010</v>
      </c>
      <c r="C16" s="423"/>
      <c r="D16" s="423"/>
      <c r="E16" s="423"/>
      <c r="F16" s="423"/>
      <c r="G16" s="424"/>
      <c r="H16" s="309"/>
      <c r="I16" s="119"/>
      <c r="J16" s="119"/>
      <c r="K16" s="119"/>
      <c r="L16" s="119"/>
      <c r="M16" s="119"/>
      <c r="N16" s="119"/>
      <c r="O16" s="119"/>
      <c r="P16" s="119"/>
    </row>
    <row r="17" spans="1:16">
      <c r="A17" s="310">
        <v>4</v>
      </c>
      <c r="B17" s="122" t="s">
        <v>4014</v>
      </c>
      <c r="C17" s="138" t="s">
        <v>4015</v>
      </c>
      <c r="D17" s="173" t="s">
        <v>4008</v>
      </c>
      <c r="E17" s="311">
        <v>1</v>
      </c>
      <c r="F17" s="340"/>
      <c r="G17" s="312">
        <f>E17*F17</f>
        <v>0</v>
      </c>
      <c r="H17" s="313" t="s">
        <v>1523</v>
      </c>
      <c r="I17" s="119"/>
      <c r="J17" s="119"/>
      <c r="K17" s="119"/>
      <c r="L17" s="119"/>
      <c r="M17" s="119"/>
      <c r="N17" s="119"/>
      <c r="O17" s="119"/>
      <c r="P17" s="119"/>
    </row>
    <row r="18" spans="1:16">
      <c r="A18" s="308"/>
      <c r="B18" s="315"/>
      <c r="C18" s="425" t="s">
        <v>4016</v>
      </c>
      <c r="D18" s="423"/>
      <c r="E18" s="423"/>
      <c r="F18" s="423"/>
      <c r="G18" s="424"/>
      <c r="H18" s="309"/>
      <c r="I18" s="119"/>
      <c r="J18" s="119"/>
      <c r="K18" s="119"/>
      <c r="L18" s="119"/>
      <c r="M18" s="119"/>
      <c r="N18" s="119"/>
      <c r="O18" s="119"/>
      <c r="P18" s="119"/>
    </row>
    <row r="19" spans="1:16">
      <c r="A19" s="308"/>
      <c r="B19" s="422" t="s">
        <v>4010</v>
      </c>
      <c r="C19" s="423"/>
      <c r="D19" s="423"/>
      <c r="E19" s="423"/>
      <c r="F19" s="423"/>
      <c r="G19" s="424"/>
      <c r="H19" s="309"/>
      <c r="I19" s="119"/>
      <c r="J19" s="119"/>
      <c r="K19" s="119"/>
      <c r="L19" s="119"/>
      <c r="M19" s="119"/>
      <c r="N19" s="119"/>
      <c r="O19" s="119"/>
      <c r="P19" s="119"/>
    </row>
    <row r="20" spans="1:16">
      <c r="A20" s="310">
        <v>5</v>
      </c>
      <c r="B20" s="122" t="s">
        <v>4017</v>
      </c>
      <c r="C20" s="138" t="s">
        <v>4018</v>
      </c>
      <c r="D20" s="173" t="s">
        <v>4008</v>
      </c>
      <c r="E20" s="311">
        <v>1</v>
      </c>
      <c r="F20" s="340"/>
      <c r="G20" s="312">
        <f>E20*F20</f>
        <v>0</v>
      </c>
      <c r="H20" s="313" t="s">
        <v>1523</v>
      </c>
      <c r="I20" s="119"/>
      <c r="J20" s="119"/>
      <c r="K20" s="119"/>
      <c r="L20" s="119"/>
      <c r="M20" s="119"/>
      <c r="N20" s="119"/>
      <c r="O20" s="119"/>
      <c r="P20" s="119"/>
    </row>
    <row r="21" spans="1:16">
      <c r="A21" s="308"/>
      <c r="B21" s="315"/>
      <c r="C21" s="425" t="s">
        <v>4019</v>
      </c>
      <c r="D21" s="423"/>
      <c r="E21" s="423"/>
      <c r="F21" s="423"/>
      <c r="G21" s="424"/>
      <c r="H21" s="309"/>
      <c r="I21" s="119"/>
      <c r="J21" s="119"/>
      <c r="K21" s="119"/>
      <c r="L21" s="119"/>
      <c r="M21" s="119"/>
      <c r="N21" s="119"/>
      <c r="O21" s="119"/>
      <c r="P21" s="119"/>
    </row>
    <row r="22" spans="1:16">
      <c r="A22" s="308"/>
      <c r="B22" s="422" t="s">
        <v>4020</v>
      </c>
      <c r="C22" s="423"/>
      <c r="D22" s="423"/>
      <c r="E22" s="423"/>
      <c r="F22" s="423"/>
      <c r="G22" s="424"/>
      <c r="H22" s="309"/>
      <c r="I22" s="119"/>
      <c r="J22" s="119"/>
      <c r="K22" s="119"/>
      <c r="L22" s="119"/>
      <c r="M22" s="119"/>
      <c r="N22" s="119"/>
      <c r="O22" s="119"/>
      <c r="P22" s="119"/>
    </row>
    <row r="23" spans="1:16">
      <c r="A23" s="308"/>
      <c r="B23" s="422" t="s">
        <v>4021</v>
      </c>
      <c r="C23" s="423"/>
      <c r="D23" s="423"/>
      <c r="E23" s="423"/>
      <c r="F23" s="423"/>
      <c r="G23" s="424"/>
      <c r="H23" s="309"/>
      <c r="I23" s="119"/>
      <c r="J23" s="119"/>
      <c r="K23" s="119"/>
      <c r="L23" s="119"/>
      <c r="M23" s="119"/>
      <c r="N23" s="119"/>
      <c r="O23" s="119"/>
      <c r="P23" s="119"/>
    </row>
    <row r="24" spans="1:16">
      <c r="A24" s="310">
        <v>6</v>
      </c>
      <c r="B24" s="122" t="s">
        <v>4022</v>
      </c>
      <c r="C24" s="138" t="s">
        <v>4023</v>
      </c>
      <c r="D24" s="173" t="s">
        <v>4008</v>
      </c>
      <c r="E24" s="311">
        <v>1</v>
      </c>
      <c r="F24" s="340"/>
      <c r="G24" s="312">
        <f>E24*F24</f>
        <v>0</v>
      </c>
      <c r="H24" s="313" t="s">
        <v>1523</v>
      </c>
      <c r="I24" s="119"/>
      <c r="J24" s="119"/>
      <c r="K24" s="119"/>
      <c r="L24" s="119"/>
      <c r="M24" s="119"/>
      <c r="N24" s="119"/>
      <c r="O24" s="119"/>
      <c r="P24" s="119"/>
    </row>
    <row r="25" spans="1:16">
      <c r="A25" s="308"/>
      <c r="B25" s="315"/>
      <c r="C25" s="425" t="s">
        <v>4021</v>
      </c>
      <c r="D25" s="423"/>
      <c r="E25" s="423"/>
      <c r="F25" s="423"/>
      <c r="G25" s="424"/>
      <c r="H25" s="309"/>
      <c r="I25" s="119"/>
      <c r="J25" s="119"/>
      <c r="K25" s="119"/>
      <c r="L25" s="119"/>
      <c r="M25" s="119"/>
      <c r="N25" s="119"/>
      <c r="O25" s="119"/>
      <c r="P25" s="119"/>
    </row>
    <row r="26" spans="1:16">
      <c r="A26" s="308"/>
      <c r="B26" s="422" t="s">
        <v>4024</v>
      </c>
      <c r="C26" s="423"/>
      <c r="D26" s="423"/>
      <c r="E26" s="423"/>
      <c r="F26" s="423"/>
      <c r="G26" s="424"/>
      <c r="H26" s="309"/>
      <c r="I26" s="119"/>
      <c r="J26" s="119"/>
      <c r="K26" s="119"/>
      <c r="L26" s="119"/>
      <c r="M26" s="119"/>
      <c r="N26" s="119"/>
      <c r="O26" s="119"/>
      <c r="P26" s="119"/>
    </row>
    <row r="27" spans="1:16">
      <c r="A27" s="308"/>
      <c r="B27" s="422" t="s">
        <v>4025</v>
      </c>
      <c r="C27" s="423"/>
      <c r="D27" s="423"/>
      <c r="E27" s="423"/>
      <c r="F27" s="423"/>
      <c r="G27" s="424"/>
      <c r="H27" s="309"/>
      <c r="I27" s="119"/>
      <c r="J27" s="119"/>
      <c r="K27" s="119"/>
      <c r="L27" s="119"/>
      <c r="M27" s="119"/>
      <c r="N27" s="119"/>
      <c r="O27" s="119"/>
      <c r="P27" s="119"/>
    </row>
    <row r="28" spans="1:16">
      <c r="A28" s="310">
        <v>7</v>
      </c>
      <c r="B28" s="122" t="s">
        <v>4026</v>
      </c>
      <c r="C28" s="138" t="s">
        <v>4027</v>
      </c>
      <c r="D28" s="173" t="s">
        <v>4008</v>
      </c>
      <c r="E28" s="311">
        <v>1</v>
      </c>
      <c r="F28" s="340"/>
      <c r="G28" s="312">
        <f>E28*F28</f>
        <v>0</v>
      </c>
      <c r="H28" s="313" t="s">
        <v>1523</v>
      </c>
      <c r="I28" s="119"/>
      <c r="J28" s="119"/>
      <c r="K28" s="119"/>
      <c r="L28" s="119"/>
      <c r="M28" s="119"/>
      <c r="N28" s="119"/>
      <c r="O28" s="119"/>
      <c r="P28" s="119"/>
    </row>
    <row r="29" spans="1:16">
      <c r="A29" s="308"/>
      <c r="B29" s="315"/>
      <c r="C29" s="425" t="s">
        <v>4025</v>
      </c>
      <c r="D29" s="423"/>
      <c r="E29" s="423"/>
      <c r="F29" s="423"/>
      <c r="G29" s="424"/>
      <c r="H29" s="309"/>
      <c r="I29" s="119"/>
      <c r="J29" s="119"/>
      <c r="K29" s="119"/>
      <c r="L29" s="119"/>
      <c r="M29" s="119"/>
      <c r="N29" s="119"/>
      <c r="O29" s="119"/>
      <c r="P29" s="119"/>
    </row>
    <row r="30" spans="1:16">
      <c r="A30" s="300" t="s">
        <v>121</v>
      </c>
      <c r="B30" s="301" t="s">
        <v>106</v>
      </c>
      <c r="C30" s="302" t="s">
        <v>26</v>
      </c>
      <c r="D30" s="303"/>
      <c r="E30" s="304"/>
      <c r="F30" s="305"/>
      <c r="G30" s="306">
        <f>G33+G37+G41+G45+G48+SUM(G50:G75)</f>
        <v>0</v>
      </c>
      <c r="H30" s="307"/>
      <c r="I30" s="119"/>
      <c r="J30" s="119"/>
    </row>
    <row r="31" spans="1:16">
      <c r="A31" s="308"/>
      <c r="B31" s="426" t="s">
        <v>4024</v>
      </c>
      <c r="C31" s="427"/>
      <c r="D31" s="427"/>
      <c r="E31" s="427"/>
      <c r="F31" s="427"/>
      <c r="G31" s="428"/>
      <c r="H31" s="309"/>
      <c r="I31" s="119"/>
      <c r="J31" s="119"/>
      <c r="K31" s="119"/>
      <c r="L31" s="119"/>
      <c r="M31" s="119"/>
      <c r="N31" s="119"/>
      <c r="O31" s="119"/>
      <c r="P31" s="119"/>
    </row>
    <row r="32" spans="1:16">
      <c r="A32" s="308"/>
      <c r="B32" s="422" t="s">
        <v>4025</v>
      </c>
      <c r="C32" s="423"/>
      <c r="D32" s="423"/>
      <c r="E32" s="423"/>
      <c r="F32" s="423"/>
      <c r="G32" s="424"/>
      <c r="H32" s="309"/>
      <c r="I32" s="119"/>
      <c r="J32" s="119"/>
      <c r="K32" s="119"/>
      <c r="L32" s="119"/>
      <c r="M32" s="119"/>
      <c r="N32" s="119"/>
      <c r="O32" s="119"/>
      <c r="P32" s="119"/>
    </row>
    <row r="33" spans="1:16">
      <c r="A33" s="310">
        <v>8</v>
      </c>
      <c r="B33" s="122" t="s">
        <v>4028</v>
      </c>
      <c r="C33" s="138" t="s">
        <v>4029</v>
      </c>
      <c r="D33" s="173" t="s">
        <v>4008</v>
      </c>
      <c r="E33" s="311">
        <v>1</v>
      </c>
      <c r="F33" s="340"/>
      <c r="G33" s="312">
        <f>E33*F33</f>
        <v>0</v>
      </c>
      <c r="H33" s="313" t="s">
        <v>1523</v>
      </c>
      <c r="I33" s="119"/>
      <c r="J33" s="119"/>
      <c r="K33" s="119"/>
      <c r="L33" s="119"/>
      <c r="M33" s="119"/>
      <c r="N33" s="119"/>
      <c r="O33" s="119"/>
      <c r="P33" s="119"/>
    </row>
    <row r="34" spans="1:16">
      <c r="A34" s="308"/>
      <c r="B34" s="315"/>
      <c r="C34" s="425" t="s">
        <v>4030</v>
      </c>
      <c r="D34" s="423"/>
      <c r="E34" s="423"/>
      <c r="F34" s="423"/>
      <c r="G34" s="424"/>
      <c r="H34" s="309"/>
      <c r="I34" s="119"/>
      <c r="J34" s="119"/>
      <c r="K34" s="119"/>
      <c r="L34" s="119"/>
      <c r="M34" s="119"/>
      <c r="N34" s="119"/>
      <c r="O34" s="119"/>
      <c r="P34" s="119"/>
    </row>
    <row r="35" spans="1:16">
      <c r="A35" s="308"/>
      <c r="B35" s="422" t="s">
        <v>4024</v>
      </c>
      <c r="C35" s="423"/>
      <c r="D35" s="423"/>
      <c r="E35" s="423"/>
      <c r="F35" s="423"/>
      <c r="G35" s="424"/>
      <c r="H35" s="309"/>
      <c r="I35" s="119"/>
      <c r="J35" s="119"/>
      <c r="K35" s="119"/>
      <c r="L35" s="119"/>
      <c r="M35" s="119"/>
      <c r="N35" s="119"/>
      <c r="O35" s="119"/>
      <c r="P35" s="119"/>
    </row>
    <row r="36" spans="1:16">
      <c r="A36" s="308"/>
      <c r="B36" s="422" t="s">
        <v>4025</v>
      </c>
      <c r="C36" s="423"/>
      <c r="D36" s="423"/>
      <c r="E36" s="423"/>
      <c r="F36" s="423"/>
      <c r="G36" s="424"/>
      <c r="H36" s="309"/>
      <c r="I36" s="119"/>
      <c r="J36" s="119"/>
      <c r="K36" s="119"/>
      <c r="L36" s="119"/>
      <c r="M36" s="119"/>
      <c r="N36" s="119"/>
      <c r="O36" s="119"/>
      <c r="P36" s="119"/>
    </row>
    <row r="37" spans="1:16" ht="22.5">
      <c r="A37" s="310">
        <v>9</v>
      </c>
      <c r="B37" s="122" t="s">
        <v>4031</v>
      </c>
      <c r="C37" s="138" t="s">
        <v>4032</v>
      </c>
      <c r="D37" s="173" t="s">
        <v>4008</v>
      </c>
      <c r="E37" s="311">
        <v>1</v>
      </c>
      <c r="F37" s="340"/>
      <c r="G37" s="312">
        <f>E37*F37</f>
        <v>0</v>
      </c>
      <c r="H37" s="313" t="s">
        <v>1523</v>
      </c>
      <c r="I37" s="119"/>
      <c r="J37" s="119"/>
      <c r="K37" s="119"/>
      <c r="L37" s="119"/>
      <c r="M37" s="119"/>
      <c r="N37" s="119"/>
      <c r="O37" s="119"/>
      <c r="P37" s="119"/>
    </row>
    <row r="38" spans="1:16">
      <c r="A38" s="308"/>
      <c r="B38" s="315"/>
      <c r="C38" s="425" t="s">
        <v>4033</v>
      </c>
      <c r="D38" s="423"/>
      <c r="E38" s="423"/>
      <c r="F38" s="423"/>
      <c r="G38" s="424"/>
      <c r="H38" s="309"/>
      <c r="I38" s="119"/>
      <c r="J38" s="119"/>
      <c r="K38" s="119"/>
      <c r="L38" s="119"/>
      <c r="M38" s="119"/>
      <c r="N38" s="119"/>
      <c r="O38" s="119"/>
      <c r="P38" s="119"/>
    </row>
    <row r="39" spans="1:16">
      <c r="A39" s="308"/>
      <c r="B39" s="422" t="s">
        <v>4024</v>
      </c>
      <c r="C39" s="423"/>
      <c r="D39" s="423"/>
      <c r="E39" s="423"/>
      <c r="F39" s="423"/>
      <c r="G39" s="424"/>
      <c r="H39" s="309"/>
      <c r="I39" s="119"/>
      <c r="J39" s="119"/>
      <c r="K39" s="119"/>
      <c r="L39" s="119"/>
      <c r="M39" s="119"/>
      <c r="N39" s="119"/>
      <c r="O39" s="119"/>
      <c r="P39" s="119"/>
    </row>
    <row r="40" spans="1:16">
      <c r="A40" s="308"/>
      <c r="B40" s="422" t="s">
        <v>4025</v>
      </c>
      <c r="C40" s="423"/>
      <c r="D40" s="423"/>
      <c r="E40" s="423"/>
      <c r="F40" s="423"/>
      <c r="G40" s="424"/>
      <c r="H40" s="309"/>
      <c r="I40" s="119"/>
      <c r="J40" s="119"/>
      <c r="K40" s="119"/>
      <c r="L40" s="119"/>
      <c r="M40" s="119"/>
      <c r="N40" s="119"/>
      <c r="O40" s="119"/>
      <c r="P40" s="119"/>
    </row>
    <row r="41" spans="1:16">
      <c r="A41" s="310">
        <v>10</v>
      </c>
      <c r="B41" s="122" t="s">
        <v>4034</v>
      </c>
      <c r="C41" s="138" t="s">
        <v>4035</v>
      </c>
      <c r="D41" s="173" t="s">
        <v>4008</v>
      </c>
      <c r="E41" s="311">
        <v>1</v>
      </c>
      <c r="F41" s="340"/>
      <c r="G41" s="312">
        <f>E41*F41</f>
        <v>0</v>
      </c>
      <c r="H41" s="313" t="s">
        <v>1523</v>
      </c>
      <c r="I41" s="119"/>
      <c r="J41" s="119"/>
      <c r="K41" s="119"/>
      <c r="L41" s="119"/>
      <c r="M41" s="119"/>
      <c r="N41" s="119"/>
      <c r="O41" s="119"/>
      <c r="P41" s="119"/>
    </row>
    <row r="42" spans="1:16">
      <c r="A42" s="308"/>
      <c r="B42" s="315"/>
      <c r="C42" s="425" t="s">
        <v>4036</v>
      </c>
      <c r="D42" s="423"/>
      <c r="E42" s="423"/>
      <c r="F42" s="423"/>
      <c r="G42" s="424"/>
      <c r="H42" s="309"/>
      <c r="I42" s="119"/>
      <c r="J42" s="119"/>
      <c r="K42" s="119"/>
      <c r="L42" s="119"/>
      <c r="M42" s="119"/>
      <c r="N42" s="119"/>
      <c r="O42" s="119"/>
      <c r="P42" s="119"/>
    </row>
    <row r="43" spans="1:16">
      <c r="A43" s="308"/>
      <c r="B43" s="422" t="s">
        <v>4024</v>
      </c>
      <c r="C43" s="423"/>
      <c r="D43" s="423"/>
      <c r="E43" s="423"/>
      <c r="F43" s="423"/>
      <c r="G43" s="424"/>
      <c r="H43" s="309"/>
      <c r="I43" s="119"/>
      <c r="J43" s="119"/>
      <c r="K43" s="119"/>
      <c r="L43" s="119"/>
      <c r="M43" s="119"/>
      <c r="N43" s="119"/>
      <c r="O43" s="119"/>
      <c r="P43" s="119"/>
    </row>
    <row r="44" spans="1:16">
      <c r="A44" s="308"/>
      <c r="B44" s="422" t="s">
        <v>4025</v>
      </c>
      <c r="C44" s="423"/>
      <c r="D44" s="423"/>
      <c r="E44" s="423"/>
      <c r="F44" s="423"/>
      <c r="G44" s="424"/>
      <c r="H44" s="309"/>
      <c r="I44" s="119"/>
      <c r="J44" s="119"/>
      <c r="K44" s="119"/>
      <c r="L44" s="119"/>
      <c r="M44" s="119"/>
      <c r="N44" s="119"/>
      <c r="O44" s="119"/>
      <c r="P44" s="119"/>
    </row>
    <row r="45" spans="1:16" ht="22.5">
      <c r="A45" s="308">
        <v>11</v>
      </c>
      <c r="B45" s="315" t="s">
        <v>4037</v>
      </c>
      <c r="C45" s="138" t="s">
        <v>4038</v>
      </c>
      <c r="D45" s="173" t="s">
        <v>207</v>
      </c>
      <c r="E45" s="311">
        <v>10</v>
      </c>
      <c r="F45" s="340"/>
      <c r="G45" s="312">
        <f>E45*F45</f>
        <v>0</v>
      </c>
      <c r="H45" s="313" t="s">
        <v>1522</v>
      </c>
      <c r="I45" s="119"/>
      <c r="J45" s="119"/>
      <c r="K45" s="316"/>
      <c r="L45" s="316"/>
      <c r="M45" s="316"/>
      <c r="N45" s="316"/>
      <c r="O45" s="119"/>
      <c r="P45" s="119"/>
    </row>
    <row r="46" spans="1:16">
      <c r="A46" s="308"/>
      <c r="B46" s="422"/>
      <c r="C46" s="423"/>
      <c r="D46" s="423"/>
      <c r="E46" s="423"/>
      <c r="F46" s="423"/>
      <c r="G46" s="424"/>
      <c r="H46" s="309"/>
      <c r="I46" s="119"/>
      <c r="J46" s="119"/>
      <c r="K46" s="316"/>
      <c r="L46" s="316"/>
      <c r="M46" s="316"/>
      <c r="N46" s="316"/>
      <c r="O46" s="119"/>
      <c r="P46" s="119"/>
    </row>
    <row r="47" spans="1:16">
      <c r="A47" s="308"/>
      <c r="B47" s="422" t="s">
        <v>4025</v>
      </c>
      <c r="C47" s="423"/>
      <c r="D47" s="423"/>
      <c r="E47" s="423"/>
      <c r="F47" s="423"/>
      <c r="G47" s="424"/>
      <c r="H47" s="309"/>
      <c r="I47" s="119"/>
      <c r="J47" s="119"/>
      <c r="K47" s="316"/>
      <c r="L47" s="316"/>
      <c r="M47" s="316"/>
      <c r="N47" s="316"/>
      <c r="O47" s="119"/>
      <c r="P47" s="119"/>
    </row>
    <row r="48" spans="1:16">
      <c r="A48" s="310">
        <v>12</v>
      </c>
      <c r="B48" s="122" t="s">
        <v>4039</v>
      </c>
      <c r="C48" s="138" t="s">
        <v>4040</v>
      </c>
      <c r="D48" s="173" t="s">
        <v>4008</v>
      </c>
      <c r="E48" s="311">
        <v>1</v>
      </c>
      <c r="F48" s="340"/>
      <c r="G48" s="312">
        <f>E48*F48</f>
        <v>0</v>
      </c>
      <c r="H48" s="313" t="s">
        <v>1523</v>
      </c>
      <c r="I48" s="119"/>
      <c r="J48" s="119"/>
      <c r="K48" s="316"/>
      <c r="L48" s="316"/>
      <c r="M48" s="316"/>
      <c r="N48" s="316"/>
      <c r="O48" s="119"/>
      <c r="P48" s="119"/>
    </row>
    <row r="49" spans="1:16">
      <c r="A49" s="308"/>
      <c r="B49" s="315"/>
      <c r="C49" s="425" t="s">
        <v>4041</v>
      </c>
      <c r="D49" s="423"/>
      <c r="E49" s="423"/>
      <c r="F49" s="423"/>
      <c r="G49" s="424"/>
      <c r="H49" s="309"/>
      <c r="I49" s="119"/>
      <c r="J49" s="119"/>
      <c r="K49" s="316"/>
      <c r="L49" s="316"/>
      <c r="M49" s="316"/>
      <c r="N49" s="316"/>
      <c r="O49" s="119"/>
      <c r="P49" s="119"/>
    </row>
    <row r="50" spans="1:16" ht="22.5">
      <c r="A50" s="310">
        <v>13</v>
      </c>
      <c r="B50" s="122" t="s">
        <v>4042</v>
      </c>
      <c r="C50" s="138" t="s">
        <v>4043</v>
      </c>
      <c r="D50" s="173" t="s">
        <v>802</v>
      </c>
      <c r="E50" s="311">
        <v>115</v>
      </c>
      <c r="F50" s="340"/>
      <c r="G50" s="312">
        <f t="shared" ref="G50:G75" si="0">E50*F50</f>
        <v>0</v>
      </c>
      <c r="H50" s="313" t="s">
        <v>1522</v>
      </c>
      <c r="I50" s="119"/>
      <c r="J50" s="119"/>
      <c r="K50" s="119"/>
      <c r="L50" s="119"/>
      <c r="M50" s="119"/>
      <c r="N50" s="119"/>
      <c r="O50" s="119"/>
      <c r="P50" s="119"/>
    </row>
    <row r="51" spans="1:16" ht="22.5">
      <c r="A51" s="310">
        <v>14</v>
      </c>
      <c r="B51" s="122" t="s">
        <v>4044</v>
      </c>
      <c r="C51" s="138" t="s">
        <v>4045</v>
      </c>
      <c r="D51" s="173" t="s">
        <v>802</v>
      </c>
      <c r="E51" s="311">
        <v>30</v>
      </c>
      <c r="F51" s="340"/>
      <c r="G51" s="312">
        <f t="shared" si="0"/>
        <v>0</v>
      </c>
      <c r="H51" s="313" t="s">
        <v>1522</v>
      </c>
      <c r="I51" s="119"/>
      <c r="J51" s="119"/>
      <c r="K51" s="119"/>
      <c r="L51" s="119"/>
      <c r="M51" s="119"/>
      <c r="N51" s="119"/>
      <c r="O51" s="119"/>
      <c r="P51" s="119"/>
    </row>
    <row r="52" spans="1:16" ht="22.5">
      <c r="A52" s="310">
        <v>15</v>
      </c>
      <c r="B52" s="122" t="s">
        <v>4046</v>
      </c>
      <c r="C52" s="138" t="s">
        <v>4047</v>
      </c>
      <c r="D52" s="173" t="s">
        <v>802</v>
      </c>
      <c r="E52" s="311">
        <v>230</v>
      </c>
      <c r="F52" s="340"/>
      <c r="G52" s="312">
        <f t="shared" si="0"/>
        <v>0</v>
      </c>
      <c r="H52" s="313" t="s">
        <v>1522</v>
      </c>
      <c r="I52" s="119"/>
      <c r="J52" s="119"/>
      <c r="K52" s="119"/>
      <c r="L52" s="119"/>
      <c r="M52" s="119"/>
      <c r="N52" s="119"/>
      <c r="O52" s="119"/>
      <c r="P52" s="119"/>
    </row>
    <row r="53" spans="1:16" ht="22.5">
      <c r="A53" s="310">
        <v>16</v>
      </c>
      <c r="B53" s="122" t="s">
        <v>4048</v>
      </c>
      <c r="C53" s="138" t="s">
        <v>4049</v>
      </c>
      <c r="D53" s="173" t="s">
        <v>802</v>
      </c>
      <c r="E53" s="311">
        <v>92</v>
      </c>
      <c r="F53" s="340"/>
      <c r="G53" s="312">
        <f t="shared" si="0"/>
        <v>0</v>
      </c>
      <c r="H53" s="313" t="s">
        <v>1522</v>
      </c>
      <c r="I53" s="119"/>
      <c r="J53" s="119"/>
      <c r="K53" s="119"/>
      <c r="L53" s="119"/>
      <c r="M53" s="119"/>
      <c r="N53" s="119"/>
      <c r="O53" s="119"/>
      <c r="P53" s="119"/>
    </row>
    <row r="54" spans="1:16">
      <c r="A54" s="310">
        <v>17</v>
      </c>
      <c r="B54" s="122" t="s">
        <v>4050</v>
      </c>
      <c r="C54" s="317" t="s">
        <v>4051</v>
      </c>
      <c r="D54" s="173" t="s">
        <v>802</v>
      </c>
      <c r="E54" s="311">
        <v>60</v>
      </c>
      <c r="F54" s="340"/>
      <c r="G54" s="312">
        <f t="shared" si="0"/>
        <v>0</v>
      </c>
      <c r="H54" s="313" t="s">
        <v>1522</v>
      </c>
      <c r="I54" s="119"/>
      <c r="J54" s="119"/>
      <c r="K54" s="119"/>
      <c r="L54" s="119"/>
      <c r="M54" s="119"/>
      <c r="N54" s="119"/>
      <c r="O54" s="119"/>
      <c r="P54" s="119"/>
    </row>
    <row r="55" spans="1:16">
      <c r="A55" s="310">
        <v>18</v>
      </c>
      <c r="B55" s="122" t="s">
        <v>4052</v>
      </c>
      <c r="C55" s="138" t="s">
        <v>4053</v>
      </c>
      <c r="D55" s="173" t="s">
        <v>4008</v>
      </c>
      <c r="E55" s="311">
        <v>1</v>
      </c>
      <c r="F55" s="340"/>
      <c r="G55" s="312">
        <f t="shared" si="0"/>
        <v>0</v>
      </c>
      <c r="H55" s="313" t="s">
        <v>1522</v>
      </c>
      <c r="I55" s="119"/>
      <c r="J55" s="119"/>
      <c r="K55" s="119"/>
      <c r="L55" s="119"/>
      <c r="M55" s="119"/>
      <c r="N55" s="119"/>
      <c r="O55" s="119"/>
      <c r="P55" s="119"/>
    </row>
    <row r="56" spans="1:16">
      <c r="A56" s="310">
        <v>19</v>
      </c>
      <c r="B56" s="122" t="s">
        <v>4054</v>
      </c>
      <c r="C56" s="138" t="s">
        <v>4055</v>
      </c>
      <c r="D56" s="173" t="s">
        <v>4008</v>
      </c>
      <c r="E56" s="311">
        <v>1</v>
      </c>
      <c r="F56" s="340"/>
      <c r="G56" s="312">
        <f>E56*F56</f>
        <v>0</v>
      </c>
      <c r="H56" s="313" t="s">
        <v>1522</v>
      </c>
      <c r="I56" s="119"/>
      <c r="J56" s="119"/>
      <c r="K56" s="119"/>
      <c r="L56" s="119"/>
      <c r="M56" s="119"/>
      <c r="N56" s="119"/>
      <c r="O56" s="119"/>
      <c r="P56" s="119"/>
    </row>
    <row r="57" spans="1:16" ht="22.5">
      <c r="A57" s="310">
        <v>20</v>
      </c>
      <c r="B57" s="122" t="s">
        <v>4056</v>
      </c>
      <c r="C57" s="138" t="s">
        <v>4057</v>
      </c>
      <c r="D57" s="173" t="s">
        <v>802</v>
      </c>
      <c r="E57" s="311">
        <v>205</v>
      </c>
      <c r="F57" s="340"/>
      <c r="G57" s="312">
        <f>E57*F57</f>
        <v>0</v>
      </c>
      <c r="H57" s="313" t="s">
        <v>1522</v>
      </c>
      <c r="I57" s="119"/>
      <c r="J57" s="119"/>
      <c r="K57" s="119"/>
      <c r="L57" s="119"/>
      <c r="M57" s="119"/>
      <c r="N57" s="119"/>
      <c r="O57" s="119"/>
      <c r="P57" s="119"/>
    </row>
    <row r="58" spans="1:16" ht="22.5">
      <c r="A58" s="310">
        <v>21</v>
      </c>
      <c r="B58" s="122" t="s">
        <v>4058</v>
      </c>
      <c r="C58" s="138" t="s">
        <v>4059</v>
      </c>
      <c r="D58" s="173" t="s">
        <v>4008</v>
      </c>
      <c r="E58" s="311">
        <v>1</v>
      </c>
      <c r="F58" s="340"/>
      <c r="G58" s="312">
        <f t="shared" ref="G58:G74" si="1">E58*F58</f>
        <v>0</v>
      </c>
      <c r="H58" s="313" t="s">
        <v>1522</v>
      </c>
      <c r="I58" s="119"/>
      <c r="J58" s="119"/>
      <c r="K58" s="119"/>
      <c r="L58" s="119"/>
      <c r="M58" s="119"/>
      <c r="N58" s="119"/>
      <c r="O58" s="119"/>
      <c r="P58" s="119"/>
    </row>
    <row r="59" spans="1:16">
      <c r="A59" s="310">
        <v>22</v>
      </c>
      <c r="B59" s="122" t="s">
        <v>4060</v>
      </c>
      <c r="C59" s="138" t="s">
        <v>4061</v>
      </c>
      <c r="D59" s="173" t="s">
        <v>4008</v>
      </c>
      <c r="E59" s="311">
        <v>1</v>
      </c>
      <c r="F59" s="340"/>
      <c r="G59" s="312">
        <f t="shared" si="1"/>
        <v>0</v>
      </c>
      <c r="H59" s="313" t="s">
        <v>1522</v>
      </c>
      <c r="I59" s="119"/>
      <c r="J59" s="119"/>
    </row>
    <row r="60" spans="1:16">
      <c r="A60" s="310">
        <v>23</v>
      </c>
      <c r="B60" s="122" t="s">
        <v>4062</v>
      </c>
      <c r="C60" s="138" t="s">
        <v>4063</v>
      </c>
      <c r="D60" s="173" t="s">
        <v>4008</v>
      </c>
      <c r="E60" s="311">
        <v>1</v>
      </c>
      <c r="F60" s="340"/>
      <c r="G60" s="312">
        <f t="shared" si="1"/>
        <v>0</v>
      </c>
      <c r="H60" s="313" t="s">
        <v>1522</v>
      </c>
      <c r="I60" s="119"/>
      <c r="J60" s="119"/>
    </row>
    <row r="61" spans="1:16" ht="22.5">
      <c r="A61" s="310">
        <v>24</v>
      </c>
      <c r="B61" s="122" t="s">
        <v>4064</v>
      </c>
      <c r="C61" s="138" t="s">
        <v>4065</v>
      </c>
      <c r="D61" s="173" t="s">
        <v>4008</v>
      </c>
      <c r="E61" s="311">
        <v>1</v>
      </c>
      <c r="F61" s="340"/>
      <c r="G61" s="312">
        <f t="shared" si="1"/>
        <v>0</v>
      </c>
      <c r="H61" s="313" t="s">
        <v>1522</v>
      </c>
      <c r="I61" s="119"/>
      <c r="J61" s="119"/>
    </row>
    <row r="62" spans="1:16" ht="56.25">
      <c r="A62" s="310">
        <v>25</v>
      </c>
      <c r="B62" s="122" t="s">
        <v>4066</v>
      </c>
      <c r="C62" s="317" t="s">
        <v>4067</v>
      </c>
      <c r="D62" s="173" t="s">
        <v>4008</v>
      </c>
      <c r="E62" s="311">
        <v>1</v>
      </c>
      <c r="F62" s="340"/>
      <c r="G62" s="312">
        <f t="shared" si="1"/>
        <v>0</v>
      </c>
      <c r="H62" s="313" t="s">
        <v>1522</v>
      </c>
      <c r="I62" s="119"/>
      <c r="J62" s="119"/>
    </row>
    <row r="63" spans="1:16" ht="22.5">
      <c r="A63" s="310">
        <v>26</v>
      </c>
      <c r="B63" s="122" t="s">
        <v>4068</v>
      </c>
      <c r="C63" s="138" t="s">
        <v>4069</v>
      </c>
      <c r="D63" s="173" t="s">
        <v>4008</v>
      </c>
      <c r="E63" s="311">
        <v>1</v>
      </c>
      <c r="F63" s="340"/>
      <c r="G63" s="312">
        <f t="shared" si="1"/>
        <v>0</v>
      </c>
      <c r="H63" s="313" t="s">
        <v>1522</v>
      </c>
      <c r="I63" s="119"/>
      <c r="J63" s="119"/>
    </row>
    <row r="64" spans="1:16" ht="33.75">
      <c r="A64" s="310">
        <v>27</v>
      </c>
      <c r="B64" s="122" t="s">
        <v>4070</v>
      </c>
      <c r="C64" s="138" t="s">
        <v>4071</v>
      </c>
      <c r="D64" s="173" t="s">
        <v>4008</v>
      </c>
      <c r="E64" s="311">
        <v>1</v>
      </c>
      <c r="F64" s="340"/>
      <c r="G64" s="312">
        <f t="shared" si="1"/>
        <v>0</v>
      </c>
      <c r="H64" s="313" t="s">
        <v>1522</v>
      </c>
      <c r="I64" s="119"/>
      <c r="J64" s="119"/>
    </row>
    <row r="65" spans="1:18" ht="33.75">
      <c r="A65" s="310">
        <v>28</v>
      </c>
      <c r="B65" s="122" t="s">
        <v>4072</v>
      </c>
      <c r="C65" s="138" t="s">
        <v>4073</v>
      </c>
      <c r="D65" s="173" t="s">
        <v>4008</v>
      </c>
      <c r="E65" s="311">
        <v>1</v>
      </c>
      <c r="F65" s="340"/>
      <c r="G65" s="312">
        <f t="shared" si="1"/>
        <v>0</v>
      </c>
      <c r="H65" s="313" t="s">
        <v>1522</v>
      </c>
      <c r="I65" s="119"/>
      <c r="J65" s="119"/>
    </row>
    <row r="66" spans="1:18" ht="22.5">
      <c r="A66" s="310">
        <v>29</v>
      </c>
      <c r="B66" s="122" t="s">
        <v>4074</v>
      </c>
      <c r="C66" s="138" t="s">
        <v>4075</v>
      </c>
      <c r="D66" s="173" t="s">
        <v>4008</v>
      </c>
      <c r="E66" s="311">
        <v>1</v>
      </c>
      <c r="F66" s="340"/>
      <c r="G66" s="312">
        <f t="shared" si="1"/>
        <v>0</v>
      </c>
      <c r="H66" s="313" t="s">
        <v>1522</v>
      </c>
      <c r="I66" s="119"/>
      <c r="J66" s="119"/>
    </row>
    <row r="67" spans="1:18" ht="22.5">
      <c r="A67" s="310">
        <v>30</v>
      </c>
      <c r="B67" s="122" t="s">
        <v>4076</v>
      </c>
      <c r="C67" s="138" t="s">
        <v>4077</v>
      </c>
      <c r="D67" s="173" t="s">
        <v>4008</v>
      </c>
      <c r="E67" s="311">
        <v>1</v>
      </c>
      <c r="F67" s="340"/>
      <c r="G67" s="312">
        <f t="shared" si="1"/>
        <v>0</v>
      </c>
      <c r="H67" s="313" t="s">
        <v>1522</v>
      </c>
      <c r="I67" s="119"/>
      <c r="J67" s="119"/>
    </row>
    <row r="68" spans="1:18" ht="33.75">
      <c r="A68" s="310">
        <v>31</v>
      </c>
      <c r="B68" s="122" t="s">
        <v>4078</v>
      </c>
      <c r="C68" s="138" t="s">
        <v>4079</v>
      </c>
      <c r="D68" s="173" t="s">
        <v>4008</v>
      </c>
      <c r="E68" s="311">
        <v>1</v>
      </c>
      <c r="F68" s="340"/>
      <c r="G68" s="312">
        <f t="shared" si="1"/>
        <v>0</v>
      </c>
      <c r="H68" s="313" t="s">
        <v>1522</v>
      </c>
      <c r="I68" s="119"/>
      <c r="J68" s="119"/>
    </row>
    <row r="69" spans="1:18">
      <c r="A69" s="310">
        <v>32</v>
      </c>
      <c r="B69" s="122" t="s">
        <v>4080</v>
      </c>
      <c r="C69" s="138" t="s">
        <v>4081</v>
      </c>
      <c r="D69" s="173" t="s">
        <v>4008</v>
      </c>
      <c r="E69" s="311">
        <v>1</v>
      </c>
      <c r="F69" s="340"/>
      <c r="G69" s="312">
        <f t="shared" si="1"/>
        <v>0</v>
      </c>
      <c r="H69" s="313" t="s">
        <v>1522</v>
      </c>
      <c r="I69" s="119"/>
      <c r="J69" s="119"/>
    </row>
    <row r="70" spans="1:18" ht="33.75">
      <c r="A70" s="310">
        <v>33</v>
      </c>
      <c r="B70" s="122" t="s">
        <v>4082</v>
      </c>
      <c r="C70" s="138" t="s">
        <v>4083</v>
      </c>
      <c r="D70" s="173" t="s">
        <v>4008</v>
      </c>
      <c r="E70" s="311">
        <v>1</v>
      </c>
      <c r="F70" s="340"/>
      <c r="G70" s="312">
        <f t="shared" si="1"/>
        <v>0</v>
      </c>
      <c r="H70" s="313" t="s">
        <v>1522</v>
      </c>
      <c r="I70" s="119"/>
      <c r="J70" s="119"/>
    </row>
    <row r="71" spans="1:18">
      <c r="A71" s="310">
        <v>34</v>
      </c>
      <c r="B71" s="122" t="s">
        <v>4084</v>
      </c>
      <c r="C71" s="138" t="s">
        <v>4085</v>
      </c>
      <c r="D71" s="173" t="s">
        <v>802</v>
      </c>
      <c r="E71" s="311">
        <v>50</v>
      </c>
      <c r="F71" s="340"/>
      <c r="G71" s="312">
        <f t="shared" si="1"/>
        <v>0</v>
      </c>
      <c r="H71" s="313" t="s">
        <v>1522</v>
      </c>
      <c r="I71" s="119"/>
      <c r="J71" s="119"/>
    </row>
    <row r="72" spans="1:18" ht="22.5">
      <c r="A72" s="310">
        <v>39</v>
      </c>
      <c r="B72" s="122" t="s">
        <v>4086</v>
      </c>
      <c r="C72" s="138" t="s">
        <v>4087</v>
      </c>
      <c r="D72" s="173" t="s">
        <v>4008</v>
      </c>
      <c r="E72" s="311">
        <v>1</v>
      </c>
      <c r="F72" s="340"/>
      <c r="G72" s="312">
        <f t="shared" si="1"/>
        <v>0</v>
      </c>
      <c r="H72" s="313" t="s">
        <v>1522</v>
      </c>
      <c r="I72" s="119"/>
      <c r="J72" s="119"/>
    </row>
    <row r="73" spans="1:18" ht="33.75">
      <c r="A73" s="310">
        <v>40</v>
      </c>
      <c r="B73" s="122" t="s">
        <v>4088</v>
      </c>
      <c r="C73" s="138" t="s">
        <v>4089</v>
      </c>
      <c r="D73" s="173" t="s">
        <v>4008</v>
      </c>
      <c r="E73" s="311">
        <v>1</v>
      </c>
      <c r="F73" s="340"/>
      <c r="G73" s="312">
        <f t="shared" si="1"/>
        <v>0</v>
      </c>
      <c r="H73" s="313" t="s">
        <v>1522</v>
      </c>
      <c r="I73" s="119"/>
      <c r="J73" s="119"/>
    </row>
    <row r="74" spans="1:18" ht="22.5">
      <c r="A74" s="310">
        <v>41</v>
      </c>
      <c r="B74" s="318">
        <v>10959</v>
      </c>
      <c r="C74" s="138" t="s">
        <v>4090</v>
      </c>
      <c r="D74" s="173" t="s">
        <v>4008</v>
      </c>
      <c r="E74" s="311">
        <v>1</v>
      </c>
      <c r="F74" s="340"/>
      <c r="G74" s="312">
        <f t="shared" si="1"/>
        <v>0</v>
      </c>
      <c r="H74" s="313" t="s">
        <v>1522</v>
      </c>
      <c r="I74" s="119"/>
      <c r="J74" s="119"/>
    </row>
    <row r="75" spans="1:18" ht="34.5" thickBot="1">
      <c r="A75" s="319">
        <v>42</v>
      </c>
      <c r="B75" s="320">
        <v>11324</v>
      </c>
      <c r="C75" s="321" t="s">
        <v>4091</v>
      </c>
      <c r="D75" s="322" t="s">
        <v>802</v>
      </c>
      <c r="E75" s="323">
        <v>140</v>
      </c>
      <c r="F75" s="341"/>
      <c r="G75" s="324">
        <f t="shared" si="0"/>
        <v>0</v>
      </c>
      <c r="H75" s="325" t="s">
        <v>1522</v>
      </c>
      <c r="I75" s="119"/>
      <c r="J75" s="119"/>
      <c r="K75" s="326"/>
      <c r="L75" s="326"/>
      <c r="M75" s="326"/>
      <c r="N75" s="326"/>
      <c r="O75" s="326"/>
      <c r="P75" s="326"/>
      <c r="Q75" s="326"/>
      <c r="R75" s="326"/>
    </row>
    <row r="76" spans="1:18" ht="13.5" thickBot="1">
      <c r="A76" s="216"/>
      <c r="B76" s="327"/>
      <c r="C76" s="328"/>
      <c r="D76" s="329"/>
      <c r="E76" s="330"/>
      <c r="F76" s="331"/>
      <c r="G76" s="331"/>
      <c r="H76" s="332"/>
      <c r="I76" s="326"/>
      <c r="J76" s="326"/>
      <c r="K76" s="326"/>
      <c r="L76" s="326"/>
      <c r="M76" s="326"/>
      <c r="N76" s="326"/>
      <c r="O76" s="326"/>
      <c r="P76" s="326"/>
      <c r="Q76" s="326"/>
      <c r="R76" s="326"/>
    </row>
    <row r="77" spans="1:18" ht="15.75" thickBot="1">
      <c r="A77" s="333"/>
      <c r="B77" s="334" t="s">
        <v>4092</v>
      </c>
      <c r="C77" s="335" t="s">
        <v>4093</v>
      </c>
      <c r="D77" s="336"/>
      <c r="E77" s="337"/>
      <c r="F77" s="337"/>
      <c r="G77" s="338">
        <f>G30+G8</f>
        <v>0</v>
      </c>
      <c r="I77" s="339"/>
    </row>
    <row r="78" spans="1:18">
      <c r="D78" s="280"/>
    </row>
    <row r="79" spans="1:18">
      <c r="D79" s="280"/>
    </row>
    <row r="80" spans="1:18">
      <c r="D80" s="280"/>
    </row>
    <row r="81" spans="4:4">
      <c r="D81" s="280"/>
    </row>
    <row r="82" spans="4:4">
      <c r="D82" s="280"/>
    </row>
    <row r="83" spans="4:4">
      <c r="D83" s="280"/>
    </row>
    <row r="84" spans="4:4">
      <c r="D84" s="280"/>
    </row>
    <row r="85" spans="4:4">
      <c r="D85" s="280"/>
    </row>
    <row r="86" spans="4:4">
      <c r="D86" s="280"/>
    </row>
    <row r="87" spans="4:4">
      <c r="D87" s="280"/>
    </row>
    <row r="88" spans="4:4">
      <c r="D88" s="280"/>
    </row>
    <row r="89" spans="4:4">
      <c r="D89" s="280"/>
    </row>
    <row r="90" spans="4:4">
      <c r="D90" s="280"/>
    </row>
    <row r="91" spans="4:4">
      <c r="D91" s="280"/>
    </row>
    <row r="92" spans="4:4">
      <c r="D92" s="280"/>
    </row>
    <row r="93" spans="4:4">
      <c r="D93" s="280"/>
    </row>
    <row r="94" spans="4:4">
      <c r="D94" s="280"/>
    </row>
    <row r="95" spans="4:4">
      <c r="D95" s="280"/>
    </row>
    <row r="96" spans="4:4">
      <c r="D96" s="280"/>
    </row>
    <row r="97" spans="4:4">
      <c r="D97" s="280"/>
    </row>
    <row r="98" spans="4:4">
      <c r="D98" s="280"/>
    </row>
    <row r="99" spans="4:4">
      <c r="D99" s="280"/>
    </row>
    <row r="100" spans="4:4">
      <c r="D100" s="280"/>
    </row>
    <row r="101" spans="4:4">
      <c r="D101" s="280"/>
    </row>
    <row r="102" spans="4:4">
      <c r="D102" s="280"/>
    </row>
    <row r="103" spans="4:4">
      <c r="D103" s="280"/>
    </row>
    <row r="104" spans="4:4">
      <c r="D104" s="280"/>
    </row>
    <row r="105" spans="4:4">
      <c r="D105" s="280"/>
    </row>
    <row r="106" spans="4:4">
      <c r="D106" s="280"/>
    </row>
    <row r="107" spans="4:4">
      <c r="D107" s="280"/>
    </row>
    <row r="108" spans="4:4">
      <c r="D108" s="280"/>
    </row>
    <row r="109" spans="4:4">
      <c r="D109" s="280"/>
    </row>
    <row r="110" spans="4:4">
      <c r="D110" s="280"/>
    </row>
    <row r="111" spans="4:4">
      <c r="D111" s="280"/>
    </row>
    <row r="112" spans="4:4">
      <c r="D112" s="280"/>
    </row>
    <row r="113" spans="4:4">
      <c r="D113" s="280"/>
    </row>
    <row r="114" spans="4:4">
      <c r="D114" s="280"/>
    </row>
    <row r="115" spans="4:4">
      <c r="D115" s="280"/>
    </row>
    <row r="116" spans="4:4">
      <c r="D116" s="280"/>
    </row>
    <row r="117" spans="4:4">
      <c r="D117" s="280"/>
    </row>
    <row r="118" spans="4:4">
      <c r="D118" s="280"/>
    </row>
    <row r="119" spans="4:4">
      <c r="D119" s="280"/>
    </row>
    <row r="120" spans="4:4">
      <c r="D120" s="280"/>
    </row>
    <row r="121" spans="4:4">
      <c r="D121" s="280"/>
    </row>
    <row r="122" spans="4:4">
      <c r="D122" s="280"/>
    </row>
    <row r="123" spans="4:4">
      <c r="D123" s="280"/>
    </row>
    <row r="124" spans="4:4">
      <c r="D124" s="280"/>
    </row>
    <row r="125" spans="4:4">
      <c r="D125" s="280"/>
    </row>
    <row r="126" spans="4:4">
      <c r="D126" s="280"/>
    </row>
    <row r="127" spans="4:4">
      <c r="D127" s="280"/>
    </row>
    <row r="128" spans="4:4">
      <c r="D128" s="280"/>
    </row>
    <row r="129" spans="4:4">
      <c r="D129" s="280"/>
    </row>
    <row r="130" spans="4:4">
      <c r="D130" s="280"/>
    </row>
    <row r="131" spans="4:4">
      <c r="D131" s="280"/>
    </row>
    <row r="132" spans="4:4">
      <c r="D132" s="280"/>
    </row>
    <row r="133" spans="4:4">
      <c r="D133" s="280"/>
    </row>
    <row r="134" spans="4:4">
      <c r="D134" s="280"/>
    </row>
    <row r="135" spans="4:4">
      <c r="D135" s="280"/>
    </row>
    <row r="136" spans="4:4">
      <c r="D136" s="280"/>
    </row>
    <row r="137" spans="4:4">
      <c r="D137" s="280"/>
    </row>
    <row r="138" spans="4:4">
      <c r="D138" s="280"/>
    </row>
    <row r="139" spans="4:4">
      <c r="D139" s="280"/>
    </row>
    <row r="140" spans="4:4">
      <c r="D140" s="280"/>
    </row>
    <row r="141" spans="4:4">
      <c r="D141" s="280"/>
    </row>
    <row r="142" spans="4:4">
      <c r="D142" s="280"/>
    </row>
    <row r="143" spans="4:4">
      <c r="D143" s="280"/>
    </row>
    <row r="144" spans="4:4">
      <c r="D144" s="280"/>
    </row>
    <row r="145" spans="4:4">
      <c r="D145" s="280"/>
    </row>
    <row r="146" spans="4:4">
      <c r="D146" s="280"/>
    </row>
    <row r="147" spans="4:4">
      <c r="D147" s="280"/>
    </row>
    <row r="148" spans="4:4">
      <c r="D148" s="280"/>
    </row>
    <row r="149" spans="4:4">
      <c r="D149" s="280"/>
    </row>
    <row r="150" spans="4:4">
      <c r="D150" s="280"/>
    </row>
    <row r="151" spans="4:4">
      <c r="D151" s="280"/>
    </row>
    <row r="152" spans="4:4">
      <c r="D152" s="280"/>
    </row>
    <row r="153" spans="4:4">
      <c r="D153" s="280"/>
    </row>
    <row r="154" spans="4:4">
      <c r="D154" s="280"/>
    </row>
    <row r="155" spans="4:4">
      <c r="D155" s="280"/>
    </row>
    <row r="156" spans="4:4">
      <c r="D156" s="280"/>
    </row>
    <row r="157" spans="4:4">
      <c r="D157" s="280"/>
    </row>
    <row r="158" spans="4:4">
      <c r="D158" s="280"/>
    </row>
    <row r="159" spans="4:4">
      <c r="D159" s="280"/>
    </row>
    <row r="160" spans="4:4">
      <c r="D160" s="280"/>
    </row>
    <row r="161" spans="4:4">
      <c r="D161" s="280"/>
    </row>
    <row r="162" spans="4:4">
      <c r="D162" s="280"/>
    </row>
    <row r="163" spans="4:4">
      <c r="D163" s="280"/>
    </row>
    <row r="164" spans="4:4">
      <c r="D164" s="280"/>
    </row>
    <row r="165" spans="4:4">
      <c r="D165" s="280"/>
    </row>
    <row r="166" spans="4:4">
      <c r="D166" s="280"/>
    </row>
    <row r="167" spans="4:4">
      <c r="D167" s="280"/>
    </row>
    <row r="168" spans="4:4">
      <c r="D168" s="280"/>
    </row>
    <row r="169" spans="4:4">
      <c r="D169" s="280"/>
    </row>
    <row r="170" spans="4:4">
      <c r="D170" s="280"/>
    </row>
    <row r="171" spans="4:4">
      <c r="D171" s="280"/>
    </row>
    <row r="172" spans="4:4">
      <c r="D172" s="280"/>
    </row>
    <row r="173" spans="4:4">
      <c r="D173" s="280"/>
    </row>
    <row r="174" spans="4:4">
      <c r="D174" s="280"/>
    </row>
    <row r="175" spans="4:4">
      <c r="D175" s="280"/>
    </row>
    <row r="176" spans="4:4">
      <c r="D176" s="280"/>
    </row>
    <row r="177" spans="4:4">
      <c r="D177" s="280"/>
    </row>
    <row r="178" spans="4:4">
      <c r="D178" s="280"/>
    </row>
    <row r="179" spans="4:4">
      <c r="D179" s="280"/>
    </row>
    <row r="180" spans="4:4">
      <c r="D180" s="280"/>
    </row>
    <row r="181" spans="4:4">
      <c r="D181" s="280"/>
    </row>
    <row r="182" spans="4:4">
      <c r="D182" s="280"/>
    </row>
    <row r="183" spans="4:4">
      <c r="D183" s="280"/>
    </row>
    <row r="184" spans="4:4">
      <c r="D184" s="280"/>
    </row>
    <row r="185" spans="4:4">
      <c r="D185" s="280"/>
    </row>
    <row r="186" spans="4:4">
      <c r="D186" s="280"/>
    </row>
    <row r="187" spans="4:4">
      <c r="D187" s="280"/>
    </row>
    <row r="188" spans="4:4">
      <c r="D188" s="280"/>
    </row>
    <row r="189" spans="4:4">
      <c r="D189" s="280"/>
    </row>
    <row r="190" spans="4:4">
      <c r="D190" s="280"/>
    </row>
    <row r="191" spans="4:4">
      <c r="D191" s="280"/>
    </row>
    <row r="192" spans="4:4">
      <c r="D192" s="280"/>
    </row>
    <row r="193" spans="4:4">
      <c r="D193" s="280"/>
    </row>
    <row r="194" spans="4:4">
      <c r="D194" s="280"/>
    </row>
    <row r="195" spans="4:4">
      <c r="D195" s="280"/>
    </row>
    <row r="196" spans="4:4">
      <c r="D196" s="280"/>
    </row>
    <row r="197" spans="4:4">
      <c r="D197" s="280"/>
    </row>
    <row r="198" spans="4:4">
      <c r="D198" s="280"/>
    </row>
    <row r="199" spans="4:4">
      <c r="D199" s="280"/>
    </row>
    <row r="200" spans="4:4">
      <c r="D200" s="280"/>
    </row>
    <row r="201" spans="4:4">
      <c r="D201" s="280"/>
    </row>
    <row r="202" spans="4:4">
      <c r="D202" s="280"/>
    </row>
    <row r="203" spans="4:4">
      <c r="D203" s="280"/>
    </row>
    <row r="204" spans="4:4">
      <c r="D204" s="280"/>
    </row>
    <row r="205" spans="4:4">
      <c r="D205" s="280"/>
    </row>
    <row r="206" spans="4:4">
      <c r="D206" s="280"/>
    </row>
    <row r="207" spans="4:4">
      <c r="D207" s="280"/>
    </row>
    <row r="208" spans="4:4">
      <c r="D208" s="280"/>
    </row>
    <row r="209" spans="4:4">
      <c r="D209" s="280"/>
    </row>
    <row r="210" spans="4:4">
      <c r="D210" s="280"/>
    </row>
    <row r="211" spans="4:4">
      <c r="D211" s="280"/>
    </row>
    <row r="212" spans="4:4">
      <c r="D212" s="280"/>
    </row>
    <row r="213" spans="4:4">
      <c r="D213" s="280"/>
    </row>
    <row r="214" spans="4:4">
      <c r="D214" s="280"/>
    </row>
    <row r="215" spans="4:4">
      <c r="D215" s="280"/>
    </row>
    <row r="216" spans="4:4">
      <c r="D216" s="280"/>
    </row>
    <row r="217" spans="4:4">
      <c r="D217" s="280"/>
    </row>
    <row r="218" spans="4:4">
      <c r="D218" s="280"/>
    </row>
    <row r="219" spans="4:4">
      <c r="D219" s="280"/>
    </row>
    <row r="220" spans="4:4">
      <c r="D220" s="280"/>
    </row>
    <row r="221" spans="4:4">
      <c r="D221" s="280"/>
    </row>
    <row r="222" spans="4:4">
      <c r="D222" s="280"/>
    </row>
    <row r="223" spans="4:4">
      <c r="D223" s="280"/>
    </row>
    <row r="224" spans="4:4">
      <c r="D224" s="280"/>
    </row>
    <row r="225" spans="4:4">
      <c r="D225" s="280"/>
    </row>
    <row r="226" spans="4:4">
      <c r="D226" s="280"/>
    </row>
    <row r="227" spans="4:4">
      <c r="D227" s="280"/>
    </row>
    <row r="228" spans="4:4">
      <c r="D228" s="280"/>
    </row>
    <row r="229" spans="4:4">
      <c r="D229" s="280"/>
    </row>
    <row r="230" spans="4:4">
      <c r="D230" s="280"/>
    </row>
    <row r="231" spans="4:4">
      <c r="D231" s="280"/>
    </row>
    <row r="232" spans="4:4">
      <c r="D232" s="280"/>
    </row>
    <row r="233" spans="4:4">
      <c r="D233" s="280"/>
    </row>
    <row r="234" spans="4:4">
      <c r="D234" s="280"/>
    </row>
    <row r="235" spans="4:4">
      <c r="D235" s="280"/>
    </row>
    <row r="236" spans="4:4">
      <c r="D236" s="280"/>
    </row>
    <row r="237" spans="4:4">
      <c r="D237" s="280"/>
    </row>
    <row r="238" spans="4:4">
      <c r="D238" s="280"/>
    </row>
    <row r="239" spans="4:4">
      <c r="D239" s="280"/>
    </row>
    <row r="240" spans="4:4">
      <c r="D240" s="280"/>
    </row>
    <row r="241" spans="4:4">
      <c r="D241" s="280"/>
    </row>
    <row r="242" spans="4:4">
      <c r="D242" s="280"/>
    </row>
    <row r="243" spans="4:4">
      <c r="D243" s="280"/>
    </row>
    <row r="244" spans="4:4">
      <c r="D244" s="280"/>
    </row>
    <row r="245" spans="4:4">
      <c r="D245" s="280"/>
    </row>
    <row r="246" spans="4:4">
      <c r="D246" s="280"/>
    </row>
    <row r="247" spans="4:4">
      <c r="D247" s="280"/>
    </row>
    <row r="248" spans="4:4">
      <c r="D248" s="280"/>
    </row>
    <row r="249" spans="4:4">
      <c r="D249" s="280"/>
    </row>
    <row r="250" spans="4:4">
      <c r="D250" s="280"/>
    </row>
    <row r="251" spans="4:4">
      <c r="D251" s="280"/>
    </row>
    <row r="252" spans="4:4">
      <c r="D252" s="280"/>
    </row>
    <row r="253" spans="4:4">
      <c r="D253" s="280"/>
    </row>
    <row r="254" spans="4:4">
      <c r="D254" s="280"/>
    </row>
    <row r="255" spans="4:4">
      <c r="D255" s="280"/>
    </row>
    <row r="256" spans="4:4">
      <c r="D256" s="280"/>
    </row>
    <row r="257" spans="4:4">
      <c r="D257" s="280"/>
    </row>
    <row r="258" spans="4:4">
      <c r="D258" s="280"/>
    </row>
    <row r="259" spans="4:4">
      <c r="D259" s="280"/>
    </row>
    <row r="260" spans="4:4">
      <c r="D260" s="280"/>
    </row>
    <row r="261" spans="4:4">
      <c r="D261" s="280"/>
    </row>
    <row r="262" spans="4:4">
      <c r="D262" s="280"/>
    </row>
    <row r="263" spans="4:4">
      <c r="D263" s="280"/>
    </row>
    <row r="264" spans="4:4">
      <c r="D264" s="280"/>
    </row>
    <row r="265" spans="4:4">
      <c r="D265" s="280"/>
    </row>
    <row r="266" spans="4:4">
      <c r="D266" s="280"/>
    </row>
    <row r="267" spans="4:4">
      <c r="D267" s="280"/>
    </row>
    <row r="268" spans="4:4">
      <c r="D268" s="280"/>
    </row>
    <row r="269" spans="4:4">
      <c r="D269" s="280"/>
    </row>
    <row r="270" spans="4:4">
      <c r="D270" s="280"/>
    </row>
    <row r="271" spans="4:4">
      <c r="D271" s="280"/>
    </row>
    <row r="272" spans="4:4">
      <c r="D272" s="280"/>
    </row>
    <row r="273" spans="4:4">
      <c r="D273" s="280"/>
    </row>
    <row r="274" spans="4:4">
      <c r="D274" s="280"/>
    </row>
    <row r="275" spans="4:4">
      <c r="D275" s="280"/>
    </row>
    <row r="276" spans="4:4">
      <c r="D276" s="280"/>
    </row>
    <row r="277" spans="4:4">
      <c r="D277" s="280"/>
    </row>
    <row r="278" spans="4:4">
      <c r="D278" s="280"/>
    </row>
    <row r="279" spans="4:4">
      <c r="D279" s="280"/>
    </row>
    <row r="280" spans="4:4">
      <c r="D280" s="280"/>
    </row>
    <row r="281" spans="4:4">
      <c r="D281" s="280"/>
    </row>
    <row r="282" spans="4:4">
      <c r="D282" s="280"/>
    </row>
    <row r="283" spans="4:4">
      <c r="D283" s="280"/>
    </row>
    <row r="284" spans="4:4">
      <c r="D284" s="280"/>
    </row>
    <row r="285" spans="4:4">
      <c r="D285" s="280"/>
    </row>
    <row r="286" spans="4:4">
      <c r="D286" s="280"/>
    </row>
    <row r="287" spans="4:4">
      <c r="D287" s="280"/>
    </row>
    <row r="288" spans="4:4">
      <c r="D288" s="280"/>
    </row>
    <row r="289" spans="4:4">
      <c r="D289" s="280"/>
    </row>
    <row r="290" spans="4:4">
      <c r="D290" s="280"/>
    </row>
    <row r="291" spans="4:4">
      <c r="D291" s="280"/>
    </row>
    <row r="292" spans="4:4">
      <c r="D292" s="280"/>
    </row>
    <row r="293" spans="4:4">
      <c r="D293" s="280"/>
    </row>
    <row r="294" spans="4:4">
      <c r="D294" s="280"/>
    </row>
    <row r="295" spans="4:4">
      <c r="D295" s="280"/>
    </row>
    <row r="296" spans="4:4">
      <c r="D296" s="280"/>
    </row>
    <row r="297" spans="4:4">
      <c r="D297" s="280"/>
    </row>
    <row r="298" spans="4:4">
      <c r="D298" s="280"/>
    </row>
    <row r="299" spans="4:4">
      <c r="D299" s="280"/>
    </row>
    <row r="300" spans="4:4">
      <c r="D300" s="280"/>
    </row>
    <row r="301" spans="4:4">
      <c r="D301" s="280"/>
    </row>
    <row r="302" spans="4:4">
      <c r="D302" s="280"/>
    </row>
    <row r="303" spans="4:4">
      <c r="D303" s="280"/>
    </row>
    <row r="304" spans="4:4">
      <c r="D304" s="280"/>
    </row>
    <row r="305" spans="4:4">
      <c r="D305" s="280"/>
    </row>
    <row r="306" spans="4:4">
      <c r="D306" s="280"/>
    </row>
    <row r="307" spans="4:4">
      <c r="D307" s="280"/>
    </row>
    <row r="308" spans="4:4">
      <c r="D308" s="280"/>
    </row>
    <row r="309" spans="4:4">
      <c r="D309" s="280"/>
    </row>
    <row r="310" spans="4:4">
      <c r="D310" s="280"/>
    </row>
    <row r="311" spans="4:4">
      <c r="D311" s="280"/>
    </row>
    <row r="312" spans="4:4">
      <c r="D312" s="280"/>
    </row>
    <row r="313" spans="4:4">
      <c r="D313" s="280"/>
    </row>
    <row r="314" spans="4:4">
      <c r="D314" s="280"/>
    </row>
    <row r="315" spans="4:4">
      <c r="D315" s="280"/>
    </row>
    <row r="316" spans="4:4">
      <c r="D316" s="280"/>
    </row>
    <row r="317" spans="4:4">
      <c r="D317" s="280"/>
    </row>
    <row r="318" spans="4:4">
      <c r="D318" s="280"/>
    </row>
    <row r="319" spans="4:4">
      <c r="D319" s="280"/>
    </row>
    <row r="320" spans="4:4">
      <c r="D320" s="280"/>
    </row>
    <row r="321" spans="4:4">
      <c r="D321" s="280"/>
    </row>
    <row r="322" spans="4:4">
      <c r="D322" s="280"/>
    </row>
    <row r="323" spans="4:4">
      <c r="D323" s="280"/>
    </row>
    <row r="324" spans="4:4">
      <c r="D324" s="280"/>
    </row>
    <row r="325" spans="4:4">
      <c r="D325" s="280"/>
    </row>
    <row r="326" spans="4:4">
      <c r="D326" s="280"/>
    </row>
    <row r="327" spans="4:4">
      <c r="D327" s="280"/>
    </row>
    <row r="328" spans="4:4">
      <c r="D328" s="280"/>
    </row>
    <row r="329" spans="4:4">
      <c r="D329" s="280"/>
    </row>
    <row r="330" spans="4:4">
      <c r="D330" s="280"/>
    </row>
    <row r="331" spans="4:4">
      <c r="D331" s="280"/>
    </row>
    <row r="332" spans="4:4">
      <c r="D332" s="280"/>
    </row>
    <row r="333" spans="4:4">
      <c r="D333" s="280"/>
    </row>
    <row r="334" spans="4:4">
      <c r="D334" s="280"/>
    </row>
    <row r="335" spans="4:4">
      <c r="D335" s="280"/>
    </row>
    <row r="336" spans="4:4">
      <c r="D336" s="280"/>
    </row>
    <row r="337" spans="4:4">
      <c r="D337" s="280"/>
    </row>
    <row r="338" spans="4:4">
      <c r="D338" s="280"/>
    </row>
    <row r="339" spans="4:4">
      <c r="D339" s="280"/>
    </row>
    <row r="340" spans="4:4">
      <c r="D340" s="280"/>
    </row>
    <row r="341" spans="4:4">
      <c r="D341" s="280"/>
    </row>
    <row r="342" spans="4:4">
      <c r="D342" s="280"/>
    </row>
    <row r="343" spans="4:4">
      <c r="D343" s="280"/>
    </row>
    <row r="344" spans="4:4">
      <c r="D344" s="280"/>
    </row>
    <row r="345" spans="4:4">
      <c r="D345" s="280"/>
    </row>
    <row r="346" spans="4:4">
      <c r="D346" s="280"/>
    </row>
    <row r="347" spans="4:4">
      <c r="D347" s="280"/>
    </row>
    <row r="348" spans="4:4">
      <c r="D348" s="280"/>
    </row>
    <row r="349" spans="4:4">
      <c r="D349" s="280"/>
    </row>
    <row r="350" spans="4:4">
      <c r="D350" s="280"/>
    </row>
    <row r="351" spans="4:4">
      <c r="D351" s="280"/>
    </row>
    <row r="352" spans="4:4">
      <c r="D352" s="280"/>
    </row>
    <row r="353" spans="4:4">
      <c r="D353" s="280"/>
    </row>
    <row r="354" spans="4:4">
      <c r="D354" s="280"/>
    </row>
    <row r="355" spans="4:4">
      <c r="D355" s="280"/>
    </row>
    <row r="356" spans="4:4">
      <c r="D356" s="280"/>
    </row>
    <row r="357" spans="4:4">
      <c r="D357" s="280"/>
    </row>
    <row r="358" spans="4:4">
      <c r="D358" s="280"/>
    </row>
    <row r="359" spans="4:4">
      <c r="D359" s="280"/>
    </row>
    <row r="360" spans="4:4">
      <c r="D360" s="280"/>
    </row>
    <row r="361" spans="4:4">
      <c r="D361" s="280"/>
    </row>
    <row r="362" spans="4:4">
      <c r="D362" s="280"/>
    </row>
    <row r="363" spans="4:4">
      <c r="D363" s="280"/>
    </row>
    <row r="364" spans="4:4">
      <c r="D364" s="280"/>
    </row>
    <row r="365" spans="4:4">
      <c r="D365" s="280"/>
    </row>
    <row r="366" spans="4:4">
      <c r="D366" s="280"/>
    </row>
    <row r="367" spans="4:4">
      <c r="D367" s="280"/>
    </row>
    <row r="368" spans="4:4">
      <c r="D368" s="280"/>
    </row>
    <row r="369" spans="4:4">
      <c r="D369" s="280"/>
    </row>
    <row r="370" spans="4:4">
      <c r="D370" s="280"/>
    </row>
    <row r="371" spans="4:4">
      <c r="D371" s="280"/>
    </row>
    <row r="372" spans="4:4">
      <c r="D372" s="280"/>
    </row>
    <row r="373" spans="4:4">
      <c r="D373" s="280"/>
    </row>
    <row r="374" spans="4:4">
      <c r="D374" s="280"/>
    </row>
    <row r="375" spans="4:4">
      <c r="D375" s="280"/>
    </row>
    <row r="376" spans="4:4">
      <c r="D376" s="280"/>
    </row>
    <row r="377" spans="4:4">
      <c r="D377" s="280"/>
    </row>
    <row r="378" spans="4:4">
      <c r="D378" s="280"/>
    </row>
    <row r="379" spans="4:4">
      <c r="D379" s="280"/>
    </row>
    <row r="380" spans="4:4">
      <c r="D380" s="280"/>
    </row>
    <row r="381" spans="4:4">
      <c r="D381" s="280"/>
    </row>
    <row r="382" spans="4:4">
      <c r="D382" s="280"/>
    </row>
    <row r="383" spans="4:4">
      <c r="D383" s="280"/>
    </row>
    <row r="384" spans="4:4">
      <c r="D384" s="280"/>
    </row>
    <row r="385" spans="4:4">
      <c r="D385" s="280"/>
    </row>
    <row r="386" spans="4:4">
      <c r="D386" s="280"/>
    </row>
    <row r="387" spans="4:4">
      <c r="D387" s="280"/>
    </row>
    <row r="388" spans="4:4">
      <c r="D388" s="280"/>
    </row>
    <row r="389" spans="4:4">
      <c r="D389" s="280"/>
    </row>
    <row r="390" spans="4:4">
      <c r="D390" s="280"/>
    </row>
    <row r="391" spans="4:4">
      <c r="D391" s="280"/>
    </row>
    <row r="392" spans="4:4">
      <c r="D392" s="280"/>
    </row>
    <row r="393" spans="4:4">
      <c r="D393" s="280"/>
    </row>
    <row r="394" spans="4:4">
      <c r="D394" s="280"/>
    </row>
    <row r="395" spans="4:4">
      <c r="D395" s="280"/>
    </row>
    <row r="396" spans="4:4">
      <c r="D396" s="280"/>
    </row>
    <row r="397" spans="4:4">
      <c r="D397" s="280"/>
    </row>
    <row r="398" spans="4:4">
      <c r="D398" s="280"/>
    </row>
    <row r="399" spans="4:4">
      <c r="D399" s="280"/>
    </row>
    <row r="400" spans="4:4">
      <c r="D400" s="280"/>
    </row>
    <row r="401" spans="4:4">
      <c r="D401" s="280"/>
    </row>
    <row r="402" spans="4:4">
      <c r="D402" s="280"/>
    </row>
    <row r="403" spans="4:4">
      <c r="D403" s="280"/>
    </row>
    <row r="404" spans="4:4">
      <c r="D404" s="280"/>
    </row>
    <row r="405" spans="4:4">
      <c r="D405" s="280"/>
    </row>
    <row r="406" spans="4:4">
      <c r="D406" s="280"/>
    </row>
    <row r="407" spans="4:4">
      <c r="D407" s="280"/>
    </row>
    <row r="408" spans="4:4">
      <c r="D408" s="280"/>
    </row>
    <row r="409" spans="4:4">
      <c r="D409" s="280"/>
    </row>
    <row r="410" spans="4:4">
      <c r="D410" s="280"/>
    </row>
    <row r="411" spans="4:4">
      <c r="D411" s="280"/>
    </row>
    <row r="412" spans="4:4">
      <c r="D412" s="280"/>
    </row>
    <row r="413" spans="4:4">
      <c r="D413" s="280"/>
    </row>
    <row r="414" spans="4:4">
      <c r="D414" s="280"/>
    </row>
    <row r="415" spans="4:4">
      <c r="D415" s="280"/>
    </row>
    <row r="416" spans="4:4">
      <c r="D416" s="280"/>
    </row>
    <row r="417" spans="4:4">
      <c r="D417" s="280"/>
    </row>
    <row r="418" spans="4:4">
      <c r="D418" s="280"/>
    </row>
    <row r="419" spans="4:4">
      <c r="D419" s="280"/>
    </row>
    <row r="420" spans="4:4">
      <c r="D420" s="280"/>
    </row>
    <row r="421" spans="4:4">
      <c r="D421" s="280"/>
    </row>
    <row r="422" spans="4:4">
      <c r="D422" s="280"/>
    </row>
    <row r="423" spans="4:4">
      <c r="D423" s="280"/>
    </row>
    <row r="424" spans="4:4">
      <c r="D424" s="280"/>
    </row>
    <row r="425" spans="4:4">
      <c r="D425" s="280"/>
    </row>
    <row r="426" spans="4:4">
      <c r="D426" s="280"/>
    </row>
    <row r="427" spans="4:4">
      <c r="D427" s="280"/>
    </row>
    <row r="428" spans="4:4">
      <c r="D428" s="280"/>
    </row>
    <row r="429" spans="4:4">
      <c r="D429" s="280"/>
    </row>
    <row r="430" spans="4:4">
      <c r="D430" s="280"/>
    </row>
    <row r="431" spans="4:4">
      <c r="D431" s="280"/>
    </row>
    <row r="432" spans="4:4">
      <c r="D432" s="280"/>
    </row>
    <row r="433" spans="4:4">
      <c r="D433" s="280"/>
    </row>
    <row r="434" spans="4:4">
      <c r="D434" s="280"/>
    </row>
    <row r="435" spans="4:4">
      <c r="D435" s="280"/>
    </row>
    <row r="436" spans="4:4">
      <c r="D436" s="280"/>
    </row>
    <row r="437" spans="4:4">
      <c r="D437" s="280"/>
    </row>
    <row r="438" spans="4:4">
      <c r="D438" s="280"/>
    </row>
    <row r="439" spans="4:4">
      <c r="D439" s="280"/>
    </row>
    <row r="440" spans="4:4">
      <c r="D440" s="280"/>
    </row>
    <row r="441" spans="4:4">
      <c r="D441" s="280"/>
    </row>
    <row r="442" spans="4:4">
      <c r="D442" s="280"/>
    </row>
    <row r="443" spans="4:4">
      <c r="D443" s="280"/>
    </row>
    <row r="444" spans="4:4">
      <c r="D444" s="280"/>
    </row>
    <row r="445" spans="4:4">
      <c r="D445" s="280"/>
    </row>
    <row r="446" spans="4:4">
      <c r="D446" s="280"/>
    </row>
    <row r="447" spans="4:4">
      <c r="D447" s="280"/>
    </row>
    <row r="448" spans="4:4">
      <c r="D448" s="280"/>
    </row>
    <row r="449" spans="4:4">
      <c r="D449" s="280"/>
    </row>
    <row r="450" spans="4:4">
      <c r="D450" s="280"/>
    </row>
    <row r="451" spans="4:4">
      <c r="D451" s="280"/>
    </row>
    <row r="452" spans="4:4">
      <c r="D452" s="280"/>
    </row>
    <row r="453" spans="4:4">
      <c r="D453" s="280"/>
    </row>
    <row r="454" spans="4:4">
      <c r="D454" s="280"/>
    </row>
    <row r="455" spans="4:4">
      <c r="D455" s="280"/>
    </row>
    <row r="456" spans="4:4">
      <c r="D456" s="280"/>
    </row>
    <row r="457" spans="4:4">
      <c r="D457" s="280"/>
    </row>
    <row r="458" spans="4:4">
      <c r="D458" s="280"/>
    </row>
    <row r="459" spans="4:4">
      <c r="D459" s="280"/>
    </row>
    <row r="460" spans="4:4">
      <c r="D460" s="280"/>
    </row>
    <row r="461" spans="4:4">
      <c r="D461" s="280"/>
    </row>
    <row r="462" spans="4:4">
      <c r="D462" s="280"/>
    </row>
    <row r="463" spans="4:4">
      <c r="D463" s="280"/>
    </row>
    <row r="464" spans="4:4">
      <c r="D464" s="280"/>
    </row>
    <row r="465" spans="4:4">
      <c r="D465" s="280"/>
    </row>
    <row r="466" spans="4:4">
      <c r="D466" s="280"/>
    </row>
    <row r="467" spans="4:4">
      <c r="D467" s="280"/>
    </row>
    <row r="468" spans="4:4">
      <c r="D468" s="280"/>
    </row>
    <row r="469" spans="4:4">
      <c r="D469" s="280"/>
    </row>
    <row r="470" spans="4:4">
      <c r="D470" s="280"/>
    </row>
    <row r="471" spans="4:4">
      <c r="D471" s="280"/>
    </row>
    <row r="472" spans="4:4">
      <c r="D472" s="280"/>
    </row>
    <row r="473" spans="4:4">
      <c r="D473" s="280"/>
    </row>
    <row r="474" spans="4:4">
      <c r="D474" s="280"/>
    </row>
    <row r="475" spans="4:4">
      <c r="D475" s="280"/>
    </row>
    <row r="476" spans="4:4">
      <c r="D476" s="280"/>
    </row>
    <row r="477" spans="4:4">
      <c r="D477" s="280"/>
    </row>
    <row r="478" spans="4:4">
      <c r="D478" s="280"/>
    </row>
    <row r="479" spans="4:4">
      <c r="D479" s="280"/>
    </row>
    <row r="480" spans="4:4">
      <c r="D480" s="280"/>
    </row>
    <row r="481" spans="4:4">
      <c r="D481" s="280"/>
    </row>
    <row r="482" spans="4:4">
      <c r="D482" s="280"/>
    </row>
    <row r="483" spans="4:4">
      <c r="D483" s="280"/>
    </row>
    <row r="484" spans="4:4">
      <c r="D484" s="280"/>
    </row>
    <row r="485" spans="4:4">
      <c r="D485" s="280"/>
    </row>
    <row r="486" spans="4:4">
      <c r="D486" s="280"/>
    </row>
    <row r="487" spans="4:4">
      <c r="D487" s="280"/>
    </row>
    <row r="488" spans="4:4">
      <c r="D488" s="280"/>
    </row>
    <row r="489" spans="4:4">
      <c r="D489" s="280"/>
    </row>
    <row r="490" spans="4:4">
      <c r="D490" s="280"/>
    </row>
    <row r="491" spans="4:4">
      <c r="D491" s="280"/>
    </row>
    <row r="492" spans="4:4">
      <c r="D492" s="280"/>
    </row>
    <row r="493" spans="4:4">
      <c r="D493" s="280"/>
    </row>
    <row r="494" spans="4:4">
      <c r="D494" s="280"/>
    </row>
    <row r="495" spans="4:4">
      <c r="D495" s="280"/>
    </row>
    <row r="496" spans="4:4">
      <c r="D496" s="280"/>
    </row>
    <row r="497" spans="4:4">
      <c r="D497" s="280"/>
    </row>
    <row r="498" spans="4:4">
      <c r="D498" s="280"/>
    </row>
    <row r="499" spans="4:4">
      <c r="D499" s="280"/>
    </row>
    <row r="500" spans="4:4">
      <c r="D500" s="280"/>
    </row>
    <row r="501" spans="4:4">
      <c r="D501" s="280"/>
    </row>
    <row r="502" spans="4:4">
      <c r="D502" s="280"/>
    </row>
    <row r="503" spans="4:4">
      <c r="D503" s="280"/>
    </row>
    <row r="504" spans="4:4">
      <c r="D504" s="280"/>
    </row>
    <row r="505" spans="4:4">
      <c r="D505" s="280"/>
    </row>
    <row r="506" spans="4:4">
      <c r="D506" s="280"/>
    </row>
    <row r="507" spans="4:4">
      <c r="D507" s="280"/>
    </row>
    <row r="508" spans="4:4">
      <c r="D508" s="280"/>
    </row>
    <row r="509" spans="4:4">
      <c r="D509" s="280"/>
    </row>
    <row r="510" spans="4:4">
      <c r="D510" s="280"/>
    </row>
    <row r="511" spans="4:4">
      <c r="D511" s="280"/>
    </row>
    <row r="512" spans="4:4">
      <c r="D512" s="280"/>
    </row>
    <row r="513" spans="4:4">
      <c r="D513" s="280"/>
    </row>
    <row r="514" spans="4:4">
      <c r="D514" s="280"/>
    </row>
    <row r="515" spans="4:4">
      <c r="D515" s="280"/>
    </row>
    <row r="516" spans="4:4">
      <c r="D516" s="280"/>
    </row>
    <row r="517" spans="4:4">
      <c r="D517" s="280"/>
    </row>
    <row r="518" spans="4:4">
      <c r="D518" s="280"/>
    </row>
    <row r="519" spans="4:4">
      <c r="D519" s="280"/>
    </row>
    <row r="520" spans="4:4">
      <c r="D520" s="280"/>
    </row>
    <row r="521" spans="4:4">
      <c r="D521" s="280"/>
    </row>
    <row r="522" spans="4:4">
      <c r="D522" s="280"/>
    </row>
    <row r="523" spans="4:4">
      <c r="D523" s="280"/>
    </row>
    <row r="524" spans="4:4">
      <c r="D524" s="280"/>
    </row>
    <row r="525" spans="4:4">
      <c r="D525" s="280"/>
    </row>
    <row r="526" spans="4:4">
      <c r="D526" s="280"/>
    </row>
    <row r="527" spans="4:4">
      <c r="D527" s="280"/>
    </row>
    <row r="528" spans="4:4">
      <c r="D528" s="280"/>
    </row>
    <row r="529" spans="4:4">
      <c r="D529" s="280"/>
    </row>
    <row r="530" spans="4:4">
      <c r="D530" s="280"/>
    </row>
    <row r="531" spans="4:4">
      <c r="D531" s="280"/>
    </row>
    <row r="532" spans="4:4">
      <c r="D532" s="280"/>
    </row>
    <row r="533" spans="4:4">
      <c r="D533" s="280"/>
    </row>
    <row r="534" spans="4:4">
      <c r="D534" s="280"/>
    </row>
    <row r="535" spans="4:4">
      <c r="D535" s="280"/>
    </row>
    <row r="536" spans="4:4">
      <c r="D536" s="280"/>
    </row>
    <row r="537" spans="4:4">
      <c r="D537" s="280"/>
    </row>
    <row r="538" spans="4:4">
      <c r="D538" s="280"/>
    </row>
    <row r="539" spans="4:4">
      <c r="D539" s="280"/>
    </row>
    <row r="540" spans="4:4">
      <c r="D540" s="280"/>
    </row>
    <row r="541" spans="4:4">
      <c r="D541" s="280"/>
    </row>
    <row r="542" spans="4:4">
      <c r="D542" s="280"/>
    </row>
    <row r="543" spans="4:4">
      <c r="D543" s="280"/>
    </row>
    <row r="544" spans="4:4">
      <c r="D544" s="280"/>
    </row>
    <row r="545" spans="4:4">
      <c r="D545" s="280"/>
    </row>
    <row r="546" spans="4:4">
      <c r="D546" s="280"/>
    </row>
    <row r="547" spans="4:4">
      <c r="D547" s="280"/>
    </row>
    <row r="548" spans="4:4">
      <c r="D548" s="280"/>
    </row>
    <row r="549" spans="4:4">
      <c r="D549" s="280"/>
    </row>
    <row r="550" spans="4:4">
      <c r="D550" s="280"/>
    </row>
    <row r="551" spans="4:4">
      <c r="D551" s="280"/>
    </row>
    <row r="552" spans="4:4">
      <c r="D552" s="280"/>
    </row>
    <row r="553" spans="4:4">
      <c r="D553" s="280"/>
    </row>
    <row r="554" spans="4:4">
      <c r="D554" s="280"/>
    </row>
    <row r="555" spans="4:4">
      <c r="D555" s="280"/>
    </row>
    <row r="556" spans="4:4">
      <c r="D556" s="280"/>
    </row>
    <row r="557" spans="4:4">
      <c r="D557" s="280"/>
    </row>
    <row r="558" spans="4:4">
      <c r="D558" s="280"/>
    </row>
    <row r="559" spans="4:4">
      <c r="D559" s="280"/>
    </row>
    <row r="560" spans="4:4">
      <c r="D560" s="280"/>
    </row>
    <row r="561" spans="4:4">
      <c r="D561" s="280"/>
    </row>
    <row r="562" spans="4:4">
      <c r="D562" s="280"/>
    </row>
    <row r="563" spans="4:4">
      <c r="D563" s="280"/>
    </row>
    <row r="564" spans="4:4">
      <c r="D564" s="280"/>
    </row>
    <row r="565" spans="4:4">
      <c r="D565" s="280"/>
    </row>
    <row r="566" spans="4:4">
      <c r="D566" s="280"/>
    </row>
    <row r="567" spans="4:4">
      <c r="D567" s="280"/>
    </row>
    <row r="568" spans="4:4">
      <c r="D568" s="280"/>
    </row>
    <row r="569" spans="4:4">
      <c r="D569" s="280"/>
    </row>
    <row r="570" spans="4:4">
      <c r="D570" s="280"/>
    </row>
    <row r="571" spans="4:4">
      <c r="D571" s="280"/>
    </row>
    <row r="572" spans="4:4">
      <c r="D572" s="280"/>
    </row>
    <row r="573" spans="4:4">
      <c r="D573" s="280"/>
    </row>
    <row r="574" spans="4:4">
      <c r="D574" s="280"/>
    </row>
    <row r="575" spans="4:4">
      <c r="D575" s="280"/>
    </row>
    <row r="576" spans="4:4">
      <c r="D576" s="280"/>
    </row>
    <row r="577" spans="4:4">
      <c r="D577" s="280"/>
    </row>
    <row r="578" spans="4:4">
      <c r="D578" s="280"/>
    </row>
    <row r="579" spans="4:4">
      <c r="D579" s="280"/>
    </row>
    <row r="580" spans="4:4">
      <c r="D580" s="280"/>
    </row>
    <row r="581" spans="4:4">
      <c r="D581" s="280"/>
    </row>
    <row r="582" spans="4:4">
      <c r="D582" s="280"/>
    </row>
    <row r="583" spans="4:4">
      <c r="D583" s="280"/>
    </row>
    <row r="584" spans="4:4">
      <c r="D584" s="280"/>
    </row>
    <row r="585" spans="4:4">
      <c r="D585" s="280"/>
    </row>
    <row r="586" spans="4:4">
      <c r="D586" s="280"/>
    </row>
    <row r="587" spans="4:4">
      <c r="D587" s="280"/>
    </row>
    <row r="588" spans="4:4">
      <c r="D588" s="280"/>
    </row>
    <row r="589" spans="4:4">
      <c r="D589" s="280"/>
    </row>
    <row r="590" spans="4:4">
      <c r="D590" s="280"/>
    </row>
    <row r="591" spans="4:4">
      <c r="D591" s="280"/>
    </row>
    <row r="592" spans="4:4">
      <c r="D592" s="280"/>
    </row>
    <row r="593" spans="4:4">
      <c r="D593" s="280"/>
    </row>
    <row r="594" spans="4:4">
      <c r="D594" s="280"/>
    </row>
    <row r="595" spans="4:4">
      <c r="D595" s="280"/>
    </row>
    <row r="596" spans="4:4">
      <c r="D596" s="280"/>
    </row>
    <row r="597" spans="4:4">
      <c r="D597" s="280"/>
    </row>
    <row r="598" spans="4:4">
      <c r="D598" s="280"/>
    </row>
    <row r="599" spans="4:4">
      <c r="D599" s="280"/>
    </row>
    <row r="600" spans="4:4">
      <c r="D600" s="280"/>
    </row>
    <row r="601" spans="4:4">
      <c r="D601" s="280"/>
    </row>
    <row r="602" spans="4:4">
      <c r="D602" s="280"/>
    </row>
    <row r="603" spans="4:4">
      <c r="D603" s="280"/>
    </row>
    <row r="604" spans="4:4">
      <c r="D604" s="280"/>
    </row>
    <row r="605" spans="4:4">
      <c r="D605" s="280"/>
    </row>
    <row r="606" spans="4:4">
      <c r="D606" s="280"/>
    </row>
    <row r="607" spans="4:4">
      <c r="D607" s="280"/>
    </row>
    <row r="608" spans="4:4">
      <c r="D608" s="280"/>
    </row>
    <row r="609" spans="4:4">
      <c r="D609" s="280"/>
    </row>
    <row r="610" spans="4:4">
      <c r="D610" s="280"/>
    </row>
    <row r="611" spans="4:4">
      <c r="D611" s="280"/>
    </row>
    <row r="612" spans="4:4">
      <c r="D612" s="280"/>
    </row>
    <row r="613" spans="4:4">
      <c r="D613" s="280"/>
    </row>
    <row r="614" spans="4:4">
      <c r="D614" s="280"/>
    </row>
    <row r="615" spans="4:4">
      <c r="D615" s="280"/>
    </row>
    <row r="616" spans="4:4">
      <c r="D616" s="280"/>
    </row>
    <row r="617" spans="4:4">
      <c r="D617" s="280"/>
    </row>
    <row r="618" spans="4:4">
      <c r="D618" s="280"/>
    </row>
    <row r="619" spans="4:4">
      <c r="D619" s="280"/>
    </row>
    <row r="620" spans="4:4">
      <c r="D620" s="280"/>
    </row>
    <row r="621" spans="4:4">
      <c r="D621" s="280"/>
    </row>
    <row r="622" spans="4:4">
      <c r="D622" s="280"/>
    </row>
    <row r="623" spans="4:4">
      <c r="D623" s="280"/>
    </row>
    <row r="624" spans="4:4">
      <c r="D624" s="280"/>
    </row>
    <row r="625" spans="4:4">
      <c r="D625" s="280"/>
    </row>
    <row r="626" spans="4:4">
      <c r="D626" s="280"/>
    </row>
    <row r="627" spans="4:4">
      <c r="D627" s="280"/>
    </row>
    <row r="628" spans="4:4">
      <c r="D628" s="280"/>
    </row>
    <row r="629" spans="4:4">
      <c r="D629" s="280"/>
    </row>
    <row r="630" spans="4:4">
      <c r="D630" s="280"/>
    </row>
    <row r="631" spans="4:4">
      <c r="D631" s="280"/>
    </row>
    <row r="632" spans="4:4">
      <c r="D632" s="280"/>
    </row>
    <row r="633" spans="4:4">
      <c r="D633" s="280"/>
    </row>
    <row r="634" spans="4:4">
      <c r="D634" s="280"/>
    </row>
    <row r="635" spans="4:4">
      <c r="D635" s="280"/>
    </row>
    <row r="636" spans="4:4">
      <c r="D636" s="280"/>
    </row>
    <row r="637" spans="4:4">
      <c r="D637" s="280"/>
    </row>
    <row r="638" spans="4:4">
      <c r="D638" s="280"/>
    </row>
    <row r="639" spans="4:4">
      <c r="D639" s="280"/>
    </row>
    <row r="640" spans="4:4">
      <c r="D640" s="280"/>
    </row>
    <row r="641" spans="4:4">
      <c r="D641" s="280"/>
    </row>
    <row r="642" spans="4:4">
      <c r="D642" s="280"/>
    </row>
    <row r="643" spans="4:4">
      <c r="D643" s="280"/>
    </row>
    <row r="644" spans="4:4">
      <c r="D644" s="280"/>
    </row>
    <row r="645" spans="4:4">
      <c r="D645" s="280"/>
    </row>
    <row r="646" spans="4:4">
      <c r="D646" s="280"/>
    </row>
    <row r="647" spans="4:4">
      <c r="D647" s="280"/>
    </row>
    <row r="648" spans="4:4">
      <c r="D648" s="280"/>
    </row>
    <row r="649" spans="4:4">
      <c r="D649" s="280"/>
    </row>
    <row r="650" spans="4:4">
      <c r="D650" s="280"/>
    </row>
    <row r="651" spans="4:4">
      <c r="D651" s="280"/>
    </row>
    <row r="652" spans="4:4">
      <c r="D652" s="280"/>
    </row>
    <row r="653" spans="4:4">
      <c r="D653" s="280"/>
    </row>
    <row r="654" spans="4:4">
      <c r="D654" s="280"/>
    </row>
    <row r="655" spans="4:4">
      <c r="D655" s="280"/>
    </row>
    <row r="656" spans="4:4">
      <c r="D656" s="280"/>
    </row>
    <row r="657" spans="4:4">
      <c r="D657" s="280"/>
    </row>
    <row r="658" spans="4:4">
      <c r="D658" s="280"/>
    </row>
    <row r="659" spans="4:4">
      <c r="D659" s="280"/>
    </row>
    <row r="660" spans="4:4">
      <c r="D660" s="280"/>
    </row>
    <row r="661" spans="4:4">
      <c r="D661" s="280"/>
    </row>
    <row r="662" spans="4:4">
      <c r="D662" s="280"/>
    </row>
    <row r="663" spans="4:4">
      <c r="D663" s="280"/>
    </row>
    <row r="664" spans="4:4">
      <c r="D664" s="280"/>
    </row>
    <row r="665" spans="4:4">
      <c r="D665" s="280"/>
    </row>
    <row r="666" spans="4:4">
      <c r="D666" s="280"/>
    </row>
    <row r="667" spans="4:4">
      <c r="D667" s="280"/>
    </row>
    <row r="668" spans="4:4">
      <c r="D668" s="280"/>
    </row>
    <row r="669" spans="4:4">
      <c r="D669" s="280"/>
    </row>
    <row r="670" spans="4:4">
      <c r="D670" s="280"/>
    </row>
    <row r="671" spans="4:4">
      <c r="D671" s="280"/>
    </row>
    <row r="672" spans="4:4">
      <c r="D672" s="280"/>
    </row>
    <row r="673" spans="4:4">
      <c r="D673" s="280"/>
    </row>
    <row r="674" spans="4:4">
      <c r="D674" s="280"/>
    </row>
    <row r="675" spans="4:4">
      <c r="D675" s="280"/>
    </row>
    <row r="676" spans="4:4">
      <c r="D676" s="280"/>
    </row>
    <row r="677" spans="4:4">
      <c r="D677" s="280"/>
    </row>
    <row r="678" spans="4:4">
      <c r="D678" s="280"/>
    </row>
    <row r="679" spans="4:4">
      <c r="D679" s="280"/>
    </row>
    <row r="680" spans="4:4">
      <c r="D680" s="280"/>
    </row>
    <row r="681" spans="4:4">
      <c r="D681" s="280"/>
    </row>
    <row r="682" spans="4:4">
      <c r="D682" s="280"/>
    </row>
    <row r="683" spans="4:4">
      <c r="D683" s="280"/>
    </row>
    <row r="684" spans="4:4">
      <c r="D684" s="280"/>
    </row>
    <row r="685" spans="4:4">
      <c r="D685" s="280"/>
    </row>
    <row r="686" spans="4:4">
      <c r="D686" s="280"/>
    </row>
    <row r="687" spans="4:4">
      <c r="D687" s="280"/>
    </row>
    <row r="688" spans="4:4">
      <c r="D688" s="280"/>
    </row>
    <row r="689" spans="4:4">
      <c r="D689" s="280"/>
    </row>
    <row r="690" spans="4:4">
      <c r="D690" s="280"/>
    </row>
    <row r="691" spans="4:4">
      <c r="D691" s="280"/>
    </row>
    <row r="692" spans="4:4">
      <c r="D692" s="280"/>
    </row>
    <row r="693" spans="4:4">
      <c r="D693" s="280"/>
    </row>
    <row r="694" spans="4:4">
      <c r="D694" s="280"/>
    </row>
    <row r="695" spans="4:4">
      <c r="D695" s="280"/>
    </row>
    <row r="696" spans="4:4">
      <c r="D696" s="280"/>
    </row>
    <row r="697" spans="4:4">
      <c r="D697" s="280"/>
    </row>
    <row r="698" spans="4:4">
      <c r="D698" s="280"/>
    </row>
    <row r="699" spans="4:4">
      <c r="D699" s="280"/>
    </row>
    <row r="700" spans="4:4">
      <c r="D700" s="280"/>
    </row>
    <row r="701" spans="4:4">
      <c r="D701" s="280"/>
    </row>
    <row r="702" spans="4:4">
      <c r="D702" s="280"/>
    </row>
    <row r="703" spans="4:4">
      <c r="D703" s="280"/>
    </row>
    <row r="704" spans="4:4">
      <c r="D704" s="280"/>
    </row>
    <row r="705" spans="4:4">
      <c r="D705" s="280"/>
    </row>
    <row r="706" spans="4:4">
      <c r="D706" s="280"/>
    </row>
    <row r="707" spans="4:4">
      <c r="D707" s="280"/>
    </row>
    <row r="708" spans="4:4">
      <c r="D708" s="280"/>
    </row>
    <row r="709" spans="4:4">
      <c r="D709" s="280"/>
    </row>
    <row r="710" spans="4:4">
      <c r="D710" s="280"/>
    </row>
    <row r="711" spans="4:4">
      <c r="D711" s="280"/>
    </row>
    <row r="712" spans="4:4">
      <c r="D712" s="280"/>
    </row>
    <row r="713" spans="4:4">
      <c r="D713" s="280"/>
    </row>
    <row r="714" spans="4:4">
      <c r="D714" s="280"/>
    </row>
    <row r="715" spans="4:4">
      <c r="D715" s="280"/>
    </row>
    <row r="716" spans="4:4">
      <c r="D716" s="280"/>
    </row>
    <row r="717" spans="4:4">
      <c r="D717" s="280"/>
    </row>
    <row r="718" spans="4:4">
      <c r="D718" s="280"/>
    </row>
    <row r="719" spans="4:4">
      <c r="D719" s="280"/>
    </row>
    <row r="720" spans="4:4">
      <c r="D720" s="280"/>
    </row>
    <row r="721" spans="4:4">
      <c r="D721" s="280"/>
    </row>
    <row r="722" spans="4:4">
      <c r="D722" s="280"/>
    </row>
    <row r="723" spans="4:4">
      <c r="D723" s="280"/>
    </row>
    <row r="724" spans="4:4">
      <c r="D724" s="280"/>
    </row>
    <row r="725" spans="4:4">
      <c r="D725" s="280"/>
    </row>
    <row r="726" spans="4:4">
      <c r="D726" s="280"/>
    </row>
    <row r="727" spans="4:4">
      <c r="D727" s="280"/>
    </row>
    <row r="728" spans="4:4">
      <c r="D728" s="280"/>
    </row>
    <row r="729" spans="4:4">
      <c r="D729" s="280"/>
    </row>
    <row r="730" spans="4:4">
      <c r="D730" s="280"/>
    </row>
    <row r="731" spans="4:4">
      <c r="D731" s="280"/>
    </row>
    <row r="732" spans="4:4">
      <c r="D732" s="280"/>
    </row>
    <row r="733" spans="4:4">
      <c r="D733" s="280"/>
    </row>
    <row r="734" spans="4:4">
      <c r="D734" s="280"/>
    </row>
    <row r="735" spans="4:4">
      <c r="D735" s="280"/>
    </row>
    <row r="736" spans="4:4">
      <c r="D736" s="280"/>
    </row>
    <row r="737" spans="4:4">
      <c r="D737" s="280"/>
    </row>
    <row r="738" spans="4:4">
      <c r="D738" s="280"/>
    </row>
    <row r="739" spans="4:4">
      <c r="D739" s="280"/>
    </row>
    <row r="740" spans="4:4">
      <c r="D740" s="280"/>
    </row>
    <row r="741" spans="4:4">
      <c r="D741" s="280"/>
    </row>
    <row r="742" spans="4:4">
      <c r="D742" s="280"/>
    </row>
    <row r="743" spans="4:4">
      <c r="D743" s="280"/>
    </row>
    <row r="744" spans="4:4">
      <c r="D744" s="280"/>
    </row>
    <row r="745" spans="4:4">
      <c r="D745" s="280"/>
    </row>
    <row r="746" spans="4:4">
      <c r="D746" s="280"/>
    </row>
    <row r="747" spans="4:4">
      <c r="D747" s="280"/>
    </row>
    <row r="748" spans="4:4">
      <c r="D748" s="280"/>
    </row>
    <row r="749" spans="4:4">
      <c r="D749" s="280"/>
    </row>
    <row r="750" spans="4:4">
      <c r="D750" s="280"/>
    </row>
    <row r="751" spans="4:4">
      <c r="D751" s="280"/>
    </row>
    <row r="752" spans="4:4">
      <c r="D752" s="280"/>
    </row>
    <row r="753" spans="4:4">
      <c r="D753" s="280"/>
    </row>
    <row r="754" spans="4:4">
      <c r="D754" s="280"/>
    </row>
    <row r="755" spans="4:4">
      <c r="D755" s="280"/>
    </row>
    <row r="756" spans="4:4">
      <c r="D756" s="280"/>
    </row>
    <row r="757" spans="4:4">
      <c r="D757" s="280"/>
    </row>
    <row r="758" spans="4:4">
      <c r="D758" s="280"/>
    </row>
    <row r="759" spans="4:4">
      <c r="D759" s="280"/>
    </row>
    <row r="760" spans="4:4">
      <c r="D760" s="280"/>
    </row>
    <row r="761" spans="4:4">
      <c r="D761" s="280"/>
    </row>
    <row r="762" spans="4:4">
      <c r="D762" s="280"/>
    </row>
    <row r="763" spans="4:4">
      <c r="D763" s="280"/>
    </row>
    <row r="764" spans="4:4">
      <c r="D764" s="280"/>
    </row>
    <row r="765" spans="4:4">
      <c r="D765" s="280"/>
    </row>
    <row r="766" spans="4:4">
      <c r="D766" s="280"/>
    </row>
    <row r="767" spans="4:4">
      <c r="D767" s="280"/>
    </row>
    <row r="768" spans="4:4">
      <c r="D768" s="280"/>
    </row>
    <row r="769" spans="4:4">
      <c r="D769" s="280"/>
    </row>
    <row r="770" spans="4:4">
      <c r="D770" s="280"/>
    </row>
    <row r="771" spans="4:4">
      <c r="D771" s="280"/>
    </row>
    <row r="772" spans="4:4">
      <c r="D772" s="280"/>
    </row>
    <row r="773" spans="4:4">
      <c r="D773" s="280"/>
    </row>
    <row r="774" spans="4:4">
      <c r="D774" s="280"/>
    </row>
    <row r="775" spans="4:4">
      <c r="D775" s="280"/>
    </row>
    <row r="776" spans="4:4">
      <c r="D776" s="280"/>
    </row>
    <row r="777" spans="4:4">
      <c r="D777" s="280"/>
    </row>
    <row r="778" spans="4:4">
      <c r="D778" s="280"/>
    </row>
    <row r="779" spans="4:4">
      <c r="D779" s="280"/>
    </row>
    <row r="780" spans="4:4">
      <c r="D780" s="280"/>
    </row>
    <row r="781" spans="4:4">
      <c r="D781" s="280"/>
    </row>
    <row r="782" spans="4:4">
      <c r="D782" s="280"/>
    </row>
    <row r="783" spans="4:4">
      <c r="D783" s="280"/>
    </row>
    <row r="784" spans="4:4">
      <c r="D784" s="280"/>
    </row>
    <row r="785" spans="4:4">
      <c r="D785" s="280"/>
    </row>
    <row r="786" spans="4:4">
      <c r="D786" s="280"/>
    </row>
    <row r="787" spans="4:4">
      <c r="D787" s="280"/>
    </row>
    <row r="788" spans="4:4">
      <c r="D788" s="280"/>
    </row>
    <row r="789" spans="4:4">
      <c r="D789" s="280"/>
    </row>
    <row r="790" spans="4:4">
      <c r="D790" s="280"/>
    </row>
    <row r="791" spans="4:4">
      <c r="D791" s="280"/>
    </row>
    <row r="792" spans="4:4">
      <c r="D792" s="280"/>
    </row>
    <row r="793" spans="4:4">
      <c r="D793" s="280"/>
    </row>
    <row r="794" spans="4:4">
      <c r="D794" s="280"/>
    </row>
    <row r="795" spans="4:4">
      <c r="D795" s="280"/>
    </row>
    <row r="796" spans="4:4">
      <c r="D796" s="280"/>
    </row>
    <row r="797" spans="4:4">
      <c r="D797" s="280"/>
    </row>
    <row r="798" spans="4:4">
      <c r="D798" s="280"/>
    </row>
    <row r="799" spans="4:4">
      <c r="D799" s="280"/>
    </row>
    <row r="800" spans="4:4">
      <c r="D800" s="280"/>
    </row>
    <row r="801" spans="4:4">
      <c r="D801" s="280"/>
    </row>
    <row r="802" spans="4:4">
      <c r="D802" s="280"/>
    </row>
    <row r="803" spans="4:4">
      <c r="D803" s="280"/>
    </row>
    <row r="804" spans="4:4">
      <c r="D804" s="280"/>
    </row>
    <row r="805" spans="4:4">
      <c r="D805" s="280"/>
    </row>
    <row r="806" spans="4:4">
      <c r="D806" s="280"/>
    </row>
    <row r="807" spans="4:4">
      <c r="D807" s="280"/>
    </row>
    <row r="808" spans="4:4">
      <c r="D808" s="280"/>
    </row>
    <row r="809" spans="4:4">
      <c r="D809" s="280"/>
    </row>
    <row r="810" spans="4:4">
      <c r="D810" s="280"/>
    </row>
    <row r="811" spans="4:4">
      <c r="D811" s="280"/>
    </row>
    <row r="812" spans="4:4">
      <c r="D812" s="280"/>
    </row>
    <row r="813" spans="4:4">
      <c r="D813" s="280"/>
    </row>
    <row r="814" spans="4:4">
      <c r="D814" s="280"/>
    </row>
    <row r="815" spans="4:4">
      <c r="D815" s="280"/>
    </row>
    <row r="816" spans="4:4">
      <c r="D816" s="280"/>
    </row>
    <row r="817" spans="4:4">
      <c r="D817" s="280"/>
    </row>
    <row r="818" spans="4:4">
      <c r="D818" s="280"/>
    </row>
    <row r="819" spans="4:4">
      <c r="D819" s="280"/>
    </row>
    <row r="820" spans="4:4">
      <c r="D820" s="280"/>
    </row>
    <row r="821" spans="4:4">
      <c r="D821" s="280"/>
    </row>
    <row r="822" spans="4:4">
      <c r="D822" s="280"/>
    </row>
    <row r="823" spans="4:4">
      <c r="D823" s="280"/>
    </row>
    <row r="824" spans="4:4">
      <c r="D824" s="280"/>
    </row>
    <row r="825" spans="4:4">
      <c r="D825" s="280"/>
    </row>
    <row r="826" spans="4:4">
      <c r="D826" s="280"/>
    </row>
    <row r="827" spans="4:4">
      <c r="D827" s="280"/>
    </row>
    <row r="828" spans="4:4">
      <c r="D828" s="280"/>
    </row>
    <row r="829" spans="4:4">
      <c r="D829" s="280"/>
    </row>
    <row r="830" spans="4:4">
      <c r="D830" s="280"/>
    </row>
    <row r="831" spans="4:4">
      <c r="D831" s="280"/>
    </row>
    <row r="832" spans="4:4">
      <c r="D832" s="280"/>
    </row>
    <row r="833" spans="4:4">
      <c r="D833" s="280"/>
    </row>
    <row r="834" spans="4:4">
      <c r="D834" s="280"/>
    </row>
    <row r="835" spans="4:4">
      <c r="D835" s="280"/>
    </row>
    <row r="836" spans="4:4">
      <c r="D836" s="280"/>
    </row>
    <row r="837" spans="4:4">
      <c r="D837" s="280"/>
    </row>
    <row r="838" spans="4:4">
      <c r="D838" s="280"/>
    </row>
    <row r="839" spans="4:4">
      <c r="D839" s="280"/>
    </row>
    <row r="840" spans="4:4">
      <c r="D840" s="280"/>
    </row>
    <row r="841" spans="4:4">
      <c r="D841" s="280"/>
    </row>
    <row r="842" spans="4:4">
      <c r="D842" s="280"/>
    </row>
    <row r="843" spans="4:4">
      <c r="D843" s="280"/>
    </row>
    <row r="844" spans="4:4">
      <c r="D844" s="280"/>
    </row>
    <row r="845" spans="4:4">
      <c r="D845" s="280"/>
    </row>
    <row r="846" spans="4:4">
      <c r="D846" s="280"/>
    </row>
    <row r="847" spans="4:4">
      <c r="D847" s="280"/>
    </row>
    <row r="848" spans="4:4">
      <c r="D848" s="280"/>
    </row>
    <row r="849" spans="4:4">
      <c r="D849" s="280"/>
    </row>
    <row r="850" spans="4:4">
      <c r="D850" s="280"/>
    </row>
    <row r="851" spans="4:4">
      <c r="D851" s="280"/>
    </row>
    <row r="852" spans="4:4">
      <c r="D852" s="280"/>
    </row>
    <row r="853" spans="4:4">
      <c r="D853" s="280"/>
    </row>
    <row r="854" spans="4:4">
      <c r="D854" s="280"/>
    </row>
    <row r="855" spans="4:4">
      <c r="D855" s="280"/>
    </row>
    <row r="856" spans="4:4">
      <c r="D856" s="280"/>
    </row>
    <row r="857" spans="4:4">
      <c r="D857" s="280"/>
    </row>
    <row r="858" spans="4:4">
      <c r="D858" s="280"/>
    </row>
    <row r="859" spans="4:4">
      <c r="D859" s="280"/>
    </row>
    <row r="860" spans="4:4">
      <c r="D860" s="280"/>
    </row>
    <row r="861" spans="4:4">
      <c r="D861" s="280"/>
    </row>
    <row r="862" spans="4:4">
      <c r="D862" s="280"/>
    </row>
    <row r="863" spans="4:4">
      <c r="D863" s="280"/>
    </row>
    <row r="864" spans="4:4">
      <c r="D864" s="280"/>
    </row>
    <row r="865" spans="4:4">
      <c r="D865" s="280"/>
    </row>
    <row r="866" spans="4:4">
      <c r="D866" s="280"/>
    </row>
    <row r="867" spans="4:4">
      <c r="D867" s="280"/>
    </row>
    <row r="868" spans="4:4">
      <c r="D868" s="280"/>
    </row>
    <row r="869" spans="4:4">
      <c r="D869" s="280"/>
    </row>
    <row r="870" spans="4:4">
      <c r="D870" s="280"/>
    </row>
    <row r="871" spans="4:4">
      <c r="D871" s="280"/>
    </row>
    <row r="872" spans="4:4">
      <c r="D872" s="280"/>
    </row>
    <row r="873" spans="4:4">
      <c r="D873" s="280"/>
    </row>
    <row r="874" spans="4:4">
      <c r="D874" s="280"/>
    </row>
    <row r="875" spans="4:4">
      <c r="D875" s="280"/>
    </row>
    <row r="876" spans="4:4">
      <c r="D876" s="280"/>
    </row>
    <row r="877" spans="4:4">
      <c r="D877" s="280"/>
    </row>
    <row r="878" spans="4:4">
      <c r="D878" s="280"/>
    </row>
    <row r="879" spans="4:4">
      <c r="D879" s="280"/>
    </row>
    <row r="880" spans="4:4">
      <c r="D880" s="280"/>
    </row>
    <row r="881" spans="4:4">
      <c r="D881" s="280"/>
    </row>
    <row r="882" spans="4:4">
      <c r="D882" s="280"/>
    </row>
    <row r="883" spans="4:4">
      <c r="D883" s="280"/>
    </row>
    <row r="884" spans="4:4">
      <c r="D884" s="280"/>
    </row>
    <row r="885" spans="4:4">
      <c r="D885" s="280"/>
    </row>
    <row r="886" spans="4:4">
      <c r="D886" s="280"/>
    </row>
    <row r="887" spans="4:4">
      <c r="D887" s="280"/>
    </row>
    <row r="888" spans="4:4">
      <c r="D888" s="280"/>
    </row>
    <row r="889" spans="4:4">
      <c r="D889" s="280"/>
    </row>
    <row r="890" spans="4:4">
      <c r="D890" s="280"/>
    </row>
    <row r="891" spans="4:4">
      <c r="D891" s="280"/>
    </row>
    <row r="892" spans="4:4">
      <c r="D892" s="280"/>
    </row>
    <row r="893" spans="4:4">
      <c r="D893" s="280"/>
    </row>
    <row r="894" spans="4:4">
      <c r="D894" s="280"/>
    </row>
    <row r="895" spans="4:4">
      <c r="D895" s="280"/>
    </row>
    <row r="896" spans="4:4">
      <c r="D896" s="280"/>
    </row>
    <row r="897" spans="4:4">
      <c r="D897" s="280"/>
    </row>
    <row r="898" spans="4:4">
      <c r="D898" s="280"/>
    </row>
    <row r="899" spans="4:4">
      <c r="D899" s="280"/>
    </row>
    <row r="900" spans="4:4">
      <c r="D900" s="280"/>
    </row>
    <row r="901" spans="4:4">
      <c r="D901" s="280"/>
    </row>
    <row r="902" spans="4:4">
      <c r="D902" s="280"/>
    </row>
    <row r="903" spans="4:4">
      <c r="D903" s="280"/>
    </row>
    <row r="904" spans="4:4">
      <c r="D904" s="280"/>
    </row>
    <row r="905" spans="4:4">
      <c r="D905" s="280"/>
    </row>
    <row r="906" spans="4:4">
      <c r="D906" s="280"/>
    </row>
    <row r="907" spans="4:4">
      <c r="D907" s="280"/>
    </row>
    <row r="908" spans="4:4">
      <c r="D908" s="280"/>
    </row>
    <row r="909" spans="4:4">
      <c r="D909" s="280"/>
    </row>
    <row r="910" spans="4:4">
      <c r="D910" s="280"/>
    </row>
    <row r="911" spans="4:4">
      <c r="D911" s="280"/>
    </row>
    <row r="912" spans="4:4">
      <c r="D912" s="280"/>
    </row>
    <row r="913" spans="4:4">
      <c r="D913" s="280"/>
    </row>
    <row r="914" spans="4:4">
      <c r="D914" s="280"/>
    </row>
    <row r="915" spans="4:4">
      <c r="D915" s="280"/>
    </row>
    <row r="916" spans="4:4">
      <c r="D916" s="280"/>
    </row>
    <row r="917" spans="4:4">
      <c r="D917" s="280"/>
    </row>
    <row r="918" spans="4:4">
      <c r="D918" s="280"/>
    </row>
    <row r="919" spans="4:4">
      <c r="D919" s="280"/>
    </row>
    <row r="920" spans="4:4">
      <c r="D920" s="280"/>
    </row>
    <row r="921" spans="4:4">
      <c r="D921" s="280"/>
    </row>
    <row r="922" spans="4:4">
      <c r="D922" s="280"/>
    </row>
    <row r="923" spans="4:4">
      <c r="D923" s="280"/>
    </row>
    <row r="924" spans="4:4">
      <c r="D924" s="280"/>
    </row>
    <row r="925" spans="4:4">
      <c r="D925" s="280"/>
    </row>
    <row r="926" spans="4:4">
      <c r="D926" s="280"/>
    </row>
    <row r="927" spans="4:4">
      <c r="D927" s="280"/>
    </row>
    <row r="928" spans="4:4">
      <c r="D928" s="280"/>
    </row>
    <row r="929" spans="4:4">
      <c r="D929" s="280"/>
    </row>
    <row r="930" spans="4:4">
      <c r="D930" s="280"/>
    </row>
    <row r="931" spans="4:4">
      <c r="D931" s="280"/>
    </row>
    <row r="932" spans="4:4">
      <c r="D932" s="280"/>
    </row>
    <row r="933" spans="4:4">
      <c r="D933" s="280"/>
    </row>
    <row r="934" spans="4:4">
      <c r="D934" s="280"/>
    </row>
    <row r="935" spans="4:4">
      <c r="D935" s="280"/>
    </row>
    <row r="936" spans="4:4">
      <c r="D936" s="280"/>
    </row>
    <row r="937" spans="4:4">
      <c r="D937" s="280"/>
    </row>
    <row r="938" spans="4:4">
      <c r="D938" s="280"/>
    </row>
    <row r="939" spans="4:4">
      <c r="D939" s="280"/>
    </row>
    <row r="940" spans="4:4">
      <c r="D940" s="280"/>
    </row>
    <row r="941" spans="4:4">
      <c r="D941" s="280"/>
    </row>
    <row r="942" spans="4:4">
      <c r="D942" s="280"/>
    </row>
    <row r="943" spans="4:4">
      <c r="D943" s="280"/>
    </row>
    <row r="944" spans="4:4">
      <c r="D944" s="280"/>
    </row>
    <row r="945" spans="4:4">
      <c r="D945" s="280"/>
    </row>
    <row r="946" spans="4:4">
      <c r="D946" s="280"/>
    </row>
    <row r="947" spans="4:4">
      <c r="D947" s="280"/>
    </row>
    <row r="948" spans="4:4">
      <c r="D948" s="280"/>
    </row>
    <row r="949" spans="4:4">
      <c r="D949" s="280"/>
    </row>
    <row r="950" spans="4:4">
      <c r="D950" s="280"/>
    </row>
    <row r="951" spans="4:4">
      <c r="D951" s="280"/>
    </row>
    <row r="952" spans="4:4">
      <c r="D952" s="280"/>
    </row>
    <row r="953" spans="4:4">
      <c r="D953" s="280"/>
    </row>
    <row r="954" spans="4:4">
      <c r="D954" s="280"/>
    </row>
    <row r="955" spans="4:4">
      <c r="D955" s="280"/>
    </row>
    <row r="956" spans="4:4">
      <c r="D956" s="280"/>
    </row>
    <row r="957" spans="4:4">
      <c r="D957" s="280"/>
    </row>
    <row r="958" spans="4:4">
      <c r="D958" s="280"/>
    </row>
    <row r="959" spans="4:4">
      <c r="D959" s="280"/>
    </row>
    <row r="960" spans="4:4">
      <c r="D960" s="280"/>
    </row>
    <row r="961" spans="4:4">
      <c r="D961" s="280"/>
    </row>
    <row r="962" spans="4:4">
      <c r="D962" s="280"/>
    </row>
    <row r="963" spans="4:4">
      <c r="D963" s="280"/>
    </row>
    <row r="964" spans="4:4">
      <c r="D964" s="280"/>
    </row>
    <row r="965" spans="4:4">
      <c r="D965" s="280"/>
    </row>
    <row r="966" spans="4:4">
      <c r="D966" s="280"/>
    </row>
    <row r="967" spans="4:4">
      <c r="D967" s="280"/>
    </row>
    <row r="968" spans="4:4">
      <c r="D968" s="280"/>
    </row>
    <row r="969" spans="4:4">
      <c r="D969" s="280"/>
    </row>
    <row r="970" spans="4:4">
      <c r="D970" s="280"/>
    </row>
    <row r="971" spans="4:4">
      <c r="D971" s="280"/>
    </row>
    <row r="972" spans="4:4">
      <c r="D972" s="280"/>
    </row>
    <row r="973" spans="4:4">
      <c r="D973" s="280"/>
    </row>
    <row r="974" spans="4:4">
      <c r="D974" s="280"/>
    </row>
    <row r="975" spans="4:4">
      <c r="D975" s="280"/>
    </row>
    <row r="976" spans="4:4">
      <c r="D976" s="280"/>
    </row>
    <row r="977" spans="4:4">
      <c r="D977" s="280"/>
    </row>
    <row r="978" spans="4:4">
      <c r="D978" s="280"/>
    </row>
    <row r="979" spans="4:4">
      <c r="D979" s="280"/>
    </row>
    <row r="980" spans="4:4">
      <c r="D980" s="280"/>
    </row>
    <row r="981" spans="4:4">
      <c r="D981" s="280"/>
    </row>
    <row r="982" spans="4:4">
      <c r="D982" s="280"/>
    </row>
    <row r="983" spans="4:4">
      <c r="D983" s="280"/>
    </row>
    <row r="984" spans="4:4">
      <c r="D984" s="280"/>
    </row>
    <row r="985" spans="4:4">
      <c r="D985" s="280"/>
    </row>
    <row r="986" spans="4:4">
      <c r="D986" s="280"/>
    </row>
    <row r="987" spans="4:4">
      <c r="D987" s="280"/>
    </row>
    <row r="988" spans="4:4">
      <c r="D988" s="280"/>
    </row>
    <row r="989" spans="4:4">
      <c r="D989" s="280"/>
    </row>
    <row r="990" spans="4:4">
      <c r="D990" s="280"/>
    </row>
    <row r="991" spans="4:4">
      <c r="D991" s="280"/>
    </row>
    <row r="992" spans="4:4">
      <c r="D992" s="280"/>
    </row>
    <row r="993" spans="4:4">
      <c r="D993" s="280"/>
    </row>
    <row r="994" spans="4:4">
      <c r="D994" s="280"/>
    </row>
    <row r="995" spans="4:4">
      <c r="D995" s="280"/>
    </row>
    <row r="996" spans="4:4">
      <c r="D996" s="280"/>
    </row>
    <row r="997" spans="4:4">
      <c r="D997" s="280"/>
    </row>
    <row r="998" spans="4:4">
      <c r="D998" s="280"/>
    </row>
    <row r="999" spans="4:4">
      <c r="D999" s="280"/>
    </row>
    <row r="1000" spans="4:4">
      <c r="D1000" s="280"/>
    </row>
    <row r="1001" spans="4:4">
      <c r="D1001" s="280"/>
    </row>
    <row r="1002" spans="4:4">
      <c r="D1002" s="280"/>
    </row>
    <row r="1003" spans="4:4">
      <c r="D1003" s="280"/>
    </row>
    <row r="1004" spans="4:4">
      <c r="D1004" s="280"/>
    </row>
    <row r="1005" spans="4:4">
      <c r="D1005" s="280"/>
    </row>
    <row r="1006" spans="4:4">
      <c r="D1006" s="280"/>
    </row>
    <row r="1007" spans="4:4">
      <c r="D1007" s="280"/>
    </row>
    <row r="1008" spans="4:4">
      <c r="D1008" s="280"/>
    </row>
    <row r="1009" spans="4:4">
      <c r="D1009" s="280"/>
    </row>
    <row r="1010" spans="4:4">
      <c r="D1010" s="280"/>
    </row>
    <row r="1011" spans="4:4">
      <c r="D1011" s="280"/>
    </row>
    <row r="1012" spans="4:4">
      <c r="D1012" s="280"/>
    </row>
    <row r="1013" spans="4:4">
      <c r="D1013" s="280"/>
    </row>
    <row r="1014" spans="4:4">
      <c r="D1014" s="280"/>
    </row>
    <row r="1015" spans="4:4">
      <c r="D1015" s="280"/>
    </row>
    <row r="1016" spans="4:4">
      <c r="D1016" s="280"/>
    </row>
    <row r="1017" spans="4:4">
      <c r="D1017" s="280"/>
    </row>
    <row r="1018" spans="4:4">
      <c r="D1018" s="280"/>
    </row>
    <row r="1019" spans="4:4">
      <c r="D1019" s="280"/>
    </row>
    <row r="1020" spans="4:4">
      <c r="D1020" s="280"/>
    </row>
    <row r="1021" spans="4:4">
      <c r="D1021" s="280"/>
    </row>
    <row r="1022" spans="4:4">
      <c r="D1022" s="280"/>
    </row>
    <row r="1023" spans="4:4">
      <c r="D1023" s="280"/>
    </row>
    <row r="1024" spans="4:4">
      <c r="D1024" s="280"/>
    </row>
    <row r="1025" spans="4:4">
      <c r="D1025" s="280"/>
    </row>
    <row r="1026" spans="4:4">
      <c r="D1026" s="280"/>
    </row>
    <row r="1027" spans="4:4">
      <c r="D1027" s="280"/>
    </row>
    <row r="1028" spans="4:4">
      <c r="D1028" s="280"/>
    </row>
    <row r="1029" spans="4:4">
      <c r="D1029" s="280"/>
    </row>
    <row r="1030" spans="4:4">
      <c r="D1030" s="280"/>
    </row>
    <row r="1031" spans="4:4">
      <c r="D1031" s="280"/>
    </row>
    <row r="1032" spans="4:4">
      <c r="D1032" s="280"/>
    </row>
    <row r="1033" spans="4:4">
      <c r="D1033" s="280"/>
    </row>
    <row r="1034" spans="4:4">
      <c r="D1034" s="280"/>
    </row>
    <row r="1035" spans="4:4">
      <c r="D1035" s="280"/>
    </row>
    <row r="1036" spans="4:4">
      <c r="D1036" s="280"/>
    </row>
    <row r="1037" spans="4:4">
      <c r="D1037" s="280"/>
    </row>
    <row r="1038" spans="4:4">
      <c r="D1038" s="280"/>
    </row>
    <row r="1039" spans="4:4">
      <c r="D1039" s="280"/>
    </row>
    <row r="1040" spans="4:4">
      <c r="D1040" s="280"/>
    </row>
    <row r="1041" spans="4:4">
      <c r="D1041" s="280"/>
    </row>
    <row r="1042" spans="4:4">
      <c r="D1042" s="280"/>
    </row>
    <row r="1043" spans="4:4">
      <c r="D1043" s="280"/>
    </row>
    <row r="1044" spans="4:4">
      <c r="D1044" s="280"/>
    </row>
    <row r="1045" spans="4:4">
      <c r="D1045" s="280"/>
    </row>
    <row r="1046" spans="4:4">
      <c r="D1046" s="280"/>
    </row>
    <row r="1047" spans="4:4">
      <c r="D1047" s="280"/>
    </row>
    <row r="1048" spans="4:4">
      <c r="D1048" s="280"/>
    </row>
    <row r="1049" spans="4:4">
      <c r="D1049" s="280"/>
    </row>
    <row r="1050" spans="4:4">
      <c r="D1050" s="280"/>
    </row>
    <row r="1051" spans="4:4">
      <c r="D1051" s="280"/>
    </row>
    <row r="1052" spans="4:4">
      <c r="D1052" s="280"/>
    </row>
    <row r="1053" spans="4:4">
      <c r="D1053" s="280"/>
    </row>
    <row r="1054" spans="4:4">
      <c r="D1054" s="280"/>
    </row>
    <row r="1055" spans="4:4">
      <c r="D1055" s="280"/>
    </row>
    <row r="1056" spans="4:4">
      <c r="D1056" s="280"/>
    </row>
    <row r="1057" spans="4:4">
      <c r="D1057" s="280"/>
    </row>
    <row r="1058" spans="4:4">
      <c r="D1058" s="280"/>
    </row>
    <row r="1059" spans="4:4">
      <c r="D1059" s="280"/>
    </row>
    <row r="1060" spans="4:4">
      <c r="D1060" s="280"/>
    </row>
    <row r="1061" spans="4:4">
      <c r="D1061" s="280"/>
    </row>
    <row r="1062" spans="4:4">
      <c r="D1062" s="280"/>
    </row>
    <row r="1063" spans="4:4">
      <c r="D1063" s="280"/>
    </row>
    <row r="1064" spans="4:4">
      <c r="D1064" s="280"/>
    </row>
    <row r="1065" spans="4:4">
      <c r="D1065" s="280"/>
    </row>
    <row r="1066" spans="4:4">
      <c r="D1066" s="280"/>
    </row>
    <row r="1067" spans="4:4">
      <c r="D1067" s="280"/>
    </row>
    <row r="1068" spans="4:4">
      <c r="D1068" s="280"/>
    </row>
    <row r="1069" spans="4:4">
      <c r="D1069" s="280"/>
    </row>
    <row r="1070" spans="4:4">
      <c r="D1070" s="280"/>
    </row>
    <row r="1071" spans="4:4">
      <c r="D1071" s="280"/>
    </row>
    <row r="1072" spans="4:4">
      <c r="D1072" s="280"/>
    </row>
    <row r="1073" spans="4:4">
      <c r="D1073" s="280"/>
    </row>
    <row r="1074" spans="4:4">
      <c r="D1074" s="280"/>
    </row>
    <row r="1075" spans="4:4">
      <c r="D1075" s="280"/>
    </row>
    <row r="1076" spans="4:4">
      <c r="D1076" s="280"/>
    </row>
    <row r="1077" spans="4:4">
      <c r="D1077" s="280"/>
    </row>
    <row r="1078" spans="4:4">
      <c r="D1078" s="280"/>
    </row>
    <row r="1079" spans="4:4">
      <c r="D1079" s="280"/>
    </row>
    <row r="1080" spans="4:4">
      <c r="D1080" s="280"/>
    </row>
    <row r="1081" spans="4:4">
      <c r="D1081" s="280"/>
    </row>
    <row r="1082" spans="4:4">
      <c r="D1082" s="280"/>
    </row>
    <row r="1083" spans="4:4">
      <c r="D1083" s="280"/>
    </row>
    <row r="1084" spans="4:4">
      <c r="D1084" s="280"/>
    </row>
    <row r="1085" spans="4:4">
      <c r="D1085" s="280"/>
    </row>
    <row r="1086" spans="4:4">
      <c r="D1086" s="280"/>
    </row>
    <row r="1087" spans="4:4">
      <c r="D1087" s="280"/>
    </row>
    <row r="1088" spans="4:4">
      <c r="D1088" s="280"/>
    </row>
    <row r="1089" spans="4:4">
      <c r="D1089" s="280"/>
    </row>
    <row r="1090" spans="4:4">
      <c r="D1090" s="280"/>
    </row>
    <row r="1091" spans="4:4">
      <c r="D1091" s="280"/>
    </row>
    <row r="1092" spans="4:4">
      <c r="D1092" s="280"/>
    </row>
    <row r="1093" spans="4:4">
      <c r="D1093" s="280"/>
    </row>
    <row r="1094" spans="4:4">
      <c r="D1094" s="280"/>
    </row>
    <row r="1095" spans="4:4">
      <c r="D1095" s="280"/>
    </row>
    <row r="1096" spans="4:4">
      <c r="D1096" s="280"/>
    </row>
    <row r="1097" spans="4:4">
      <c r="D1097" s="280"/>
    </row>
    <row r="1098" spans="4:4">
      <c r="D1098" s="280"/>
    </row>
    <row r="1099" spans="4:4">
      <c r="D1099" s="280"/>
    </row>
    <row r="1100" spans="4:4">
      <c r="D1100" s="280"/>
    </row>
    <row r="1101" spans="4:4">
      <c r="D1101" s="280"/>
    </row>
    <row r="1102" spans="4:4">
      <c r="D1102" s="280"/>
    </row>
    <row r="1103" spans="4:4">
      <c r="D1103" s="280"/>
    </row>
    <row r="1104" spans="4:4">
      <c r="D1104" s="280"/>
    </row>
    <row r="1105" spans="4:4">
      <c r="D1105" s="280"/>
    </row>
    <row r="1106" spans="4:4">
      <c r="D1106" s="280"/>
    </row>
    <row r="1107" spans="4:4">
      <c r="D1107" s="280"/>
    </row>
    <row r="1108" spans="4:4">
      <c r="D1108" s="280"/>
    </row>
    <row r="1109" spans="4:4">
      <c r="D1109" s="280"/>
    </row>
    <row r="1110" spans="4:4">
      <c r="D1110" s="280"/>
    </row>
    <row r="1111" spans="4:4">
      <c r="D1111" s="280"/>
    </row>
    <row r="1112" spans="4:4">
      <c r="D1112" s="280"/>
    </row>
    <row r="1113" spans="4:4">
      <c r="D1113" s="280"/>
    </row>
    <row r="1114" spans="4:4">
      <c r="D1114" s="280"/>
    </row>
    <row r="1115" spans="4:4">
      <c r="D1115" s="280"/>
    </row>
    <row r="1116" spans="4:4">
      <c r="D1116" s="280"/>
    </row>
    <row r="1117" spans="4:4">
      <c r="D1117" s="280"/>
    </row>
    <row r="1118" spans="4:4">
      <c r="D1118" s="280"/>
    </row>
    <row r="1119" spans="4:4">
      <c r="D1119" s="280"/>
    </row>
    <row r="1120" spans="4:4">
      <c r="D1120" s="280"/>
    </row>
    <row r="1121" spans="4:4">
      <c r="D1121" s="280"/>
    </row>
    <row r="1122" spans="4:4">
      <c r="D1122" s="280"/>
    </row>
    <row r="1123" spans="4:4">
      <c r="D1123" s="280"/>
    </row>
    <row r="1124" spans="4:4">
      <c r="D1124" s="280"/>
    </row>
    <row r="1125" spans="4:4">
      <c r="D1125" s="280"/>
    </row>
    <row r="1126" spans="4:4">
      <c r="D1126" s="280"/>
    </row>
    <row r="1127" spans="4:4">
      <c r="D1127" s="280"/>
    </row>
    <row r="1128" spans="4:4">
      <c r="D1128" s="280"/>
    </row>
    <row r="1129" spans="4:4">
      <c r="D1129" s="280"/>
    </row>
    <row r="1130" spans="4:4">
      <c r="D1130" s="280"/>
    </row>
    <row r="1131" spans="4:4">
      <c r="D1131" s="280"/>
    </row>
    <row r="1132" spans="4:4">
      <c r="D1132" s="280"/>
    </row>
    <row r="1133" spans="4:4">
      <c r="D1133" s="280"/>
    </row>
    <row r="1134" spans="4:4">
      <c r="D1134" s="280"/>
    </row>
    <row r="1135" spans="4:4">
      <c r="D1135" s="280"/>
    </row>
    <row r="1136" spans="4:4">
      <c r="D1136" s="280"/>
    </row>
    <row r="1137" spans="4:4">
      <c r="D1137" s="280"/>
    </row>
    <row r="1138" spans="4:4">
      <c r="D1138" s="280"/>
    </row>
    <row r="1139" spans="4:4">
      <c r="D1139" s="280"/>
    </row>
    <row r="1140" spans="4:4">
      <c r="D1140" s="280"/>
    </row>
    <row r="1141" spans="4:4">
      <c r="D1141" s="280"/>
    </row>
    <row r="1142" spans="4:4">
      <c r="D1142" s="280"/>
    </row>
    <row r="1143" spans="4:4">
      <c r="D1143" s="280"/>
    </row>
    <row r="1144" spans="4:4">
      <c r="D1144" s="280"/>
    </row>
    <row r="1145" spans="4:4">
      <c r="D1145" s="280"/>
    </row>
    <row r="1146" spans="4:4">
      <c r="D1146" s="280"/>
    </row>
    <row r="1147" spans="4:4">
      <c r="D1147" s="280"/>
    </row>
    <row r="1148" spans="4:4">
      <c r="D1148" s="280"/>
    </row>
    <row r="1149" spans="4:4">
      <c r="D1149" s="280"/>
    </row>
    <row r="1150" spans="4:4">
      <c r="D1150" s="280"/>
    </row>
    <row r="1151" spans="4:4">
      <c r="D1151" s="280"/>
    </row>
    <row r="1152" spans="4:4">
      <c r="D1152" s="280"/>
    </row>
    <row r="1153" spans="4:4">
      <c r="D1153" s="280"/>
    </row>
    <row r="1154" spans="4:4">
      <c r="D1154" s="280"/>
    </row>
    <row r="1155" spans="4:4">
      <c r="D1155" s="280"/>
    </row>
    <row r="1156" spans="4:4">
      <c r="D1156" s="280"/>
    </row>
    <row r="1157" spans="4:4">
      <c r="D1157" s="280"/>
    </row>
    <row r="1158" spans="4:4">
      <c r="D1158" s="280"/>
    </row>
    <row r="1159" spans="4:4">
      <c r="D1159" s="280"/>
    </row>
    <row r="1160" spans="4:4">
      <c r="D1160" s="280"/>
    </row>
    <row r="1161" spans="4:4">
      <c r="D1161" s="280"/>
    </row>
    <row r="1162" spans="4:4">
      <c r="D1162" s="280"/>
    </row>
    <row r="1163" spans="4:4">
      <c r="D1163" s="280"/>
    </row>
    <row r="1164" spans="4:4">
      <c r="D1164" s="280"/>
    </row>
    <row r="1165" spans="4:4">
      <c r="D1165" s="280"/>
    </row>
    <row r="1166" spans="4:4">
      <c r="D1166" s="280"/>
    </row>
    <row r="1167" spans="4:4">
      <c r="D1167" s="280"/>
    </row>
    <row r="1168" spans="4:4">
      <c r="D1168" s="280"/>
    </row>
    <row r="1169" spans="4:4">
      <c r="D1169" s="280"/>
    </row>
    <row r="1170" spans="4:4">
      <c r="D1170" s="280"/>
    </row>
    <row r="1171" spans="4:4">
      <c r="D1171" s="280"/>
    </row>
    <row r="1172" spans="4:4">
      <c r="D1172" s="280"/>
    </row>
    <row r="1173" spans="4:4">
      <c r="D1173" s="280"/>
    </row>
    <row r="1174" spans="4:4">
      <c r="D1174" s="280"/>
    </row>
    <row r="1175" spans="4:4">
      <c r="D1175" s="280"/>
    </row>
    <row r="1176" spans="4:4">
      <c r="D1176" s="280"/>
    </row>
    <row r="1177" spans="4:4">
      <c r="D1177" s="280"/>
    </row>
    <row r="1178" spans="4:4">
      <c r="D1178" s="280"/>
    </row>
    <row r="1179" spans="4:4">
      <c r="D1179" s="280"/>
    </row>
    <row r="1180" spans="4:4">
      <c r="D1180" s="280"/>
    </row>
    <row r="1181" spans="4:4">
      <c r="D1181" s="280"/>
    </row>
    <row r="1182" spans="4:4">
      <c r="D1182" s="280"/>
    </row>
    <row r="1183" spans="4:4">
      <c r="D1183" s="280"/>
    </row>
    <row r="1184" spans="4:4">
      <c r="D1184" s="280"/>
    </row>
    <row r="1185" spans="4:4">
      <c r="D1185" s="280"/>
    </row>
    <row r="1186" spans="4:4">
      <c r="D1186" s="280"/>
    </row>
    <row r="1187" spans="4:4">
      <c r="D1187" s="280"/>
    </row>
    <row r="1188" spans="4:4">
      <c r="D1188" s="280"/>
    </row>
    <row r="1189" spans="4:4">
      <c r="D1189" s="280"/>
    </row>
    <row r="1190" spans="4:4">
      <c r="D1190" s="280"/>
    </row>
    <row r="1191" spans="4:4">
      <c r="D1191" s="280"/>
    </row>
    <row r="1192" spans="4:4">
      <c r="D1192" s="280"/>
    </row>
    <row r="1193" spans="4:4">
      <c r="D1193" s="280"/>
    </row>
    <row r="1194" spans="4:4">
      <c r="D1194" s="280"/>
    </row>
    <row r="1195" spans="4:4">
      <c r="D1195" s="280"/>
    </row>
    <row r="1196" spans="4:4">
      <c r="D1196" s="280"/>
    </row>
    <row r="1197" spans="4:4">
      <c r="D1197" s="280"/>
    </row>
    <row r="1198" spans="4:4">
      <c r="D1198" s="280"/>
    </row>
    <row r="1199" spans="4:4">
      <c r="D1199" s="280"/>
    </row>
    <row r="1200" spans="4:4">
      <c r="D1200" s="280"/>
    </row>
    <row r="1201" spans="4:4">
      <c r="D1201" s="280"/>
    </row>
    <row r="1202" spans="4:4">
      <c r="D1202" s="280"/>
    </row>
    <row r="1203" spans="4:4">
      <c r="D1203" s="280"/>
    </row>
    <row r="1204" spans="4:4">
      <c r="D1204" s="280"/>
    </row>
    <row r="1205" spans="4:4">
      <c r="D1205" s="280"/>
    </row>
    <row r="1206" spans="4:4">
      <c r="D1206" s="280"/>
    </row>
    <row r="1207" spans="4:4">
      <c r="D1207" s="280"/>
    </row>
    <row r="1208" spans="4:4">
      <c r="D1208" s="280"/>
    </row>
    <row r="1209" spans="4:4">
      <c r="D1209" s="280"/>
    </row>
    <row r="1210" spans="4:4">
      <c r="D1210" s="280"/>
    </row>
    <row r="1211" spans="4:4">
      <c r="D1211" s="280"/>
    </row>
    <row r="1212" spans="4:4">
      <c r="D1212" s="280"/>
    </row>
    <row r="1213" spans="4:4">
      <c r="D1213" s="280"/>
    </row>
    <row r="1214" spans="4:4">
      <c r="D1214" s="280"/>
    </row>
    <row r="1215" spans="4:4">
      <c r="D1215" s="280"/>
    </row>
    <row r="1216" spans="4:4">
      <c r="D1216" s="280"/>
    </row>
    <row r="1217" spans="4:4">
      <c r="D1217" s="280"/>
    </row>
    <row r="1218" spans="4:4">
      <c r="D1218" s="280"/>
    </row>
    <row r="1219" spans="4:4">
      <c r="D1219" s="280"/>
    </row>
    <row r="1220" spans="4:4">
      <c r="D1220" s="280"/>
    </row>
    <row r="1221" spans="4:4">
      <c r="D1221" s="280"/>
    </row>
    <row r="1222" spans="4:4">
      <c r="D1222" s="280"/>
    </row>
    <row r="1223" spans="4:4">
      <c r="D1223" s="280"/>
    </row>
    <row r="1224" spans="4:4">
      <c r="D1224" s="280"/>
    </row>
    <row r="1225" spans="4:4">
      <c r="D1225" s="280"/>
    </row>
    <row r="1226" spans="4:4">
      <c r="D1226" s="280"/>
    </row>
    <row r="1227" spans="4:4">
      <c r="D1227" s="280"/>
    </row>
    <row r="1228" spans="4:4">
      <c r="D1228" s="280"/>
    </row>
    <row r="1229" spans="4:4">
      <c r="D1229" s="280"/>
    </row>
    <row r="1230" spans="4:4">
      <c r="D1230" s="280"/>
    </row>
    <row r="1231" spans="4:4">
      <c r="D1231" s="280"/>
    </row>
    <row r="1232" spans="4:4">
      <c r="D1232" s="280"/>
    </row>
    <row r="1233" spans="4:4">
      <c r="D1233" s="280"/>
    </row>
    <row r="1234" spans="4:4">
      <c r="D1234" s="280"/>
    </row>
    <row r="1235" spans="4:4">
      <c r="D1235" s="280"/>
    </row>
    <row r="1236" spans="4:4">
      <c r="D1236" s="280"/>
    </row>
    <row r="1237" spans="4:4">
      <c r="D1237" s="280"/>
    </row>
    <row r="1238" spans="4:4">
      <c r="D1238" s="280"/>
    </row>
    <row r="1239" spans="4:4">
      <c r="D1239" s="280"/>
    </row>
    <row r="1240" spans="4:4">
      <c r="D1240" s="280"/>
    </row>
    <row r="1241" spans="4:4">
      <c r="D1241" s="280"/>
    </row>
    <row r="1242" spans="4:4">
      <c r="D1242" s="280"/>
    </row>
    <row r="1243" spans="4:4">
      <c r="D1243" s="280"/>
    </row>
    <row r="1244" spans="4:4">
      <c r="D1244" s="280"/>
    </row>
    <row r="1245" spans="4:4">
      <c r="D1245" s="280"/>
    </row>
    <row r="1246" spans="4:4">
      <c r="D1246" s="280"/>
    </row>
    <row r="1247" spans="4:4">
      <c r="D1247" s="280"/>
    </row>
    <row r="1248" spans="4:4">
      <c r="D1248" s="280"/>
    </row>
    <row r="1249" spans="4:4">
      <c r="D1249" s="280"/>
    </row>
    <row r="1250" spans="4:4">
      <c r="D1250" s="280"/>
    </row>
    <row r="1251" spans="4:4">
      <c r="D1251" s="280"/>
    </row>
    <row r="1252" spans="4:4">
      <c r="D1252" s="280"/>
    </row>
    <row r="1253" spans="4:4">
      <c r="D1253" s="280"/>
    </row>
    <row r="1254" spans="4:4">
      <c r="D1254" s="280"/>
    </row>
    <row r="1255" spans="4:4">
      <c r="D1255" s="280"/>
    </row>
    <row r="1256" spans="4:4">
      <c r="D1256" s="280"/>
    </row>
    <row r="1257" spans="4:4">
      <c r="D1257" s="280"/>
    </row>
    <row r="1258" spans="4:4">
      <c r="D1258" s="280"/>
    </row>
    <row r="1259" spans="4:4">
      <c r="D1259" s="280"/>
    </row>
    <row r="1260" spans="4:4">
      <c r="D1260" s="280"/>
    </row>
    <row r="1261" spans="4:4">
      <c r="D1261" s="280"/>
    </row>
    <row r="1262" spans="4:4">
      <c r="D1262" s="280"/>
    </row>
    <row r="1263" spans="4:4">
      <c r="D1263" s="280"/>
    </row>
    <row r="1264" spans="4:4">
      <c r="D1264" s="280"/>
    </row>
    <row r="1265" spans="4:4">
      <c r="D1265" s="280"/>
    </row>
    <row r="1266" spans="4:4">
      <c r="D1266" s="280"/>
    </row>
    <row r="1267" spans="4:4">
      <c r="D1267" s="280"/>
    </row>
    <row r="1268" spans="4:4">
      <c r="D1268" s="280"/>
    </row>
    <row r="1269" spans="4:4">
      <c r="D1269" s="280"/>
    </row>
    <row r="1270" spans="4:4">
      <c r="D1270" s="280"/>
    </row>
    <row r="1271" spans="4:4">
      <c r="D1271" s="280"/>
    </row>
    <row r="1272" spans="4:4">
      <c r="D1272" s="280"/>
    </row>
    <row r="1273" spans="4:4">
      <c r="D1273" s="280"/>
    </row>
    <row r="1274" spans="4:4">
      <c r="D1274" s="280"/>
    </row>
    <row r="1275" spans="4:4">
      <c r="D1275" s="280"/>
    </row>
    <row r="1276" spans="4:4">
      <c r="D1276" s="280"/>
    </row>
    <row r="1277" spans="4:4">
      <c r="D1277" s="280"/>
    </row>
    <row r="1278" spans="4:4">
      <c r="D1278" s="280"/>
    </row>
    <row r="1279" spans="4:4">
      <c r="D1279" s="280"/>
    </row>
    <row r="1280" spans="4:4">
      <c r="D1280" s="280"/>
    </row>
    <row r="1281" spans="4:4">
      <c r="D1281" s="280"/>
    </row>
    <row r="1282" spans="4:4">
      <c r="D1282" s="280"/>
    </row>
    <row r="1283" spans="4:4">
      <c r="D1283" s="280"/>
    </row>
    <row r="1284" spans="4:4">
      <c r="D1284" s="280"/>
    </row>
    <row r="1285" spans="4:4">
      <c r="D1285" s="280"/>
    </row>
    <row r="1286" spans="4:4">
      <c r="D1286" s="280"/>
    </row>
    <row r="1287" spans="4:4">
      <c r="D1287" s="280"/>
    </row>
    <row r="1288" spans="4:4">
      <c r="D1288" s="280"/>
    </row>
    <row r="1289" spans="4:4">
      <c r="D1289" s="280"/>
    </row>
    <row r="1290" spans="4:4">
      <c r="D1290" s="280"/>
    </row>
    <row r="1291" spans="4:4">
      <c r="D1291" s="280"/>
    </row>
    <row r="1292" spans="4:4">
      <c r="D1292" s="280"/>
    </row>
    <row r="1293" spans="4:4">
      <c r="D1293" s="280"/>
    </row>
    <row r="1294" spans="4:4">
      <c r="D1294" s="280"/>
    </row>
    <row r="1295" spans="4:4">
      <c r="D1295" s="280"/>
    </row>
    <row r="1296" spans="4:4">
      <c r="D1296" s="280"/>
    </row>
    <row r="1297" spans="4:4">
      <c r="D1297" s="280"/>
    </row>
    <row r="1298" spans="4:4">
      <c r="D1298" s="280"/>
    </row>
    <row r="1299" spans="4:4">
      <c r="D1299" s="280"/>
    </row>
    <row r="1300" spans="4:4">
      <c r="D1300" s="280"/>
    </row>
    <row r="1301" spans="4:4">
      <c r="D1301" s="280"/>
    </row>
    <row r="1302" spans="4:4">
      <c r="D1302" s="280"/>
    </row>
    <row r="1303" spans="4:4">
      <c r="D1303" s="280"/>
    </row>
    <row r="1304" spans="4:4">
      <c r="D1304" s="280"/>
    </row>
    <row r="1305" spans="4:4">
      <c r="D1305" s="280"/>
    </row>
    <row r="1306" spans="4:4">
      <c r="D1306" s="280"/>
    </row>
    <row r="1307" spans="4:4">
      <c r="D1307" s="280"/>
    </row>
    <row r="1308" spans="4:4">
      <c r="D1308" s="280"/>
    </row>
    <row r="1309" spans="4:4">
      <c r="D1309" s="280"/>
    </row>
    <row r="1310" spans="4:4">
      <c r="D1310" s="280"/>
    </row>
    <row r="1311" spans="4:4">
      <c r="D1311" s="280"/>
    </row>
    <row r="1312" spans="4:4">
      <c r="D1312" s="280"/>
    </row>
    <row r="1313" spans="4:4">
      <c r="D1313" s="280"/>
    </row>
    <row r="1314" spans="4:4">
      <c r="D1314" s="280"/>
    </row>
    <row r="1315" spans="4:4">
      <c r="D1315" s="280"/>
    </row>
    <row r="1316" spans="4:4">
      <c r="D1316" s="280"/>
    </row>
    <row r="1317" spans="4:4">
      <c r="D1317" s="280"/>
    </row>
    <row r="1318" spans="4:4">
      <c r="D1318" s="280"/>
    </row>
    <row r="1319" spans="4:4">
      <c r="D1319" s="280"/>
    </row>
    <row r="1320" spans="4:4">
      <c r="D1320" s="280"/>
    </row>
    <row r="1321" spans="4:4">
      <c r="D1321" s="280"/>
    </row>
    <row r="1322" spans="4:4">
      <c r="D1322" s="280"/>
    </row>
    <row r="1323" spans="4:4">
      <c r="D1323" s="280"/>
    </row>
    <row r="1324" spans="4:4">
      <c r="D1324" s="280"/>
    </row>
    <row r="1325" spans="4:4">
      <c r="D1325" s="280"/>
    </row>
    <row r="1326" spans="4:4">
      <c r="D1326" s="280"/>
    </row>
    <row r="1327" spans="4:4">
      <c r="D1327" s="280"/>
    </row>
    <row r="1328" spans="4:4">
      <c r="D1328" s="280"/>
    </row>
    <row r="1329" spans="4:4">
      <c r="D1329" s="280"/>
    </row>
    <row r="1330" spans="4:4">
      <c r="D1330" s="280"/>
    </row>
    <row r="1331" spans="4:4">
      <c r="D1331" s="280"/>
    </row>
    <row r="1332" spans="4:4">
      <c r="D1332" s="280"/>
    </row>
    <row r="1333" spans="4:4">
      <c r="D1333" s="280"/>
    </row>
    <row r="1334" spans="4:4">
      <c r="D1334" s="280"/>
    </row>
    <row r="1335" spans="4:4">
      <c r="D1335" s="280"/>
    </row>
    <row r="1336" spans="4:4">
      <c r="D1336" s="280"/>
    </row>
    <row r="1337" spans="4:4">
      <c r="D1337" s="280"/>
    </row>
    <row r="1338" spans="4:4">
      <c r="D1338" s="280"/>
    </row>
    <row r="1339" spans="4:4">
      <c r="D1339" s="280"/>
    </row>
    <row r="1340" spans="4:4">
      <c r="D1340" s="280"/>
    </row>
    <row r="1341" spans="4:4">
      <c r="D1341" s="280"/>
    </row>
    <row r="1342" spans="4:4">
      <c r="D1342" s="280"/>
    </row>
    <row r="1343" spans="4:4">
      <c r="D1343" s="280"/>
    </row>
    <row r="1344" spans="4:4">
      <c r="D1344" s="280"/>
    </row>
    <row r="1345" spans="4:4">
      <c r="D1345" s="280"/>
    </row>
    <row r="1346" spans="4:4">
      <c r="D1346" s="280"/>
    </row>
    <row r="1347" spans="4:4">
      <c r="D1347" s="280"/>
    </row>
    <row r="1348" spans="4:4">
      <c r="D1348" s="280"/>
    </row>
    <row r="1349" spans="4:4">
      <c r="D1349" s="280"/>
    </row>
    <row r="1350" spans="4:4">
      <c r="D1350" s="280"/>
    </row>
    <row r="1351" spans="4:4">
      <c r="D1351" s="280"/>
    </row>
    <row r="1352" spans="4:4">
      <c r="D1352" s="280"/>
    </row>
    <row r="1353" spans="4:4">
      <c r="D1353" s="280"/>
    </row>
    <row r="1354" spans="4:4">
      <c r="D1354" s="280"/>
    </row>
    <row r="1355" spans="4:4">
      <c r="D1355" s="280"/>
    </row>
    <row r="1356" spans="4:4">
      <c r="D1356" s="280"/>
    </row>
    <row r="1357" spans="4:4">
      <c r="D1357" s="280"/>
    </row>
    <row r="1358" spans="4:4">
      <c r="D1358" s="280"/>
    </row>
    <row r="1359" spans="4:4">
      <c r="D1359" s="280"/>
    </row>
    <row r="1360" spans="4:4">
      <c r="D1360" s="280"/>
    </row>
    <row r="1361" spans="4:4">
      <c r="D1361" s="280"/>
    </row>
    <row r="1362" spans="4:4">
      <c r="D1362" s="280"/>
    </row>
    <row r="1363" spans="4:4">
      <c r="D1363" s="280"/>
    </row>
    <row r="1364" spans="4:4">
      <c r="D1364" s="280"/>
    </row>
    <row r="1365" spans="4:4">
      <c r="D1365" s="280"/>
    </row>
    <row r="1366" spans="4:4">
      <c r="D1366" s="280"/>
    </row>
    <row r="1367" spans="4:4">
      <c r="D1367" s="280"/>
    </row>
    <row r="1368" spans="4:4">
      <c r="D1368" s="280"/>
    </row>
    <row r="1369" spans="4:4">
      <c r="D1369" s="280"/>
    </row>
    <row r="1370" spans="4:4">
      <c r="D1370" s="280"/>
    </row>
    <row r="1371" spans="4:4">
      <c r="D1371" s="280"/>
    </row>
    <row r="1372" spans="4:4">
      <c r="D1372" s="280"/>
    </row>
    <row r="1373" spans="4:4">
      <c r="D1373" s="280"/>
    </row>
    <row r="1374" spans="4:4">
      <c r="D1374" s="280"/>
    </row>
    <row r="1375" spans="4:4">
      <c r="D1375" s="280"/>
    </row>
    <row r="1376" spans="4:4">
      <c r="D1376" s="280"/>
    </row>
    <row r="1377" spans="4:4">
      <c r="D1377" s="280"/>
    </row>
    <row r="1378" spans="4:4">
      <c r="D1378" s="280"/>
    </row>
    <row r="1379" spans="4:4">
      <c r="D1379" s="280"/>
    </row>
    <row r="1380" spans="4:4">
      <c r="D1380" s="280"/>
    </row>
    <row r="1381" spans="4:4">
      <c r="D1381" s="280"/>
    </row>
    <row r="1382" spans="4:4">
      <c r="D1382" s="280"/>
    </row>
    <row r="1383" spans="4:4">
      <c r="D1383" s="280"/>
    </row>
    <row r="1384" spans="4:4">
      <c r="D1384" s="280"/>
    </row>
    <row r="1385" spans="4:4">
      <c r="D1385" s="280"/>
    </row>
    <row r="1386" spans="4:4">
      <c r="D1386" s="280"/>
    </row>
    <row r="1387" spans="4:4">
      <c r="D1387" s="280"/>
    </row>
    <row r="1388" spans="4:4">
      <c r="D1388" s="280"/>
    </row>
    <row r="1389" spans="4:4">
      <c r="D1389" s="280"/>
    </row>
    <row r="1390" spans="4:4">
      <c r="D1390" s="280"/>
    </row>
    <row r="1391" spans="4:4">
      <c r="D1391" s="280"/>
    </row>
    <row r="1392" spans="4:4">
      <c r="D1392" s="280"/>
    </row>
    <row r="1393" spans="4:4">
      <c r="D1393" s="280"/>
    </row>
    <row r="1394" spans="4:4">
      <c r="D1394" s="280"/>
    </row>
    <row r="1395" spans="4:4">
      <c r="D1395" s="280"/>
    </row>
    <row r="1396" spans="4:4">
      <c r="D1396" s="280"/>
    </row>
    <row r="1397" spans="4:4">
      <c r="D1397" s="280"/>
    </row>
    <row r="1398" spans="4:4">
      <c r="D1398" s="280"/>
    </row>
    <row r="1399" spans="4:4">
      <c r="D1399" s="280"/>
    </row>
    <row r="1400" spans="4:4">
      <c r="D1400" s="280"/>
    </row>
    <row r="1401" spans="4:4">
      <c r="D1401" s="280"/>
    </row>
    <row r="1402" spans="4:4">
      <c r="D1402" s="280"/>
    </row>
    <row r="1403" spans="4:4">
      <c r="D1403" s="280"/>
    </row>
    <row r="1404" spans="4:4">
      <c r="D1404" s="280"/>
    </row>
    <row r="1405" spans="4:4">
      <c r="D1405" s="280"/>
    </row>
    <row r="1406" spans="4:4">
      <c r="D1406" s="280"/>
    </row>
    <row r="1407" spans="4:4">
      <c r="D1407" s="280"/>
    </row>
    <row r="1408" spans="4:4">
      <c r="D1408" s="280"/>
    </row>
    <row r="1409" spans="4:4">
      <c r="D1409" s="280"/>
    </row>
    <row r="1410" spans="4:4">
      <c r="D1410" s="280"/>
    </row>
    <row r="1411" spans="4:4">
      <c r="D1411" s="280"/>
    </row>
    <row r="1412" spans="4:4">
      <c r="D1412" s="280"/>
    </row>
    <row r="1413" spans="4:4">
      <c r="D1413" s="280"/>
    </row>
    <row r="1414" spans="4:4">
      <c r="D1414" s="280"/>
    </row>
    <row r="1415" spans="4:4">
      <c r="D1415" s="280"/>
    </row>
    <row r="1416" spans="4:4">
      <c r="D1416" s="280"/>
    </row>
    <row r="1417" spans="4:4">
      <c r="D1417" s="280"/>
    </row>
    <row r="1418" spans="4:4">
      <c r="D1418" s="280"/>
    </row>
    <row r="1419" spans="4:4">
      <c r="D1419" s="280"/>
    </row>
    <row r="1420" spans="4:4">
      <c r="D1420" s="280"/>
    </row>
    <row r="1421" spans="4:4">
      <c r="D1421" s="280"/>
    </row>
    <row r="1422" spans="4:4">
      <c r="D1422" s="280"/>
    </row>
    <row r="1423" spans="4:4">
      <c r="D1423" s="280"/>
    </row>
    <row r="1424" spans="4:4">
      <c r="D1424" s="280"/>
    </row>
    <row r="1425" spans="4:4">
      <c r="D1425" s="280"/>
    </row>
    <row r="1426" spans="4:4">
      <c r="D1426" s="280"/>
    </row>
    <row r="1427" spans="4:4">
      <c r="D1427" s="280"/>
    </row>
    <row r="1428" spans="4:4">
      <c r="D1428" s="280"/>
    </row>
    <row r="1429" spans="4:4">
      <c r="D1429" s="280"/>
    </row>
    <row r="1430" spans="4:4">
      <c r="D1430" s="280"/>
    </row>
    <row r="1431" spans="4:4">
      <c r="D1431" s="280"/>
    </row>
    <row r="1432" spans="4:4">
      <c r="D1432" s="280"/>
    </row>
    <row r="1433" spans="4:4">
      <c r="D1433" s="280"/>
    </row>
    <row r="1434" spans="4:4">
      <c r="D1434" s="280"/>
    </row>
    <row r="1435" spans="4:4">
      <c r="D1435" s="280"/>
    </row>
    <row r="1436" spans="4:4">
      <c r="D1436" s="280"/>
    </row>
    <row r="1437" spans="4:4">
      <c r="D1437" s="280"/>
    </row>
    <row r="1438" spans="4:4">
      <c r="D1438" s="280"/>
    </row>
    <row r="1439" spans="4:4">
      <c r="D1439" s="280"/>
    </row>
    <row r="1440" spans="4:4">
      <c r="D1440" s="280"/>
    </row>
    <row r="1441" spans="4:4">
      <c r="D1441" s="280"/>
    </row>
    <row r="1442" spans="4:4">
      <c r="D1442" s="280"/>
    </row>
    <row r="1443" spans="4:4">
      <c r="D1443" s="280"/>
    </row>
    <row r="1444" spans="4:4">
      <c r="D1444" s="280"/>
    </row>
    <row r="1445" spans="4:4">
      <c r="D1445" s="280"/>
    </row>
    <row r="1446" spans="4:4">
      <c r="D1446" s="280"/>
    </row>
    <row r="1447" spans="4:4">
      <c r="D1447" s="280"/>
    </row>
    <row r="1448" spans="4:4">
      <c r="D1448" s="280"/>
    </row>
    <row r="1449" spans="4:4">
      <c r="D1449" s="280"/>
    </row>
    <row r="1450" spans="4:4">
      <c r="D1450" s="280"/>
    </row>
    <row r="1451" spans="4:4">
      <c r="D1451" s="280"/>
    </row>
    <row r="1452" spans="4:4">
      <c r="D1452" s="280"/>
    </row>
    <row r="1453" spans="4:4">
      <c r="D1453" s="280"/>
    </row>
    <row r="1454" spans="4:4">
      <c r="D1454" s="280"/>
    </row>
    <row r="1455" spans="4:4">
      <c r="D1455" s="280"/>
    </row>
    <row r="1456" spans="4:4">
      <c r="D1456" s="280"/>
    </row>
    <row r="1457" spans="4:4">
      <c r="D1457" s="280"/>
    </row>
    <row r="1458" spans="4:4">
      <c r="D1458" s="280"/>
    </row>
    <row r="1459" spans="4:4">
      <c r="D1459" s="280"/>
    </row>
    <row r="1460" spans="4:4">
      <c r="D1460" s="280"/>
    </row>
    <row r="1461" spans="4:4">
      <c r="D1461" s="280"/>
    </row>
    <row r="1462" spans="4:4">
      <c r="D1462" s="280"/>
    </row>
    <row r="1463" spans="4:4">
      <c r="D1463" s="280"/>
    </row>
    <row r="1464" spans="4:4">
      <c r="D1464" s="280"/>
    </row>
    <row r="1465" spans="4:4">
      <c r="D1465" s="280"/>
    </row>
    <row r="1466" spans="4:4">
      <c r="D1466" s="280"/>
    </row>
    <row r="1467" spans="4:4">
      <c r="D1467" s="280"/>
    </row>
    <row r="1468" spans="4:4">
      <c r="D1468" s="280"/>
    </row>
    <row r="1469" spans="4:4">
      <c r="D1469" s="280"/>
    </row>
    <row r="1470" spans="4:4">
      <c r="D1470" s="280"/>
    </row>
    <row r="1471" spans="4:4">
      <c r="D1471" s="280"/>
    </row>
    <row r="1472" spans="4:4">
      <c r="D1472" s="280"/>
    </row>
    <row r="1473" spans="4:4">
      <c r="D1473" s="280"/>
    </row>
    <row r="1474" spans="4:4">
      <c r="D1474" s="280"/>
    </row>
    <row r="1475" spans="4:4">
      <c r="D1475" s="280"/>
    </row>
    <row r="1476" spans="4:4">
      <c r="D1476" s="280"/>
    </row>
    <row r="1477" spans="4:4">
      <c r="D1477" s="280"/>
    </row>
    <row r="1478" spans="4:4">
      <c r="D1478" s="280"/>
    </row>
    <row r="1479" spans="4:4">
      <c r="D1479" s="280"/>
    </row>
    <row r="1480" spans="4:4">
      <c r="D1480" s="280"/>
    </row>
    <row r="1481" spans="4:4">
      <c r="D1481" s="280"/>
    </row>
    <row r="1482" spans="4:4">
      <c r="D1482" s="280"/>
    </row>
    <row r="1483" spans="4:4">
      <c r="D1483" s="280"/>
    </row>
    <row r="1484" spans="4:4">
      <c r="D1484" s="280"/>
    </row>
    <row r="1485" spans="4:4">
      <c r="D1485" s="280"/>
    </row>
    <row r="1486" spans="4:4">
      <c r="D1486" s="280"/>
    </row>
    <row r="1487" spans="4:4">
      <c r="D1487" s="280"/>
    </row>
    <row r="1488" spans="4:4">
      <c r="D1488" s="280"/>
    </row>
    <row r="1489" spans="4:4">
      <c r="D1489" s="280"/>
    </row>
    <row r="1490" spans="4:4">
      <c r="D1490" s="280"/>
    </row>
    <row r="1491" spans="4:4">
      <c r="D1491" s="280"/>
    </row>
    <row r="1492" spans="4:4">
      <c r="D1492" s="280"/>
    </row>
    <row r="1493" spans="4:4">
      <c r="D1493" s="280"/>
    </row>
    <row r="1494" spans="4:4">
      <c r="D1494" s="280"/>
    </row>
    <row r="1495" spans="4:4">
      <c r="D1495" s="280"/>
    </row>
    <row r="1496" spans="4:4">
      <c r="D1496" s="280"/>
    </row>
    <row r="1497" spans="4:4">
      <c r="D1497" s="280"/>
    </row>
    <row r="1498" spans="4:4">
      <c r="D1498" s="280"/>
    </row>
    <row r="1499" spans="4:4">
      <c r="D1499" s="280"/>
    </row>
    <row r="1500" spans="4:4">
      <c r="D1500" s="280"/>
    </row>
    <row r="1501" spans="4:4">
      <c r="D1501" s="280"/>
    </row>
    <row r="1502" spans="4:4">
      <c r="D1502" s="280"/>
    </row>
    <row r="1503" spans="4:4">
      <c r="D1503" s="280"/>
    </row>
    <row r="1504" spans="4:4">
      <c r="D1504" s="280"/>
    </row>
    <row r="1505" spans="4:4">
      <c r="D1505" s="280"/>
    </row>
    <row r="1506" spans="4:4">
      <c r="D1506" s="280"/>
    </row>
    <row r="1507" spans="4:4">
      <c r="D1507" s="280"/>
    </row>
    <row r="1508" spans="4:4">
      <c r="D1508" s="280"/>
    </row>
    <row r="1509" spans="4:4">
      <c r="D1509" s="280"/>
    </row>
    <row r="1510" spans="4:4">
      <c r="D1510" s="280"/>
    </row>
    <row r="1511" spans="4:4">
      <c r="D1511" s="280"/>
    </row>
    <row r="1512" spans="4:4">
      <c r="D1512" s="280"/>
    </row>
    <row r="1513" spans="4:4">
      <c r="D1513" s="280"/>
    </row>
    <row r="1514" spans="4:4">
      <c r="D1514" s="280"/>
    </row>
    <row r="1515" spans="4:4">
      <c r="D1515" s="280"/>
    </row>
    <row r="1516" spans="4:4">
      <c r="D1516" s="280"/>
    </row>
    <row r="1517" spans="4:4">
      <c r="D1517" s="280"/>
    </row>
    <row r="1518" spans="4:4">
      <c r="D1518" s="280"/>
    </row>
    <row r="1519" spans="4:4">
      <c r="D1519" s="280"/>
    </row>
    <row r="1520" spans="4:4">
      <c r="D1520" s="280"/>
    </row>
    <row r="1521" spans="4:4">
      <c r="D1521" s="280"/>
    </row>
    <row r="1522" spans="4:4">
      <c r="D1522" s="280"/>
    </row>
    <row r="1523" spans="4:4">
      <c r="D1523" s="280"/>
    </row>
    <row r="1524" spans="4:4">
      <c r="D1524" s="280"/>
    </row>
    <row r="1525" spans="4:4">
      <c r="D1525" s="280"/>
    </row>
    <row r="1526" spans="4:4">
      <c r="D1526" s="280"/>
    </row>
    <row r="1527" spans="4:4">
      <c r="D1527" s="280"/>
    </row>
    <row r="1528" spans="4:4">
      <c r="D1528" s="280"/>
    </row>
    <row r="1529" spans="4:4">
      <c r="D1529" s="280"/>
    </row>
    <row r="1530" spans="4:4">
      <c r="D1530" s="280"/>
    </row>
    <row r="1531" spans="4:4">
      <c r="D1531" s="280"/>
    </row>
    <row r="1532" spans="4:4">
      <c r="D1532" s="280"/>
    </row>
    <row r="1533" spans="4:4">
      <c r="D1533" s="280"/>
    </row>
    <row r="1534" spans="4:4">
      <c r="D1534" s="280"/>
    </row>
    <row r="1535" spans="4:4">
      <c r="D1535" s="280"/>
    </row>
    <row r="1536" spans="4:4">
      <c r="D1536" s="280"/>
    </row>
    <row r="1537" spans="4:4">
      <c r="D1537" s="280"/>
    </row>
    <row r="1538" spans="4:4">
      <c r="D1538" s="280"/>
    </row>
    <row r="1539" spans="4:4">
      <c r="D1539" s="280"/>
    </row>
    <row r="1540" spans="4:4">
      <c r="D1540" s="280"/>
    </row>
    <row r="1541" spans="4:4">
      <c r="D1541" s="280"/>
    </row>
    <row r="1542" spans="4:4">
      <c r="D1542" s="280"/>
    </row>
    <row r="1543" spans="4:4">
      <c r="D1543" s="280"/>
    </row>
    <row r="1544" spans="4:4">
      <c r="D1544" s="280"/>
    </row>
    <row r="1545" spans="4:4">
      <c r="D1545" s="280"/>
    </row>
    <row r="1546" spans="4:4">
      <c r="D1546" s="280"/>
    </row>
    <row r="1547" spans="4:4">
      <c r="D1547" s="280"/>
    </row>
    <row r="1548" spans="4:4">
      <c r="D1548" s="280"/>
    </row>
    <row r="1549" spans="4:4">
      <c r="D1549" s="280"/>
    </row>
    <row r="1550" spans="4:4">
      <c r="D1550" s="280"/>
    </row>
    <row r="1551" spans="4:4">
      <c r="D1551" s="280"/>
    </row>
    <row r="1552" spans="4:4">
      <c r="D1552" s="280"/>
    </row>
    <row r="1553" spans="4:4">
      <c r="D1553" s="280"/>
    </row>
    <row r="1554" spans="4:4">
      <c r="D1554" s="280"/>
    </row>
    <row r="1555" spans="4:4">
      <c r="D1555" s="280"/>
    </row>
    <row r="1556" spans="4:4">
      <c r="D1556" s="280"/>
    </row>
    <row r="1557" spans="4:4">
      <c r="D1557" s="280"/>
    </row>
    <row r="1558" spans="4:4">
      <c r="D1558" s="280"/>
    </row>
    <row r="1559" spans="4:4">
      <c r="D1559" s="280"/>
    </row>
    <row r="1560" spans="4:4">
      <c r="D1560" s="280"/>
    </row>
    <row r="1561" spans="4:4">
      <c r="D1561" s="280"/>
    </row>
    <row r="1562" spans="4:4">
      <c r="D1562" s="280"/>
    </row>
    <row r="1563" spans="4:4">
      <c r="D1563" s="280"/>
    </row>
    <row r="1564" spans="4:4">
      <c r="D1564" s="280"/>
    </row>
    <row r="1565" spans="4:4">
      <c r="D1565" s="280"/>
    </row>
    <row r="1566" spans="4:4">
      <c r="D1566" s="280"/>
    </row>
    <row r="1567" spans="4:4">
      <c r="D1567" s="280"/>
    </row>
    <row r="1568" spans="4:4">
      <c r="D1568" s="280"/>
    </row>
    <row r="1569" spans="4:4">
      <c r="D1569" s="280"/>
    </row>
    <row r="1570" spans="4:4">
      <c r="D1570" s="280"/>
    </row>
    <row r="1571" spans="4:4">
      <c r="D1571" s="280"/>
    </row>
    <row r="1572" spans="4:4">
      <c r="D1572" s="280"/>
    </row>
    <row r="1573" spans="4:4">
      <c r="D1573" s="280"/>
    </row>
    <row r="1574" spans="4:4">
      <c r="D1574" s="280"/>
    </row>
    <row r="1575" spans="4:4">
      <c r="D1575" s="280"/>
    </row>
    <row r="1576" spans="4:4">
      <c r="D1576" s="280"/>
    </row>
    <row r="1577" spans="4:4">
      <c r="D1577" s="280"/>
    </row>
    <row r="1578" spans="4:4">
      <c r="D1578" s="280"/>
    </row>
    <row r="1579" spans="4:4">
      <c r="D1579" s="280"/>
    </row>
    <row r="1580" spans="4:4">
      <c r="D1580" s="280"/>
    </row>
    <row r="1581" spans="4:4">
      <c r="D1581" s="280"/>
    </row>
    <row r="1582" spans="4:4">
      <c r="D1582" s="280"/>
    </row>
    <row r="1583" spans="4:4">
      <c r="D1583" s="280"/>
    </row>
    <row r="1584" spans="4:4">
      <c r="D1584" s="280"/>
    </row>
    <row r="1585" spans="4:4">
      <c r="D1585" s="280"/>
    </row>
    <row r="1586" spans="4:4">
      <c r="D1586" s="280"/>
    </row>
    <row r="1587" spans="4:4">
      <c r="D1587" s="280"/>
    </row>
    <row r="1588" spans="4:4">
      <c r="D1588" s="280"/>
    </row>
    <row r="1589" spans="4:4">
      <c r="D1589" s="280"/>
    </row>
    <row r="1590" spans="4:4">
      <c r="D1590" s="280"/>
    </row>
    <row r="1591" spans="4:4">
      <c r="D1591" s="280"/>
    </row>
    <row r="1592" spans="4:4">
      <c r="D1592" s="280"/>
    </row>
    <row r="1593" spans="4:4">
      <c r="D1593" s="280"/>
    </row>
    <row r="1594" spans="4:4">
      <c r="D1594" s="280"/>
    </row>
    <row r="1595" spans="4:4">
      <c r="D1595" s="280"/>
    </row>
    <row r="1596" spans="4:4">
      <c r="D1596" s="280"/>
    </row>
    <row r="1597" spans="4:4">
      <c r="D1597" s="280"/>
    </row>
    <row r="1598" spans="4:4">
      <c r="D1598" s="280"/>
    </row>
    <row r="1599" spans="4:4">
      <c r="D1599" s="280"/>
    </row>
    <row r="1600" spans="4:4">
      <c r="D1600" s="280"/>
    </row>
    <row r="1601" spans="4:4">
      <c r="D1601" s="280"/>
    </row>
    <row r="1602" spans="4:4">
      <c r="D1602" s="280"/>
    </row>
    <row r="1603" spans="4:4">
      <c r="D1603" s="280"/>
    </row>
    <row r="1604" spans="4:4">
      <c r="D1604" s="280"/>
    </row>
    <row r="1605" spans="4:4">
      <c r="D1605" s="280"/>
    </row>
    <row r="1606" spans="4:4">
      <c r="D1606" s="280"/>
    </row>
    <row r="1607" spans="4:4">
      <c r="D1607" s="280"/>
    </row>
    <row r="1608" spans="4:4">
      <c r="D1608" s="280"/>
    </row>
    <row r="1609" spans="4:4">
      <c r="D1609" s="280"/>
    </row>
    <row r="1610" spans="4:4">
      <c r="D1610" s="280"/>
    </row>
    <row r="1611" spans="4:4">
      <c r="D1611" s="280"/>
    </row>
    <row r="1612" spans="4:4">
      <c r="D1612" s="280"/>
    </row>
    <row r="1613" spans="4:4">
      <c r="D1613" s="280"/>
    </row>
    <row r="1614" spans="4:4">
      <c r="D1614" s="280"/>
    </row>
    <row r="1615" spans="4:4">
      <c r="D1615" s="280"/>
    </row>
    <row r="1616" spans="4:4">
      <c r="D1616" s="280"/>
    </row>
    <row r="1617" spans="4:4">
      <c r="D1617" s="280"/>
    </row>
    <row r="1618" spans="4:4">
      <c r="D1618" s="280"/>
    </row>
    <row r="1619" spans="4:4">
      <c r="D1619" s="280"/>
    </row>
    <row r="1620" spans="4:4">
      <c r="D1620" s="280"/>
    </row>
    <row r="1621" spans="4:4">
      <c r="D1621" s="280"/>
    </row>
    <row r="1622" spans="4:4">
      <c r="D1622" s="280"/>
    </row>
    <row r="1623" spans="4:4">
      <c r="D1623" s="280"/>
    </row>
    <row r="1624" spans="4:4">
      <c r="D1624" s="280"/>
    </row>
    <row r="1625" spans="4:4">
      <c r="D1625" s="280"/>
    </row>
    <row r="1626" spans="4:4">
      <c r="D1626" s="280"/>
    </row>
    <row r="1627" spans="4:4">
      <c r="D1627" s="280"/>
    </row>
    <row r="1628" spans="4:4">
      <c r="D1628" s="280"/>
    </row>
    <row r="1629" spans="4:4">
      <c r="D1629" s="280"/>
    </row>
    <row r="1630" spans="4:4">
      <c r="D1630" s="280"/>
    </row>
    <row r="1631" spans="4:4">
      <c r="D1631" s="280"/>
    </row>
    <row r="1632" spans="4:4">
      <c r="D1632" s="280"/>
    </row>
    <row r="1633" spans="4:4">
      <c r="D1633" s="280"/>
    </row>
    <row r="1634" spans="4:4">
      <c r="D1634" s="280"/>
    </row>
    <row r="1635" spans="4:4">
      <c r="D1635" s="280"/>
    </row>
    <row r="1636" spans="4:4">
      <c r="D1636" s="280"/>
    </row>
    <row r="1637" spans="4:4">
      <c r="D1637" s="280"/>
    </row>
    <row r="1638" spans="4:4">
      <c r="D1638" s="280"/>
    </row>
    <row r="1639" spans="4:4">
      <c r="D1639" s="280"/>
    </row>
    <row r="1640" spans="4:4">
      <c r="D1640" s="280"/>
    </row>
    <row r="1641" spans="4:4">
      <c r="D1641" s="280"/>
    </row>
    <row r="1642" spans="4:4">
      <c r="D1642" s="280"/>
    </row>
    <row r="1643" spans="4:4">
      <c r="D1643" s="280"/>
    </row>
    <row r="1644" spans="4:4">
      <c r="D1644" s="280"/>
    </row>
    <row r="1645" spans="4:4">
      <c r="D1645" s="280"/>
    </row>
    <row r="1646" spans="4:4">
      <c r="D1646" s="280"/>
    </row>
    <row r="1647" spans="4:4">
      <c r="D1647" s="280"/>
    </row>
    <row r="1648" spans="4:4">
      <c r="D1648" s="280"/>
    </row>
    <row r="1649" spans="4:4">
      <c r="D1649" s="280"/>
    </row>
    <row r="1650" spans="4:4">
      <c r="D1650" s="280"/>
    </row>
    <row r="1651" spans="4:4">
      <c r="D1651" s="280"/>
    </row>
    <row r="1652" spans="4:4">
      <c r="D1652" s="280"/>
    </row>
    <row r="1653" spans="4:4">
      <c r="D1653" s="280"/>
    </row>
    <row r="1654" spans="4:4">
      <c r="D1654" s="280"/>
    </row>
    <row r="1655" spans="4:4">
      <c r="D1655" s="280"/>
    </row>
    <row r="1656" spans="4:4">
      <c r="D1656" s="280"/>
    </row>
    <row r="1657" spans="4:4">
      <c r="D1657" s="280"/>
    </row>
    <row r="1658" spans="4:4">
      <c r="D1658" s="280"/>
    </row>
    <row r="1659" spans="4:4">
      <c r="D1659" s="280"/>
    </row>
    <row r="1660" spans="4:4">
      <c r="D1660" s="280"/>
    </row>
    <row r="1661" spans="4:4">
      <c r="D1661" s="280"/>
    </row>
    <row r="1662" spans="4:4">
      <c r="D1662" s="280"/>
    </row>
    <row r="1663" spans="4:4">
      <c r="D1663" s="280"/>
    </row>
    <row r="1664" spans="4:4">
      <c r="D1664" s="280"/>
    </row>
    <row r="1665" spans="4:4">
      <c r="D1665" s="280"/>
    </row>
    <row r="1666" spans="4:4">
      <c r="D1666" s="280"/>
    </row>
    <row r="1667" spans="4:4">
      <c r="D1667" s="280"/>
    </row>
    <row r="1668" spans="4:4">
      <c r="D1668" s="280"/>
    </row>
    <row r="1669" spans="4:4">
      <c r="D1669" s="280"/>
    </row>
    <row r="1670" spans="4:4">
      <c r="D1670" s="280"/>
    </row>
    <row r="1671" spans="4:4">
      <c r="D1671" s="280"/>
    </row>
    <row r="1672" spans="4:4">
      <c r="D1672" s="280"/>
    </row>
    <row r="1673" spans="4:4">
      <c r="D1673" s="280"/>
    </row>
    <row r="1674" spans="4:4">
      <c r="D1674" s="280"/>
    </row>
    <row r="1675" spans="4:4">
      <c r="D1675" s="280"/>
    </row>
    <row r="1676" spans="4:4">
      <c r="D1676" s="280"/>
    </row>
    <row r="1677" spans="4:4">
      <c r="D1677" s="280"/>
    </row>
    <row r="1678" spans="4:4">
      <c r="D1678" s="280"/>
    </row>
    <row r="1679" spans="4:4">
      <c r="D1679" s="280"/>
    </row>
    <row r="1680" spans="4:4">
      <c r="D1680" s="280"/>
    </row>
    <row r="1681" spans="4:4">
      <c r="D1681" s="280"/>
    </row>
    <row r="1682" spans="4:4">
      <c r="D1682" s="280"/>
    </row>
    <row r="1683" spans="4:4">
      <c r="D1683" s="280"/>
    </row>
    <row r="1684" spans="4:4">
      <c r="D1684" s="280"/>
    </row>
    <row r="1685" spans="4:4">
      <c r="D1685" s="280"/>
    </row>
    <row r="1686" spans="4:4">
      <c r="D1686" s="280"/>
    </row>
    <row r="1687" spans="4:4">
      <c r="D1687" s="280"/>
    </row>
    <row r="1688" spans="4:4">
      <c r="D1688" s="280"/>
    </row>
    <row r="1689" spans="4:4">
      <c r="D1689" s="280"/>
    </row>
    <row r="1690" spans="4:4">
      <c r="D1690" s="280"/>
    </row>
    <row r="1691" spans="4:4">
      <c r="D1691" s="280"/>
    </row>
    <row r="1692" spans="4:4">
      <c r="D1692" s="280"/>
    </row>
    <row r="1693" spans="4:4">
      <c r="D1693" s="280"/>
    </row>
    <row r="1694" spans="4:4">
      <c r="D1694" s="280"/>
    </row>
    <row r="1695" spans="4:4">
      <c r="D1695" s="280"/>
    </row>
    <row r="1696" spans="4:4">
      <c r="D1696" s="280"/>
    </row>
    <row r="1697" spans="4:4">
      <c r="D1697" s="280"/>
    </row>
    <row r="1698" spans="4:4">
      <c r="D1698" s="280"/>
    </row>
    <row r="1699" spans="4:4">
      <c r="D1699" s="280"/>
    </row>
    <row r="1700" spans="4:4">
      <c r="D1700" s="280"/>
    </row>
    <row r="1701" spans="4:4">
      <c r="D1701" s="280"/>
    </row>
    <row r="1702" spans="4:4">
      <c r="D1702" s="280"/>
    </row>
    <row r="1703" spans="4:4">
      <c r="D1703" s="280"/>
    </row>
    <row r="1704" spans="4:4">
      <c r="D1704" s="280"/>
    </row>
    <row r="1705" spans="4:4">
      <c r="D1705" s="280"/>
    </row>
    <row r="1706" spans="4:4">
      <c r="D1706" s="280"/>
    </row>
    <row r="1707" spans="4:4">
      <c r="D1707" s="280"/>
    </row>
    <row r="1708" spans="4:4">
      <c r="D1708" s="280"/>
    </row>
    <row r="1709" spans="4:4">
      <c r="D1709" s="280"/>
    </row>
    <row r="1710" spans="4:4">
      <c r="D1710" s="280"/>
    </row>
    <row r="1711" spans="4:4">
      <c r="D1711" s="280"/>
    </row>
    <row r="1712" spans="4:4">
      <c r="D1712" s="280"/>
    </row>
    <row r="1713" spans="4:4">
      <c r="D1713" s="280"/>
    </row>
    <row r="1714" spans="4:4">
      <c r="D1714" s="280"/>
    </row>
    <row r="1715" spans="4:4">
      <c r="D1715" s="280"/>
    </row>
    <row r="1716" spans="4:4">
      <c r="D1716" s="280"/>
    </row>
    <row r="1717" spans="4:4">
      <c r="D1717" s="280"/>
    </row>
    <row r="1718" spans="4:4">
      <c r="D1718" s="280"/>
    </row>
    <row r="1719" spans="4:4">
      <c r="D1719" s="280"/>
    </row>
    <row r="1720" spans="4:4">
      <c r="D1720" s="280"/>
    </row>
    <row r="1721" spans="4:4">
      <c r="D1721" s="280"/>
    </row>
    <row r="1722" spans="4:4">
      <c r="D1722" s="280"/>
    </row>
    <row r="1723" spans="4:4">
      <c r="D1723" s="280"/>
    </row>
    <row r="1724" spans="4:4">
      <c r="D1724" s="280"/>
    </row>
    <row r="1725" spans="4:4">
      <c r="D1725" s="280"/>
    </row>
    <row r="1726" spans="4:4">
      <c r="D1726" s="280"/>
    </row>
    <row r="1727" spans="4:4">
      <c r="D1727" s="280"/>
    </row>
    <row r="1728" spans="4:4">
      <c r="D1728" s="280"/>
    </row>
    <row r="1729" spans="4:4">
      <c r="D1729" s="280"/>
    </row>
    <row r="1730" spans="4:4">
      <c r="D1730" s="280"/>
    </row>
    <row r="1731" spans="4:4">
      <c r="D1731" s="280"/>
    </row>
    <row r="1732" spans="4:4">
      <c r="D1732" s="280"/>
    </row>
    <row r="1733" spans="4:4">
      <c r="D1733" s="280"/>
    </row>
    <row r="1734" spans="4:4">
      <c r="D1734" s="280"/>
    </row>
    <row r="1735" spans="4:4">
      <c r="D1735" s="280"/>
    </row>
    <row r="1736" spans="4:4">
      <c r="D1736" s="280"/>
    </row>
    <row r="1737" spans="4:4">
      <c r="D1737" s="280"/>
    </row>
    <row r="1738" spans="4:4">
      <c r="D1738" s="280"/>
    </row>
    <row r="1739" spans="4:4">
      <c r="D1739" s="280"/>
    </row>
    <row r="1740" spans="4:4">
      <c r="D1740" s="280"/>
    </row>
    <row r="1741" spans="4:4">
      <c r="D1741" s="280"/>
    </row>
    <row r="1742" spans="4:4">
      <c r="D1742" s="280"/>
    </row>
    <row r="1743" spans="4:4">
      <c r="D1743" s="280"/>
    </row>
    <row r="1744" spans="4:4">
      <c r="D1744" s="280"/>
    </row>
    <row r="1745" spans="4:4">
      <c r="D1745" s="280"/>
    </row>
    <row r="1746" spans="4:4">
      <c r="D1746" s="280"/>
    </row>
    <row r="1747" spans="4:4">
      <c r="D1747" s="280"/>
    </row>
    <row r="1748" spans="4:4">
      <c r="D1748" s="280"/>
    </row>
    <row r="1749" spans="4:4">
      <c r="D1749" s="280"/>
    </row>
    <row r="1750" spans="4:4">
      <c r="D1750" s="280"/>
    </row>
    <row r="1751" spans="4:4">
      <c r="D1751" s="280"/>
    </row>
    <row r="1752" spans="4:4">
      <c r="D1752" s="280"/>
    </row>
    <row r="1753" spans="4:4">
      <c r="D1753" s="280"/>
    </row>
    <row r="1754" spans="4:4">
      <c r="D1754" s="280"/>
    </row>
    <row r="1755" spans="4:4">
      <c r="D1755" s="280"/>
    </row>
    <row r="1756" spans="4:4">
      <c r="D1756" s="280"/>
    </row>
    <row r="1757" spans="4:4">
      <c r="D1757" s="280"/>
    </row>
    <row r="1758" spans="4:4">
      <c r="D1758" s="280"/>
    </row>
    <row r="1759" spans="4:4">
      <c r="D1759" s="280"/>
    </row>
    <row r="1760" spans="4:4">
      <c r="D1760" s="280"/>
    </row>
    <row r="1761" spans="4:4">
      <c r="D1761" s="280"/>
    </row>
    <row r="1762" spans="4:4">
      <c r="D1762" s="280"/>
    </row>
    <row r="1763" spans="4:4">
      <c r="D1763" s="280"/>
    </row>
    <row r="1764" spans="4:4">
      <c r="D1764" s="280"/>
    </row>
    <row r="1765" spans="4:4">
      <c r="D1765" s="280"/>
    </row>
    <row r="1766" spans="4:4">
      <c r="D1766" s="280"/>
    </row>
    <row r="1767" spans="4:4">
      <c r="D1767" s="280"/>
    </row>
    <row r="1768" spans="4:4">
      <c r="D1768" s="280"/>
    </row>
    <row r="1769" spans="4:4">
      <c r="D1769" s="280"/>
    </row>
    <row r="1770" spans="4:4">
      <c r="D1770" s="280"/>
    </row>
    <row r="1771" spans="4:4">
      <c r="D1771" s="280"/>
    </row>
    <row r="1772" spans="4:4">
      <c r="D1772" s="280"/>
    </row>
    <row r="1773" spans="4:4">
      <c r="D1773" s="280"/>
    </row>
    <row r="1774" spans="4:4">
      <c r="D1774" s="280"/>
    </row>
    <row r="1775" spans="4:4">
      <c r="D1775" s="280"/>
    </row>
    <row r="1776" spans="4:4">
      <c r="D1776" s="280"/>
    </row>
    <row r="1777" spans="4:4">
      <c r="D1777" s="280"/>
    </row>
    <row r="1778" spans="4:4">
      <c r="D1778" s="280"/>
    </row>
    <row r="1779" spans="4:4">
      <c r="D1779" s="280"/>
    </row>
    <row r="1780" spans="4:4">
      <c r="D1780" s="280"/>
    </row>
    <row r="1781" spans="4:4">
      <c r="D1781" s="280"/>
    </row>
    <row r="1782" spans="4:4">
      <c r="D1782" s="280"/>
    </row>
    <row r="1783" spans="4:4">
      <c r="D1783" s="280"/>
    </row>
    <row r="1784" spans="4:4">
      <c r="D1784" s="280"/>
    </row>
    <row r="1785" spans="4:4">
      <c r="D1785" s="280"/>
    </row>
    <row r="1786" spans="4:4">
      <c r="D1786" s="280"/>
    </row>
    <row r="1787" spans="4:4">
      <c r="D1787" s="280"/>
    </row>
    <row r="1788" spans="4:4">
      <c r="D1788" s="280"/>
    </row>
    <row r="1789" spans="4:4">
      <c r="D1789" s="280"/>
    </row>
    <row r="1790" spans="4:4">
      <c r="D1790" s="280"/>
    </row>
    <row r="1791" spans="4:4">
      <c r="D1791" s="280"/>
    </row>
    <row r="1792" spans="4:4">
      <c r="D1792" s="280"/>
    </row>
    <row r="1793" spans="4:4">
      <c r="D1793" s="280"/>
    </row>
    <row r="1794" spans="4:4">
      <c r="D1794" s="280"/>
    </row>
    <row r="1795" spans="4:4">
      <c r="D1795" s="280"/>
    </row>
    <row r="1796" spans="4:4">
      <c r="D1796" s="280"/>
    </row>
    <row r="1797" spans="4:4">
      <c r="D1797" s="280"/>
    </row>
    <row r="1798" spans="4:4">
      <c r="D1798" s="280"/>
    </row>
    <row r="1799" spans="4:4">
      <c r="D1799" s="280"/>
    </row>
    <row r="1800" spans="4:4">
      <c r="D1800" s="280"/>
    </row>
    <row r="1801" spans="4:4">
      <c r="D1801" s="280"/>
    </row>
    <row r="1802" spans="4:4">
      <c r="D1802" s="280"/>
    </row>
    <row r="1803" spans="4:4">
      <c r="D1803" s="280"/>
    </row>
    <row r="1804" spans="4:4">
      <c r="D1804" s="280"/>
    </row>
    <row r="1805" spans="4:4">
      <c r="D1805" s="280"/>
    </row>
    <row r="1806" spans="4:4">
      <c r="D1806" s="280"/>
    </row>
    <row r="1807" spans="4:4">
      <c r="D1807" s="280"/>
    </row>
    <row r="1808" spans="4:4">
      <c r="D1808" s="280"/>
    </row>
    <row r="1809" spans="4:4">
      <c r="D1809" s="280"/>
    </row>
    <row r="1810" spans="4:4">
      <c r="D1810" s="280"/>
    </row>
    <row r="1811" spans="4:4">
      <c r="D1811" s="280"/>
    </row>
    <row r="1812" spans="4:4">
      <c r="D1812" s="280"/>
    </row>
    <row r="1813" spans="4:4">
      <c r="D1813" s="280"/>
    </row>
    <row r="1814" spans="4:4">
      <c r="D1814" s="280"/>
    </row>
    <row r="1815" spans="4:4">
      <c r="D1815" s="280"/>
    </row>
    <row r="1816" spans="4:4">
      <c r="D1816" s="280"/>
    </row>
    <row r="1817" spans="4:4">
      <c r="D1817" s="280"/>
    </row>
    <row r="1818" spans="4:4">
      <c r="D1818" s="280"/>
    </row>
    <row r="1819" spans="4:4">
      <c r="D1819" s="280"/>
    </row>
    <row r="1820" spans="4:4">
      <c r="D1820" s="280"/>
    </row>
    <row r="1821" spans="4:4">
      <c r="D1821" s="280"/>
    </row>
    <row r="1822" spans="4:4">
      <c r="D1822" s="280"/>
    </row>
    <row r="1823" spans="4:4">
      <c r="D1823" s="280"/>
    </row>
    <row r="1824" spans="4:4">
      <c r="D1824" s="280"/>
    </row>
    <row r="1825" spans="4:4">
      <c r="D1825" s="280"/>
    </row>
    <row r="1826" spans="4:4">
      <c r="D1826" s="280"/>
    </row>
    <row r="1827" spans="4:4">
      <c r="D1827" s="280"/>
    </row>
    <row r="1828" spans="4:4">
      <c r="D1828" s="280"/>
    </row>
    <row r="1829" spans="4:4">
      <c r="D1829" s="280"/>
    </row>
    <row r="1830" spans="4:4">
      <c r="D1830" s="280"/>
    </row>
    <row r="1831" spans="4:4">
      <c r="D1831" s="280"/>
    </row>
    <row r="1832" spans="4:4">
      <c r="D1832" s="280"/>
    </row>
    <row r="1833" spans="4:4">
      <c r="D1833" s="280"/>
    </row>
    <row r="1834" spans="4:4">
      <c r="D1834" s="280"/>
    </row>
    <row r="1835" spans="4:4">
      <c r="D1835" s="280"/>
    </row>
    <row r="1836" spans="4:4">
      <c r="D1836" s="280"/>
    </row>
    <row r="1837" spans="4:4">
      <c r="D1837" s="280"/>
    </row>
    <row r="1838" spans="4:4">
      <c r="D1838" s="280"/>
    </row>
    <row r="1839" spans="4:4">
      <c r="D1839" s="280"/>
    </row>
    <row r="1840" spans="4:4">
      <c r="D1840" s="280"/>
    </row>
    <row r="1841" spans="4:4">
      <c r="D1841" s="280"/>
    </row>
    <row r="1842" spans="4:4">
      <c r="D1842" s="280"/>
    </row>
    <row r="1843" spans="4:4">
      <c r="D1843" s="280"/>
    </row>
    <row r="1844" spans="4:4">
      <c r="D1844" s="280"/>
    </row>
    <row r="1845" spans="4:4">
      <c r="D1845" s="280"/>
    </row>
    <row r="1846" spans="4:4">
      <c r="D1846" s="280"/>
    </row>
    <row r="1847" spans="4:4">
      <c r="D1847" s="280"/>
    </row>
    <row r="1848" spans="4:4">
      <c r="D1848" s="280"/>
    </row>
    <row r="1849" spans="4:4">
      <c r="D1849" s="280"/>
    </row>
    <row r="1850" spans="4:4">
      <c r="D1850" s="280"/>
    </row>
    <row r="1851" spans="4:4">
      <c r="D1851" s="280"/>
    </row>
    <row r="1852" spans="4:4">
      <c r="D1852" s="280"/>
    </row>
    <row r="1853" spans="4:4">
      <c r="D1853" s="280"/>
    </row>
    <row r="1854" spans="4:4">
      <c r="D1854" s="280"/>
    </row>
    <row r="1855" spans="4:4">
      <c r="D1855" s="280"/>
    </row>
    <row r="1856" spans="4:4">
      <c r="D1856" s="280"/>
    </row>
    <row r="1857" spans="4:4">
      <c r="D1857" s="280"/>
    </row>
    <row r="1858" spans="4:4">
      <c r="D1858" s="280"/>
    </row>
    <row r="1859" spans="4:4">
      <c r="D1859" s="280"/>
    </row>
    <row r="1860" spans="4:4">
      <c r="D1860" s="280"/>
    </row>
    <row r="1861" spans="4:4">
      <c r="D1861" s="280"/>
    </row>
    <row r="1862" spans="4:4">
      <c r="D1862" s="280"/>
    </row>
    <row r="1863" spans="4:4">
      <c r="D1863" s="280"/>
    </row>
    <row r="1864" spans="4:4">
      <c r="D1864" s="280"/>
    </row>
    <row r="1865" spans="4:4">
      <c r="D1865" s="280"/>
    </row>
    <row r="1866" spans="4:4">
      <c r="D1866" s="280"/>
    </row>
    <row r="1867" spans="4:4">
      <c r="D1867" s="280"/>
    </row>
    <row r="1868" spans="4:4">
      <c r="D1868" s="280"/>
    </row>
    <row r="1869" spans="4:4">
      <c r="D1869" s="280"/>
    </row>
    <row r="1870" spans="4:4">
      <c r="D1870" s="280"/>
    </row>
    <row r="1871" spans="4:4">
      <c r="D1871" s="280"/>
    </row>
    <row r="1872" spans="4:4">
      <c r="D1872" s="280"/>
    </row>
    <row r="1873" spans="4:4">
      <c r="D1873" s="280"/>
    </row>
    <row r="1874" spans="4:4">
      <c r="D1874" s="280"/>
    </row>
    <row r="1875" spans="4:4">
      <c r="D1875" s="280"/>
    </row>
    <row r="1876" spans="4:4">
      <c r="D1876" s="280"/>
    </row>
    <row r="1877" spans="4:4">
      <c r="D1877" s="280"/>
    </row>
    <row r="1878" spans="4:4">
      <c r="D1878" s="280"/>
    </row>
    <row r="1879" spans="4:4">
      <c r="D1879" s="280"/>
    </row>
    <row r="1880" spans="4:4">
      <c r="D1880" s="280"/>
    </row>
    <row r="1881" spans="4:4">
      <c r="D1881" s="280"/>
    </row>
    <row r="1882" spans="4:4">
      <c r="D1882" s="280"/>
    </row>
    <row r="1883" spans="4:4">
      <c r="D1883" s="280"/>
    </row>
    <row r="1884" spans="4:4">
      <c r="D1884" s="280"/>
    </row>
    <row r="1885" spans="4:4">
      <c r="D1885" s="280"/>
    </row>
    <row r="1886" spans="4:4">
      <c r="D1886" s="280"/>
    </row>
    <row r="1887" spans="4:4">
      <c r="D1887" s="280"/>
    </row>
    <row r="1888" spans="4:4">
      <c r="D1888" s="280"/>
    </row>
    <row r="1889" spans="4:4">
      <c r="D1889" s="280"/>
    </row>
    <row r="1890" spans="4:4">
      <c r="D1890" s="280"/>
    </row>
    <row r="1891" spans="4:4">
      <c r="D1891" s="280"/>
    </row>
    <row r="1892" spans="4:4">
      <c r="D1892" s="280"/>
    </row>
    <row r="1893" spans="4:4">
      <c r="D1893" s="280"/>
    </row>
    <row r="1894" spans="4:4">
      <c r="D1894" s="280"/>
    </row>
    <row r="1895" spans="4:4">
      <c r="D1895" s="280"/>
    </row>
    <row r="1896" spans="4:4">
      <c r="D1896" s="280"/>
    </row>
    <row r="1897" spans="4:4">
      <c r="D1897" s="280"/>
    </row>
    <row r="1898" spans="4:4">
      <c r="D1898" s="280"/>
    </row>
    <row r="1899" spans="4:4">
      <c r="D1899" s="280"/>
    </row>
    <row r="1900" spans="4:4">
      <c r="D1900" s="280"/>
    </row>
    <row r="1901" spans="4:4">
      <c r="D1901" s="280"/>
    </row>
    <row r="1902" spans="4:4">
      <c r="D1902" s="280"/>
    </row>
    <row r="1903" spans="4:4">
      <c r="D1903" s="280"/>
    </row>
    <row r="1904" spans="4:4">
      <c r="D1904" s="280"/>
    </row>
    <row r="1905" spans="4:4">
      <c r="D1905" s="280"/>
    </row>
    <row r="1906" spans="4:4">
      <c r="D1906" s="280"/>
    </row>
    <row r="1907" spans="4:4">
      <c r="D1907" s="280"/>
    </row>
    <row r="1908" spans="4:4">
      <c r="D1908" s="280"/>
    </row>
    <row r="1909" spans="4:4">
      <c r="D1909" s="280"/>
    </row>
    <row r="1910" spans="4:4">
      <c r="D1910" s="280"/>
    </row>
    <row r="1911" spans="4:4">
      <c r="D1911" s="280"/>
    </row>
    <row r="1912" spans="4:4">
      <c r="D1912" s="280"/>
    </row>
    <row r="1913" spans="4:4">
      <c r="D1913" s="280"/>
    </row>
    <row r="1914" spans="4:4">
      <c r="D1914" s="280"/>
    </row>
    <row r="1915" spans="4:4">
      <c r="D1915" s="280"/>
    </row>
    <row r="1916" spans="4:4">
      <c r="D1916" s="280"/>
    </row>
    <row r="1917" spans="4:4">
      <c r="D1917" s="280"/>
    </row>
    <row r="1918" spans="4:4">
      <c r="D1918" s="280"/>
    </row>
    <row r="1919" spans="4:4">
      <c r="D1919" s="280"/>
    </row>
    <row r="1920" spans="4:4">
      <c r="D1920" s="280"/>
    </row>
    <row r="1921" spans="4:4">
      <c r="D1921" s="280"/>
    </row>
    <row r="1922" spans="4:4">
      <c r="D1922" s="280"/>
    </row>
    <row r="1923" spans="4:4">
      <c r="D1923" s="280"/>
    </row>
    <row r="1924" spans="4:4">
      <c r="D1924" s="280"/>
    </row>
    <row r="1925" spans="4:4">
      <c r="D1925" s="280"/>
    </row>
    <row r="1926" spans="4:4">
      <c r="D1926" s="280"/>
    </row>
    <row r="1927" spans="4:4">
      <c r="D1927" s="280"/>
    </row>
    <row r="1928" spans="4:4">
      <c r="D1928" s="280"/>
    </row>
    <row r="1929" spans="4:4">
      <c r="D1929" s="280"/>
    </row>
    <row r="1930" spans="4:4">
      <c r="D1930" s="280"/>
    </row>
    <row r="1931" spans="4:4">
      <c r="D1931" s="280"/>
    </row>
    <row r="1932" spans="4:4">
      <c r="D1932" s="280"/>
    </row>
    <row r="1933" spans="4:4">
      <c r="D1933" s="280"/>
    </row>
    <row r="1934" spans="4:4">
      <c r="D1934" s="280"/>
    </row>
    <row r="1935" spans="4:4">
      <c r="D1935" s="280"/>
    </row>
    <row r="1936" spans="4:4">
      <c r="D1936" s="280"/>
    </row>
    <row r="1937" spans="4:4">
      <c r="D1937" s="280"/>
    </row>
    <row r="1938" spans="4:4">
      <c r="D1938" s="280"/>
    </row>
    <row r="1939" spans="4:4">
      <c r="D1939" s="280"/>
    </row>
    <row r="1940" spans="4:4">
      <c r="D1940" s="280"/>
    </row>
    <row r="1941" spans="4:4">
      <c r="D1941" s="280"/>
    </row>
    <row r="1942" spans="4:4">
      <c r="D1942" s="280"/>
    </row>
    <row r="1943" spans="4:4">
      <c r="D1943" s="280"/>
    </row>
    <row r="1944" spans="4:4">
      <c r="D1944" s="280"/>
    </row>
    <row r="1945" spans="4:4">
      <c r="D1945" s="280"/>
    </row>
    <row r="1946" spans="4:4">
      <c r="D1946" s="280"/>
    </row>
    <row r="1947" spans="4:4">
      <c r="D1947" s="280"/>
    </row>
    <row r="1948" spans="4:4">
      <c r="D1948" s="280"/>
    </row>
    <row r="1949" spans="4:4">
      <c r="D1949" s="280"/>
    </row>
    <row r="1950" spans="4:4">
      <c r="D1950" s="280"/>
    </row>
    <row r="1951" spans="4:4">
      <c r="D1951" s="280"/>
    </row>
    <row r="1952" spans="4:4">
      <c r="D1952" s="280"/>
    </row>
    <row r="1953" spans="4:4">
      <c r="D1953" s="280"/>
    </row>
    <row r="1954" spans="4:4">
      <c r="D1954" s="280"/>
    </row>
    <row r="1955" spans="4:4">
      <c r="D1955" s="280"/>
    </row>
    <row r="1956" spans="4:4">
      <c r="D1956" s="280"/>
    </row>
    <row r="1957" spans="4:4">
      <c r="D1957" s="280"/>
    </row>
    <row r="1958" spans="4:4">
      <c r="D1958" s="280"/>
    </row>
    <row r="1959" spans="4:4">
      <c r="D1959" s="280"/>
    </row>
    <row r="1960" spans="4:4">
      <c r="D1960" s="280"/>
    </row>
    <row r="1961" spans="4:4">
      <c r="D1961" s="280"/>
    </row>
    <row r="1962" spans="4:4">
      <c r="D1962" s="280"/>
    </row>
    <row r="1963" spans="4:4">
      <c r="D1963" s="280"/>
    </row>
    <row r="1964" spans="4:4">
      <c r="D1964" s="280"/>
    </row>
    <row r="1965" spans="4:4">
      <c r="D1965" s="280"/>
    </row>
    <row r="1966" spans="4:4">
      <c r="D1966" s="280"/>
    </row>
    <row r="1967" spans="4:4">
      <c r="D1967" s="280"/>
    </row>
    <row r="1968" spans="4:4">
      <c r="D1968" s="280"/>
    </row>
    <row r="1969" spans="4:4">
      <c r="D1969" s="280"/>
    </row>
    <row r="1970" spans="4:4">
      <c r="D1970" s="280"/>
    </row>
    <row r="1971" spans="4:4">
      <c r="D1971" s="280"/>
    </row>
    <row r="1972" spans="4:4">
      <c r="D1972" s="280"/>
    </row>
    <row r="1973" spans="4:4">
      <c r="D1973" s="280"/>
    </row>
    <row r="1974" spans="4:4">
      <c r="D1974" s="280"/>
    </row>
    <row r="1975" spans="4:4">
      <c r="D1975" s="280"/>
    </row>
    <row r="1976" spans="4:4">
      <c r="D1976" s="280"/>
    </row>
    <row r="1977" spans="4:4">
      <c r="D1977" s="280"/>
    </row>
    <row r="1978" spans="4:4">
      <c r="D1978" s="280"/>
    </row>
    <row r="1979" spans="4:4">
      <c r="D1979" s="280"/>
    </row>
    <row r="1980" spans="4:4">
      <c r="D1980" s="280"/>
    </row>
    <row r="1981" spans="4:4">
      <c r="D1981" s="280"/>
    </row>
    <row r="1982" spans="4:4">
      <c r="D1982" s="280"/>
    </row>
    <row r="1983" spans="4:4">
      <c r="D1983" s="280"/>
    </row>
    <row r="1984" spans="4:4">
      <c r="D1984" s="280"/>
    </row>
    <row r="1985" spans="4:4">
      <c r="D1985" s="280"/>
    </row>
    <row r="1986" spans="4:4">
      <c r="D1986" s="280"/>
    </row>
    <row r="1987" spans="4:4">
      <c r="D1987" s="280"/>
    </row>
    <row r="1988" spans="4:4">
      <c r="D1988" s="280"/>
    </row>
    <row r="1989" spans="4:4">
      <c r="D1989" s="280"/>
    </row>
    <row r="1990" spans="4:4">
      <c r="D1990" s="280"/>
    </row>
    <row r="1991" spans="4:4">
      <c r="D1991" s="280"/>
    </row>
    <row r="1992" spans="4:4">
      <c r="D1992" s="280"/>
    </row>
    <row r="1993" spans="4:4">
      <c r="D1993" s="280"/>
    </row>
    <row r="1994" spans="4:4">
      <c r="D1994" s="280"/>
    </row>
    <row r="1995" spans="4:4">
      <c r="D1995" s="280"/>
    </row>
    <row r="1996" spans="4:4">
      <c r="D1996" s="280"/>
    </row>
    <row r="1997" spans="4:4">
      <c r="D1997" s="280"/>
    </row>
    <row r="1998" spans="4:4">
      <c r="D1998" s="280"/>
    </row>
    <row r="1999" spans="4:4">
      <c r="D1999" s="280"/>
    </row>
    <row r="2000" spans="4:4">
      <c r="D2000" s="280"/>
    </row>
    <row r="2001" spans="4:4">
      <c r="D2001" s="280"/>
    </row>
    <row r="2002" spans="4:4">
      <c r="D2002" s="280"/>
    </row>
    <row r="2003" spans="4:4">
      <c r="D2003" s="280"/>
    </row>
    <row r="2004" spans="4:4">
      <c r="D2004" s="280"/>
    </row>
    <row r="2005" spans="4:4">
      <c r="D2005" s="280"/>
    </row>
    <row r="2006" spans="4:4">
      <c r="D2006" s="280"/>
    </row>
    <row r="2007" spans="4:4">
      <c r="D2007" s="280"/>
    </row>
    <row r="2008" spans="4:4">
      <c r="D2008" s="280"/>
    </row>
    <row r="2009" spans="4:4">
      <c r="D2009" s="280"/>
    </row>
    <row r="2010" spans="4:4">
      <c r="D2010" s="280"/>
    </row>
    <row r="2011" spans="4:4">
      <c r="D2011" s="280"/>
    </row>
    <row r="2012" spans="4:4">
      <c r="D2012" s="280"/>
    </row>
    <row r="2013" spans="4:4">
      <c r="D2013" s="280"/>
    </row>
    <row r="2014" spans="4:4">
      <c r="D2014" s="280"/>
    </row>
    <row r="2015" spans="4:4">
      <c r="D2015" s="280"/>
    </row>
    <row r="2016" spans="4:4">
      <c r="D2016" s="280"/>
    </row>
    <row r="2017" spans="4:4">
      <c r="D2017" s="280"/>
    </row>
    <row r="2018" spans="4:4">
      <c r="D2018" s="280"/>
    </row>
    <row r="2019" spans="4:4">
      <c r="D2019" s="280"/>
    </row>
    <row r="2020" spans="4:4">
      <c r="D2020" s="280"/>
    </row>
    <row r="2021" spans="4:4">
      <c r="D2021" s="280"/>
    </row>
    <row r="2022" spans="4:4">
      <c r="D2022" s="280"/>
    </row>
    <row r="2023" spans="4:4">
      <c r="D2023" s="280"/>
    </row>
    <row r="2024" spans="4:4">
      <c r="D2024" s="280"/>
    </row>
    <row r="2025" spans="4:4">
      <c r="D2025" s="280"/>
    </row>
    <row r="2026" spans="4:4">
      <c r="D2026" s="280"/>
    </row>
    <row r="2027" spans="4:4">
      <c r="D2027" s="280"/>
    </row>
    <row r="2028" spans="4:4">
      <c r="D2028" s="280"/>
    </row>
    <row r="2029" spans="4:4">
      <c r="D2029" s="280"/>
    </row>
    <row r="2030" spans="4:4">
      <c r="D2030" s="280"/>
    </row>
    <row r="2031" spans="4:4">
      <c r="D2031" s="280"/>
    </row>
    <row r="2032" spans="4:4">
      <c r="D2032" s="280"/>
    </row>
    <row r="2033" spans="4:4">
      <c r="D2033" s="280"/>
    </row>
    <row r="2034" spans="4:4">
      <c r="D2034" s="280"/>
    </row>
    <row r="2035" spans="4:4">
      <c r="D2035" s="280"/>
    </row>
    <row r="2036" spans="4:4">
      <c r="D2036" s="280"/>
    </row>
    <row r="2037" spans="4:4">
      <c r="D2037" s="280"/>
    </row>
    <row r="2038" spans="4:4">
      <c r="D2038" s="280"/>
    </row>
    <row r="2039" spans="4:4">
      <c r="D2039" s="280"/>
    </row>
    <row r="2040" spans="4:4">
      <c r="D2040" s="280"/>
    </row>
    <row r="2041" spans="4:4">
      <c r="D2041" s="280"/>
    </row>
    <row r="2042" spans="4:4">
      <c r="D2042" s="280"/>
    </row>
    <row r="2043" spans="4:4">
      <c r="D2043" s="280"/>
    </row>
    <row r="2044" spans="4:4">
      <c r="D2044" s="280"/>
    </row>
    <row r="2045" spans="4:4">
      <c r="D2045" s="280"/>
    </row>
    <row r="2046" spans="4:4">
      <c r="D2046" s="280"/>
    </row>
    <row r="2047" spans="4:4">
      <c r="D2047" s="280"/>
    </row>
    <row r="2048" spans="4:4">
      <c r="D2048" s="280"/>
    </row>
    <row r="2049" spans="4:4">
      <c r="D2049" s="280"/>
    </row>
    <row r="2050" spans="4:4">
      <c r="D2050" s="280"/>
    </row>
    <row r="2051" spans="4:4">
      <c r="D2051" s="280"/>
    </row>
    <row r="2052" spans="4:4">
      <c r="D2052" s="280"/>
    </row>
    <row r="2053" spans="4:4">
      <c r="D2053" s="280"/>
    </row>
    <row r="2054" spans="4:4">
      <c r="D2054" s="280"/>
    </row>
    <row r="2055" spans="4:4">
      <c r="D2055" s="280"/>
    </row>
    <row r="2056" spans="4:4">
      <c r="D2056" s="280"/>
    </row>
    <row r="2057" spans="4:4">
      <c r="D2057" s="280"/>
    </row>
    <row r="2058" spans="4:4">
      <c r="D2058" s="280"/>
    </row>
    <row r="2059" spans="4:4">
      <c r="D2059" s="280"/>
    </row>
    <row r="2060" spans="4:4">
      <c r="D2060" s="280"/>
    </row>
    <row r="2061" spans="4:4">
      <c r="D2061" s="280"/>
    </row>
    <row r="2062" spans="4:4">
      <c r="D2062" s="280"/>
    </row>
    <row r="2063" spans="4:4">
      <c r="D2063" s="280"/>
    </row>
    <row r="2064" spans="4:4">
      <c r="D2064" s="280"/>
    </row>
    <row r="2065" spans="4:4">
      <c r="D2065" s="280"/>
    </row>
    <row r="2066" spans="4:4">
      <c r="D2066" s="280"/>
    </row>
    <row r="2067" spans="4:4">
      <c r="D2067" s="280"/>
    </row>
    <row r="2068" spans="4:4">
      <c r="D2068" s="280"/>
    </row>
    <row r="2069" spans="4:4">
      <c r="D2069" s="280"/>
    </row>
    <row r="2070" spans="4:4">
      <c r="D2070" s="280"/>
    </row>
    <row r="2071" spans="4:4">
      <c r="D2071" s="280"/>
    </row>
    <row r="2072" spans="4:4">
      <c r="D2072" s="280"/>
    </row>
    <row r="2073" spans="4:4">
      <c r="D2073" s="280"/>
    </row>
    <row r="2074" spans="4:4">
      <c r="D2074" s="280"/>
    </row>
    <row r="2075" spans="4:4">
      <c r="D2075" s="280"/>
    </row>
    <row r="2076" spans="4:4">
      <c r="D2076" s="280"/>
    </row>
    <row r="2077" spans="4:4">
      <c r="D2077" s="280"/>
    </row>
    <row r="2078" spans="4:4">
      <c r="D2078" s="280"/>
    </row>
    <row r="2079" spans="4:4">
      <c r="D2079" s="280"/>
    </row>
    <row r="2080" spans="4:4">
      <c r="D2080" s="280"/>
    </row>
    <row r="2081" spans="4:4">
      <c r="D2081" s="280"/>
    </row>
    <row r="2082" spans="4:4">
      <c r="D2082" s="280"/>
    </row>
    <row r="2083" spans="4:4">
      <c r="D2083" s="280"/>
    </row>
    <row r="2084" spans="4:4">
      <c r="D2084" s="280"/>
    </row>
    <row r="2085" spans="4:4">
      <c r="D2085" s="280"/>
    </row>
    <row r="2086" spans="4:4">
      <c r="D2086" s="280"/>
    </row>
    <row r="2087" spans="4:4">
      <c r="D2087" s="280"/>
    </row>
    <row r="2088" spans="4:4">
      <c r="D2088" s="280"/>
    </row>
    <row r="2089" spans="4:4">
      <c r="D2089" s="280"/>
    </row>
    <row r="2090" spans="4:4">
      <c r="D2090" s="280"/>
    </row>
    <row r="2091" spans="4:4">
      <c r="D2091" s="280"/>
    </row>
    <row r="2092" spans="4:4">
      <c r="D2092" s="280"/>
    </row>
    <row r="2093" spans="4:4">
      <c r="D2093" s="280"/>
    </row>
    <row r="2094" spans="4:4">
      <c r="D2094" s="280"/>
    </row>
    <row r="2095" spans="4:4">
      <c r="D2095" s="280"/>
    </row>
    <row r="2096" spans="4:4">
      <c r="D2096" s="280"/>
    </row>
    <row r="2097" spans="4:4">
      <c r="D2097" s="280"/>
    </row>
    <row r="2098" spans="4:4">
      <c r="D2098" s="280"/>
    </row>
    <row r="2099" spans="4:4">
      <c r="D2099" s="280"/>
    </row>
    <row r="2100" spans="4:4">
      <c r="D2100" s="280"/>
    </row>
    <row r="2101" spans="4:4">
      <c r="D2101" s="280"/>
    </row>
    <row r="2102" spans="4:4">
      <c r="D2102" s="280"/>
    </row>
    <row r="2103" spans="4:4">
      <c r="D2103" s="280"/>
    </row>
    <row r="2104" spans="4:4">
      <c r="D2104" s="280"/>
    </row>
    <row r="2105" spans="4:4">
      <c r="D2105" s="280"/>
    </row>
    <row r="2106" spans="4:4">
      <c r="D2106" s="280"/>
    </row>
    <row r="2107" spans="4:4">
      <c r="D2107" s="280"/>
    </row>
    <row r="2108" spans="4:4">
      <c r="D2108" s="280"/>
    </row>
    <row r="2109" spans="4:4">
      <c r="D2109" s="280"/>
    </row>
    <row r="2110" spans="4:4">
      <c r="D2110" s="280"/>
    </row>
    <row r="2111" spans="4:4">
      <c r="D2111" s="280"/>
    </row>
    <row r="2112" spans="4:4">
      <c r="D2112" s="280"/>
    </row>
    <row r="2113" spans="4:4">
      <c r="D2113" s="280"/>
    </row>
    <row r="2114" spans="4:4">
      <c r="D2114" s="280"/>
    </row>
    <row r="2115" spans="4:4">
      <c r="D2115" s="280"/>
    </row>
    <row r="2116" spans="4:4">
      <c r="D2116" s="280"/>
    </row>
    <row r="2117" spans="4:4">
      <c r="D2117" s="280"/>
    </row>
    <row r="2118" spans="4:4">
      <c r="D2118" s="280"/>
    </row>
    <row r="2119" spans="4:4">
      <c r="D2119" s="280"/>
    </row>
    <row r="2120" spans="4:4">
      <c r="D2120" s="280"/>
    </row>
    <row r="2121" spans="4:4">
      <c r="D2121" s="280"/>
    </row>
    <row r="2122" spans="4:4">
      <c r="D2122" s="280"/>
    </row>
    <row r="2123" spans="4:4">
      <c r="D2123" s="280"/>
    </row>
    <row r="2124" spans="4:4">
      <c r="D2124" s="280"/>
    </row>
    <row r="2125" spans="4:4">
      <c r="D2125" s="280"/>
    </row>
    <row r="2126" spans="4:4">
      <c r="D2126" s="280"/>
    </row>
    <row r="2127" spans="4:4">
      <c r="D2127" s="280"/>
    </row>
    <row r="2128" spans="4:4">
      <c r="D2128" s="280"/>
    </row>
    <row r="2129" spans="4:4">
      <c r="D2129" s="280"/>
    </row>
    <row r="2130" spans="4:4">
      <c r="D2130" s="280"/>
    </row>
    <row r="2131" spans="4:4">
      <c r="D2131" s="280"/>
    </row>
    <row r="2132" spans="4:4">
      <c r="D2132" s="280"/>
    </row>
    <row r="2133" spans="4:4">
      <c r="D2133" s="280"/>
    </row>
    <row r="2134" spans="4:4">
      <c r="D2134" s="280"/>
    </row>
    <row r="2135" spans="4:4">
      <c r="D2135" s="280"/>
    </row>
    <row r="2136" spans="4:4">
      <c r="D2136" s="280"/>
    </row>
    <row r="2137" spans="4:4">
      <c r="D2137" s="280"/>
    </row>
    <row r="2138" spans="4:4">
      <c r="D2138" s="280"/>
    </row>
    <row r="2139" spans="4:4">
      <c r="D2139" s="280"/>
    </row>
    <row r="2140" spans="4:4">
      <c r="D2140" s="280"/>
    </row>
    <row r="2141" spans="4:4">
      <c r="D2141" s="280"/>
    </row>
    <row r="2142" spans="4:4">
      <c r="D2142" s="280"/>
    </row>
    <row r="2143" spans="4:4">
      <c r="D2143" s="280"/>
    </row>
    <row r="2144" spans="4:4">
      <c r="D2144" s="280"/>
    </row>
    <row r="2145" spans="4:4">
      <c r="D2145" s="280"/>
    </row>
    <row r="2146" spans="4:4">
      <c r="D2146" s="280"/>
    </row>
    <row r="2147" spans="4:4">
      <c r="D2147" s="280"/>
    </row>
    <row r="2148" spans="4:4">
      <c r="D2148" s="280"/>
    </row>
    <row r="2149" spans="4:4">
      <c r="D2149" s="280"/>
    </row>
    <row r="2150" spans="4:4">
      <c r="D2150" s="280"/>
    </row>
    <row r="2151" spans="4:4">
      <c r="D2151" s="280"/>
    </row>
    <row r="2152" spans="4:4">
      <c r="D2152" s="280"/>
    </row>
    <row r="2153" spans="4:4">
      <c r="D2153" s="280"/>
    </row>
    <row r="2154" spans="4:4">
      <c r="D2154" s="280"/>
    </row>
    <row r="2155" spans="4:4">
      <c r="D2155" s="280"/>
    </row>
    <row r="2156" spans="4:4">
      <c r="D2156" s="280"/>
    </row>
    <row r="2157" spans="4:4">
      <c r="D2157" s="280"/>
    </row>
    <row r="2158" spans="4:4">
      <c r="D2158" s="280"/>
    </row>
    <row r="2159" spans="4:4">
      <c r="D2159" s="280"/>
    </row>
    <row r="2160" spans="4:4">
      <c r="D2160" s="280"/>
    </row>
    <row r="2161" spans="4:4">
      <c r="D2161" s="280"/>
    </row>
    <row r="2162" spans="4:4">
      <c r="D2162" s="280"/>
    </row>
    <row r="2163" spans="4:4">
      <c r="D2163" s="280"/>
    </row>
    <row r="2164" spans="4:4">
      <c r="D2164" s="280"/>
    </row>
    <row r="2165" spans="4:4">
      <c r="D2165" s="280"/>
    </row>
    <row r="2166" spans="4:4">
      <c r="D2166" s="280"/>
    </row>
    <row r="2167" spans="4:4">
      <c r="D2167" s="280"/>
    </row>
    <row r="2168" spans="4:4">
      <c r="D2168" s="280"/>
    </row>
    <row r="2169" spans="4:4">
      <c r="D2169" s="280"/>
    </row>
    <row r="2170" spans="4:4">
      <c r="D2170" s="280"/>
    </row>
    <row r="2171" spans="4:4">
      <c r="D2171" s="280"/>
    </row>
    <row r="2172" spans="4:4">
      <c r="D2172" s="280"/>
    </row>
    <row r="2173" spans="4:4">
      <c r="D2173" s="280"/>
    </row>
    <row r="2174" spans="4:4">
      <c r="D2174" s="280"/>
    </row>
    <row r="2175" spans="4:4">
      <c r="D2175" s="280"/>
    </row>
    <row r="2176" spans="4:4">
      <c r="D2176" s="280"/>
    </row>
    <row r="2177" spans="4:4">
      <c r="D2177" s="280"/>
    </row>
    <row r="2178" spans="4:4">
      <c r="D2178" s="280"/>
    </row>
    <row r="2179" spans="4:4">
      <c r="D2179" s="280"/>
    </row>
    <row r="2180" spans="4:4">
      <c r="D2180" s="280"/>
    </row>
    <row r="2181" spans="4:4">
      <c r="D2181" s="280"/>
    </row>
    <row r="2182" spans="4:4">
      <c r="D2182" s="280"/>
    </row>
    <row r="2183" spans="4:4">
      <c r="D2183" s="280"/>
    </row>
    <row r="2184" spans="4:4">
      <c r="D2184" s="280"/>
    </row>
    <row r="2185" spans="4:4">
      <c r="D2185" s="280"/>
    </row>
    <row r="2186" spans="4:4">
      <c r="D2186" s="280"/>
    </row>
    <row r="2187" spans="4:4">
      <c r="D2187" s="280"/>
    </row>
    <row r="2188" spans="4:4">
      <c r="D2188" s="280"/>
    </row>
    <row r="2189" spans="4:4">
      <c r="D2189" s="280"/>
    </row>
    <row r="2190" spans="4:4">
      <c r="D2190" s="280"/>
    </row>
    <row r="2191" spans="4:4">
      <c r="D2191" s="280"/>
    </row>
    <row r="2192" spans="4:4">
      <c r="D2192" s="280"/>
    </row>
    <row r="2193" spans="4:4">
      <c r="D2193" s="280"/>
    </row>
    <row r="2194" spans="4:4">
      <c r="D2194" s="280"/>
    </row>
    <row r="2195" spans="4:4">
      <c r="D2195" s="280"/>
    </row>
    <row r="2196" spans="4:4">
      <c r="D2196" s="280"/>
    </row>
    <row r="2197" spans="4:4">
      <c r="D2197" s="280"/>
    </row>
    <row r="2198" spans="4:4">
      <c r="D2198" s="280"/>
    </row>
    <row r="2199" spans="4:4">
      <c r="D2199" s="280"/>
    </row>
    <row r="2200" spans="4:4">
      <c r="D2200" s="280"/>
    </row>
    <row r="2201" spans="4:4">
      <c r="D2201" s="280"/>
    </row>
    <row r="2202" spans="4:4">
      <c r="D2202" s="280"/>
    </row>
    <row r="2203" spans="4:4">
      <c r="D2203" s="280"/>
    </row>
    <row r="2204" spans="4:4">
      <c r="D2204" s="280"/>
    </row>
    <row r="2205" spans="4:4">
      <c r="D2205" s="280"/>
    </row>
    <row r="2206" spans="4:4">
      <c r="D2206" s="280"/>
    </row>
    <row r="2207" spans="4:4">
      <c r="D2207" s="280"/>
    </row>
    <row r="2208" spans="4:4">
      <c r="D2208" s="280"/>
    </row>
    <row r="2209" spans="4:4">
      <c r="D2209" s="280"/>
    </row>
    <row r="2210" spans="4:4">
      <c r="D2210" s="280"/>
    </row>
    <row r="2211" spans="4:4">
      <c r="D2211" s="280"/>
    </row>
    <row r="2212" spans="4:4">
      <c r="D2212" s="280"/>
    </row>
    <row r="2213" spans="4:4">
      <c r="D2213" s="280"/>
    </row>
    <row r="2214" spans="4:4">
      <c r="D2214" s="280"/>
    </row>
    <row r="2215" spans="4:4">
      <c r="D2215" s="280"/>
    </row>
    <row r="2216" spans="4:4">
      <c r="D2216" s="280"/>
    </row>
    <row r="2217" spans="4:4">
      <c r="D2217" s="280"/>
    </row>
    <row r="2218" spans="4:4">
      <c r="D2218" s="280"/>
    </row>
    <row r="2219" spans="4:4">
      <c r="D2219" s="280"/>
    </row>
    <row r="2220" spans="4:4">
      <c r="D2220" s="280"/>
    </row>
    <row r="2221" spans="4:4">
      <c r="D2221" s="280"/>
    </row>
    <row r="2222" spans="4:4">
      <c r="D2222" s="280"/>
    </row>
    <row r="2223" spans="4:4">
      <c r="D2223" s="280"/>
    </row>
    <row r="2224" spans="4:4">
      <c r="D2224" s="280"/>
    </row>
    <row r="2225" spans="4:4">
      <c r="D2225" s="280"/>
    </row>
    <row r="2226" spans="4:4">
      <c r="D2226" s="280"/>
    </row>
    <row r="2227" spans="4:4">
      <c r="D2227" s="280"/>
    </row>
    <row r="2228" spans="4:4">
      <c r="D2228" s="280"/>
    </row>
    <row r="2229" spans="4:4">
      <c r="D2229" s="280"/>
    </row>
    <row r="2230" spans="4:4">
      <c r="D2230" s="280"/>
    </row>
    <row r="2231" spans="4:4">
      <c r="D2231" s="280"/>
    </row>
    <row r="2232" spans="4:4">
      <c r="D2232" s="280"/>
    </row>
    <row r="2233" spans="4:4">
      <c r="D2233" s="280"/>
    </row>
    <row r="2234" spans="4:4">
      <c r="D2234" s="280"/>
    </row>
    <row r="2235" spans="4:4">
      <c r="D2235" s="280"/>
    </row>
    <row r="2236" spans="4:4">
      <c r="D2236" s="280"/>
    </row>
    <row r="2237" spans="4:4">
      <c r="D2237" s="280"/>
    </row>
    <row r="2238" spans="4:4">
      <c r="D2238" s="280"/>
    </row>
    <row r="2239" spans="4:4">
      <c r="D2239" s="280"/>
    </row>
    <row r="2240" spans="4:4">
      <c r="D2240" s="280"/>
    </row>
    <row r="2241" spans="4:4">
      <c r="D2241" s="280"/>
    </row>
    <row r="2242" spans="4:4">
      <c r="D2242" s="280"/>
    </row>
    <row r="2243" spans="4:4">
      <c r="D2243" s="280"/>
    </row>
    <row r="2244" spans="4:4">
      <c r="D2244" s="280"/>
    </row>
    <row r="2245" spans="4:4">
      <c r="D2245" s="280"/>
    </row>
    <row r="2246" spans="4:4">
      <c r="D2246" s="280"/>
    </row>
    <row r="2247" spans="4:4">
      <c r="D2247" s="280"/>
    </row>
    <row r="2248" spans="4:4">
      <c r="D2248" s="280"/>
    </row>
    <row r="2249" spans="4:4">
      <c r="D2249" s="280"/>
    </row>
    <row r="2250" spans="4:4">
      <c r="D2250" s="280"/>
    </row>
    <row r="2251" spans="4:4">
      <c r="D2251" s="280"/>
    </row>
    <row r="2252" spans="4:4">
      <c r="D2252" s="280"/>
    </row>
    <row r="2253" spans="4:4">
      <c r="D2253" s="280"/>
    </row>
    <row r="2254" spans="4:4">
      <c r="D2254" s="280"/>
    </row>
    <row r="2255" spans="4:4">
      <c r="D2255" s="280"/>
    </row>
    <row r="2256" spans="4:4">
      <c r="D2256" s="280"/>
    </row>
    <row r="2257" spans="4:4">
      <c r="D2257" s="280"/>
    </row>
    <row r="2258" spans="4:4">
      <c r="D2258" s="280"/>
    </row>
    <row r="2259" spans="4:4">
      <c r="D2259" s="280"/>
    </row>
    <row r="2260" spans="4:4">
      <c r="D2260" s="280"/>
    </row>
    <row r="2261" spans="4:4">
      <c r="D2261" s="280"/>
    </row>
    <row r="2262" spans="4:4">
      <c r="D2262" s="280"/>
    </row>
    <row r="2263" spans="4:4">
      <c r="D2263" s="280"/>
    </row>
    <row r="2264" spans="4:4">
      <c r="D2264" s="280"/>
    </row>
    <row r="2265" spans="4:4">
      <c r="D2265" s="280"/>
    </row>
    <row r="2266" spans="4:4">
      <c r="D2266" s="280"/>
    </row>
    <row r="2267" spans="4:4">
      <c r="D2267" s="280"/>
    </row>
    <row r="2268" spans="4:4">
      <c r="D2268" s="280"/>
    </row>
    <row r="2269" spans="4:4">
      <c r="D2269" s="280"/>
    </row>
    <row r="2270" spans="4:4">
      <c r="D2270" s="280"/>
    </row>
    <row r="2271" spans="4:4">
      <c r="D2271" s="280"/>
    </row>
    <row r="2272" spans="4:4">
      <c r="D2272" s="280"/>
    </row>
    <row r="2273" spans="4:4">
      <c r="D2273" s="280"/>
    </row>
    <row r="2274" spans="4:4">
      <c r="D2274" s="280"/>
    </row>
    <row r="2275" spans="4:4">
      <c r="D2275" s="280"/>
    </row>
    <row r="2276" spans="4:4">
      <c r="D2276" s="280"/>
    </row>
    <row r="2277" spans="4:4">
      <c r="D2277" s="280"/>
    </row>
    <row r="2278" spans="4:4">
      <c r="D2278" s="280"/>
    </row>
    <row r="2279" spans="4:4">
      <c r="D2279" s="280"/>
    </row>
    <row r="2280" spans="4:4">
      <c r="D2280" s="280"/>
    </row>
    <row r="2281" spans="4:4">
      <c r="D2281" s="280"/>
    </row>
    <row r="2282" spans="4:4">
      <c r="D2282" s="280"/>
    </row>
    <row r="2283" spans="4:4">
      <c r="D2283" s="280"/>
    </row>
    <row r="2284" spans="4:4">
      <c r="D2284" s="280"/>
    </row>
    <row r="2285" spans="4:4">
      <c r="D2285" s="280"/>
    </row>
    <row r="2286" spans="4:4">
      <c r="D2286" s="280"/>
    </row>
    <row r="2287" spans="4:4">
      <c r="D2287" s="280"/>
    </row>
    <row r="2288" spans="4:4">
      <c r="D2288" s="280"/>
    </row>
    <row r="2289" spans="4:4">
      <c r="D2289" s="280"/>
    </row>
    <row r="2290" spans="4:4">
      <c r="D2290" s="280"/>
    </row>
    <row r="2291" spans="4:4">
      <c r="D2291" s="280"/>
    </row>
    <row r="2292" spans="4:4">
      <c r="D2292" s="280"/>
    </row>
    <row r="2293" spans="4:4">
      <c r="D2293" s="280"/>
    </row>
    <row r="2294" spans="4:4">
      <c r="D2294" s="280"/>
    </row>
    <row r="2295" spans="4:4">
      <c r="D2295" s="280"/>
    </row>
    <row r="2296" spans="4:4">
      <c r="D2296" s="280"/>
    </row>
    <row r="2297" spans="4:4">
      <c r="D2297" s="280"/>
    </row>
    <row r="2298" spans="4:4">
      <c r="D2298" s="280"/>
    </row>
    <row r="2299" spans="4:4">
      <c r="D2299" s="280"/>
    </row>
    <row r="2300" spans="4:4">
      <c r="D2300" s="280"/>
    </row>
    <row r="2301" spans="4:4">
      <c r="D2301" s="280"/>
    </row>
    <row r="2302" spans="4:4">
      <c r="D2302" s="280"/>
    </row>
    <row r="2303" spans="4:4">
      <c r="D2303" s="280"/>
    </row>
    <row r="2304" spans="4:4">
      <c r="D2304" s="280"/>
    </row>
    <row r="2305" spans="4:4">
      <c r="D2305" s="280"/>
    </row>
    <row r="2306" spans="4:4">
      <c r="D2306" s="280"/>
    </row>
    <row r="2307" spans="4:4">
      <c r="D2307" s="280"/>
    </row>
    <row r="2308" spans="4:4">
      <c r="D2308" s="280"/>
    </row>
    <row r="2309" spans="4:4">
      <c r="D2309" s="280"/>
    </row>
    <row r="2310" spans="4:4">
      <c r="D2310" s="280"/>
    </row>
    <row r="2311" spans="4:4">
      <c r="D2311" s="280"/>
    </row>
    <row r="2312" spans="4:4">
      <c r="D2312" s="280"/>
    </row>
    <row r="2313" spans="4:4">
      <c r="D2313" s="280"/>
    </row>
    <row r="2314" spans="4:4">
      <c r="D2314" s="280"/>
    </row>
    <row r="2315" spans="4:4">
      <c r="D2315" s="280"/>
    </row>
    <row r="2316" spans="4:4">
      <c r="D2316" s="280"/>
    </row>
    <row r="2317" spans="4:4">
      <c r="D2317" s="280"/>
    </row>
    <row r="2318" spans="4:4">
      <c r="D2318" s="280"/>
    </row>
    <row r="2319" spans="4:4">
      <c r="D2319" s="280"/>
    </row>
    <row r="2320" spans="4:4">
      <c r="D2320" s="280"/>
    </row>
    <row r="2321" spans="4:4">
      <c r="D2321" s="280"/>
    </row>
    <row r="2322" spans="4:4">
      <c r="D2322" s="280"/>
    </row>
    <row r="2323" spans="4:4">
      <c r="D2323" s="280"/>
    </row>
    <row r="2324" spans="4:4">
      <c r="D2324" s="280"/>
    </row>
    <row r="2325" spans="4:4">
      <c r="D2325" s="280"/>
    </row>
    <row r="2326" spans="4:4">
      <c r="D2326" s="280"/>
    </row>
    <row r="2327" spans="4:4">
      <c r="D2327" s="280"/>
    </row>
    <row r="2328" spans="4:4">
      <c r="D2328" s="280"/>
    </row>
    <row r="2329" spans="4:4">
      <c r="D2329" s="280"/>
    </row>
    <row r="2330" spans="4:4">
      <c r="D2330" s="280"/>
    </row>
    <row r="2331" spans="4:4">
      <c r="D2331" s="280"/>
    </row>
    <row r="2332" spans="4:4">
      <c r="D2332" s="280"/>
    </row>
    <row r="2333" spans="4:4">
      <c r="D2333" s="280"/>
    </row>
    <row r="2334" spans="4:4">
      <c r="D2334" s="280"/>
    </row>
    <row r="2335" spans="4:4">
      <c r="D2335" s="280"/>
    </row>
    <row r="2336" spans="4:4">
      <c r="D2336" s="280"/>
    </row>
    <row r="2337" spans="4:4">
      <c r="D2337" s="280"/>
    </row>
    <row r="2338" spans="4:4">
      <c r="D2338" s="280"/>
    </row>
    <row r="2339" spans="4:4">
      <c r="D2339" s="280"/>
    </row>
    <row r="2340" spans="4:4">
      <c r="D2340" s="280"/>
    </row>
    <row r="2341" spans="4:4">
      <c r="D2341" s="280"/>
    </row>
    <row r="2342" spans="4:4">
      <c r="D2342" s="280"/>
    </row>
    <row r="2343" spans="4:4">
      <c r="D2343" s="280"/>
    </row>
    <row r="2344" spans="4:4">
      <c r="D2344" s="280"/>
    </row>
    <row r="2345" spans="4:4">
      <c r="D2345" s="280"/>
    </row>
    <row r="2346" spans="4:4">
      <c r="D2346" s="280"/>
    </row>
    <row r="2347" spans="4:4">
      <c r="D2347" s="280"/>
    </row>
    <row r="2348" spans="4:4">
      <c r="D2348" s="280"/>
    </row>
    <row r="2349" spans="4:4">
      <c r="D2349" s="280"/>
    </row>
    <row r="2350" spans="4:4">
      <c r="D2350" s="280"/>
    </row>
    <row r="2351" spans="4:4">
      <c r="D2351" s="280"/>
    </row>
    <row r="2352" spans="4:4">
      <c r="D2352" s="280"/>
    </row>
    <row r="2353" spans="4:4">
      <c r="D2353" s="280"/>
    </row>
    <row r="2354" spans="4:4">
      <c r="D2354" s="280"/>
    </row>
    <row r="2355" spans="4:4">
      <c r="D2355" s="280"/>
    </row>
    <row r="2356" spans="4:4">
      <c r="D2356" s="280"/>
    </row>
    <row r="2357" spans="4:4">
      <c r="D2357" s="280"/>
    </row>
    <row r="2358" spans="4:4">
      <c r="D2358" s="280"/>
    </row>
    <row r="2359" spans="4:4">
      <c r="D2359" s="280"/>
    </row>
    <row r="2360" spans="4:4">
      <c r="D2360" s="280"/>
    </row>
    <row r="2361" spans="4:4">
      <c r="D2361" s="280"/>
    </row>
    <row r="2362" spans="4:4">
      <c r="D2362" s="280"/>
    </row>
    <row r="2363" spans="4:4">
      <c r="D2363" s="280"/>
    </row>
    <row r="2364" spans="4:4">
      <c r="D2364" s="280"/>
    </row>
    <row r="2365" spans="4:4">
      <c r="D2365" s="280"/>
    </row>
    <row r="2366" spans="4:4">
      <c r="D2366" s="280"/>
    </row>
    <row r="2367" spans="4:4">
      <c r="D2367" s="280"/>
    </row>
    <row r="2368" spans="4:4">
      <c r="D2368" s="280"/>
    </row>
    <row r="2369" spans="4:4">
      <c r="D2369" s="280"/>
    </row>
    <row r="2370" spans="4:4">
      <c r="D2370" s="280"/>
    </row>
    <row r="2371" spans="4:4">
      <c r="D2371" s="280"/>
    </row>
    <row r="2372" spans="4:4">
      <c r="D2372" s="280"/>
    </row>
    <row r="2373" spans="4:4">
      <c r="D2373" s="280"/>
    </row>
    <row r="2374" spans="4:4">
      <c r="D2374" s="280"/>
    </row>
    <row r="2375" spans="4:4">
      <c r="D2375" s="280"/>
    </row>
    <row r="2376" spans="4:4">
      <c r="D2376" s="280"/>
    </row>
    <row r="2377" spans="4:4">
      <c r="D2377" s="280"/>
    </row>
    <row r="2378" spans="4:4">
      <c r="D2378" s="280"/>
    </row>
    <row r="2379" spans="4:4">
      <c r="D2379" s="280"/>
    </row>
    <row r="2380" spans="4:4">
      <c r="D2380" s="280"/>
    </row>
    <row r="2381" spans="4:4">
      <c r="D2381" s="280"/>
    </row>
    <row r="2382" spans="4:4">
      <c r="D2382" s="280"/>
    </row>
    <row r="2383" spans="4:4">
      <c r="D2383" s="280"/>
    </row>
    <row r="2384" spans="4:4">
      <c r="D2384" s="280"/>
    </row>
    <row r="2385" spans="4:4">
      <c r="D2385" s="280"/>
    </row>
    <row r="2386" spans="4:4">
      <c r="D2386" s="280"/>
    </row>
    <row r="2387" spans="4:4">
      <c r="D2387" s="280"/>
    </row>
    <row r="2388" spans="4:4">
      <c r="D2388" s="280"/>
    </row>
    <row r="2389" spans="4:4">
      <c r="D2389" s="280"/>
    </row>
    <row r="2390" spans="4:4">
      <c r="D2390" s="280"/>
    </row>
    <row r="2391" spans="4:4">
      <c r="D2391" s="280"/>
    </row>
    <row r="2392" spans="4:4">
      <c r="D2392" s="280"/>
    </row>
    <row r="2393" spans="4:4">
      <c r="D2393" s="280"/>
    </row>
    <row r="2394" spans="4:4">
      <c r="D2394" s="280"/>
    </row>
    <row r="2395" spans="4:4">
      <c r="D2395" s="280"/>
    </row>
    <row r="2396" spans="4:4">
      <c r="D2396" s="280"/>
    </row>
    <row r="2397" spans="4:4">
      <c r="D2397" s="280"/>
    </row>
    <row r="2398" spans="4:4">
      <c r="D2398" s="280"/>
    </row>
    <row r="2399" spans="4:4">
      <c r="D2399" s="280"/>
    </row>
    <row r="2400" spans="4:4">
      <c r="D2400" s="280"/>
    </row>
    <row r="2401" spans="4:4">
      <c r="D2401" s="280"/>
    </row>
    <row r="2402" spans="4:4">
      <c r="D2402" s="280"/>
    </row>
    <row r="2403" spans="4:4">
      <c r="D2403" s="280"/>
    </row>
    <row r="2404" spans="4:4">
      <c r="D2404" s="280"/>
    </row>
    <row r="2405" spans="4:4">
      <c r="D2405" s="280"/>
    </row>
    <row r="2406" spans="4:4">
      <c r="D2406" s="280"/>
    </row>
    <row r="2407" spans="4:4">
      <c r="D2407" s="280"/>
    </row>
    <row r="2408" spans="4:4">
      <c r="D2408" s="280"/>
    </row>
    <row r="2409" spans="4:4">
      <c r="D2409" s="280"/>
    </row>
    <row r="2410" spans="4:4">
      <c r="D2410" s="280"/>
    </row>
    <row r="2411" spans="4:4">
      <c r="D2411" s="280"/>
    </row>
    <row r="2412" spans="4:4">
      <c r="D2412" s="280"/>
    </row>
    <row r="2413" spans="4:4">
      <c r="D2413" s="280"/>
    </row>
    <row r="2414" spans="4:4">
      <c r="D2414" s="280"/>
    </row>
    <row r="2415" spans="4:4">
      <c r="D2415" s="280"/>
    </row>
    <row r="2416" spans="4:4">
      <c r="D2416" s="280"/>
    </row>
    <row r="2417" spans="4:4">
      <c r="D2417" s="280"/>
    </row>
    <row r="2418" spans="4:4">
      <c r="D2418" s="280"/>
    </row>
    <row r="2419" spans="4:4">
      <c r="D2419" s="280"/>
    </row>
    <row r="2420" spans="4:4">
      <c r="D2420" s="280"/>
    </row>
    <row r="2421" spans="4:4">
      <c r="D2421" s="280"/>
    </row>
    <row r="2422" spans="4:4">
      <c r="D2422" s="280"/>
    </row>
    <row r="2423" spans="4:4">
      <c r="D2423" s="280"/>
    </row>
    <row r="2424" spans="4:4">
      <c r="D2424" s="280"/>
    </row>
    <row r="2425" spans="4:4">
      <c r="D2425" s="280"/>
    </row>
    <row r="2426" spans="4:4">
      <c r="D2426" s="280"/>
    </row>
    <row r="2427" spans="4:4">
      <c r="D2427" s="280"/>
    </row>
    <row r="2428" spans="4:4">
      <c r="D2428" s="280"/>
    </row>
    <row r="2429" spans="4:4">
      <c r="D2429" s="280"/>
    </row>
    <row r="2430" spans="4:4">
      <c r="D2430" s="280"/>
    </row>
    <row r="2431" spans="4:4">
      <c r="D2431" s="280"/>
    </row>
    <row r="2432" spans="4:4">
      <c r="D2432" s="280"/>
    </row>
    <row r="2433" spans="4:4">
      <c r="D2433" s="280"/>
    </row>
    <row r="2434" spans="4:4">
      <c r="D2434" s="280"/>
    </row>
    <row r="2435" spans="4:4">
      <c r="D2435" s="280"/>
    </row>
    <row r="2436" spans="4:4">
      <c r="D2436" s="280"/>
    </row>
    <row r="2437" spans="4:4">
      <c r="D2437" s="280"/>
    </row>
    <row r="2438" spans="4:4">
      <c r="D2438" s="280"/>
    </row>
    <row r="2439" spans="4:4">
      <c r="D2439" s="280"/>
    </row>
    <row r="2440" spans="4:4">
      <c r="D2440" s="280"/>
    </row>
    <row r="2441" spans="4:4">
      <c r="D2441" s="280"/>
    </row>
    <row r="2442" spans="4:4">
      <c r="D2442" s="280"/>
    </row>
    <row r="2443" spans="4:4">
      <c r="D2443" s="280"/>
    </row>
    <row r="2444" spans="4:4">
      <c r="D2444" s="280"/>
    </row>
    <row r="2445" spans="4:4">
      <c r="D2445" s="280"/>
    </row>
    <row r="2446" spans="4:4">
      <c r="D2446" s="280"/>
    </row>
    <row r="2447" spans="4:4">
      <c r="D2447" s="280"/>
    </row>
    <row r="2448" spans="4:4">
      <c r="D2448" s="280"/>
    </row>
    <row r="2449" spans="4:4">
      <c r="D2449" s="280"/>
    </row>
    <row r="2450" spans="4:4">
      <c r="D2450" s="280"/>
    </row>
    <row r="2451" spans="4:4">
      <c r="D2451" s="280"/>
    </row>
    <row r="2452" spans="4:4">
      <c r="D2452" s="280"/>
    </row>
    <row r="2453" spans="4:4">
      <c r="D2453" s="280"/>
    </row>
    <row r="2454" spans="4:4">
      <c r="D2454" s="280"/>
    </row>
    <row r="2455" spans="4:4">
      <c r="D2455" s="280"/>
    </row>
    <row r="2456" spans="4:4">
      <c r="D2456" s="280"/>
    </row>
    <row r="2457" spans="4:4">
      <c r="D2457" s="280"/>
    </row>
    <row r="2458" spans="4:4">
      <c r="D2458" s="280"/>
    </row>
    <row r="2459" spans="4:4">
      <c r="D2459" s="280"/>
    </row>
    <row r="2460" spans="4:4">
      <c r="D2460" s="280"/>
    </row>
    <row r="2461" spans="4:4">
      <c r="D2461" s="280"/>
    </row>
    <row r="2462" spans="4:4">
      <c r="D2462" s="280"/>
    </row>
    <row r="2463" spans="4:4">
      <c r="D2463" s="280"/>
    </row>
    <row r="2464" spans="4:4">
      <c r="D2464" s="280"/>
    </row>
    <row r="2465" spans="4:4">
      <c r="D2465" s="280"/>
    </row>
    <row r="2466" spans="4:4">
      <c r="D2466" s="280"/>
    </row>
    <row r="2467" spans="4:4">
      <c r="D2467" s="280"/>
    </row>
    <row r="2468" spans="4:4">
      <c r="D2468" s="280"/>
    </row>
    <row r="2469" spans="4:4">
      <c r="D2469" s="280"/>
    </row>
    <row r="2470" spans="4:4">
      <c r="D2470" s="280"/>
    </row>
    <row r="2471" spans="4:4">
      <c r="D2471" s="280"/>
    </row>
    <row r="2472" spans="4:4">
      <c r="D2472" s="280"/>
    </row>
    <row r="2473" spans="4:4">
      <c r="D2473" s="280"/>
    </row>
    <row r="2474" spans="4:4">
      <c r="D2474" s="280"/>
    </row>
    <row r="2475" spans="4:4">
      <c r="D2475" s="280"/>
    </row>
    <row r="2476" spans="4:4">
      <c r="D2476" s="280"/>
    </row>
    <row r="2477" spans="4:4">
      <c r="D2477" s="280"/>
    </row>
    <row r="2478" spans="4:4">
      <c r="D2478" s="280"/>
    </row>
    <row r="2479" spans="4:4">
      <c r="D2479" s="280"/>
    </row>
    <row r="2480" spans="4:4">
      <c r="D2480" s="280"/>
    </row>
    <row r="2481" spans="4:4">
      <c r="D2481" s="280"/>
    </row>
    <row r="2482" spans="4:4">
      <c r="D2482" s="280"/>
    </row>
    <row r="2483" spans="4:4">
      <c r="D2483" s="280"/>
    </row>
    <row r="2484" spans="4:4">
      <c r="D2484" s="280"/>
    </row>
    <row r="2485" spans="4:4">
      <c r="D2485" s="280"/>
    </row>
    <row r="2486" spans="4:4">
      <c r="D2486" s="280"/>
    </row>
    <row r="2487" spans="4:4">
      <c r="D2487" s="280"/>
    </row>
    <row r="2488" spans="4:4">
      <c r="D2488" s="280"/>
    </row>
    <row r="2489" spans="4:4">
      <c r="D2489" s="280"/>
    </row>
    <row r="2490" spans="4:4">
      <c r="D2490" s="280"/>
    </row>
    <row r="2491" spans="4:4">
      <c r="D2491" s="280"/>
    </row>
    <row r="2492" spans="4:4">
      <c r="D2492" s="280"/>
    </row>
    <row r="2493" spans="4:4">
      <c r="D2493" s="280"/>
    </row>
    <row r="2494" spans="4:4">
      <c r="D2494" s="280"/>
    </row>
    <row r="2495" spans="4:4">
      <c r="D2495" s="280"/>
    </row>
    <row r="2496" spans="4:4">
      <c r="D2496" s="280"/>
    </row>
    <row r="2497" spans="4:4">
      <c r="D2497" s="280"/>
    </row>
    <row r="2498" spans="4:4">
      <c r="D2498" s="280"/>
    </row>
    <row r="2499" spans="4:4">
      <c r="D2499" s="280"/>
    </row>
    <row r="2500" spans="4:4">
      <c r="D2500" s="280"/>
    </row>
    <row r="2501" spans="4:4">
      <c r="D2501" s="280"/>
    </row>
    <row r="2502" spans="4:4">
      <c r="D2502" s="280"/>
    </row>
    <row r="2503" spans="4:4">
      <c r="D2503" s="280"/>
    </row>
    <row r="2504" spans="4:4">
      <c r="D2504" s="280"/>
    </row>
    <row r="2505" spans="4:4">
      <c r="D2505" s="280"/>
    </row>
    <row r="2506" spans="4:4">
      <c r="D2506" s="280"/>
    </row>
    <row r="2507" spans="4:4">
      <c r="D2507" s="280"/>
    </row>
    <row r="2508" spans="4:4">
      <c r="D2508" s="280"/>
    </row>
    <row r="2509" spans="4:4">
      <c r="D2509" s="280"/>
    </row>
    <row r="2510" spans="4:4">
      <c r="D2510" s="280"/>
    </row>
    <row r="2511" spans="4:4">
      <c r="D2511" s="280"/>
    </row>
    <row r="2512" spans="4:4">
      <c r="D2512" s="280"/>
    </row>
    <row r="2513" spans="4:4">
      <c r="D2513" s="280"/>
    </row>
    <row r="2514" spans="4:4">
      <c r="D2514" s="280"/>
    </row>
    <row r="2515" spans="4:4">
      <c r="D2515" s="280"/>
    </row>
    <row r="2516" spans="4:4">
      <c r="D2516" s="280"/>
    </row>
    <row r="2517" spans="4:4">
      <c r="D2517" s="280"/>
    </row>
    <row r="2518" spans="4:4">
      <c r="D2518" s="280"/>
    </row>
    <row r="2519" spans="4:4">
      <c r="D2519" s="280"/>
    </row>
    <row r="2520" spans="4:4">
      <c r="D2520" s="280"/>
    </row>
    <row r="2521" spans="4:4">
      <c r="D2521" s="280"/>
    </row>
    <row r="2522" spans="4:4">
      <c r="D2522" s="280"/>
    </row>
    <row r="2523" spans="4:4">
      <c r="D2523" s="280"/>
    </row>
    <row r="2524" spans="4:4">
      <c r="D2524" s="280"/>
    </row>
    <row r="2525" spans="4:4">
      <c r="D2525" s="280"/>
    </row>
    <row r="2526" spans="4:4">
      <c r="D2526" s="280"/>
    </row>
    <row r="2527" spans="4:4">
      <c r="D2527" s="280"/>
    </row>
    <row r="2528" spans="4:4">
      <c r="D2528" s="280"/>
    </row>
    <row r="2529" spans="4:4">
      <c r="D2529" s="280"/>
    </row>
    <row r="2530" spans="4:4">
      <c r="D2530" s="280"/>
    </row>
    <row r="2531" spans="4:4">
      <c r="D2531" s="280"/>
    </row>
    <row r="2532" spans="4:4">
      <c r="D2532" s="280"/>
    </row>
    <row r="2533" spans="4:4">
      <c r="D2533" s="280"/>
    </row>
    <row r="2534" spans="4:4">
      <c r="D2534" s="280"/>
    </row>
    <row r="2535" spans="4:4">
      <c r="D2535" s="280"/>
    </row>
    <row r="2536" spans="4:4">
      <c r="D2536" s="280"/>
    </row>
    <row r="2537" spans="4:4">
      <c r="D2537" s="280"/>
    </row>
    <row r="2538" spans="4:4">
      <c r="D2538" s="280"/>
    </row>
    <row r="2539" spans="4:4">
      <c r="D2539" s="280"/>
    </row>
    <row r="2540" spans="4:4">
      <c r="D2540" s="280"/>
    </row>
    <row r="2541" spans="4:4">
      <c r="D2541" s="280"/>
    </row>
    <row r="2542" spans="4:4">
      <c r="D2542" s="280"/>
    </row>
    <row r="2543" spans="4:4">
      <c r="D2543" s="280"/>
    </row>
    <row r="2544" spans="4:4">
      <c r="D2544" s="280"/>
    </row>
    <row r="2545" spans="4:4">
      <c r="D2545" s="280"/>
    </row>
    <row r="2546" spans="4:4">
      <c r="D2546" s="280"/>
    </row>
    <row r="2547" spans="4:4">
      <c r="D2547" s="280"/>
    </row>
    <row r="2548" spans="4:4">
      <c r="D2548" s="280"/>
    </row>
    <row r="2549" spans="4:4">
      <c r="D2549" s="280"/>
    </row>
    <row r="2550" spans="4:4">
      <c r="D2550" s="280"/>
    </row>
    <row r="2551" spans="4:4">
      <c r="D2551" s="280"/>
    </row>
    <row r="2552" spans="4:4">
      <c r="D2552" s="280"/>
    </row>
    <row r="2553" spans="4:4">
      <c r="D2553" s="280"/>
    </row>
    <row r="2554" spans="4:4">
      <c r="D2554" s="280"/>
    </row>
    <row r="2555" spans="4:4">
      <c r="D2555" s="280"/>
    </row>
    <row r="2556" spans="4:4">
      <c r="D2556" s="280"/>
    </row>
    <row r="2557" spans="4:4">
      <c r="D2557" s="280"/>
    </row>
    <row r="2558" spans="4:4">
      <c r="D2558" s="280"/>
    </row>
    <row r="2559" spans="4:4">
      <c r="D2559" s="280"/>
    </row>
    <row r="2560" spans="4:4">
      <c r="D2560" s="280"/>
    </row>
    <row r="2561" spans="4:4">
      <c r="D2561" s="280"/>
    </row>
    <row r="2562" spans="4:4">
      <c r="D2562" s="280"/>
    </row>
    <row r="2563" spans="4:4">
      <c r="D2563" s="280"/>
    </row>
    <row r="2564" spans="4:4">
      <c r="D2564" s="280"/>
    </row>
    <row r="2565" spans="4:4">
      <c r="D2565" s="280"/>
    </row>
    <row r="2566" spans="4:4">
      <c r="D2566" s="280"/>
    </row>
    <row r="2567" spans="4:4">
      <c r="D2567" s="280"/>
    </row>
    <row r="2568" spans="4:4">
      <c r="D2568" s="280"/>
    </row>
    <row r="2569" spans="4:4">
      <c r="D2569" s="280"/>
    </row>
    <row r="2570" spans="4:4">
      <c r="D2570" s="280"/>
    </row>
    <row r="2571" spans="4:4">
      <c r="D2571" s="280"/>
    </row>
    <row r="2572" spans="4:4">
      <c r="D2572" s="280"/>
    </row>
    <row r="2573" spans="4:4">
      <c r="D2573" s="280"/>
    </row>
    <row r="2574" spans="4:4">
      <c r="D2574" s="280"/>
    </row>
    <row r="2575" spans="4:4">
      <c r="D2575" s="280"/>
    </row>
    <row r="2576" spans="4:4">
      <c r="D2576" s="280"/>
    </row>
    <row r="2577" spans="4:4">
      <c r="D2577" s="280"/>
    </row>
    <row r="2578" spans="4:4">
      <c r="D2578" s="280"/>
    </row>
    <row r="2579" spans="4:4">
      <c r="D2579" s="280"/>
    </row>
    <row r="2580" spans="4:4">
      <c r="D2580" s="280"/>
    </row>
    <row r="2581" spans="4:4">
      <c r="D2581" s="280"/>
    </row>
    <row r="2582" spans="4:4">
      <c r="D2582" s="280"/>
    </row>
    <row r="2583" spans="4:4">
      <c r="D2583" s="280"/>
    </row>
    <row r="2584" spans="4:4">
      <c r="D2584" s="280"/>
    </row>
    <row r="2585" spans="4:4">
      <c r="D2585" s="280"/>
    </row>
    <row r="2586" spans="4:4">
      <c r="D2586" s="280"/>
    </row>
    <row r="2587" spans="4:4">
      <c r="D2587" s="280"/>
    </row>
    <row r="2588" spans="4:4">
      <c r="D2588" s="280"/>
    </row>
    <row r="2589" spans="4:4">
      <c r="D2589" s="280"/>
    </row>
    <row r="2590" spans="4:4">
      <c r="D2590" s="280"/>
    </row>
    <row r="2591" spans="4:4">
      <c r="D2591" s="280"/>
    </row>
    <row r="2592" spans="4:4">
      <c r="D2592" s="280"/>
    </row>
    <row r="2593" spans="4:4">
      <c r="D2593" s="280"/>
    </row>
    <row r="2594" spans="4:4">
      <c r="D2594" s="280"/>
    </row>
    <row r="2595" spans="4:4">
      <c r="D2595" s="280"/>
    </row>
    <row r="2596" spans="4:4">
      <c r="D2596" s="280"/>
    </row>
    <row r="2597" spans="4:4">
      <c r="D2597" s="280"/>
    </row>
    <row r="2598" spans="4:4">
      <c r="D2598" s="280"/>
    </row>
    <row r="2599" spans="4:4">
      <c r="D2599" s="280"/>
    </row>
    <row r="2600" spans="4:4">
      <c r="D2600" s="280"/>
    </row>
    <row r="2601" spans="4:4">
      <c r="D2601" s="280"/>
    </row>
    <row r="2602" spans="4:4">
      <c r="D2602" s="280"/>
    </row>
    <row r="2603" spans="4:4">
      <c r="D2603" s="280"/>
    </row>
    <row r="2604" spans="4:4">
      <c r="D2604" s="280"/>
    </row>
    <row r="2605" spans="4:4">
      <c r="D2605" s="280"/>
    </row>
    <row r="2606" spans="4:4">
      <c r="D2606" s="280"/>
    </row>
    <row r="2607" spans="4:4">
      <c r="D2607" s="280"/>
    </row>
    <row r="2608" spans="4:4">
      <c r="D2608" s="280"/>
    </row>
    <row r="2609" spans="4:4">
      <c r="D2609" s="280"/>
    </row>
    <row r="2610" spans="4:4">
      <c r="D2610" s="280"/>
    </row>
    <row r="2611" spans="4:4">
      <c r="D2611" s="280"/>
    </row>
    <row r="2612" spans="4:4">
      <c r="D2612" s="280"/>
    </row>
    <row r="2613" spans="4:4">
      <c r="D2613" s="280"/>
    </row>
    <row r="2614" spans="4:4">
      <c r="D2614" s="280"/>
    </row>
    <row r="2615" spans="4:4">
      <c r="D2615" s="280"/>
    </row>
    <row r="2616" spans="4:4">
      <c r="D2616" s="280"/>
    </row>
    <row r="2617" spans="4:4">
      <c r="D2617" s="280"/>
    </row>
    <row r="2618" spans="4:4">
      <c r="D2618" s="280"/>
    </row>
    <row r="2619" spans="4:4">
      <c r="D2619" s="280"/>
    </row>
    <row r="2620" spans="4:4">
      <c r="D2620" s="280"/>
    </row>
    <row r="2621" spans="4:4">
      <c r="D2621" s="280"/>
    </row>
    <row r="2622" spans="4:4">
      <c r="D2622" s="280"/>
    </row>
    <row r="2623" spans="4:4">
      <c r="D2623" s="280"/>
    </row>
    <row r="2624" spans="4:4">
      <c r="D2624" s="280"/>
    </row>
    <row r="2625" spans="4:4">
      <c r="D2625" s="280"/>
    </row>
    <row r="2626" spans="4:4">
      <c r="D2626" s="280"/>
    </row>
    <row r="2627" spans="4:4">
      <c r="D2627" s="280"/>
    </row>
    <row r="2628" spans="4:4">
      <c r="D2628" s="280"/>
    </row>
    <row r="2629" spans="4:4">
      <c r="D2629" s="280"/>
    </row>
    <row r="2630" spans="4:4">
      <c r="D2630" s="280"/>
    </row>
    <row r="2631" spans="4:4">
      <c r="D2631" s="280"/>
    </row>
    <row r="2632" spans="4:4">
      <c r="D2632" s="280"/>
    </row>
    <row r="2633" spans="4:4">
      <c r="D2633" s="280"/>
    </row>
    <row r="2634" spans="4:4">
      <c r="D2634" s="280"/>
    </row>
    <row r="2635" spans="4:4">
      <c r="D2635" s="280"/>
    </row>
    <row r="2636" spans="4:4">
      <c r="D2636" s="280"/>
    </row>
    <row r="2637" spans="4:4">
      <c r="D2637" s="280"/>
    </row>
    <row r="2638" spans="4:4">
      <c r="D2638" s="280"/>
    </row>
    <row r="2639" spans="4:4">
      <c r="D2639" s="280"/>
    </row>
    <row r="2640" spans="4:4">
      <c r="D2640" s="280"/>
    </row>
    <row r="2641" spans="4:4">
      <c r="D2641" s="280"/>
    </row>
    <row r="2642" spans="4:4">
      <c r="D2642" s="280"/>
    </row>
    <row r="2643" spans="4:4">
      <c r="D2643" s="280"/>
    </row>
    <row r="2644" spans="4:4">
      <c r="D2644" s="280"/>
    </row>
    <row r="2645" spans="4:4">
      <c r="D2645" s="280"/>
    </row>
    <row r="2646" spans="4:4">
      <c r="D2646" s="280"/>
    </row>
    <row r="2647" spans="4:4">
      <c r="D2647" s="280"/>
    </row>
    <row r="2648" spans="4:4">
      <c r="D2648" s="280"/>
    </row>
    <row r="2649" spans="4:4">
      <c r="D2649" s="280"/>
    </row>
    <row r="2650" spans="4:4">
      <c r="D2650" s="280"/>
    </row>
    <row r="2651" spans="4:4">
      <c r="D2651" s="280"/>
    </row>
    <row r="2652" spans="4:4">
      <c r="D2652" s="280"/>
    </row>
    <row r="2653" spans="4:4">
      <c r="D2653" s="280"/>
    </row>
    <row r="2654" spans="4:4">
      <c r="D2654" s="280"/>
    </row>
    <row r="2655" spans="4:4">
      <c r="D2655" s="280"/>
    </row>
    <row r="2656" spans="4:4">
      <c r="D2656" s="280"/>
    </row>
    <row r="2657" spans="4:4">
      <c r="D2657" s="280"/>
    </row>
    <row r="2658" spans="4:4">
      <c r="D2658" s="280"/>
    </row>
    <row r="2659" spans="4:4">
      <c r="D2659" s="280"/>
    </row>
    <row r="2660" spans="4:4">
      <c r="D2660" s="280"/>
    </row>
    <row r="2661" spans="4:4">
      <c r="D2661" s="280"/>
    </row>
    <row r="2662" spans="4:4">
      <c r="D2662" s="280"/>
    </row>
    <row r="2663" spans="4:4">
      <c r="D2663" s="280"/>
    </row>
    <row r="2664" spans="4:4">
      <c r="D2664" s="280"/>
    </row>
    <row r="2665" spans="4:4">
      <c r="D2665" s="280"/>
    </row>
    <row r="2666" spans="4:4">
      <c r="D2666" s="280"/>
    </row>
    <row r="2667" spans="4:4">
      <c r="D2667" s="280"/>
    </row>
    <row r="2668" spans="4:4">
      <c r="D2668" s="280"/>
    </row>
    <row r="2669" spans="4:4">
      <c r="D2669" s="280"/>
    </row>
    <row r="2670" spans="4:4">
      <c r="D2670" s="280"/>
    </row>
    <row r="2671" spans="4:4">
      <c r="D2671" s="280"/>
    </row>
    <row r="2672" spans="4:4">
      <c r="D2672" s="280"/>
    </row>
    <row r="2673" spans="4:4">
      <c r="D2673" s="280"/>
    </row>
    <row r="2674" spans="4:4">
      <c r="D2674" s="280"/>
    </row>
    <row r="2675" spans="4:4">
      <c r="D2675" s="280"/>
    </row>
    <row r="2676" spans="4:4">
      <c r="D2676" s="280"/>
    </row>
    <row r="2677" spans="4:4">
      <c r="D2677" s="280"/>
    </row>
    <row r="2678" spans="4:4">
      <c r="D2678" s="280"/>
    </row>
    <row r="2679" spans="4:4">
      <c r="D2679" s="280"/>
    </row>
    <row r="2680" spans="4:4">
      <c r="D2680" s="280"/>
    </row>
    <row r="2681" spans="4:4">
      <c r="D2681" s="280"/>
    </row>
    <row r="2682" spans="4:4">
      <c r="D2682" s="280"/>
    </row>
    <row r="2683" spans="4:4">
      <c r="D2683" s="280"/>
    </row>
    <row r="2684" spans="4:4">
      <c r="D2684" s="280"/>
    </row>
    <row r="2685" spans="4:4">
      <c r="D2685" s="280"/>
    </row>
    <row r="2686" spans="4:4">
      <c r="D2686" s="280"/>
    </row>
    <row r="2687" spans="4:4">
      <c r="D2687" s="280"/>
    </row>
    <row r="2688" spans="4:4">
      <c r="D2688" s="280"/>
    </row>
    <row r="2689" spans="4:4">
      <c r="D2689" s="280"/>
    </row>
    <row r="2690" spans="4:4">
      <c r="D2690" s="280"/>
    </row>
    <row r="2691" spans="4:4">
      <c r="D2691" s="280"/>
    </row>
    <row r="2692" spans="4:4">
      <c r="D2692" s="280"/>
    </row>
    <row r="2693" spans="4:4">
      <c r="D2693" s="280"/>
    </row>
    <row r="2694" spans="4:4">
      <c r="D2694" s="280"/>
    </row>
    <row r="2695" spans="4:4">
      <c r="D2695" s="280"/>
    </row>
    <row r="2696" spans="4:4">
      <c r="D2696" s="280"/>
    </row>
    <row r="2697" spans="4:4">
      <c r="D2697" s="280"/>
    </row>
    <row r="2698" spans="4:4">
      <c r="D2698" s="280"/>
    </row>
    <row r="2699" spans="4:4">
      <c r="D2699" s="280"/>
    </row>
    <row r="2700" spans="4:4">
      <c r="D2700" s="280"/>
    </row>
    <row r="2701" spans="4:4">
      <c r="D2701" s="280"/>
    </row>
    <row r="2702" spans="4:4">
      <c r="D2702" s="280"/>
    </row>
    <row r="2703" spans="4:4">
      <c r="D2703" s="280"/>
    </row>
    <row r="2704" spans="4:4">
      <c r="D2704" s="280"/>
    </row>
    <row r="2705" spans="4:4">
      <c r="D2705" s="280"/>
    </row>
    <row r="2706" spans="4:4">
      <c r="D2706" s="280"/>
    </row>
    <row r="2707" spans="4:4">
      <c r="D2707" s="280"/>
    </row>
    <row r="2708" spans="4:4">
      <c r="D2708" s="280"/>
    </row>
    <row r="2709" spans="4:4">
      <c r="D2709" s="280"/>
    </row>
    <row r="2710" spans="4:4">
      <c r="D2710" s="280"/>
    </row>
    <row r="2711" spans="4:4">
      <c r="D2711" s="280"/>
    </row>
    <row r="2712" spans="4:4">
      <c r="D2712" s="280"/>
    </row>
    <row r="2713" spans="4:4">
      <c r="D2713" s="280"/>
    </row>
    <row r="2714" spans="4:4">
      <c r="D2714" s="280"/>
    </row>
    <row r="2715" spans="4:4">
      <c r="D2715" s="280"/>
    </row>
    <row r="2716" spans="4:4">
      <c r="D2716" s="280"/>
    </row>
    <row r="2717" spans="4:4">
      <c r="D2717" s="280"/>
    </row>
    <row r="2718" spans="4:4">
      <c r="D2718" s="280"/>
    </row>
    <row r="2719" spans="4:4">
      <c r="D2719" s="280"/>
    </row>
    <row r="2720" spans="4:4">
      <c r="D2720" s="280"/>
    </row>
    <row r="2721" spans="4:4">
      <c r="D2721" s="280"/>
    </row>
    <row r="2722" spans="4:4">
      <c r="D2722" s="280"/>
    </row>
    <row r="2723" spans="4:4">
      <c r="D2723" s="280"/>
    </row>
    <row r="2724" spans="4:4">
      <c r="D2724" s="280"/>
    </row>
    <row r="2725" spans="4:4">
      <c r="D2725" s="280"/>
    </row>
    <row r="2726" spans="4:4">
      <c r="D2726" s="280"/>
    </row>
    <row r="2727" spans="4:4">
      <c r="D2727" s="280"/>
    </row>
    <row r="2728" spans="4:4">
      <c r="D2728" s="280"/>
    </row>
    <row r="2729" spans="4:4">
      <c r="D2729" s="280"/>
    </row>
    <row r="2730" spans="4:4">
      <c r="D2730" s="280"/>
    </row>
    <row r="2731" spans="4:4">
      <c r="D2731" s="280"/>
    </row>
    <row r="2732" spans="4:4">
      <c r="D2732" s="280"/>
    </row>
    <row r="2733" spans="4:4">
      <c r="D2733" s="280"/>
    </row>
    <row r="2734" spans="4:4">
      <c r="D2734" s="280"/>
    </row>
    <row r="2735" spans="4:4">
      <c r="D2735" s="280"/>
    </row>
    <row r="2736" spans="4:4">
      <c r="D2736" s="280"/>
    </row>
    <row r="2737" spans="4:4">
      <c r="D2737" s="280"/>
    </row>
    <row r="2738" spans="4:4">
      <c r="D2738" s="280"/>
    </row>
    <row r="2739" spans="4:4">
      <c r="D2739" s="280"/>
    </row>
    <row r="2740" spans="4:4">
      <c r="D2740" s="280"/>
    </row>
    <row r="2741" spans="4:4">
      <c r="D2741" s="280"/>
    </row>
    <row r="2742" spans="4:4">
      <c r="D2742" s="280"/>
    </row>
    <row r="2743" spans="4:4">
      <c r="D2743" s="280"/>
    </row>
    <row r="2744" spans="4:4">
      <c r="D2744" s="280"/>
    </row>
    <row r="2745" spans="4:4">
      <c r="D2745" s="280"/>
    </row>
    <row r="2746" spans="4:4">
      <c r="D2746" s="280"/>
    </row>
    <row r="2747" spans="4:4">
      <c r="D2747" s="280"/>
    </row>
    <row r="2748" spans="4:4">
      <c r="D2748" s="280"/>
    </row>
    <row r="2749" spans="4:4">
      <c r="D2749" s="280"/>
    </row>
    <row r="2750" spans="4:4">
      <c r="D2750" s="280"/>
    </row>
    <row r="2751" spans="4:4">
      <c r="D2751" s="280"/>
    </row>
    <row r="2752" spans="4:4">
      <c r="D2752" s="280"/>
    </row>
    <row r="2753" spans="4:4">
      <c r="D2753" s="280"/>
    </row>
    <row r="2754" spans="4:4">
      <c r="D2754" s="280"/>
    </row>
    <row r="2755" spans="4:4">
      <c r="D2755" s="280"/>
    </row>
    <row r="2756" spans="4:4">
      <c r="D2756" s="280"/>
    </row>
    <row r="2757" spans="4:4">
      <c r="D2757" s="280"/>
    </row>
    <row r="2758" spans="4:4">
      <c r="D2758" s="280"/>
    </row>
    <row r="2759" spans="4:4">
      <c r="D2759" s="280"/>
    </row>
    <row r="2760" spans="4:4">
      <c r="D2760" s="280"/>
    </row>
    <row r="2761" spans="4:4">
      <c r="D2761" s="280"/>
    </row>
    <row r="2762" spans="4:4">
      <c r="D2762" s="280"/>
    </row>
    <row r="2763" spans="4:4">
      <c r="D2763" s="280"/>
    </row>
    <row r="2764" spans="4:4">
      <c r="D2764" s="280"/>
    </row>
    <row r="2765" spans="4:4">
      <c r="D2765" s="280"/>
    </row>
    <row r="2766" spans="4:4">
      <c r="D2766" s="280"/>
    </row>
    <row r="2767" spans="4:4">
      <c r="D2767" s="280"/>
    </row>
    <row r="2768" spans="4:4">
      <c r="D2768" s="280"/>
    </row>
    <row r="2769" spans="4:4">
      <c r="D2769" s="280"/>
    </row>
    <row r="2770" spans="4:4">
      <c r="D2770" s="280"/>
    </row>
    <row r="2771" spans="4:4">
      <c r="D2771" s="280"/>
    </row>
    <row r="2772" spans="4:4">
      <c r="D2772" s="280"/>
    </row>
    <row r="2773" spans="4:4">
      <c r="D2773" s="280"/>
    </row>
    <row r="2774" spans="4:4">
      <c r="D2774" s="280"/>
    </row>
    <row r="2775" spans="4:4">
      <c r="D2775" s="280"/>
    </row>
    <row r="2776" spans="4:4">
      <c r="D2776" s="280"/>
    </row>
    <row r="2777" spans="4:4">
      <c r="D2777" s="280"/>
    </row>
    <row r="2778" spans="4:4">
      <c r="D2778" s="280"/>
    </row>
    <row r="2779" spans="4:4">
      <c r="D2779" s="280"/>
    </row>
    <row r="2780" spans="4:4">
      <c r="D2780" s="280"/>
    </row>
    <row r="2781" spans="4:4">
      <c r="D2781" s="280"/>
    </row>
    <row r="2782" spans="4:4">
      <c r="D2782" s="280"/>
    </row>
    <row r="2783" spans="4:4">
      <c r="D2783" s="280"/>
    </row>
    <row r="2784" spans="4:4">
      <c r="D2784" s="280"/>
    </row>
    <row r="2785" spans="4:4">
      <c r="D2785" s="280"/>
    </row>
    <row r="2786" spans="4:4">
      <c r="D2786" s="280"/>
    </row>
    <row r="2787" spans="4:4">
      <c r="D2787" s="280"/>
    </row>
    <row r="2788" spans="4:4">
      <c r="D2788" s="280"/>
    </row>
    <row r="2789" spans="4:4">
      <c r="D2789" s="280"/>
    </row>
    <row r="2790" spans="4:4">
      <c r="D2790" s="280"/>
    </row>
    <row r="2791" spans="4:4">
      <c r="D2791" s="280"/>
    </row>
    <row r="2792" spans="4:4">
      <c r="D2792" s="280"/>
    </row>
    <row r="2793" spans="4:4">
      <c r="D2793" s="280"/>
    </row>
    <row r="2794" spans="4:4">
      <c r="D2794" s="280"/>
    </row>
    <row r="2795" spans="4:4">
      <c r="D2795" s="280"/>
    </row>
    <row r="2796" spans="4:4">
      <c r="D2796" s="280"/>
    </row>
    <row r="2797" spans="4:4">
      <c r="D2797" s="280"/>
    </row>
    <row r="2798" spans="4:4">
      <c r="D2798" s="280"/>
    </row>
    <row r="2799" spans="4:4">
      <c r="D2799" s="280"/>
    </row>
    <row r="2800" spans="4:4">
      <c r="D2800" s="280"/>
    </row>
    <row r="2801" spans="4:4">
      <c r="D2801" s="280"/>
    </row>
    <row r="2802" spans="4:4">
      <c r="D2802" s="280"/>
    </row>
    <row r="2803" spans="4:4">
      <c r="D2803" s="280"/>
    </row>
    <row r="2804" spans="4:4">
      <c r="D2804" s="280"/>
    </row>
    <row r="2805" spans="4:4">
      <c r="D2805" s="280"/>
    </row>
    <row r="2806" spans="4:4">
      <c r="D2806" s="280"/>
    </row>
    <row r="2807" spans="4:4">
      <c r="D2807" s="280"/>
    </row>
    <row r="2808" spans="4:4">
      <c r="D2808" s="280"/>
    </row>
    <row r="2809" spans="4:4">
      <c r="D2809" s="280"/>
    </row>
    <row r="2810" spans="4:4">
      <c r="D2810" s="280"/>
    </row>
    <row r="2811" spans="4:4">
      <c r="D2811" s="280"/>
    </row>
    <row r="2812" spans="4:4">
      <c r="D2812" s="280"/>
    </row>
    <row r="2813" spans="4:4">
      <c r="D2813" s="280"/>
    </row>
    <row r="2814" spans="4:4">
      <c r="D2814" s="280"/>
    </row>
    <row r="2815" spans="4:4">
      <c r="D2815" s="280"/>
    </row>
    <row r="2816" spans="4:4">
      <c r="D2816" s="280"/>
    </row>
    <row r="2817" spans="4:4">
      <c r="D2817" s="280"/>
    </row>
    <row r="2818" spans="4:4">
      <c r="D2818" s="280"/>
    </row>
    <row r="2819" spans="4:4">
      <c r="D2819" s="280"/>
    </row>
    <row r="2820" spans="4:4">
      <c r="D2820" s="280"/>
    </row>
    <row r="2821" spans="4:4">
      <c r="D2821" s="280"/>
    </row>
    <row r="2822" spans="4:4">
      <c r="D2822" s="280"/>
    </row>
    <row r="2823" spans="4:4">
      <c r="D2823" s="280"/>
    </row>
    <row r="2824" spans="4:4">
      <c r="D2824" s="280"/>
    </row>
    <row r="2825" spans="4:4">
      <c r="D2825" s="280"/>
    </row>
    <row r="2826" spans="4:4">
      <c r="D2826" s="280"/>
    </row>
    <row r="2827" spans="4:4">
      <c r="D2827" s="280"/>
    </row>
    <row r="2828" spans="4:4">
      <c r="D2828" s="280"/>
    </row>
    <row r="2829" spans="4:4">
      <c r="D2829" s="280"/>
    </row>
    <row r="2830" spans="4:4">
      <c r="D2830" s="280"/>
    </row>
    <row r="2831" spans="4:4">
      <c r="D2831" s="280"/>
    </row>
    <row r="2832" spans="4:4">
      <c r="D2832" s="280"/>
    </row>
    <row r="2833" spans="4:4">
      <c r="D2833" s="280"/>
    </row>
    <row r="2834" spans="4:4">
      <c r="D2834" s="280"/>
    </row>
    <row r="2835" spans="4:4">
      <c r="D2835" s="280"/>
    </row>
    <row r="2836" spans="4:4">
      <c r="D2836" s="280"/>
    </row>
    <row r="2837" spans="4:4">
      <c r="D2837" s="280"/>
    </row>
    <row r="2838" spans="4:4">
      <c r="D2838" s="280"/>
    </row>
    <row r="2839" spans="4:4">
      <c r="D2839" s="280"/>
    </row>
    <row r="2840" spans="4:4">
      <c r="D2840" s="280"/>
    </row>
    <row r="2841" spans="4:4">
      <c r="D2841" s="280"/>
    </row>
    <row r="2842" spans="4:4">
      <c r="D2842" s="280"/>
    </row>
    <row r="2843" spans="4:4">
      <c r="D2843" s="280"/>
    </row>
    <row r="2844" spans="4:4">
      <c r="D2844" s="280"/>
    </row>
    <row r="2845" spans="4:4">
      <c r="D2845" s="280"/>
    </row>
    <row r="2846" spans="4:4">
      <c r="D2846" s="280"/>
    </row>
    <row r="2847" spans="4:4">
      <c r="D2847" s="280"/>
    </row>
    <row r="2848" spans="4:4">
      <c r="D2848" s="280"/>
    </row>
    <row r="2849" spans="4:4">
      <c r="D2849" s="280"/>
    </row>
    <row r="2850" spans="4:4">
      <c r="D2850" s="280"/>
    </row>
    <row r="2851" spans="4:4">
      <c r="D2851" s="280"/>
    </row>
    <row r="2852" spans="4:4">
      <c r="D2852" s="280"/>
    </row>
    <row r="2853" spans="4:4">
      <c r="D2853" s="280"/>
    </row>
    <row r="2854" spans="4:4">
      <c r="D2854" s="280"/>
    </row>
    <row r="2855" spans="4:4">
      <c r="D2855" s="280"/>
    </row>
    <row r="2856" spans="4:4">
      <c r="D2856" s="280"/>
    </row>
    <row r="2857" spans="4:4">
      <c r="D2857" s="280"/>
    </row>
    <row r="2858" spans="4:4">
      <c r="D2858" s="280"/>
    </row>
    <row r="2859" spans="4:4">
      <c r="D2859" s="280"/>
    </row>
    <row r="2860" spans="4:4">
      <c r="D2860" s="280"/>
    </row>
    <row r="2861" spans="4:4">
      <c r="D2861" s="280"/>
    </row>
    <row r="2862" spans="4:4">
      <c r="D2862" s="280"/>
    </row>
    <row r="2863" spans="4:4">
      <c r="D2863" s="280"/>
    </row>
    <row r="2864" spans="4:4">
      <c r="D2864" s="280"/>
    </row>
    <row r="2865" spans="4:4">
      <c r="D2865" s="280"/>
    </row>
    <row r="2866" spans="4:4">
      <c r="D2866" s="280"/>
    </row>
    <row r="2867" spans="4:4">
      <c r="D2867" s="280"/>
    </row>
    <row r="2868" spans="4:4">
      <c r="D2868" s="280"/>
    </row>
    <row r="2869" spans="4:4">
      <c r="D2869" s="280"/>
    </row>
    <row r="2870" spans="4:4">
      <c r="D2870" s="280"/>
    </row>
    <row r="2871" spans="4:4">
      <c r="D2871" s="280"/>
    </row>
    <row r="2872" spans="4:4">
      <c r="D2872" s="280"/>
    </row>
    <row r="2873" spans="4:4">
      <c r="D2873" s="280"/>
    </row>
    <row r="2874" spans="4:4">
      <c r="D2874" s="280"/>
    </row>
    <row r="2875" spans="4:4">
      <c r="D2875" s="280"/>
    </row>
    <row r="2876" spans="4:4">
      <c r="D2876" s="280"/>
    </row>
    <row r="2877" spans="4:4">
      <c r="D2877" s="280"/>
    </row>
    <row r="2878" spans="4:4">
      <c r="D2878" s="280"/>
    </row>
    <row r="2879" spans="4:4">
      <c r="D2879" s="280"/>
    </row>
    <row r="2880" spans="4:4">
      <c r="D2880" s="280"/>
    </row>
    <row r="2881" spans="4:4">
      <c r="D2881" s="280"/>
    </row>
    <row r="2882" spans="4:4">
      <c r="D2882" s="280"/>
    </row>
    <row r="2883" spans="4:4">
      <c r="D2883" s="280"/>
    </row>
    <row r="2884" spans="4:4">
      <c r="D2884" s="280"/>
    </row>
    <row r="2885" spans="4:4">
      <c r="D2885" s="280"/>
    </row>
    <row r="2886" spans="4:4">
      <c r="D2886" s="280"/>
    </row>
    <row r="2887" spans="4:4">
      <c r="D2887" s="280"/>
    </row>
    <row r="2888" spans="4:4">
      <c r="D2888" s="280"/>
    </row>
    <row r="2889" spans="4:4">
      <c r="D2889" s="280"/>
    </row>
    <row r="2890" spans="4:4">
      <c r="D2890" s="280"/>
    </row>
    <row r="2891" spans="4:4">
      <c r="D2891" s="280"/>
    </row>
    <row r="2892" spans="4:4">
      <c r="D2892" s="280"/>
    </row>
    <row r="2893" spans="4:4">
      <c r="D2893" s="280"/>
    </row>
    <row r="2894" spans="4:4">
      <c r="D2894" s="280"/>
    </row>
    <row r="2895" spans="4:4">
      <c r="D2895" s="280"/>
    </row>
    <row r="2896" spans="4:4">
      <c r="D2896" s="280"/>
    </row>
    <row r="2897" spans="4:4">
      <c r="D2897" s="280"/>
    </row>
    <row r="2898" spans="4:4">
      <c r="D2898" s="280"/>
    </row>
    <row r="2899" spans="4:4">
      <c r="D2899" s="280"/>
    </row>
    <row r="2900" spans="4:4">
      <c r="D2900" s="280"/>
    </row>
    <row r="2901" spans="4:4">
      <c r="D2901" s="280"/>
    </row>
    <row r="2902" spans="4:4">
      <c r="D2902" s="280"/>
    </row>
    <row r="2903" spans="4:4">
      <c r="D2903" s="280"/>
    </row>
    <row r="2904" spans="4:4">
      <c r="D2904" s="280"/>
    </row>
    <row r="2905" spans="4:4">
      <c r="D2905" s="280"/>
    </row>
    <row r="2906" spans="4:4">
      <c r="D2906" s="280"/>
    </row>
    <row r="2907" spans="4:4">
      <c r="D2907" s="280"/>
    </row>
    <row r="2908" spans="4:4">
      <c r="D2908" s="280"/>
    </row>
    <row r="2909" spans="4:4">
      <c r="D2909" s="280"/>
    </row>
    <row r="2910" spans="4:4">
      <c r="D2910" s="280"/>
    </row>
    <row r="2911" spans="4:4">
      <c r="D2911" s="280"/>
    </row>
    <row r="2912" spans="4:4">
      <c r="D2912" s="280"/>
    </row>
    <row r="2913" spans="4:4">
      <c r="D2913" s="280"/>
    </row>
    <row r="2914" spans="4:4">
      <c r="D2914" s="280"/>
    </row>
    <row r="2915" spans="4:4">
      <c r="D2915" s="280"/>
    </row>
    <row r="2916" spans="4:4">
      <c r="D2916" s="280"/>
    </row>
    <row r="2917" spans="4:4">
      <c r="D2917" s="280"/>
    </row>
    <row r="2918" spans="4:4">
      <c r="D2918" s="280"/>
    </row>
    <row r="2919" spans="4:4">
      <c r="D2919" s="280"/>
    </row>
    <row r="2920" spans="4:4">
      <c r="D2920" s="280"/>
    </row>
    <row r="2921" spans="4:4">
      <c r="D2921" s="280"/>
    </row>
    <row r="2922" spans="4:4">
      <c r="D2922" s="280"/>
    </row>
    <row r="2923" spans="4:4">
      <c r="D2923" s="280"/>
    </row>
    <row r="2924" spans="4:4">
      <c r="D2924" s="280"/>
    </row>
    <row r="2925" spans="4:4">
      <c r="D2925" s="280"/>
    </row>
    <row r="2926" spans="4:4">
      <c r="D2926" s="280"/>
    </row>
    <row r="2927" spans="4:4">
      <c r="D2927" s="280"/>
    </row>
    <row r="2928" spans="4:4">
      <c r="D2928" s="280"/>
    </row>
    <row r="2929" spans="4:4">
      <c r="D2929" s="280"/>
    </row>
    <row r="2930" spans="4:4">
      <c r="D2930" s="280"/>
    </row>
    <row r="2931" spans="4:4">
      <c r="D2931" s="280"/>
    </row>
    <row r="2932" spans="4:4">
      <c r="D2932" s="280"/>
    </row>
    <row r="2933" spans="4:4">
      <c r="D2933" s="280"/>
    </row>
    <row r="2934" spans="4:4">
      <c r="D2934" s="280"/>
    </row>
    <row r="2935" spans="4:4">
      <c r="D2935" s="280"/>
    </row>
    <row r="2936" spans="4:4">
      <c r="D2936" s="280"/>
    </row>
    <row r="2937" spans="4:4">
      <c r="D2937" s="280"/>
    </row>
    <row r="2938" spans="4:4">
      <c r="D2938" s="280"/>
    </row>
    <row r="2939" spans="4:4">
      <c r="D2939" s="280"/>
    </row>
    <row r="2940" spans="4:4">
      <c r="D2940" s="280"/>
    </row>
    <row r="2941" spans="4:4">
      <c r="D2941" s="280"/>
    </row>
    <row r="2942" spans="4:4">
      <c r="D2942" s="280"/>
    </row>
    <row r="2943" spans="4:4">
      <c r="D2943" s="280"/>
    </row>
    <row r="2944" spans="4:4">
      <c r="D2944" s="280"/>
    </row>
    <row r="2945" spans="4:4">
      <c r="D2945" s="280"/>
    </row>
    <row r="2946" spans="4:4">
      <c r="D2946" s="280"/>
    </row>
    <row r="2947" spans="4:4">
      <c r="D2947" s="280"/>
    </row>
    <row r="2948" spans="4:4">
      <c r="D2948" s="280"/>
    </row>
    <row r="2949" spans="4:4">
      <c r="D2949" s="280"/>
    </row>
    <row r="2950" spans="4:4">
      <c r="D2950" s="280"/>
    </row>
    <row r="2951" spans="4:4">
      <c r="D2951" s="280"/>
    </row>
    <row r="2952" spans="4:4">
      <c r="D2952" s="280"/>
    </row>
    <row r="2953" spans="4:4">
      <c r="D2953" s="280"/>
    </row>
    <row r="2954" spans="4:4">
      <c r="D2954" s="280"/>
    </row>
    <row r="2955" spans="4:4">
      <c r="D2955" s="280"/>
    </row>
    <row r="2956" spans="4:4">
      <c r="D2956" s="280"/>
    </row>
    <row r="2957" spans="4:4">
      <c r="D2957" s="280"/>
    </row>
    <row r="2958" spans="4:4">
      <c r="D2958" s="280"/>
    </row>
    <row r="2959" spans="4:4">
      <c r="D2959" s="280"/>
    </row>
    <row r="2960" spans="4:4">
      <c r="D2960" s="280"/>
    </row>
    <row r="2961" spans="4:4">
      <c r="D2961" s="280"/>
    </row>
    <row r="2962" spans="4:4">
      <c r="D2962" s="280"/>
    </row>
    <row r="2963" spans="4:4">
      <c r="D2963" s="280"/>
    </row>
    <row r="2964" spans="4:4">
      <c r="D2964" s="280"/>
    </row>
    <row r="2965" spans="4:4">
      <c r="D2965" s="280"/>
    </row>
    <row r="2966" spans="4:4">
      <c r="D2966" s="280"/>
    </row>
    <row r="2967" spans="4:4">
      <c r="D2967" s="280"/>
    </row>
    <row r="2968" spans="4:4">
      <c r="D2968" s="280"/>
    </row>
    <row r="2969" spans="4:4">
      <c r="D2969" s="280"/>
    </row>
    <row r="2970" spans="4:4">
      <c r="D2970" s="280"/>
    </row>
    <row r="2971" spans="4:4">
      <c r="D2971" s="280"/>
    </row>
    <row r="2972" spans="4:4">
      <c r="D2972" s="280"/>
    </row>
    <row r="2973" spans="4:4">
      <c r="D2973" s="280"/>
    </row>
    <row r="2974" spans="4:4">
      <c r="D2974" s="280"/>
    </row>
    <row r="2975" spans="4:4">
      <c r="D2975" s="280"/>
    </row>
    <row r="2976" spans="4:4">
      <c r="D2976" s="280"/>
    </row>
    <row r="2977" spans="4:4">
      <c r="D2977" s="280"/>
    </row>
    <row r="2978" spans="4:4">
      <c r="D2978" s="280"/>
    </row>
    <row r="2979" spans="4:4">
      <c r="D2979" s="280"/>
    </row>
    <row r="2980" spans="4:4">
      <c r="D2980" s="280"/>
    </row>
    <row r="2981" spans="4:4">
      <c r="D2981" s="280"/>
    </row>
    <row r="2982" spans="4:4">
      <c r="D2982" s="280"/>
    </row>
    <row r="2983" spans="4:4">
      <c r="D2983" s="280"/>
    </row>
    <row r="2984" spans="4:4">
      <c r="D2984" s="280"/>
    </row>
    <row r="2985" spans="4:4">
      <c r="D2985" s="280"/>
    </row>
    <row r="2986" spans="4:4">
      <c r="D2986" s="280"/>
    </row>
    <row r="2987" spans="4:4">
      <c r="D2987" s="280"/>
    </row>
    <row r="2988" spans="4:4">
      <c r="D2988" s="280"/>
    </row>
    <row r="2989" spans="4:4">
      <c r="D2989" s="280"/>
    </row>
    <row r="2990" spans="4:4">
      <c r="D2990" s="280"/>
    </row>
    <row r="2991" spans="4:4">
      <c r="D2991" s="280"/>
    </row>
    <row r="2992" spans="4:4">
      <c r="D2992" s="280"/>
    </row>
    <row r="2993" spans="4:4">
      <c r="D2993" s="280"/>
    </row>
    <row r="2994" spans="4:4">
      <c r="D2994" s="280"/>
    </row>
    <row r="2995" spans="4:4">
      <c r="D2995" s="280"/>
    </row>
    <row r="2996" spans="4:4">
      <c r="D2996" s="280"/>
    </row>
    <row r="2997" spans="4:4">
      <c r="D2997" s="280"/>
    </row>
    <row r="2998" spans="4:4">
      <c r="D2998" s="280"/>
    </row>
    <row r="2999" spans="4:4">
      <c r="D2999" s="280"/>
    </row>
    <row r="3000" spans="4:4">
      <c r="D3000" s="280"/>
    </row>
    <row r="3001" spans="4:4">
      <c r="D3001" s="280"/>
    </row>
    <row r="3002" spans="4:4">
      <c r="D3002" s="280"/>
    </row>
    <row r="3003" spans="4:4">
      <c r="D3003" s="280"/>
    </row>
    <row r="3004" spans="4:4">
      <c r="D3004" s="280"/>
    </row>
    <row r="3005" spans="4:4">
      <c r="D3005" s="280"/>
    </row>
    <row r="3006" spans="4:4">
      <c r="D3006" s="280"/>
    </row>
    <row r="3007" spans="4:4">
      <c r="D3007" s="280"/>
    </row>
    <row r="3008" spans="4:4">
      <c r="D3008" s="280"/>
    </row>
    <row r="3009" spans="4:4">
      <c r="D3009" s="280"/>
    </row>
    <row r="3010" spans="4:4">
      <c r="D3010" s="280"/>
    </row>
    <row r="3011" spans="4:4">
      <c r="D3011" s="280"/>
    </row>
    <row r="3012" spans="4:4">
      <c r="D3012" s="280"/>
    </row>
    <row r="3013" spans="4:4">
      <c r="D3013" s="280"/>
    </row>
    <row r="3014" spans="4:4">
      <c r="D3014" s="280"/>
    </row>
    <row r="3015" spans="4:4">
      <c r="D3015" s="280"/>
    </row>
    <row r="3016" spans="4:4">
      <c r="D3016" s="280"/>
    </row>
    <row r="3017" spans="4:4">
      <c r="D3017" s="280"/>
    </row>
    <row r="3018" spans="4:4">
      <c r="D3018" s="280"/>
    </row>
    <row r="3019" spans="4:4">
      <c r="D3019" s="280"/>
    </row>
    <row r="3020" spans="4:4">
      <c r="D3020" s="280"/>
    </row>
    <row r="3021" spans="4:4">
      <c r="D3021" s="280"/>
    </row>
    <row r="3022" spans="4:4">
      <c r="D3022" s="280"/>
    </row>
    <row r="3023" spans="4:4">
      <c r="D3023" s="280"/>
    </row>
    <row r="3024" spans="4:4">
      <c r="D3024" s="280"/>
    </row>
    <row r="3025" spans="4:4">
      <c r="D3025" s="280"/>
    </row>
    <row r="3026" spans="4:4">
      <c r="D3026" s="280"/>
    </row>
    <row r="3027" spans="4:4">
      <c r="D3027" s="280"/>
    </row>
    <row r="3028" spans="4:4">
      <c r="D3028" s="280"/>
    </row>
    <row r="3029" spans="4:4">
      <c r="D3029" s="280"/>
    </row>
    <row r="3030" spans="4:4">
      <c r="D3030" s="280"/>
    </row>
    <row r="3031" spans="4:4">
      <c r="D3031" s="280"/>
    </row>
    <row r="3032" spans="4:4">
      <c r="D3032" s="280"/>
    </row>
    <row r="3033" spans="4:4">
      <c r="D3033" s="280"/>
    </row>
    <row r="3034" spans="4:4">
      <c r="D3034" s="280"/>
    </row>
    <row r="3035" spans="4:4">
      <c r="D3035" s="280"/>
    </row>
    <row r="3036" spans="4:4">
      <c r="D3036" s="280"/>
    </row>
    <row r="3037" spans="4:4">
      <c r="D3037" s="280"/>
    </row>
    <row r="3038" spans="4:4">
      <c r="D3038" s="280"/>
    </row>
    <row r="3039" spans="4:4">
      <c r="D3039" s="280"/>
    </row>
    <row r="3040" spans="4:4">
      <c r="D3040" s="280"/>
    </row>
    <row r="3041" spans="4:4">
      <c r="D3041" s="280"/>
    </row>
    <row r="3042" spans="4:4">
      <c r="D3042" s="280"/>
    </row>
    <row r="3043" spans="4:4">
      <c r="D3043" s="280"/>
    </row>
    <row r="3044" spans="4:4">
      <c r="D3044" s="280"/>
    </row>
    <row r="3045" spans="4:4">
      <c r="D3045" s="280"/>
    </row>
    <row r="3046" spans="4:4">
      <c r="D3046" s="280"/>
    </row>
    <row r="3047" spans="4:4">
      <c r="D3047" s="280"/>
    </row>
    <row r="3048" spans="4:4">
      <c r="D3048" s="280"/>
    </row>
    <row r="3049" spans="4:4">
      <c r="D3049" s="280"/>
    </row>
    <row r="3050" spans="4:4">
      <c r="D3050" s="280"/>
    </row>
    <row r="3051" spans="4:4">
      <c r="D3051" s="280"/>
    </row>
    <row r="3052" spans="4:4">
      <c r="D3052" s="280"/>
    </row>
    <row r="3053" spans="4:4">
      <c r="D3053" s="280"/>
    </row>
    <row r="3054" spans="4:4">
      <c r="D3054" s="280"/>
    </row>
    <row r="3055" spans="4:4">
      <c r="D3055" s="280"/>
    </row>
    <row r="3056" spans="4:4">
      <c r="D3056" s="280"/>
    </row>
    <row r="3057" spans="4:4">
      <c r="D3057" s="280"/>
    </row>
    <row r="3058" spans="4:4">
      <c r="D3058" s="280"/>
    </row>
    <row r="3059" spans="4:4">
      <c r="D3059" s="280"/>
    </row>
    <row r="3060" spans="4:4">
      <c r="D3060" s="280"/>
    </row>
    <row r="3061" spans="4:4">
      <c r="D3061" s="280"/>
    </row>
    <row r="3062" spans="4:4">
      <c r="D3062" s="280"/>
    </row>
    <row r="3063" spans="4:4">
      <c r="D3063" s="280"/>
    </row>
    <row r="3064" spans="4:4">
      <c r="D3064" s="280"/>
    </row>
    <row r="3065" spans="4:4">
      <c r="D3065" s="280"/>
    </row>
    <row r="3066" spans="4:4">
      <c r="D3066" s="280"/>
    </row>
    <row r="3067" spans="4:4">
      <c r="D3067" s="280"/>
    </row>
    <row r="3068" spans="4:4">
      <c r="D3068" s="280"/>
    </row>
    <row r="3069" spans="4:4">
      <c r="D3069" s="280"/>
    </row>
    <row r="3070" spans="4:4">
      <c r="D3070" s="280"/>
    </row>
    <row r="3071" spans="4:4">
      <c r="D3071" s="280"/>
    </row>
    <row r="3072" spans="4:4">
      <c r="D3072" s="280"/>
    </row>
    <row r="3073" spans="4:4">
      <c r="D3073" s="280"/>
    </row>
    <row r="3074" spans="4:4">
      <c r="D3074" s="280"/>
    </row>
    <row r="3075" spans="4:4">
      <c r="D3075" s="280"/>
    </row>
    <row r="3076" spans="4:4">
      <c r="D3076" s="280"/>
    </row>
    <row r="3077" spans="4:4">
      <c r="D3077" s="280"/>
    </row>
    <row r="3078" spans="4:4">
      <c r="D3078" s="280"/>
    </row>
    <row r="3079" spans="4:4">
      <c r="D3079" s="280"/>
    </row>
    <row r="3080" spans="4:4">
      <c r="D3080" s="280"/>
    </row>
    <row r="3081" spans="4:4">
      <c r="D3081" s="280"/>
    </row>
    <row r="3082" spans="4:4">
      <c r="D3082" s="280"/>
    </row>
    <row r="3083" spans="4:4">
      <c r="D3083" s="280"/>
    </row>
    <row r="3084" spans="4:4">
      <c r="D3084" s="280"/>
    </row>
    <row r="3085" spans="4:4">
      <c r="D3085" s="280"/>
    </row>
    <row r="3086" spans="4:4">
      <c r="D3086" s="280"/>
    </row>
    <row r="3087" spans="4:4">
      <c r="D3087" s="280"/>
    </row>
    <row r="3088" spans="4:4">
      <c r="D3088" s="280"/>
    </row>
    <row r="3089" spans="4:4">
      <c r="D3089" s="280"/>
    </row>
    <row r="3090" spans="4:4">
      <c r="D3090" s="280"/>
    </row>
    <row r="3091" spans="4:4">
      <c r="D3091" s="280"/>
    </row>
    <row r="3092" spans="4:4">
      <c r="D3092" s="280"/>
    </row>
    <row r="3093" spans="4:4">
      <c r="D3093" s="280"/>
    </row>
    <row r="3094" spans="4:4">
      <c r="D3094" s="280"/>
    </row>
    <row r="3095" spans="4:4">
      <c r="D3095" s="280"/>
    </row>
    <row r="3096" spans="4:4">
      <c r="D3096" s="280"/>
    </row>
    <row r="3097" spans="4:4">
      <c r="D3097" s="280"/>
    </row>
    <row r="3098" spans="4:4">
      <c r="D3098" s="280"/>
    </row>
    <row r="3099" spans="4:4">
      <c r="D3099" s="280"/>
    </row>
    <row r="3100" spans="4:4">
      <c r="D3100" s="280"/>
    </row>
    <row r="3101" spans="4:4">
      <c r="D3101" s="280"/>
    </row>
    <row r="3102" spans="4:4">
      <c r="D3102" s="280"/>
    </row>
    <row r="3103" spans="4:4">
      <c r="D3103" s="280"/>
    </row>
    <row r="3104" spans="4:4">
      <c r="D3104" s="280"/>
    </row>
    <row r="3105" spans="4:4">
      <c r="D3105" s="280"/>
    </row>
    <row r="3106" spans="4:4">
      <c r="D3106" s="280"/>
    </row>
    <row r="3107" spans="4:4">
      <c r="D3107" s="280"/>
    </row>
    <row r="3108" spans="4:4">
      <c r="D3108" s="280"/>
    </row>
    <row r="3109" spans="4:4">
      <c r="D3109" s="280"/>
    </row>
    <row r="3110" spans="4:4">
      <c r="D3110" s="280"/>
    </row>
    <row r="3111" spans="4:4">
      <c r="D3111" s="280"/>
    </row>
    <row r="3112" spans="4:4">
      <c r="D3112" s="280"/>
    </row>
    <row r="3113" spans="4:4">
      <c r="D3113" s="280"/>
    </row>
    <row r="3114" spans="4:4">
      <c r="D3114" s="280"/>
    </row>
    <row r="3115" spans="4:4">
      <c r="D3115" s="280"/>
    </row>
    <row r="3116" spans="4:4">
      <c r="D3116" s="280"/>
    </row>
    <row r="3117" spans="4:4">
      <c r="D3117" s="280"/>
    </row>
    <row r="3118" spans="4:4">
      <c r="D3118" s="280"/>
    </row>
    <row r="3119" spans="4:4">
      <c r="D3119" s="280"/>
    </row>
    <row r="3120" spans="4:4">
      <c r="D3120" s="280"/>
    </row>
    <row r="3121" spans="4:4">
      <c r="D3121" s="280"/>
    </row>
    <row r="3122" spans="4:4">
      <c r="D3122" s="280"/>
    </row>
    <row r="3123" spans="4:4">
      <c r="D3123" s="280"/>
    </row>
    <row r="3124" spans="4:4">
      <c r="D3124" s="280"/>
    </row>
    <row r="3125" spans="4:4">
      <c r="D3125" s="280"/>
    </row>
    <row r="3126" spans="4:4">
      <c r="D3126" s="280"/>
    </row>
    <row r="3127" spans="4:4">
      <c r="D3127" s="280"/>
    </row>
    <row r="3128" spans="4:4">
      <c r="D3128" s="280"/>
    </row>
    <row r="3129" spans="4:4">
      <c r="D3129" s="280"/>
    </row>
    <row r="3130" spans="4:4">
      <c r="D3130" s="280"/>
    </row>
    <row r="3131" spans="4:4">
      <c r="D3131" s="280"/>
    </row>
    <row r="3132" spans="4:4">
      <c r="D3132" s="280"/>
    </row>
    <row r="3133" spans="4:4">
      <c r="D3133" s="280"/>
    </row>
    <row r="3134" spans="4:4">
      <c r="D3134" s="280"/>
    </row>
    <row r="3135" spans="4:4">
      <c r="D3135" s="280"/>
    </row>
    <row r="3136" spans="4:4">
      <c r="D3136" s="280"/>
    </row>
    <row r="3137" spans="4:4">
      <c r="D3137" s="280"/>
    </row>
    <row r="3138" spans="4:4">
      <c r="D3138" s="280"/>
    </row>
    <row r="3139" spans="4:4">
      <c r="D3139" s="280"/>
    </row>
    <row r="3140" spans="4:4">
      <c r="D3140" s="280"/>
    </row>
    <row r="3141" spans="4:4">
      <c r="D3141" s="280"/>
    </row>
    <row r="3142" spans="4:4">
      <c r="D3142" s="280"/>
    </row>
    <row r="3143" spans="4:4">
      <c r="D3143" s="280"/>
    </row>
    <row r="3144" spans="4:4">
      <c r="D3144" s="280"/>
    </row>
    <row r="3145" spans="4:4">
      <c r="D3145" s="280"/>
    </row>
    <row r="3146" spans="4:4">
      <c r="D3146" s="280"/>
    </row>
    <row r="3147" spans="4:4">
      <c r="D3147" s="280"/>
    </row>
    <row r="3148" spans="4:4">
      <c r="D3148" s="280"/>
    </row>
    <row r="3149" spans="4:4">
      <c r="D3149" s="280"/>
    </row>
    <row r="3150" spans="4:4">
      <c r="D3150" s="280"/>
    </row>
    <row r="3151" spans="4:4">
      <c r="D3151" s="280"/>
    </row>
    <row r="3152" spans="4:4">
      <c r="D3152" s="280"/>
    </row>
    <row r="3153" spans="4:4">
      <c r="D3153" s="280"/>
    </row>
    <row r="3154" spans="4:4">
      <c r="D3154" s="280"/>
    </row>
    <row r="3155" spans="4:4">
      <c r="D3155" s="280"/>
    </row>
    <row r="3156" spans="4:4">
      <c r="D3156" s="280"/>
    </row>
    <row r="3157" spans="4:4">
      <c r="D3157" s="280"/>
    </row>
    <row r="3158" spans="4:4">
      <c r="D3158" s="280"/>
    </row>
    <row r="3159" spans="4:4">
      <c r="D3159" s="280"/>
    </row>
    <row r="3160" spans="4:4">
      <c r="D3160" s="280"/>
    </row>
    <row r="3161" spans="4:4">
      <c r="D3161" s="280"/>
    </row>
    <row r="3162" spans="4:4">
      <c r="D3162" s="280"/>
    </row>
    <row r="3163" spans="4:4">
      <c r="D3163" s="280"/>
    </row>
    <row r="3164" spans="4:4">
      <c r="D3164" s="280"/>
    </row>
    <row r="3165" spans="4:4">
      <c r="D3165" s="280"/>
    </row>
    <row r="3166" spans="4:4">
      <c r="D3166" s="280"/>
    </row>
    <row r="3167" spans="4:4">
      <c r="D3167" s="280"/>
    </row>
    <row r="3168" spans="4:4">
      <c r="D3168" s="280"/>
    </row>
    <row r="3169" spans="4:4">
      <c r="D3169" s="280"/>
    </row>
    <row r="3170" spans="4:4">
      <c r="D3170" s="280"/>
    </row>
    <row r="3171" spans="4:4">
      <c r="D3171" s="280"/>
    </row>
    <row r="3172" spans="4:4">
      <c r="D3172" s="280"/>
    </row>
    <row r="3173" spans="4:4">
      <c r="D3173" s="280"/>
    </row>
    <row r="3174" spans="4:4">
      <c r="D3174" s="280"/>
    </row>
    <row r="3175" spans="4:4">
      <c r="D3175" s="280"/>
    </row>
    <row r="3176" spans="4:4">
      <c r="D3176" s="280"/>
    </row>
    <row r="3177" spans="4:4">
      <c r="D3177" s="280"/>
    </row>
    <row r="3178" spans="4:4">
      <c r="D3178" s="280"/>
    </row>
    <row r="3179" spans="4:4">
      <c r="D3179" s="280"/>
    </row>
    <row r="3180" spans="4:4">
      <c r="D3180" s="280"/>
    </row>
    <row r="3181" spans="4:4">
      <c r="D3181" s="280"/>
    </row>
    <row r="3182" spans="4:4">
      <c r="D3182" s="280"/>
    </row>
    <row r="3183" spans="4:4">
      <c r="D3183" s="280"/>
    </row>
    <row r="3184" spans="4:4">
      <c r="D3184" s="280"/>
    </row>
    <row r="3185" spans="4:4">
      <c r="D3185" s="280"/>
    </row>
    <row r="3186" spans="4:4">
      <c r="D3186" s="280"/>
    </row>
    <row r="3187" spans="4:4">
      <c r="D3187" s="280"/>
    </row>
    <row r="3188" spans="4:4">
      <c r="D3188" s="280"/>
    </row>
    <row r="3189" spans="4:4">
      <c r="D3189" s="280"/>
    </row>
    <row r="3190" spans="4:4">
      <c r="D3190" s="280"/>
    </row>
    <row r="3191" spans="4:4">
      <c r="D3191" s="280"/>
    </row>
    <row r="3192" spans="4:4">
      <c r="D3192" s="280"/>
    </row>
    <row r="3193" spans="4:4">
      <c r="D3193" s="280"/>
    </row>
    <row r="3194" spans="4:4">
      <c r="D3194" s="280"/>
    </row>
    <row r="3195" spans="4:4">
      <c r="D3195" s="280"/>
    </row>
    <row r="3196" spans="4:4">
      <c r="D3196" s="280"/>
    </row>
    <row r="3197" spans="4:4">
      <c r="D3197" s="280"/>
    </row>
    <row r="3198" spans="4:4">
      <c r="D3198" s="280"/>
    </row>
    <row r="3199" spans="4:4">
      <c r="D3199" s="280"/>
    </row>
    <row r="3200" spans="4:4">
      <c r="D3200" s="280"/>
    </row>
    <row r="3201" spans="4:4">
      <c r="D3201" s="280"/>
    </row>
    <row r="3202" spans="4:4">
      <c r="D3202" s="280"/>
    </row>
    <row r="3203" spans="4:4">
      <c r="D3203" s="280"/>
    </row>
    <row r="3204" spans="4:4">
      <c r="D3204" s="280"/>
    </row>
    <row r="3205" spans="4:4">
      <c r="D3205" s="280"/>
    </row>
    <row r="3206" spans="4:4">
      <c r="D3206" s="280"/>
    </row>
    <row r="3207" spans="4:4">
      <c r="D3207" s="280"/>
    </row>
    <row r="3208" spans="4:4">
      <c r="D3208" s="280"/>
    </row>
    <row r="3209" spans="4:4">
      <c r="D3209" s="280"/>
    </row>
    <row r="3210" spans="4:4">
      <c r="D3210" s="280"/>
    </row>
    <row r="3211" spans="4:4">
      <c r="D3211" s="280"/>
    </row>
    <row r="3212" spans="4:4">
      <c r="D3212" s="280"/>
    </row>
    <row r="3213" spans="4:4">
      <c r="D3213" s="280"/>
    </row>
    <row r="3214" spans="4:4">
      <c r="D3214" s="280"/>
    </row>
    <row r="3215" spans="4:4">
      <c r="D3215" s="280"/>
    </row>
    <row r="3216" spans="4:4">
      <c r="D3216" s="280"/>
    </row>
    <row r="3217" spans="4:4">
      <c r="D3217" s="280"/>
    </row>
    <row r="3218" spans="4:4">
      <c r="D3218" s="280"/>
    </row>
    <row r="3219" spans="4:4">
      <c r="D3219" s="280"/>
    </row>
    <row r="3220" spans="4:4">
      <c r="D3220" s="280"/>
    </row>
    <row r="3221" spans="4:4">
      <c r="D3221" s="280"/>
    </row>
    <row r="3222" spans="4:4">
      <c r="D3222" s="280"/>
    </row>
    <row r="3223" spans="4:4">
      <c r="D3223" s="280"/>
    </row>
    <row r="3224" spans="4:4">
      <c r="D3224" s="280"/>
    </row>
    <row r="3225" spans="4:4">
      <c r="D3225" s="280"/>
    </row>
    <row r="3226" spans="4:4">
      <c r="D3226" s="280"/>
    </row>
    <row r="3227" spans="4:4">
      <c r="D3227" s="280"/>
    </row>
    <row r="3228" spans="4:4">
      <c r="D3228" s="280"/>
    </row>
    <row r="3229" spans="4:4">
      <c r="D3229" s="280"/>
    </row>
    <row r="3230" spans="4:4">
      <c r="D3230" s="280"/>
    </row>
    <row r="3231" spans="4:4">
      <c r="D3231" s="280"/>
    </row>
    <row r="3232" spans="4:4">
      <c r="D3232" s="280"/>
    </row>
    <row r="3233" spans="4:4">
      <c r="D3233" s="280"/>
    </row>
    <row r="3234" spans="4:4">
      <c r="D3234" s="280"/>
    </row>
    <row r="3235" spans="4:4">
      <c r="D3235" s="280"/>
    </row>
    <row r="3236" spans="4:4">
      <c r="D3236" s="280"/>
    </row>
    <row r="3237" spans="4:4">
      <c r="D3237" s="280"/>
    </row>
    <row r="3238" spans="4:4">
      <c r="D3238" s="280"/>
    </row>
    <row r="3239" spans="4:4">
      <c r="D3239" s="280"/>
    </row>
    <row r="3240" spans="4:4">
      <c r="D3240" s="280"/>
    </row>
    <row r="3241" spans="4:4">
      <c r="D3241" s="280"/>
    </row>
    <row r="3242" spans="4:4">
      <c r="D3242" s="280"/>
    </row>
    <row r="3243" spans="4:4">
      <c r="D3243" s="280"/>
    </row>
    <row r="3244" spans="4:4">
      <c r="D3244" s="280"/>
    </row>
    <row r="3245" spans="4:4">
      <c r="D3245" s="280"/>
    </row>
    <row r="3246" spans="4:4">
      <c r="D3246" s="280"/>
    </row>
    <row r="3247" spans="4:4">
      <c r="D3247" s="280"/>
    </row>
    <row r="3248" spans="4:4">
      <c r="D3248" s="280"/>
    </row>
    <row r="3249" spans="4:4">
      <c r="D3249" s="280"/>
    </row>
    <row r="3250" spans="4:4">
      <c r="D3250" s="280"/>
    </row>
    <row r="3251" spans="4:4">
      <c r="D3251" s="280"/>
    </row>
    <row r="3252" spans="4:4">
      <c r="D3252" s="280"/>
    </row>
    <row r="3253" spans="4:4">
      <c r="D3253" s="280"/>
    </row>
    <row r="3254" spans="4:4">
      <c r="D3254" s="280"/>
    </row>
    <row r="3255" spans="4:4">
      <c r="D3255" s="280"/>
    </row>
    <row r="3256" spans="4:4">
      <c r="D3256" s="280"/>
    </row>
    <row r="3257" spans="4:4">
      <c r="D3257" s="280"/>
    </row>
    <row r="3258" spans="4:4">
      <c r="D3258" s="280"/>
    </row>
    <row r="3259" spans="4:4">
      <c r="D3259" s="280"/>
    </row>
    <row r="3260" spans="4:4">
      <c r="D3260" s="280"/>
    </row>
    <row r="3261" spans="4:4">
      <c r="D3261" s="280"/>
    </row>
    <row r="3262" spans="4:4">
      <c r="D3262" s="280"/>
    </row>
    <row r="3263" spans="4:4">
      <c r="D3263" s="280"/>
    </row>
    <row r="3264" spans="4:4">
      <c r="D3264" s="280"/>
    </row>
    <row r="3265" spans="4:4">
      <c r="D3265" s="280"/>
    </row>
    <row r="3266" spans="4:4">
      <c r="D3266" s="280"/>
    </row>
    <row r="3267" spans="4:4">
      <c r="D3267" s="280"/>
    </row>
    <row r="3268" spans="4:4">
      <c r="D3268" s="280"/>
    </row>
    <row r="3269" spans="4:4">
      <c r="D3269" s="280"/>
    </row>
    <row r="3270" spans="4:4">
      <c r="D3270" s="280"/>
    </row>
    <row r="3271" spans="4:4">
      <c r="D3271" s="280"/>
    </row>
    <row r="3272" spans="4:4">
      <c r="D3272" s="280"/>
    </row>
    <row r="3273" spans="4:4">
      <c r="D3273" s="280"/>
    </row>
    <row r="3274" spans="4:4">
      <c r="D3274" s="280"/>
    </row>
    <row r="3275" spans="4:4">
      <c r="D3275" s="280"/>
    </row>
    <row r="3276" spans="4:4">
      <c r="D3276" s="280"/>
    </row>
    <row r="3277" spans="4:4">
      <c r="D3277" s="280"/>
    </row>
    <row r="3278" spans="4:4">
      <c r="D3278" s="280"/>
    </row>
    <row r="3279" spans="4:4">
      <c r="D3279" s="280"/>
    </row>
    <row r="3280" spans="4:4">
      <c r="D3280" s="280"/>
    </row>
    <row r="3281" spans="4:4">
      <c r="D3281" s="280"/>
    </row>
    <row r="3282" spans="4:4">
      <c r="D3282" s="280"/>
    </row>
    <row r="3283" spans="4:4">
      <c r="D3283" s="280"/>
    </row>
    <row r="3284" spans="4:4">
      <c r="D3284" s="280"/>
    </row>
    <row r="3285" spans="4:4">
      <c r="D3285" s="280"/>
    </row>
    <row r="3286" spans="4:4">
      <c r="D3286" s="280"/>
    </row>
    <row r="3287" spans="4:4">
      <c r="D3287" s="280"/>
    </row>
    <row r="3288" spans="4:4">
      <c r="D3288" s="280"/>
    </row>
    <row r="3289" spans="4:4">
      <c r="D3289" s="280"/>
    </row>
    <row r="3290" spans="4:4">
      <c r="D3290" s="280"/>
    </row>
    <row r="3291" spans="4:4">
      <c r="D3291" s="280"/>
    </row>
    <row r="3292" spans="4:4">
      <c r="D3292" s="280"/>
    </row>
    <row r="3293" spans="4:4">
      <c r="D3293" s="280"/>
    </row>
    <row r="3294" spans="4:4">
      <c r="D3294" s="280"/>
    </row>
    <row r="3295" spans="4:4">
      <c r="D3295" s="280"/>
    </row>
    <row r="3296" spans="4:4">
      <c r="D3296" s="280"/>
    </row>
    <row r="3297" spans="4:4">
      <c r="D3297" s="280"/>
    </row>
    <row r="3298" spans="4:4">
      <c r="D3298" s="280"/>
    </row>
    <row r="3299" spans="4:4">
      <c r="D3299" s="280"/>
    </row>
    <row r="3300" spans="4:4">
      <c r="D3300" s="280"/>
    </row>
    <row r="3301" spans="4:4">
      <c r="D3301" s="280"/>
    </row>
    <row r="3302" spans="4:4">
      <c r="D3302" s="280"/>
    </row>
    <row r="3303" spans="4:4">
      <c r="D3303" s="280"/>
    </row>
    <row r="3304" spans="4:4">
      <c r="D3304" s="280"/>
    </row>
    <row r="3305" spans="4:4">
      <c r="D3305" s="280"/>
    </row>
    <row r="3306" spans="4:4">
      <c r="D3306" s="280"/>
    </row>
    <row r="3307" spans="4:4">
      <c r="D3307" s="280"/>
    </row>
    <row r="3308" spans="4:4">
      <c r="D3308" s="280"/>
    </row>
    <row r="3309" spans="4:4">
      <c r="D3309" s="280"/>
    </row>
    <row r="3310" spans="4:4">
      <c r="D3310" s="280"/>
    </row>
    <row r="3311" spans="4:4">
      <c r="D3311" s="280"/>
    </row>
    <row r="3312" spans="4:4">
      <c r="D3312" s="280"/>
    </row>
    <row r="3313" spans="4:4">
      <c r="D3313" s="280"/>
    </row>
    <row r="3314" spans="4:4">
      <c r="D3314" s="280"/>
    </row>
    <row r="3315" spans="4:4">
      <c r="D3315" s="280"/>
    </row>
    <row r="3316" spans="4:4">
      <c r="D3316" s="280"/>
    </row>
    <row r="3317" spans="4:4">
      <c r="D3317" s="280"/>
    </row>
    <row r="3318" spans="4:4">
      <c r="D3318" s="280"/>
    </row>
    <row r="3319" spans="4:4">
      <c r="D3319" s="280"/>
    </row>
    <row r="3320" spans="4:4">
      <c r="D3320" s="280"/>
    </row>
    <row r="3321" spans="4:4">
      <c r="D3321" s="280"/>
    </row>
    <row r="3322" spans="4:4">
      <c r="D3322" s="280"/>
    </row>
    <row r="3323" spans="4:4">
      <c r="D3323" s="280"/>
    </row>
    <row r="3324" spans="4:4">
      <c r="D3324" s="280"/>
    </row>
    <row r="3325" spans="4:4">
      <c r="D3325" s="280"/>
    </row>
    <row r="3326" spans="4:4">
      <c r="D3326" s="280"/>
    </row>
    <row r="3327" spans="4:4">
      <c r="D3327" s="280"/>
    </row>
    <row r="3328" spans="4:4">
      <c r="D3328" s="280"/>
    </row>
    <row r="3329" spans="4:4">
      <c r="D3329" s="280"/>
    </row>
    <row r="3330" spans="4:4">
      <c r="D3330" s="280"/>
    </row>
    <row r="3331" spans="4:4">
      <c r="D3331" s="280"/>
    </row>
    <row r="3332" spans="4:4">
      <c r="D3332" s="280"/>
    </row>
    <row r="3333" spans="4:4">
      <c r="D3333" s="280"/>
    </row>
    <row r="3334" spans="4:4">
      <c r="D3334" s="280"/>
    </row>
    <row r="3335" spans="4:4">
      <c r="D3335" s="280"/>
    </row>
    <row r="3336" spans="4:4">
      <c r="D3336" s="280"/>
    </row>
    <row r="3337" spans="4:4">
      <c r="D3337" s="280"/>
    </row>
    <row r="3338" spans="4:4">
      <c r="D3338" s="280"/>
    </row>
    <row r="3339" spans="4:4">
      <c r="D3339" s="280"/>
    </row>
    <row r="3340" spans="4:4">
      <c r="D3340" s="280"/>
    </row>
    <row r="3341" spans="4:4">
      <c r="D3341" s="280"/>
    </row>
    <row r="3342" spans="4:4">
      <c r="D3342" s="280"/>
    </row>
    <row r="3343" spans="4:4">
      <c r="D3343" s="280"/>
    </row>
    <row r="3344" spans="4:4">
      <c r="D3344" s="280"/>
    </row>
    <row r="3345" spans="4:4">
      <c r="D3345" s="280"/>
    </row>
    <row r="3346" spans="4:4">
      <c r="D3346" s="280"/>
    </row>
    <row r="3347" spans="4:4">
      <c r="D3347" s="280"/>
    </row>
    <row r="3348" spans="4:4">
      <c r="D3348" s="280"/>
    </row>
    <row r="3349" spans="4:4">
      <c r="D3349" s="280"/>
    </row>
    <row r="3350" spans="4:4">
      <c r="D3350" s="280"/>
    </row>
    <row r="3351" spans="4:4">
      <c r="D3351" s="280"/>
    </row>
    <row r="3352" spans="4:4">
      <c r="D3352" s="280"/>
    </row>
    <row r="3353" spans="4:4">
      <c r="D3353" s="280"/>
    </row>
    <row r="3354" spans="4:4">
      <c r="D3354" s="280"/>
    </row>
    <row r="3355" spans="4:4">
      <c r="D3355" s="280"/>
    </row>
    <row r="3356" spans="4:4">
      <c r="D3356" s="280"/>
    </row>
    <row r="3357" spans="4:4">
      <c r="D3357" s="280"/>
    </row>
    <row r="3358" spans="4:4">
      <c r="D3358" s="280"/>
    </row>
    <row r="3359" spans="4:4">
      <c r="D3359" s="280"/>
    </row>
    <row r="3360" spans="4:4">
      <c r="D3360" s="280"/>
    </row>
    <row r="3361" spans="4:4">
      <c r="D3361" s="280"/>
    </row>
    <row r="3362" spans="4:4">
      <c r="D3362" s="280"/>
    </row>
    <row r="3363" spans="4:4">
      <c r="D3363" s="280"/>
    </row>
    <row r="3364" spans="4:4">
      <c r="D3364" s="280"/>
    </row>
    <row r="3365" spans="4:4">
      <c r="D3365" s="280"/>
    </row>
    <row r="3366" spans="4:4">
      <c r="D3366" s="280"/>
    </row>
    <row r="3367" spans="4:4">
      <c r="D3367" s="280"/>
    </row>
    <row r="3368" spans="4:4">
      <c r="D3368" s="280"/>
    </row>
    <row r="3369" spans="4:4">
      <c r="D3369" s="280"/>
    </row>
    <row r="3370" spans="4:4">
      <c r="D3370" s="280"/>
    </row>
    <row r="3371" spans="4:4">
      <c r="D3371" s="280"/>
    </row>
    <row r="3372" spans="4:4">
      <c r="D3372" s="280"/>
    </row>
    <row r="3373" spans="4:4">
      <c r="D3373" s="280"/>
    </row>
    <row r="3374" spans="4:4">
      <c r="D3374" s="280"/>
    </row>
    <row r="3375" spans="4:4">
      <c r="D3375" s="280"/>
    </row>
    <row r="3376" spans="4:4">
      <c r="D3376" s="280"/>
    </row>
    <row r="3377" spans="4:4">
      <c r="D3377" s="280"/>
    </row>
    <row r="3378" spans="4:4">
      <c r="D3378" s="280"/>
    </row>
    <row r="3379" spans="4:4">
      <c r="D3379" s="280"/>
    </row>
    <row r="3380" spans="4:4">
      <c r="D3380" s="280"/>
    </row>
    <row r="3381" spans="4:4">
      <c r="D3381" s="280"/>
    </row>
    <row r="3382" spans="4:4">
      <c r="D3382" s="280"/>
    </row>
    <row r="3383" spans="4:4">
      <c r="D3383" s="280"/>
    </row>
    <row r="3384" spans="4:4">
      <c r="D3384" s="280"/>
    </row>
    <row r="3385" spans="4:4">
      <c r="D3385" s="280"/>
    </row>
    <row r="3386" spans="4:4">
      <c r="D3386" s="280"/>
    </row>
    <row r="3387" spans="4:4">
      <c r="D3387" s="280"/>
    </row>
    <row r="3388" spans="4:4">
      <c r="D3388" s="280"/>
    </row>
    <row r="3389" spans="4:4">
      <c r="D3389" s="280"/>
    </row>
    <row r="3390" spans="4:4">
      <c r="D3390" s="280"/>
    </row>
    <row r="3391" spans="4:4">
      <c r="D3391" s="280"/>
    </row>
    <row r="3392" spans="4:4">
      <c r="D3392" s="280"/>
    </row>
    <row r="3393" spans="4:4">
      <c r="D3393" s="280"/>
    </row>
    <row r="3394" spans="4:4">
      <c r="D3394" s="280"/>
    </row>
    <row r="3395" spans="4:4">
      <c r="D3395" s="280"/>
    </row>
    <row r="3396" spans="4:4">
      <c r="D3396" s="280"/>
    </row>
    <row r="3397" spans="4:4">
      <c r="D3397" s="280"/>
    </row>
    <row r="3398" spans="4:4">
      <c r="D3398" s="280"/>
    </row>
    <row r="3399" spans="4:4">
      <c r="D3399" s="280"/>
    </row>
    <row r="3400" spans="4:4">
      <c r="D3400" s="280"/>
    </row>
    <row r="3401" spans="4:4">
      <c r="D3401" s="280"/>
    </row>
    <row r="3402" spans="4:4">
      <c r="D3402" s="280"/>
    </row>
    <row r="3403" spans="4:4">
      <c r="D3403" s="280"/>
    </row>
    <row r="3404" spans="4:4">
      <c r="D3404" s="280"/>
    </row>
    <row r="3405" spans="4:4">
      <c r="D3405" s="280"/>
    </row>
    <row r="3406" spans="4:4">
      <c r="D3406" s="280"/>
    </row>
    <row r="3407" spans="4:4">
      <c r="D3407" s="280"/>
    </row>
    <row r="3408" spans="4:4">
      <c r="D3408" s="280"/>
    </row>
    <row r="3409" spans="4:4">
      <c r="D3409" s="280"/>
    </row>
    <row r="3410" spans="4:4">
      <c r="D3410" s="280"/>
    </row>
    <row r="3411" spans="4:4">
      <c r="D3411" s="280"/>
    </row>
    <row r="3412" spans="4:4">
      <c r="D3412" s="280"/>
    </row>
    <row r="3413" spans="4:4">
      <c r="D3413" s="280"/>
    </row>
    <row r="3414" spans="4:4">
      <c r="D3414" s="280"/>
    </row>
    <row r="3415" spans="4:4">
      <c r="D3415" s="280"/>
    </row>
    <row r="3416" spans="4:4">
      <c r="D3416" s="280"/>
    </row>
    <row r="3417" spans="4:4">
      <c r="D3417" s="280"/>
    </row>
    <row r="3418" spans="4:4">
      <c r="D3418" s="280"/>
    </row>
    <row r="3419" spans="4:4">
      <c r="D3419" s="280"/>
    </row>
    <row r="3420" spans="4:4">
      <c r="D3420" s="280"/>
    </row>
    <row r="3421" spans="4:4">
      <c r="D3421" s="280"/>
    </row>
    <row r="3422" spans="4:4">
      <c r="D3422" s="280"/>
    </row>
    <row r="3423" spans="4:4">
      <c r="D3423" s="280"/>
    </row>
    <row r="3424" spans="4:4">
      <c r="D3424" s="280"/>
    </row>
    <row r="3425" spans="4:4">
      <c r="D3425" s="280"/>
    </row>
    <row r="3426" spans="4:4">
      <c r="D3426" s="280"/>
    </row>
    <row r="3427" spans="4:4">
      <c r="D3427" s="280"/>
    </row>
    <row r="3428" spans="4:4">
      <c r="D3428" s="280"/>
    </row>
    <row r="3429" spans="4:4">
      <c r="D3429" s="280"/>
    </row>
    <row r="3430" spans="4:4">
      <c r="D3430" s="280"/>
    </row>
    <row r="3431" spans="4:4">
      <c r="D3431" s="280"/>
    </row>
    <row r="3432" spans="4:4">
      <c r="D3432" s="280"/>
    </row>
    <row r="3433" spans="4:4">
      <c r="D3433" s="280"/>
    </row>
    <row r="3434" spans="4:4">
      <c r="D3434" s="280"/>
    </row>
    <row r="3435" spans="4:4">
      <c r="D3435" s="280"/>
    </row>
    <row r="3436" spans="4:4">
      <c r="D3436" s="280"/>
    </row>
    <row r="3437" spans="4:4">
      <c r="D3437" s="280"/>
    </row>
    <row r="3438" spans="4:4">
      <c r="D3438" s="280"/>
    </row>
    <row r="3439" spans="4:4">
      <c r="D3439" s="280"/>
    </row>
    <row r="3440" spans="4:4">
      <c r="D3440" s="280"/>
    </row>
    <row r="3441" spans="4:4">
      <c r="D3441" s="280"/>
    </row>
    <row r="3442" spans="4:4">
      <c r="D3442" s="280"/>
    </row>
    <row r="3443" spans="4:4">
      <c r="D3443" s="280"/>
    </row>
    <row r="3444" spans="4:4">
      <c r="D3444" s="280"/>
    </row>
    <row r="3445" spans="4:4">
      <c r="D3445" s="280"/>
    </row>
    <row r="3446" spans="4:4">
      <c r="D3446" s="280"/>
    </row>
    <row r="3447" spans="4:4">
      <c r="D3447" s="280"/>
    </row>
    <row r="3448" spans="4:4">
      <c r="D3448" s="280"/>
    </row>
    <row r="3449" spans="4:4">
      <c r="D3449" s="280"/>
    </row>
    <row r="3450" spans="4:4">
      <c r="D3450" s="280"/>
    </row>
    <row r="3451" spans="4:4">
      <c r="D3451" s="280"/>
    </row>
    <row r="3452" spans="4:4">
      <c r="D3452" s="280"/>
    </row>
    <row r="3453" spans="4:4">
      <c r="D3453" s="280"/>
    </row>
    <row r="3454" spans="4:4">
      <c r="D3454" s="280"/>
    </row>
    <row r="3455" spans="4:4">
      <c r="D3455" s="280"/>
    </row>
    <row r="3456" spans="4:4">
      <c r="D3456" s="280"/>
    </row>
    <row r="3457" spans="4:4">
      <c r="D3457" s="280"/>
    </row>
    <row r="3458" spans="4:4">
      <c r="D3458" s="280"/>
    </row>
    <row r="3459" spans="4:4">
      <c r="D3459" s="280"/>
    </row>
    <row r="3460" spans="4:4">
      <c r="D3460" s="280"/>
    </row>
    <row r="3461" spans="4:4">
      <c r="D3461" s="280"/>
    </row>
    <row r="3462" spans="4:4">
      <c r="D3462" s="280"/>
    </row>
    <row r="3463" spans="4:4">
      <c r="D3463" s="280"/>
    </row>
    <row r="3464" spans="4:4">
      <c r="D3464" s="280"/>
    </row>
    <row r="3465" spans="4:4">
      <c r="D3465" s="280"/>
    </row>
    <row r="3466" spans="4:4">
      <c r="D3466" s="280"/>
    </row>
    <row r="3467" spans="4:4">
      <c r="D3467" s="280"/>
    </row>
    <row r="3468" spans="4:4">
      <c r="D3468" s="280"/>
    </row>
    <row r="3469" spans="4:4">
      <c r="D3469" s="280"/>
    </row>
    <row r="3470" spans="4:4">
      <c r="D3470" s="280"/>
    </row>
    <row r="3471" spans="4:4">
      <c r="D3471" s="280"/>
    </row>
    <row r="3472" spans="4:4">
      <c r="D3472" s="280"/>
    </row>
    <row r="3473" spans="4:4">
      <c r="D3473" s="280"/>
    </row>
    <row r="3474" spans="4:4">
      <c r="D3474" s="280"/>
    </row>
    <row r="3475" spans="4:4">
      <c r="D3475" s="280"/>
    </row>
    <row r="3476" spans="4:4">
      <c r="D3476" s="280"/>
    </row>
    <row r="3477" spans="4:4">
      <c r="D3477" s="280"/>
    </row>
    <row r="3478" spans="4:4">
      <c r="D3478" s="280"/>
    </row>
    <row r="3479" spans="4:4">
      <c r="D3479" s="280"/>
    </row>
    <row r="3480" spans="4:4">
      <c r="D3480" s="280"/>
    </row>
    <row r="3481" spans="4:4">
      <c r="D3481" s="280"/>
    </row>
    <row r="3482" spans="4:4">
      <c r="D3482" s="280"/>
    </row>
    <row r="3483" spans="4:4">
      <c r="D3483" s="280"/>
    </row>
    <row r="3484" spans="4:4">
      <c r="D3484" s="280"/>
    </row>
    <row r="3485" spans="4:4">
      <c r="D3485" s="280"/>
    </row>
    <row r="3486" spans="4:4">
      <c r="D3486" s="280"/>
    </row>
    <row r="3487" spans="4:4">
      <c r="D3487" s="280"/>
    </row>
    <row r="3488" spans="4:4">
      <c r="D3488" s="280"/>
    </row>
    <row r="3489" spans="4:4">
      <c r="D3489" s="280"/>
    </row>
    <row r="3490" spans="4:4">
      <c r="D3490" s="280"/>
    </row>
    <row r="3491" spans="4:4">
      <c r="D3491" s="280"/>
    </row>
    <row r="3492" spans="4:4">
      <c r="D3492" s="280"/>
    </row>
    <row r="3493" spans="4:4">
      <c r="D3493" s="280"/>
    </row>
    <row r="3494" spans="4:4">
      <c r="D3494" s="280"/>
    </row>
    <row r="3495" spans="4:4">
      <c r="D3495" s="280"/>
    </row>
    <row r="3496" spans="4:4">
      <c r="D3496" s="280"/>
    </row>
    <row r="3497" spans="4:4">
      <c r="D3497" s="280"/>
    </row>
    <row r="3498" spans="4:4">
      <c r="D3498" s="280"/>
    </row>
    <row r="3499" spans="4:4">
      <c r="D3499" s="280"/>
    </row>
    <row r="3500" spans="4:4">
      <c r="D3500" s="280"/>
    </row>
    <row r="3501" spans="4:4">
      <c r="D3501" s="280"/>
    </row>
    <row r="3502" spans="4:4">
      <c r="D3502" s="280"/>
    </row>
    <row r="3503" spans="4:4">
      <c r="D3503" s="280"/>
    </row>
    <row r="3504" spans="4:4">
      <c r="D3504" s="280"/>
    </row>
    <row r="3505" spans="4:4">
      <c r="D3505" s="280"/>
    </row>
    <row r="3506" spans="4:4">
      <c r="D3506" s="280"/>
    </row>
    <row r="3507" spans="4:4">
      <c r="D3507" s="280"/>
    </row>
    <row r="3508" spans="4:4">
      <c r="D3508" s="280"/>
    </row>
    <row r="3509" spans="4:4">
      <c r="D3509" s="280"/>
    </row>
    <row r="3510" spans="4:4">
      <c r="D3510" s="280"/>
    </row>
    <row r="3511" spans="4:4">
      <c r="D3511" s="280"/>
    </row>
    <row r="3512" spans="4:4">
      <c r="D3512" s="280"/>
    </row>
    <row r="3513" spans="4:4">
      <c r="D3513" s="280"/>
    </row>
    <row r="3514" spans="4:4">
      <c r="D3514" s="280"/>
    </row>
    <row r="3515" spans="4:4">
      <c r="D3515" s="280"/>
    </row>
    <row r="3516" spans="4:4">
      <c r="D3516" s="280"/>
    </row>
    <row r="3517" spans="4:4">
      <c r="D3517" s="280"/>
    </row>
    <row r="3518" spans="4:4">
      <c r="D3518" s="280"/>
    </row>
    <row r="3519" spans="4:4">
      <c r="D3519" s="280"/>
    </row>
    <row r="3520" spans="4:4">
      <c r="D3520" s="280"/>
    </row>
    <row r="3521" spans="4:4">
      <c r="D3521" s="280"/>
    </row>
    <row r="3522" spans="4:4">
      <c r="D3522" s="280"/>
    </row>
    <row r="3523" spans="4:4">
      <c r="D3523" s="280"/>
    </row>
    <row r="3524" spans="4:4">
      <c r="D3524" s="280"/>
    </row>
    <row r="3525" spans="4:4">
      <c r="D3525" s="280"/>
    </row>
    <row r="3526" spans="4:4">
      <c r="D3526" s="280"/>
    </row>
    <row r="3527" spans="4:4">
      <c r="D3527" s="280"/>
    </row>
    <row r="3528" spans="4:4">
      <c r="D3528" s="280"/>
    </row>
    <row r="3529" spans="4:4">
      <c r="D3529" s="280"/>
    </row>
    <row r="3530" spans="4:4">
      <c r="D3530" s="280"/>
    </row>
    <row r="3531" spans="4:4">
      <c r="D3531" s="280"/>
    </row>
    <row r="3532" spans="4:4">
      <c r="D3532" s="280"/>
    </row>
    <row r="3533" spans="4:4">
      <c r="D3533" s="280"/>
    </row>
    <row r="3534" spans="4:4">
      <c r="D3534" s="280"/>
    </row>
    <row r="3535" spans="4:4">
      <c r="D3535" s="280"/>
    </row>
    <row r="3536" spans="4:4">
      <c r="D3536" s="280"/>
    </row>
    <row r="3537" spans="4:4">
      <c r="D3537" s="280"/>
    </row>
    <row r="3538" spans="4:4">
      <c r="D3538" s="280"/>
    </row>
    <row r="3539" spans="4:4">
      <c r="D3539" s="280"/>
    </row>
    <row r="3540" spans="4:4">
      <c r="D3540" s="280"/>
    </row>
    <row r="3541" spans="4:4">
      <c r="D3541" s="280"/>
    </row>
    <row r="3542" spans="4:4">
      <c r="D3542" s="280"/>
    </row>
    <row r="3543" spans="4:4">
      <c r="D3543" s="280"/>
    </row>
    <row r="3544" spans="4:4">
      <c r="D3544" s="280"/>
    </row>
    <row r="3545" spans="4:4">
      <c r="D3545" s="280"/>
    </row>
    <row r="3546" spans="4:4">
      <c r="D3546" s="280"/>
    </row>
    <row r="3547" spans="4:4">
      <c r="D3547" s="280"/>
    </row>
    <row r="3548" spans="4:4">
      <c r="D3548" s="280"/>
    </row>
    <row r="3549" spans="4:4">
      <c r="D3549" s="280"/>
    </row>
    <row r="3550" spans="4:4">
      <c r="D3550" s="280"/>
    </row>
    <row r="3551" spans="4:4">
      <c r="D3551" s="280"/>
    </row>
    <row r="3552" spans="4:4">
      <c r="D3552" s="280"/>
    </row>
    <row r="3553" spans="4:4">
      <c r="D3553" s="280"/>
    </row>
    <row r="3554" spans="4:4">
      <c r="D3554" s="280"/>
    </row>
    <row r="3555" spans="4:4">
      <c r="D3555" s="280"/>
    </row>
    <row r="3556" spans="4:4">
      <c r="D3556" s="280"/>
    </row>
    <row r="3557" spans="4:4">
      <c r="D3557" s="280"/>
    </row>
    <row r="3558" spans="4:4">
      <c r="D3558" s="280"/>
    </row>
    <row r="3559" spans="4:4">
      <c r="D3559" s="280"/>
    </row>
    <row r="3560" spans="4:4">
      <c r="D3560" s="280"/>
    </row>
    <row r="3561" spans="4:4">
      <c r="D3561" s="280"/>
    </row>
    <row r="3562" spans="4:4">
      <c r="D3562" s="280"/>
    </row>
    <row r="3563" spans="4:4">
      <c r="D3563" s="280"/>
    </row>
    <row r="3564" spans="4:4">
      <c r="D3564" s="280"/>
    </row>
    <row r="3565" spans="4:4">
      <c r="D3565" s="280"/>
    </row>
    <row r="3566" spans="4:4">
      <c r="D3566" s="280"/>
    </row>
    <row r="3567" spans="4:4">
      <c r="D3567" s="280"/>
    </row>
    <row r="3568" spans="4:4">
      <c r="D3568" s="280"/>
    </row>
    <row r="3569" spans="4:4">
      <c r="D3569" s="280"/>
    </row>
    <row r="3570" spans="4:4">
      <c r="D3570" s="280"/>
    </row>
    <row r="3571" spans="4:4">
      <c r="D3571" s="280"/>
    </row>
    <row r="3572" spans="4:4">
      <c r="D3572" s="280"/>
    </row>
    <row r="3573" spans="4:4">
      <c r="D3573" s="280"/>
    </row>
    <row r="3574" spans="4:4">
      <c r="D3574" s="280"/>
    </row>
    <row r="3575" spans="4:4">
      <c r="D3575" s="280"/>
    </row>
    <row r="3576" spans="4:4">
      <c r="D3576" s="280"/>
    </row>
    <row r="3577" spans="4:4">
      <c r="D3577" s="280"/>
    </row>
    <row r="3578" spans="4:4">
      <c r="D3578" s="280"/>
    </row>
    <row r="3579" spans="4:4">
      <c r="D3579" s="280"/>
    </row>
    <row r="3580" spans="4:4">
      <c r="D3580" s="280"/>
    </row>
    <row r="3581" spans="4:4">
      <c r="D3581" s="280"/>
    </row>
    <row r="3582" spans="4:4">
      <c r="D3582" s="280"/>
    </row>
    <row r="3583" spans="4:4">
      <c r="D3583" s="280"/>
    </row>
    <row r="3584" spans="4:4">
      <c r="D3584" s="280"/>
    </row>
    <row r="3585" spans="4:4">
      <c r="D3585" s="280"/>
    </row>
    <row r="3586" spans="4:4">
      <c r="D3586" s="280"/>
    </row>
    <row r="3587" spans="4:4">
      <c r="D3587" s="280"/>
    </row>
    <row r="3588" spans="4:4">
      <c r="D3588" s="280"/>
    </row>
    <row r="3589" spans="4:4">
      <c r="D3589" s="280"/>
    </row>
    <row r="3590" spans="4:4">
      <c r="D3590" s="280"/>
    </row>
    <row r="3591" spans="4:4">
      <c r="D3591" s="280"/>
    </row>
    <row r="3592" spans="4:4">
      <c r="D3592" s="280"/>
    </row>
    <row r="3593" spans="4:4">
      <c r="D3593" s="280"/>
    </row>
    <row r="3594" spans="4:4">
      <c r="D3594" s="280"/>
    </row>
    <row r="3595" spans="4:4">
      <c r="D3595" s="280"/>
    </row>
    <row r="3596" spans="4:4">
      <c r="D3596" s="280"/>
    </row>
    <row r="3597" spans="4:4">
      <c r="D3597" s="280"/>
    </row>
    <row r="3598" spans="4:4">
      <c r="D3598" s="280"/>
    </row>
    <row r="3599" spans="4:4">
      <c r="D3599" s="280"/>
    </row>
    <row r="3600" spans="4:4">
      <c r="D3600" s="280"/>
    </row>
    <row r="3601" spans="4:4">
      <c r="D3601" s="280"/>
    </row>
    <row r="3602" spans="4:4">
      <c r="D3602" s="280"/>
    </row>
    <row r="3603" spans="4:4">
      <c r="D3603" s="280"/>
    </row>
    <row r="3604" spans="4:4">
      <c r="D3604" s="280"/>
    </row>
    <row r="3605" spans="4:4">
      <c r="D3605" s="280"/>
    </row>
    <row r="3606" spans="4:4">
      <c r="D3606" s="280"/>
    </row>
    <row r="3607" spans="4:4">
      <c r="D3607" s="280"/>
    </row>
    <row r="3608" spans="4:4">
      <c r="D3608" s="280"/>
    </row>
    <row r="3609" spans="4:4">
      <c r="D3609" s="280"/>
    </row>
    <row r="3610" spans="4:4">
      <c r="D3610" s="280"/>
    </row>
    <row r="3611" spans="4:4">
      <c r="D3611" s="280"/>
    </row>
    <row r="3612" spans="4:4">
      <c r="D3612" s="280"/>
    </row>
    <row r="3613" spans="4:4">
      <c r="D3613" s="280"/>
    </row>
    <row r="3614" spans="4:4">
      <c r="D3614" s="280"/>
    </row>
    <row r="3615" spans="4:4">
      <c r="D3615" s="280"/>
    </row>
    <row r="3616" spans="4:4">
      <c r="D3616" s="280"/>
    </row>
    <row r="3617" spans="4:4">
      <c r="D3617" s="280"/>
    </row>
    <row r="3618" spans="4:4">
      <c r="D3618" s="280"/>
    </row>
    <row r="3619" spans="4:4">
      <c r="D3619" s="280"/>
    </row>
    <row r="3620" spans="4:4">
      <c r="D3620" s="280"/>
    </row>
    <row r="3621" spans="4:4">
      <c r="D3621" s="280"/>
    </row>
    <row r="3622" spans="4:4">
      <c r="D3622" s="280"/>
    </row>
    <row r="3623" spans="4:4">
      <c r="D3623" s="280"/>
    </row>
    <row r="3624" spans="4:4">
      <c r="D3624" s="280"/>
    </row>
    <row r="3625" spans="4:4">
      <c r="D3625" s="280"/>
    </row>
    <row r="3626" spans="4:4">
      <c r="D3626" s="280"/>
    </row>
    <row r="3627" spans="4:4">
      <c r="D3627" s="280"/>
    </row>
    <row r="3628" spans="4:4">
      <c r="D3628" s="280"/>
    </row>
    <row r="3629" spans="4:4">
      <c r="D3629" s="280"/>
    </row>
    <row r="3630" spans="4:4">
      <c r="D3630" s="280"/>
    </row>
    <row r="3631" spans="4:4">
      <c r="D3631" s="280"/>
    </row>
    <row r="3632" spans="4:4">
      <c r="D3632" s="280"/>
    </row>
    <row r="3633" spans="4:4">
      <c r="D3633" s="280"/>
    </row>
    <row r="3634" spans="4:4">
      <c r="D3634" s="280"/>
    </row>
    <row r="3635" spans="4:4">
      <c r="D3635" s="280"/>
    </row>
    <row r="3636" spans="4:4">
      <c r="D3636" s="280"/>
    </row>
    <row r="3637" spans="4:4">
      <c r="D3637" s="280"/>
    </row>
    <row r="3638" spans="4:4">
      <c r="D3638" s="280"/>
    </row>
    <row r="3639" spans="4:4">
      <c r="D3639" s="280"/>
    </row>
    <row r="3640" spans="4:4">
      <c r="D3640" s="280"/>
    </row>
    <row r="3641" spans="4:4">
      <c r="D3641" s="280"/>
    </row>
    <row r="3642" spans="4:4">
      <c r="D3642" s="280"/>
    </row>
    <row r="3643" spans="4:4">
      <c r="D3643" s="280"/>
    </row>
    <row r="3644" spans="4:4">
      <c r="D3644" s="280"/>
    </row>
    <row r="3645" spans="4:4">
      <c r="D3645" s="280"/>
    </row>
    <row r="3646" spans="4:4">
      <c r="D3646" s="280"/>
    </row>
    <row r="3647" spans="4:4">
      <c r="D3647" s="280"/>
    </row>
    <row r="3648" spans="4:4">
      <c r="D3648" s="280"/>
    </row>
    <row r="3649" spans="4:4">
      <c r="D3649" s="280"/>
    </row>
    <row r="3650" spans="4:4">
      <c r="D3650" s="280"/>
    </row>
    <row r="3651" spans="4:4">
      <c r="D3651" s="280"/>
    </row>
    <row r="3652" spans="4:4">
      <c r="D3652" s="280"/>
    </row>
    <row r="3653" spans="4:4">
      <c r="D3653" s="280"/>
    </row>
    <row r="3654" spans="4:4">
      <c r="D3654" s="280"/>
    </row>
    <row r="3655" spans="4:4">
      <c r="D3655" s="280"/>
    </row>
    <row r="3656" spans="4:4">
      <c r="D3656" s="280"/>
    </row>
    <row r="3657" spans="4:4">
      <c r="D3657" s="280"/>
    </row>
    <row r="3658" spans="4:4">
      <c r="D3658" s="280"/>
    </row>
    <row r="3659" spans="4:4">
      <c r="D3659" s="280"/>
    </row>
    <row r="3660" spans="4:4">
      <c r="D3660" s="280"/>
    </row>
    <row r="3661" spans="4:4">
      <c r="D3661" s="280"/>
    </row>
    <row r="3662" spans="4:4">
      <c r="D3662" s="280"/>
    </row>
    <row r="3663" spans="4:4">
      <c r="D3663" s="280"/>
    </row>
    <row r="3664" spans="4:4">
      <c r="D3664" s="280"/>
    </row>
    <row r="3665" spans="4:4">
      <c r="D3665" s="280"/>
    </row>
    <row r="3666" spans="4:4">
      <c r="D3666" s="280"/>
    </row>
    <row r="3667" spans="4:4">
      <c r="D3667" s="280"/>
    </row>
    <row r="3668" spans="4:4">
      <c r="D3668" s="280"/>
    </row>
    <row r="3669" spans="4:4">
      <c r="D3669" s="280"/>
    </row>
    <row r="3670" spans="4:4">
      <c r="D3670" s="280"/>
    </row>
    <row r="3671" spans="4:4">
      <c r="D3671" s="280"/>
    </row>
    <row r="3672" spans="4:4">
      <c r="D3672" s="280"/>
    </row>
    <row r="3673" spans="4:4">
      <c r="D3673" s="280"/>
    </row>
    <row r="3674" spans="4:4">
      <c r="D3674" s="280"/>
    </row>
    <row r="3675" spans="4:4">
      <c r="D3675" s="280"/>
    </row>
    <row r="3676" spans="4:4">
      <c r="D3676" s="280"/>
    </row>
    <row r="3677" spans="4:4">
      <c r="D3677" s="280"/>
    </row>
    <row r="3678" spans="4:4">
      <c r="D3678" s="280"/>
    </row>
    <row r="3679" spans="4:4">
      <c r="D3679" s="280"/>
    </row>
    <row r="3680" spans="4:4">
      <c r="D3680" s="280"/>
    </row>
    <row r="3681" spans="4:4">
      <c r="D3681" s="280"/>
    </row>
    <row r="3682" spans="4:4">
      <c r="D3682" s="280"/>
    </row>
    <row r="3683" spans="4:4">
      <c r="D3683" s="280"/>
    </row>
    <row r="3684" spans="4:4">
      <c r="D3684" s="280"/>
    </row>
    <row r="3685" spans="4:4">
      <c r="D3685" s="280"/>
    </row>
    <row r="3686" spans="4:4">
      <c r="D3686" s="280"/>
    </row>
    <row r="3687" spans="4:4">
      <c r="D3687" s="280"/>
    </row>
    <row r="3688" spans="4:4">
      <c r="D3688" s="280"/>
    </row>
    <row r="3689" spans="4:4">
      <c r="D3689" s="280"/>
    </row>
    <row r="3690" spans="4:4">
      <c r="D3690" s="280"/>
    </row>
    <row r="3691" spans="4:4">
      <c r="D3691" s="280"/>
    </row>
    <row r="3692" spans="4:4">
      <c r="D3692" s="280"/>
    </row>
    <row r="3693" spans="4:4">
      <c r="D3693" s="280"/>
    </row>
    <row r="3694" spans="4:4">
      <c r="D3694" s="280"/>
    </row>
    <row r="3695" spans="4:4">
      <c r="D3695" s="280"/>
    </row>
    <row r="3696" spans="4:4">
      <c r="D3696" s="280"/>
    </row>
    <row r="3697" spans="4:4">
      <c r="D3697" s="280"/>
    </row>
    <row r="3698" spans="4:4">
      <c r="D3698" s="280"/>
    </row>
    <row r="3699" spans="4:4">
      <c r="D3699" s="280"/>
    </row>
    <row r="3700" spans="4:4">
      <c r="D3700" s="280"/>
    </row>
    <row r="3701" spans="4:4">
      <c r="D3701" s="280"/>
    </row>
    <row r="3702" spans="4:4">
      <c r="D3702" s="280"/>
    </row>
    <row r="3703" spans="4:4">
      <c r="D3703" s="280"/>
    </row>
    <row r="3704" spans="4:4">
      <c r="D3704" s="280"/>
    </row>
    <row r="3705" spans="4:4">
      <c r="D3705" s="280"/>
    </row>
    <row r="3706" spans="4:4">
      <c r="D3706" s="280"/>
    </row>
    <row r="3707" spans="4:4">
      <c r="D3707" s="280"/>
    </row>
    <row r="3708" spans="4:4">
      <c r="D3708" s="280"/>
    </row>
    <row r="3709" spans="4:4">
      <c r="D3709" s="280"/>
    </row>
    <row r="3710" spans="4:4">
      <c r="D3710" s="280"/>
    </row>
    <row r="3711" spans="4:4">
      <c r="D3711" s="280"/>
    </row>
    <row r="3712" spans="4:4">
      <c r="D3712" s="280"/>
    </row>
    <row r="3713" spans="4:4">
      <c r="D3713" s="280"/>
    </row>
    <row r="3714" spans="4:4">
      <c r="D3714" s="280"/>
    </row>
    <row r="3715" spans="4:4">
      <c r="D3715" s="280"/>
    </row>
    <row r="3716" spans="4:4">
      <c r="D3716" s="280"/>
    </row>
    <row r="3717" spans="4:4">
      <c r="D3717" s="280"/>
    </row>
    <row r="3718" spans="4:4">
      <c r="D3718" s="280"/>
    </row>
    <row r="3719" spans="4:4">
      <c r="D3719" s="280"/>
    </row>
    <row r="3720" spans="4:4">
      <c r="D3720" s="280"/>
    </row>
    <row r="3721" spans="4:4">
      <c r="D3721" s="280"/>
    </row>
    <row r="3722" spans="4:4">
      <c r="D3722" s="280"/>
    </row>
    <row r="3723" spans="4:4">
      <c r="D3723" s="280"/>
    </row>
    <row r="3724" spans="4:4">
      <c r="D3724" s="280"/>
    </row>
    <row r="3725" spans="4:4">
      <c r="D3725" s="280"/>
    </row>
    <row r="3726" spans="4:4">
      <c r="D3726" s="280"/>
    </row>
    <row r="3727" spans="4:4">
      <c r="D3727" s="280"/>
    </row>
    <row r="3728" spans="4:4">
      <c r="D3728" s="280"/>
    </row>
    <row r="3729" spans="4:4">
      <c r="D3729" s="280"/>
    </row>
    <row r="3730" spans="4:4">
      <c r="D3730" s="280"/>
    </row>
    <row r="3731" spans="4:4">
      <c r="D3731" s="280"/>
    </row>
    <row r="3732" spans="4:4">
      <c r="D3732" s="280"/>
    </row>
    <row r="3733" spans="4:4">
      <c r="D3733" s="280"/>
    </row>
    <row r="3734" spans="4:4">
      <c r="D3734" s="280"/>
    </row>
    <row r="3735" spans="4:4">
      <c r="D3735" s="280"/>
    </row>
    <row r="3736" spans="4:4">
      <c r="D3736" s="280"/>
    </row>
    <row r="3737" spans="4:4">
      <c r="D3737" s="280"/>
    </row>
    <row r="3738" spans="4:4">
      <c r="D3738" s="280"/>
    </row>
    <row r="3739" spans="4:4">
      <c r="D3739" s="280"/>
    </row>
    <row r="3740" spans="4:4">
      <c r="D3740" s="280"/>
    </row>
    <row r="3741" spans="4:4">
      <c r="D3741" s="280"/>
    </row>
    <row r="3742" spans="4:4">
      <c r="D3742" s="280"/>
    </row>
    <row r="3743" spans="4:4">
      <c r="D3743" s="280"/>
    </row>
    <row r="3744" spans="4:4">
      <c r="D3744" s="280"/>
    </row>
    <row r="3745" spans="4:4">
      <c r="D3745" s="280"/>
    </row>
    <row r="3746" spans="4:4">
      <c r="D3746" s="280"/>
    </row>
    <row r="3747" spans="4:4">
      <c r="D3747" s="280"/>
    </row>
    <row r="3748" spans="4:4">
      <c r="D3748" s="280"/>
    </row>
    <row r="3749" spans="4:4">
      <c r="D3749" s="280"/>
    </row>
    <row r="3750" spans="4:4">
      <c r="D3750" s="280"/>
    </row>
    <row r="3751" spans="4:4">
      <c r="D3751" s="280"/>
    </row>
    <row r="3752" spans="4:4">
      <c r="D3752" s="280"/>
    </row>
    <row r="3753" spans="4:4">
      <c r="D3753" s="280"/>
    </row>
    <row r="3754" spans="4:4">
      <c r="D3754" s="280"/>
    </row>
    <row r="3755" spans="4:4">
      <c r="D3755" s="280"/>
    </row>
    <row r="3756" spans="4:4">
      <c r="D3756" s="280"/>
    </row>
    <row r="3757" spans="4:4">
      <c r="D3757" s="280"/>
    </row>
    <row r="3758" spans="4:4">
      <c r="D3758" s="280"/>
    </row>
    <row r="3759" spans="4:4">
      <c r="D3759" s="280"/>
    </row>
    <row r="3760" spans="4:4">
      <c r="D3760" s="280"/>
    </row>
    <row r="3761" spans="4:4">
      <c r="D3761" s="280"/>
    </row>
    <row r="3762" spans="4:4">
      <c r="D3762" s="280"/>
    </row>
    <row r="3763" spans="4:4">
      <c r="D3763" s="280"/>
    </row>
    <row r="3764" spans="4:4">
      <c r="D3764" s="280"/>
    </row>
    <row r="3765" spans="4:4">
      <c r="D3765" s="280"/>
    </row>
    <row r="3766" spans="4:4">
      <c r="D3766" s="280"/>
    </row>
    <row r="3767" spans="4:4">
      <c r="D3767" s="280"/>
    </row>
    <row r="3768" spans="4:4">
      <c r="D3768" s="280"/>
    </row>
    <row r="3769" spans="4:4">
      <c r="D3769" s="280"/>
    </row>
    <row r="3770" spans="4:4">
      <c r="D3770" s="280"/>
    </row>
    <row r="3771" spans="4:4">
      <c r="D3771" s="280"/>
    </row>
    <row r="3772" spans="4:4">
      <c r="D3772" s="280"/>
    </row>
    <row r="3773" spans="4:4">
      <c r="D3773" s="280"/>
    </row>
    <row r="3774" spans="4:4">
      <c r="D3774" s="280"/>
    </row>
    <row r="3775" spans="4:4">
      <c r="D3775" s="280"/>
    </row>
    <row r="3776" spans="4:4">
      <c r="D3776" s="280"/>
    </row>
    <row r="3777" spans="4:4">
      <c r="D3777" s="280"/>
    </row>
    <row r="3778" spans="4:4">
      <c r="D3778" s="280"/>
    </row>
    <row r="3779" spans="4:4">
      <c r="D3779" s="280"/>
    </row>
    <row r="3780" spans="4:4">
      <c r="D3780" s="280"/>
    </row>
    <row r="3781" spans="4:4">
      <c r="D3781" s="280"/>
    </row>
    <row r="3782" spans="4:4">
      <c r="D3782" s="280"/>
    </row>
    <row r="3783" spans="4:4">
      <c r="D3783" s="280"/>
    </row>
    <row r="3784" spans="4:4">
      <c r="D3784" s="280"/>
    </row>
    <row r="3785" spans="4:4">
      <c r="D3785" s="280"/>
    </row>
    <row r="3786" spans="4:4">
      <c r="D3786" s="280"/>
    </row>
    <row r="3787" spans="4:4">
      <c r="D3787" s="280"/>
    </row>
    <row r="3788" spans="4:4">
      <c r="D3788" s="280"/>
    </row>
    <row r="3789" spans="4:4">
      <c r="D3789" s="280"/>
    </row>
    <row r="3790" spans="4:4">
      <c r="D3790" s="280"/>
    </row>
    <row r="3791" spans="4:4">
      <c r="D3791" s="280"/>
    </row>
    <row r="3792" spans="4:4">
      <c r="D3792" s="280"/>
    </row>
    <row r="3793" spans="4:4">
      <c r="D3793" s="280"/>
    </row>
    <row r="3794" spans="4:4">
      <c r="D3794" s="280"/>
    </row>
    <row r="3795" spans="4:4">
      <c r="D3795" s="280"/>
    </row>
    <row r="3796" spans="4:4">
      <c r="D3796" s="280"/>
    </row>
    <row r="3797" spans="4:4">
      <c r="D3797" s="280"/>
    </row>
    <row r="3798" spans="4:4">
      <c r="D3798" s="280"/>
    </row>
    <row r="3799" spans="4:4">
      <c r="D3799" s="280"/>
    </row>
    <row r="3800" spans="4:4">
      <c r="D3800" s="280"/>
    </row>
    <row r="3801" spans="4:4">
      <c r="D3801" s="280"/>
    </row>
    <row r="3802" spans="4:4">
      <c r="D3802" s="280"/>
    </row>
    <row r="3803" spans="4:4">
      <c r="D3803" s="280"/>
    </row>
    <row r="3804" spans="4:4">
      <c r="D3804" s="280"/>
    </row>
    <row r="3805" spans="4:4">
      <c r="D3805" s="280"/>
    </row>
    <row r="3806" spans="4:4">
      <c r="D3806" s="280"/>
    </row>
    <row r="3807" spans="4:4">
      <c r="D3807" s="280"/>
    </row>
    <row r="3808" spans="4:4">
      <c r="D3808" s="280"/>
    </row>
    <row r="3809" spans="4:4">
      <c r="D3809" s="280"/>
    </row>
    <row r="3810" spans="4:4">
      <c r="D3810" s="280"/>
    </row>
    <row r="3811" spans="4:4">
      <c r="D3811" s="280"/>
    </row>
    <row r="3812" spans="4:4">
      <c r="D3812" s="280"/>
    </row>
    <row r="3813" spans="4:4">
      <c r="D3813" s="280"/>
    </row>
    <row r="3814" spans="4:4">
      <c r="D3814" s="280"/>
    </row>
    <row r="3815" spans="4:4">
      <c r="D3815" s="280"/>
    </row>
    <row r="3816" spans="4:4">
      <c r="D3816" s="280"/>
    </row>
    <row r="3817" spans="4:4">
      <c r="D3817" s="280"/>
    </row>
    <row r="3818" spans="4:4">
      <c r="D3818" s="280"/>
    </row>
    <row r="3819" spans="4:4">
      <c r="D3819" s="280"/>
    </row>
    <row r="3820" spans="4:4">
      <c r="D3820" s="280"/>
    </row>
    <row r="3821" spans="4:4">
      <c r="D3821" s="280"/>
    </row>
    <row r="3822" spans="4:4">
      <c r="D3822" s="280"/>
    </row>
    <row r="3823" spans="4:4">
      <c r="D3823" s="280"/>
    </row>
    <row r="3824" spans="4:4">
      <c r="D3824" s="280"/>
    </row>
    <row r="3825" spans="4:4">
      <c r="D3825" s="280"/>
    </row>
    <row r="3826" spans="4:4">
      <c r="D3826" s="280"/>
    </row>
    <row r="3827" spans="4:4">
      <c r="D3827" s="280"/>
    </row>
    <row r="3828" spans="4:4">
      <c r="D3828" s="280"/>
    </row>
    <row r="3829" spans="4:4">
      <c r="D3829" s="280"/>
    </row>
    <row r="3830" spans="4:4">
      <c r="D3830" s="280"/>
    </row>
    <row r="3831" spans="4:4">
      <c r="D3831" s="280"/>
    </row>
    <row r="3832" spans="4:4">
      <c r="D3832" s="280"/>
    </row>
    <row r="3833" spans="4:4">
      <c r="D3833" s="280"/>
    </row>
    <row r="3834" spans="4:4">
      <c r="D3834" s="280"/>
    </row>
    <row r="3835" spans="4:4">
      <c r="D3835" s="280"/>
    </row>
    <row r="3836" spans="4:4">
      <c r="D3836" s="280"/>
    </row>
    <row r="3837" spans="4:4">
      <c r="D3837" s="280"/>
    </row>
    <row r="3838" spans="4:4">
      <c r="D3838" s="280"/>
    </row>
    <row r="3839" spans="4:4">
      <c r="D3839" s="280"/>
    </row>
    <row r="3840" spans="4:4">
      <c r="D3840" s="280"/>
    </row>
    <row r="3841" spans="4:4">
      <c r="D3841" s="280"/>
    </row>
    <row r="3842" spans="4:4">
      <c r="D3842" s="280"/>
    </row>
    <row r="3843" spans="4:4">
      <c r="D3843" s="280"/>
    </row>
    <row r="3844" spans="4:4">
      <c r="D3844" s="280"/>
    </row>
    <row r="3845" spans="4:4">
      <c r="D3845" s="280"/>
    </row>
    <row r="3846" spans="4:4">
      <c r="D3846" s="280"/>
    </row>
    <row r="3847" spans="4:4">
      <c r="D3847" s="280"/>
    </row>
    <row r="3848" spans="4:4">
      <c r="D3848" s="280"/>
    </row>
    <row r="3849" spans="4:4">
      <c r="D3849" s="280"/>
    </row>
    <row r="3850" spans="4:4">
      <c r="D3850" s="280"/>
    </row>
    <row r="3851" spans="4:4">
      <c r="D3851" s="280"/>
    </row>
    <row r="3852" spans="4:4">
      <c r="D3852" s="280"/>
    </row>
    <row r="3853" spans="4:4">
      <c r="D3853" s="280"/>
    </row>
    <row r="3854" spans="4:4">
      <c r="D3854" s="280"/>
    </row>
    <row r="3855" spans="4:4">
      <c r="D3855" s="280"/>
    </row>
    <row r="3856" spans="4:4">
      <c r="D3856" s="280"/>
    </row>
    <row r="3857" spans="4:4">
      <c r="D3857" s="280"/>
    </row>
    <row r="3858" spans="4:4">
      <c r="D3858" s="280"/>
    </row>
    <row r="3859" spans="4:4">
      <c r="D3859" s="280"/>
    </row>
    <row r="3860" spans="4:4">
      <c r="D3860" s="280"/>
    </row>
    <row r="3861" spans="4:4">
      <c r="D3861" s="280"/>
    </row>
    <row r="3862" spans="4:4">
      <c r="D3862" s="280"/>
    </row>
    <row r="3863" spans="4:4">
      <c r="D3863" s="280"/>
    </row>
    <row r="3864" spans="4:4">
      <c r="D3864" s="280"/>
    </row>
    <row r="3865" spans="4:4">
      <c r="D3865" s="280"/>
    </row>
    <row r="3866" spans="4:4">
      <c r="D3866" s="280"/>
    </row>
    <row r="3867" spans="4:4">
      <c r="D3867" s="280"/>
    </row>
    <row r="3868" spans="4:4">
      <c r="D3868" s="280"/>
    </row>
    <row r="3869" spans="4:4">
      <c r="D3869" s="280"/>
    </row>
    <row r="3870" spans="4:4">
      <c r="D3870" s="280"/>
    </row>
    <row r="3871" spans="4:4">
      <c r="D3871" s="280"/>
    </row>
    <row r="3872" spans="4:4">
      <c r="D3872" s="280"/>
    </row>
    <row r="3873" spans="4:4">
      <c r="D3873" s="280"/>
    </row>
    <row r="3874" spans="4:4">
      <c r="D3874" s="280"/>
    </row>
    <row r="3875" spans="4:4">
      <c r="D3875" s="280"/>
    </row>
    <row r="3876" spans="4:4">
      <c r="D3876" s="280"/>
    </row>
    <row r="3877" spans="4:4">
      <c r="D3877" s="280"/>
    </row>
    <row r="3878" spans="4:4">
      <c r="D3878" s="280"/>
    </row>
    <row r="3879" spans="4:4">
      <c r="D3879" s="280"/>
    </row>
    <row r="3880" spans="4:4">
      <c r="D3880" s="280"/>
    </row>
    <row r="3881" spans="4:4">
      <c r="D3881" s="280"/>
    </row>
    <row r="3882" spans="4:4">
      <c r="D3882" s="280"/>
    </row>
    <row r="3883" spans="4:4">
      <c r="D3883" s="280"/>
    </row>
    <row r="3884" spans="4:4">
      <c r="D3884" s="280"/>
    </row>
    <row r="3885" spans="4:4">
      <c r="D3885" s="280"/>
    </row>
    <row r="3886" spans="4:4">
      <c r="D3886" s="280"/>
    </row>
    <row r="3887" spans="4:4">
      <c r="D3887" s="280"/>
    </row>
    <row r="3888" spans="4:4">
      <c r="D3888" s="280"/>
    </row>
    <row r="3889" spans="4:4">
      <c r="D3889" s="280"/>
    </row>
    <row r="3890" spans="4:4">
      <c r="D3890" s="280"/>
    </row>
    <row r="3891" spans="4:4">
      <c r="D3891" s="280"/>
    </row>
    <row r="3892" spans="4:4">
      <c r="D3892" s="280"/>
    </row>
    <row r="3893" spans="4:4">
      <c r="D3893" s="280"/>
    </row>
    <row r="3894" spans="4:4">
      <c r="D3894" s="280"/>
    </row>
    <row r="3895" spans="4:4">
      <c r="D3895" s="280"/>
    </row>
    <row r="3896" spans="4:4">
      <c r="D3896" s="280"/>
    </row>
    <row r="3897" spans="4:4">
      <c r="D3897" s="280"/>
    </row>
    <row r="3898" spans="4:4">
      <c r="D3898" s="280"/>
    </row>
    <row r="3899" spans="4:4">
      <c r="D3899" s="280"/>
    </row>
    <row r="3900" spans="4:4">
      <c r="D3900" s="280"/>
    </row>
    <row r="3901" spans="4:4">
      <c r="D3901" s="280"/>
    </row>
    <row r="3902" spans="4:4">
      <c r="D3902" s="280"/>
    </row>
    <row r="3903" spans="4:4">
      <c r="D3903" s="280"/>
    </row>
    <row r="3904" spans="4:4">
      <c r="D3904" s="280"/>
    </row>
    <row r="3905" spans="4:4">
      <c r="D3905" s="280"/>
    </row>
    <row r="3906" spans="4:4">
      <c r="D3906" s="280"/>
    </row>
    <row r="3907" spans="4:4">
      <c r="D3907" s="280"/>
    </row>
    <row r="3908" spans="4:4">
      <c r="D3908" s="280"/>
    </row>
    <row r="3909" spans="4:4">
      <c r="D3909" s="280"/>
    </row>
    <row r="3910" spans="4:4">
      <c r="D3910" s="280"/>
    </row>
    <row r="3911" spans="4:4">
      <c r="D3911" s="280"/>
    </row>
    <row r="3912" spans="4:4">
      <c r="D3912" s="280"/>
    </row>
    <row r="3913" spans="4:4">
      <c r="D3913" s="280"/>
    </row>
    <row r="3914" spans="4:4">
      <c r="D3914" s="280"/>
    </row>
    <row r="3915" spans="4:4">
      <c r="D3915" s="280"/>
    </row>
    <row r="3916" spans="4:4">
      <c r="D3916" s="280"/>
    </row>
    <row r="3917" spans="4:4">
      <c r="D3917" s="280"/>
    </row>
    <row r="3918" spans="4:4">
      <c r="D3918" s="280"/>
    </row>
    <row r="3919" spans="4:4">
      <c r="D3919" s="280"/>
    </row>
    <row r="3920" spans="4:4">
      <c r="D3920" s="280"/>
    </row>
    <row r="3921" spans="4:4">
      <c r="D3921" s="280"/>
    </row>
    <row r="3922" spans="4:4">
      <c r="D3922" s="280"/>
    </row>
    <row r="3923" spans="4:4">
      <c r="D3923" s="280"/>
    </row>
    <row r="3924" spans="4:4">
      <c r="D3924" s="280"/>
    </row>
    <row r="3925" spans="4:4">
      <c r="D3925" s="280"/>
    </row>
    <row r="3926" spans="4:4">
      <c r="D3926" s="280"/>
    </row>
    <row r="3927" spans="4:4">
      <c r="D3927" s="280"/>
    </row>
    <row r="3928" spans="4:4">
      <c r="D3928" s="280"/>
    </row>
    <row r="3929" spans="4:4">
      <c r="D3929" s="280"/>
    </row>
    <row r="3930" spans="4:4">
      <c r="D3930" s="280"/>
    </row>
    <row r="3931" spans="4:4">
      <c r="D3931" s="280"/>
    </row>
    <row r="3932" spans="4:4">
      <c r="D3932" s="280"/>
    </row>
    <row r="3933" spans="4:4">
      <c r="D3933" s="280"/>
    </row>
    <row r="3934" spans="4:4">
      <c r="D3934" s="280"/>
    </row>
    <row r="3935" spans="4:4">
      <c r="D3935" s="280"/>
    </row>
    <row r="3936" spans="4:4">
      <c r="D3936" s="280"/>
    </row>
    <row r="3937" spans="4:4">
      <c r="D3937" s="280"/>
    </row>
    <row r="3938" spans="4:4">
      <c r="D3938" s="280"/>
    </row>
    <row r="3939" spans="4:4">
      <c r="D3939" s="280"/>
    </row>
    <row r="3940" spans="4:4">
      <c r="D3940" s="280"/>
    </row>
    <row r="3941" spans="4:4">
      <c r="D3941" s="280"/>
    </row>
    <row r="3942" spans="4:4">
      <c r="D3942" s="280"/>
    </row>
    <row r="3943" spans="4:4">
      <c r="D3943" s="280"/>
    </row>
    <row r="3944" spans="4:4">
      <c r="D3944" s="280"/>
    </row>
    <row r="3945" spans="4:4">
      <c r="D3945" s="280"/>
    </row>
    <row r="3946" spans="4:4">
      <c r="D3946" s="280"/>
    </row>
    <row r="3947" spans="4:4">
      <c r="D3947" s="280"/>
    </row>
    <row r="3948" spans="4:4">
      <c r="D3948" s="280"/>
    </row>
    <row r="3949" spans="4:4">
      <c r="D3949" s="280"/>
    </row>
    <row r="3950" spans="4:4">
      <c r="D3950" s="280"/>
    </row>
    <row r="3951" spans="4:4">
      <c r="D3951" s="280"/>
    </row>
    <row r="3952" spans="4:4">
      <c r="D3952" s="280"/>
    </row>
    <row r="3953" spans="4:4">
      <c r="D3953" s="280"/>
    </row>
    <row r="3954" spans="4:4">
      <c r="D3954" s="280"/>
    </row>
    <row r="3955" spans="4:4">
      <c r="D3955" s="280"/>
    </row>
    <row r="3956" spans="4:4">
      <c r="D3956" s="280"/>
    </row>
    <row r="3957" spans="4:4">
      <c r="D3957" s="280"/>
    </row>
    <row r="3958" spans="4:4">
      <c r="D3958" s="280"/>
    </row>
    <row r="3959" spans="4:4">
      <c r="D3959" s="280"/>
    </row>
    <row r="3960" spans="4:4">
      <c r="D3960" s="280"/>
    </row>
    <row r="3961" spans="4:4">
      <c r="D3961" s="280"/>
    </row>
    <row r="3962" spans="4:4">
      <c r="D3962" s="280"/>
    </row>
    <row r="3963" spans="4:4">
      <c r="D3963" s="280"/>
    </row>
    <row r="3964" spans="4:4">
      <c r="D3964" s="280"/>
    </row>
    <row r="3965" spans="4:4">
      <c r="D3965" s="280"/>
    </row>
    <row r="3966" spans="4:4">
      <c r="D3966" s="280"/>
    </row>
    <row r="3967" spans="4:4">
      <c r="D3967" s="280"/>
    </row>
    <row r="3968" spans="4:4">
      <c r="D3968" s="280"/>
    </row>
    <row r="3969" spans="4:4">
      <c r="D3969" s="280"/>
    </row>
    <row r="3970" spans="4:4">
      <c r="D3970" s="280"/>
    </row>
    <row r="3971" spans="4:4">
      <c r="D3971" s="280"/>
    </row>
    <row r="3972" spans="4:4">
      <c r="D3972" s="280"/>
    </row>
    <row r="3973" spans="4:4">
      <c r="D3973" s="280"/>
    </row>
    <row r="3974" spans="4:4">
      <c r="D3974" s="280"/>
    </row>
    <row r="3975" spans="4:4">
      <c r="D3975" s="280"/>
    </row>
    <row r="3976" spans="4:4">
      <c r="D3976" s="280"/>
    </row>
    <row r="3977" spans="4:4">
      <c r="D3977" s="280"/>
    </row>
    <row r="3978" spans="4:4">
      <c r="D3978" s="280"/>
    </row>
    <row r="3979" spans="4:4">
      <c r="D3979" s="280"/>
    </row>
    <row r="3980" spans="4:4">
      <c r="D3980" s="280"/>
    </row>
    <row r="3981" spans="4:4">
      <c r="D3981" s="280"/>
    </row>
    <row r="3982" spans="4:4">
      <c r="D3982" s="280"/>
    </row>
    <row r="3983" spans="4:4">
      <c r="D3983" s="280"/>
    </row>
    <row r="3984" spans="4:4">
      <c r="D3984" s="280"/>
    </row>
    <row r="3985" spans="4:4">
      <c r="D3985" s="280"/>
    </row>
    <row r="3986" spans="4:4">
      <c r="D3986" s="280"/>
    </row>
    <row r="3987" spans="4:4">
      <c r="D3987" s="280"/>
    </row>
    <row r="3988" spans="4:4">
      <c r="D3988" s="280"/>
    </row>
    <row r="3989" spans="4:4">
      <c r="D3989" s="280"/>
    </row>
    <row r="3990" spans="4:4">
      <c r="D3990" s="280"/>
    </row>
    <row r="3991" spans="4:4">
      <c r="D3991" s="280"/>
    </row>
    <row r="3992" spans="4:4">
      <c r="D3992" s="280"/>
    </row>
    <row r="3993" spans="4:4">
      <c r="D3993" s="280"/>
    </row>
    <row r="3994" spans="4:4">
      <c r="D3994" s="280"/>
    </row>
    <row r="3995" spans="4:4">
      <c r="D3995" s="280"/>
    </row>
    <row r="3996" spans="4:4">
      <c r="D3996" s="280"/>
    </row>
    <row r="3997" spans="4:4">
      <c r="D3997" s="280"/>
    </row>
    <row r="3998" spans="4:4">
      <c r="D3998" s="280"/>
    </row>
    <row r="3999" spans="4:4">
      <c r="D3999" s="280"/>
    </row>
    <row r="4000" spans="4:4">
      <c r="D4000" s="280"/>
    </row>
    <row r="4001" spans="4:4">
      <c r="D4001" s="280"/>
    </row>
    <row r="4002" spans="4:4">
      <c r="D4002" s="280"/>
    </row>
    <row r="4003" spans="4:4">
      <c r="D4003" s="280"/>
    </row>
    <row r="4004" spans="4:4">
      <c r="D4004" s="280"/>
    </row>
    <row r="4005" spans="4:4">
      <c r="D4005" s="280"/>
    </row>
    <row r="4006" spans="4:4">
      <c r="D4006" s="280"/>
    </row>
    <row r="4007" spans="4:4">
      <c r="D4007" s="280"/>
    </row>
    <row r="4008" spans="4:4">
      <c r="D4008" s="280"/>
    </row>
    <row r="4009" spans="4:4">
      <c r="D4009" s="280"/>
    </row>
    <row r="4010" spans="4:4">
      <c r="D4010" s="280"/>
    </row>
    <row r="4011" spans="4:4">
      <c r="D4011" s="280"/>
    </row>
    <row r="4012" spans="4:4">
      <c r="D4012" s="280"/>
    </row>
    <row r="4013" spans="4:4">
      <c r="D4013" s="280"/>
    </row>
    <row r="4014" spans="4:4">
      <c r="D4014" s="280"/>
    </row>
    <row r="4015" spans="4:4">
      <c r="D4015" s="280"/>
    </row>
    <row r="4016" spans="4:4">
      <c r="D4016" s="280"/>
    </row>
    <row r="4017" spans="4:4">
      <c r="D4017" s="280"/>
    </row>
    <row r="4018" spans="4:4">
      <c r="D4018" s="280"/>
    </row>
    <row r="4019" spans="4:4">
      <c r="D4019" s="280"/>
    </row>
    <row r="4020" spans="4:4">
      <c r="D4020" s="280"/>
    </row>
    <row r="4021" spans="4:4">
      <c r="D4021" s="280"/>
    </row>
    <row r="4022" spans="4:4">
      <c r="D4022" s="280"/>
    </row>
    <row r="4023" spans="4:4">
      <c r="D4023" s="280"/>
    </row>
    <row r="4024" spans="4:4">
      <c r="D4024" s="280"/>
    </row>
    <row r="4025" spans="4:4">
      <c r="D4025" s="280"/>
    </row>
    <row r="4026" spans="4:4">
      <c r="D4026" s="280"/>
    </row>
    <row r="4027" spans="4:4">
      <c r="D4027" s="280"/>
    </row>
    <row r="4028" spans="4:4">
      <c r="D4028" s="280"/>
    </row>
    <row r="4029" spans="4:4">
      <c r="D4029" s="280"/>
    </row>
    <row r="4030" spans="4:4">
      <c r="D4030" s="280"/>
    </row>
    <row r="4031" spans="4:4">
      <c r="D4031" s="280"/>
    </row>
    <row r="4032" spans="4:4">
      <c r="D4032" s="280"/>
    </row>
    <row r="4033" spans="4:4">
      <c r="D4033" s="280"/>
    </row>
    <row r="4034" spans="4:4">
      <c r="D4034" s="280"/>
    </row>
    <row r="4035" spans="4:4">
      <c r="D4035" s="280"/>
    </row>
    <row r="4036" spans="4:4">
      <c r="D4036" s="280"/>
    </row>
    <row r="4037" spans="4:4">
      <c r="D4037" s="280"/>
    </row>
    <row r="4038" spans="4:4">
      <c r="D4038" s="280"/>
    </row>
    <row r="4039" spans="4:4">
      <c r="D4039" s="280"/>
    </row>
    <row r="4040" spans="4:4">
      <c r="D4040" s="280"/>
    </row>
    <row r="4041" spans="4:4">
      <c r="D4041" s="280"/>
    </row>
    <row r="4042" spans="4:4">
      <c r="D4042" s="280"/>
    </row>
    <row r="4043" spans="4:4">
      <c r="D4043" s="280"/>
    </row>
    <row r="4044" spans="4:4">
      <c r="D4044" s="280"/>
    </row>
    <row r="4045" spans="4:4">
      <c r="D4045" s="280"/>
    </row>
    <row r="4046" spans="4:4">
      <c r="D4046" s="280"/>
    </row>
    <row r="4047" spans="4:4">
      <c r="D4047" s="280"/>
    </row>
    <row r="4048" spans="4:4">
      <c r="D4048" s="280"/>
    </row>
    <row r="4049" spans="4:4">
      <c r="D4049" s="280"/>
    </row>
    <row r="4050" spans="4:4">
      <c r="D4050" s="280"/>
    </row>
    <row r="4051" spans="4:4">
      <c r="D4051" s="280"/>
    </row>
    <row r="4052" spans="4:4">
      <c r="D4052" s="280"/>
    </row>
    <row r="4053" spans="4:4">
      <c r="D4053" s="280"/>
    </row>
    <row r="4054" spans="4:4">
      <c r="D4054" s="280"/>
    </row>
    <row r="4055" spans="4:4">
      <c r="D4055" s="280"/>
    </row>
    <row r="4056" spans="4:4">
      <c r="D4056" s="280"/>
    </row>
    <row r="4057" spans="4:4">
      <c r="D4057" s="280"/>
    </row>
    <row r="4058" spans="4:4">
      <c r="D4058" s="280"/>
    </row>
    <row r="4059" spans="4:4">
      <c r="D4059" s="280"/>
    </row>
    <row r="4060" spans="4:4">
      <c r="D4060" s="280"/>
    </row>
    <row r="4061" spans="4:4">
      <c r="D4061" s="280"/>
    </row>
    <row r="4062" spans="4:4">
      <c r="D4062" s="280"/>
    </row>
    <row r="4063" spans="4:4">
      <c r="D4063" s="280"/>
    </row>
    <row r="4064" spans="4:4">
      <c r="D4064" s="280"/>
    </row>
    <row r="4065" spans="4:4">
      <c r="D4065" s="280"/>
    </row>
    <row r="4066" spans="4:4">
      <c r="D4066" s="280"/>
    </row>
    <row r="4067" spans="4:4">
      <c r="D4067" s="280"/>
    </row>
    <row r="4068" spans="4:4">
      <c r="D4068" s="280"/>
    </row>
    <row r="4069" spans="4:4">
      <c r="D4069" s="280"/>
    </row>
    <row r="4070" spans="4:4">
      <c r="D4070" s="280"/>
    </row>
    <row r="4071" spans="4:4">
      <c r="D4071" s="280"/>
    </row>
    <row r="4072" spans="4:4">
      <c r="D4072" s="280"/>
    </row>
    <row r="4073" spans="4:4">
      <c r="D4073" s="280"/>
    </row>
    <row r="4074" spans="4:4">
      <c r="D4074" s="280"/>
    </row>
    <row r="4075" spans="4:4">
      <c r="D4075" s="280"/>
    </row>
    <row r="4076" spans="4:4">
      <c r="D4076" s="280"/>
    </row>
    <row r="4077" spans="4:4">
      <c r="D4077" s="280"/>
    </row>
    <row r="4078" spans="4:4">
      <c r="D4078" s="280"/>
    </row>
    <row r="4079" spans="4:4">
      <c r="D4079" s="280"/>
    </row>
    <row r="4080" spans="4:4">
      <c r="D4080" s="280"/>
    </row>
    <row r="4081" spans="4:4">
      <c r="D4081" s="280"/>
    </row>
    <row r="4082" spans="4:4">
      <c r="D4082" s="280"/>
    </row>
    <row r="4083" spans="4:4">
      <c r="D4083" s="280"/>
    </row>
    <row r="4084" spans="4:4">
      <c r="D4084" s="280"/>
    </row>
    <row r="4085" spans="4:4">
      <c r="D4085" s="280"/>
    </row>
    <row r="4086" spans="4:4">
      <c r="D4086" s="280"/>
    </row>
    <row r="4087" spans="4:4">
      <c r="D4087" s="280"/>
    </row>
    <row r="4088" spans="4:4">
      <c r="D4088" s="280"/>
    </row>
    <row r="4089" spans="4:4">
      <c r="D4089" s="280"/>
    </row>
    <row r="4090" spans="4:4">
      <c r="D4090" s="280"/>
    </row>
    <row r="4091" spans="4:4">
      <c r="D4091" s="280"/>
    </row>
    <row r="4092" spans="4:4">
      <c r="D4092" s="280"/>
    </row>
    <row r="4093" spans="4:4">
      <c r="D4093" s="280"/>
    </row>
    <row r="4094" spans="4:4">
      <c r="D4094" s="280"/>
    </row>
    <row r="4095" spans="4:4">
      <c r="D4095" s="280"/>
    </row>
    <row r="4096" spans="4:4">
      <c r="D4096" s="280"/>
    </row>
    <row r="4097" spans="4:4">
      <c r="D4097" s="280"/>
    </row>
    <row r="4098" spans="4:4">
      <c r="D4098" s="280"/>
    </row>
    <row r="4099" spans="4:4">
      <c r="D4099" s="280"/>
    </row>
    <row r="4100" spans="4:4">
      <c r="D4100" s="280"/>
    </row>
    <row r="4101" spans="4:4">
      <c r="D4101" s="280"/>
    </row>
    <row r="4102" spans="4:4">
      <c r="D4102" s="280"/>
    </row>
    <row r="4103" spans="4:4">
      <c r="D4103" s="280"/>
    </row>
    <row r="4104" spans="4:4">
      <c r="D4104" s="280"/>
    </row>
    <row r="4105" spans="4:4">
      <c r="D4105" s="280"/>
    </row>
    <row r="4106" spans="4:4">
      <c r="D4106" s="280"/>
    </row>
    <row r="4107" spans="4:4">
      <c r="D4107" s="280"/>
    </row>
    <row r="4108" spans="4:4">
      <c r="D4108" s="280"/>
    </row>
    <row r="4109" spans="4:4">
      <c r="D4109" s="280"/>
    </row>
    <row r="4110" spans="4:4">
      <c r="D4110" s="280"/>
    </row>
    <row r="4111" spans="4:4">
      <c r="D4111" s="280"/>
    </row>
    <row r="4112" spans="4:4">
      <c r="D4112" s="280"/>
    </row>
    <row r="4113" spans="4:4">
      <c r="D4113" s="280"/>
    </row>
    <row r="4114" spans="4:4">
      <c r="D4114" s="280"/>
    </row>
    <row r="4115" spans="4:4">
      <c r="D4115" s="280"/>
    </row>
    <row r="4116" spans="4:4">
      <c r="D4116" s="280"/>
    </row>
    <row r="4117" spans="4:4">
      <c r="D4117" s="280"/>
    </row>
    <row r="4118" spans="4:4">
      <c r="D4118" s="280"/>
    </row>
    <row r="4119" spans="4:4">
      <c r="D4119" s="280"/>
    </row>
    <row r="4120" spans="4:4">
      <c r="D4120" s="280"/>
    </row>
    <row r="4121" spans="4:4">
      <c r="D4121" s="280"/>
    </row>
    <row r="4122" spans="4:4">
      <c r="D4122" s="280"/>
    </row>
    <row r="4123" spans="4:4">
      <c r="D4123" s="280"/>
    </row>
    <row r="4124" spans="4:4">
      <c r="D4124" s="280"/>
    </row>
    <row r="4125" spans="4:4">
      <c r="D4125" s="280"/>
    </row>
    <row r="4126" spans="4:4">
      <c r="D4126" s="280"/>
    </row>
    <row r="4127" spans="4:4">
      <c r="D4127" s="280"/>
    </row>
    <row r="4128" spans="4:4">
      <c r="D4128" s="280"/>
    </row>
    <row r="4129" spans="4:4">
      <c r="D4129" s="280"/>
    </row>
    <row r="4130" spans="4:4">
      <c r="D4130" s="280"/>
    </row>
    <row r="4131" spans="4:4">
      <c r="D4131" s="280"/>
    </row>
    <row r="4132" spans="4:4">
      <c r="D4132" s="280"/>
    </row>
    <row r="4133" spans="4:4">
      <c r="D4133" s="280"/>
    </row>
    <row r="4134" spans="4:4">
      <c r="D4134" s="280"/>
    </row>
    <row r="4135" spans="4:4">
      <c r="D4135" s="280"/>
    </row>
    <row r="4136" spans="4:4">
      <c r="D4136" s="280"/>
    </row>
    <row r="4137" spans="4:4">
      <c r="D4137" s="280"/>
    </row>
    <row r="4138" spans="4:4">
      <c r="D4138" s="280"/>
    </row>
    <row r="4139" spans="4:4">
      <c r="D4139" s="280"/>
    </row>
    <row r="4140" spans="4:4">
      <c r="D4140" s="280"/>
    </row>
    <row r="4141" spans="4:4">
      <c r="D4141" s="280"/>
    </row>
    <row r="4142" spans="4:4">
      <c r="D4142" s="280"/>
    </row>
    <row r="4143" spans="4:4">
      <c r="D4143" s="280"/>
    </row>
    <row r="4144" spans="4:4">
      <c r="D4144" s="280"/>
    </row>
    <row r="4145" spans="4:4">
      <c r="D4145" s="280"/>
    </row>
    <row r="4146" spans="4:4">
      <c r="D4146" s="280"/>
    </row>
    <row r="4147" spans="4:4">
      <c r="D4147" s="280"/>
    </row>
    <row r="4148" spans="4:4">
      <c r="D4148" s="280"/>
    </row>
    <row r="4149" spans="4:4">
      <c r="D4149" s="280"/>
    </row>
    <row r="4150" spans="4:4">
      <c r="D4150" s="280"/>
    </row>
    <row r="4151" spans="4:4">
      <c r="D4151" s="280"/>
    </row>
    <row r="4152" spans="4:4">
      <c r="D4152" s="280"/>
    </row>
    <row r="4153" spans="4:4">
      <c r="D4153" s="280"/>
    </row>
    <row r="4154" spans="4:4">
      <c r="D4154" s="280"/>
    </row>
    <row r="4155" spans="4:4">
      <c r="D4155" s="280"/>
    </row>
    <row r="4156" spans="4:4">
      <c r="D4156" s="280"/>
    </row>
    <row r="4157" spans="4:4">
      <c r="D4157" s="280"/>
    </row>
    <row r="4158" spans="4:4">
      <c r="D4158" s="280"/>
    </row>
    <row r="4159" spans="4:4">
      <c r="D4159" s="280"/>
    </row>
    <row r="4160" spans="4:4">
      <c r="D4160" s="280"/>
    </row>
    <row r="4161" spans="4:4">
      <c r="D4161" s="280"/>
    </row>
    <row r="4162" spans="4:4">
      <c r="D4162" s="280"/>
    </row>
    <row r="4163" spans="4:4">
      <c r="D4163" s="280"/>
    </row>
    <row r="4164" spans="4:4">
      <c r="D4164" s="280"/>
    </row>
    <row r="4165" spans="4:4">
      <c r="D4165" s="280"/>
    </row>
    <row r="4166" spans="4:4">
      <c r="D4166" s="280"/>
    </row>
    <row r="4167" spans="4:4">
      <c r="D4167" s="280"/>
    </row>
    <row r="4168" spans="4:4">
      <c r="D4168" s="280"/>
    </row>
    <row r="4169" spans="4:4">
      <c r="D4169" s="280"/>
    </row>
    <row r="4170" spans="4:4">
      <c r="D4170" s="280"/>
    </row>
    <row r="4171" spans="4:4">
      <c r="D4171" s="280"/>
    </row>
    <row r="4172" spans="4:4">
      <c r="D4172" s="280"/>
    </row>
    <row r="4173" spans="4:4">
      <c r="D4173" s="280"/>
    </row>
    <row r="4174" spans="4:4">
      <c r="D4174" s="280"/>
    </row>
    <row r="4175" spans="4:4">
      <c r="D4175" s="280"/>
    </row>
    <row r="4176" spans="4:4">
      <c r="D4176" s="280"/>
    </row>
    <row r="4177" spans="4:4">
      <c r="D4177" s="280"/>
    </row>
    <row r="4178" spans="4:4">
      <c r="D4178" s="280"/>
    </row>
    <row r="4179" spans="4:4">
      <c r="D4179" s="280"/>
    </row>
    <row r="4180" spans="4:4">
      <c r="D4180" s="280"/>
    </row>
    <row r="4181" spans="4:4">
      <c r="D4181" s="280"/>
    </row>
    <row r="4182" spans="4:4">
      <c r="D4182" s="280"/>
    </row>
    <row r="4183" spans="4:4">
      <c r="D4183" s="280"/>
    </row>
    <row r="4184" spans="4:4">
      <c r="D4184" s="280"/>
    </row>
    <row r="4185" spans="4:4">
      <c r="D4185" s="280"/>
    </row>
    <row r="4186" spans="4:4">
      <c r="D4186" s="280"/>
    </row>
    <row r="4187" spans="4:4">
      <c r="D4187" s="280"/>
    </row>
    <row r="4188" spans="4:4">
      <c r="D4188" s="280"/>
    </row>
    <row r="4189" spans="4:4">
      <c r="D4189" s="280"/>
    </row>
    <row r="4190" spans="4:4">
      <c r="D4190" s="280"/>
    </row>
    <row r="4191" spans="4:4">
      <c r="D4191" s="280"/>
    </row>
    <row r="4192" spans="4:4">
      <c r="D4192" s="280"/>
    </row>
    <row r="4193" spans="4:4">
      <c r="D4193" s="280"/>
    </row>
    <row r="4194" spans="4:4">
      <c r="D4194" s="280"/>
    </row>
    <row r="4195" spans="4:4">
      <c r="D4195" s="280"/>
    </row>
    <row r="4196" spans="4:4">
      <c r="D4196" s="280"/>
    </row>
    <row r="4197" spans="4:4">
      <c r="D4197" s="280"/>
    </row>
    <row r="4198" spans="4:4">
      <c r="D4198" s="280"/>
    </row>
    <row r="4199" spans="4:4">
      <c r="D4199" s="280"/>
    </row>
    <row r="4200" spans="4:4">
      <c r="D4200" s="280"/>
    </row>
    <row r="4201" spans="4:4">
      <c r="D4201" s="280"/>
    </row>
    <row r="4202" spans="4:4">
      <c r="D4202" s="280"/>
    </row>
    <row r="4203" spans="4:4">
      <c r="D4203" s="280"/>
    </row>
    <row r="4204" spans="4:4">
      <c r="D4204" s="280"/>
    </row>
    <row r="4205" spans="4:4">
      <c r="D4205" s="280"/>
    </row>
    <row r="4206" spans="4:4">
      <c r="D4206" s="280"/>
    </row>
    <row r="4207" spans="4:4">
      <c r="D4207" s="280"/>
    </row>
    <row r="4208" spans="4:4">
      <c r="D4208" s="280"/>
    </row>
    <row r="4209" spans="4:4">
      <c r="D4209" s="280"/>
    </row>
    <row r="4210" spans="4:4">
      <c r="D4210" s="280"/>
    </row>
    <row r="4211" spans="4:4">
      <c r="D4211" s="280"/>
    </row>
    <row r="4212" spans="4:4">
      <c r="D4212" s="280"/>
    </row>
    <row r="4213" spans="4:4">
      <c r="D4213" s="280"/>
    </row>
    <row r="4214" spans="4:4">
      <c r="D4214" s="280"/>
    </row>
    <row r="4215" spans="4:4">
      <c r="D4215" s="280"/>
    </row>
    <row r="4216" spans="4:4">
      <c r="D4216" s="280"/>
    </row>
    <row r="4217" spans="4:4">
      <c r="D4217" s="280"/>
    </row>
    <row r="4218" spans="4:4">
      <c r="D4218" s="280"/>
    </row>
    <row r="4219" spans="4:4">
      <c r="D4219" s="280"/>
    </row>
    <row r="4220" spans="4:4">
      <c r="D4220" s="280"/>
    </row>
    <row r="4221" spans="4:4">
      <c r="D4221" s="280"/>
    </row>
    <row r="4222" spans="4:4">
      <c r="D4222" s="280"/>
    </row>
    <row r="4223" spans="4:4">
      <c r="D4223" s="280"/>
    </row>
    <row r="4224" spans="4:4">
      <c r="D4224" s="280"/>
    </row>
    <row r="4225" spans="4:4">
      <c r="D4225" s="280"/>
    </row>
    <row r="4226" spans="4:4">
      <c r="D4226" s="280"/>
    </row>
    <row r="4227" spans="4:4">
      <c r="D4227" s="280"/>
    </row>
    <row r="4228" spans="4:4">
      <c r="D4228" s="280"/>
    </row>
    <row r="4229" spans="4:4">
      <c r="D4229" s="280"/>
    </row>
    <row r="4230" spans="4:4">
      <c r="D4230" s="280"/>
    </row>
    <row r="4231" spans="4:4">
      <c r="D4231" s="280"/>
    </row>
    <row r="4232" spans="4:4">
      <c r="D4232" s="280"/>
    </row>
    <row r="4233" spans="4:4">
      <c r="D4233" s="280"/>
    </row>
    <row r="4234" spans="4:4">
      <c r="D4234" s="280"/>
    </row>
    <row r="4235" spans="4:4">
      <c r="D4235" s="280"/>
    </row>
    <row r="4236" spans="4:4">
      <c r="D4236" s="280"/>
    </row>
    <row r="4237" spans="4:4">
      <c r="D4237" s="280"/>
    </row>
    <row r="4238" spans="4:4">
      <c r="D4238" s="280"/>
    </row>
    <row r="4239" spans="4:4">
      <c r="D4239" s="280"/>
    </row>
    <row r="4240" spans="4:4">
      <c r="D4240" s="280"/>
    </row>
    <row r="4241" spans="4:4">
      <c r="D4241" s="280"/>
    </row>
    <row r="4242" spans="4:4">
      <c r="D4242" s="280"/>
    </row>
    <row r="4243" spans="4:4">
      <c r="D4243" s="280"/>
    </row>
    <row r="4244" spans="4:4">
      <c r="D4244" s="280"/>
    </row>
    <row r="4245" spans="4:4">
      <c r="D4245" s="280"/>
    </row>
    <row r="4246" spans="4:4">
      <c r="D4246" s="280"/>
    </row>
    <row r="4247" spans="4:4">
      <c r="D4247" s="280"/>
    </row>
    <row r="4248" spans="4:4">
      <c r="D4248" s="280"/>
    </row>
    <row r="4249" spans="4:4">
      <c r="D4249" s="280"/>
    </row>
    <row r="4250" spans="4:4">
      <c r="D4250" s="280"/>
    </row>
    <row r="4251" spans="4:4">
      <c r="D4251" s="280"/>
    </row>
    <row r="4252" spans="4:4">
      <c r="D4252" s="280"/>
    </row>
    <row r="4253" spans="4:4">
      <c r="D4253" s="280"/>
    </row>
    <row r="4254" spans="4:4">
      <c r="D4254" s="280"/>
    </row>
    <row r="4255" spans="4:4">
      <c r="D4255" s="280"/>
    </row>
    <row r="4256" spans="4:4">
      <c r="D4256" s="280"/>
    </row>
    <row r="4257" spans="4:4">
      <c r="D4257" s="280"/>
    </row>
    <row r="4258" spans="4:4">
      <c r="D4258" s="280"/>
    </row>
    <row r="4259" spans="4:4">
      <c r="D4259" s="280"/>
    </row>
    <row r="4260" spans="4:4">
      <c r="D4260" s="280"/>
    </row>
    <row r="4261" spans="4:4">
      <c r="D4261" s="280"/>
    </row>
    <row r="4262" spans="4:4">
      <c r="D4262" s="280"/>
    </row>
    <row r="4263" spans="4:4">
      <c r="D4263" s="280"/>
    </row>
    <row r="4264" spans="4:4">
      <c r="D4264" s="280"/>
    </row>
    <row r="4265" spans="4:4">
      <c r="D4265" s="280"/>
    </row>
    <row r="4266" spans="4:4">
      <c r="D4266" s="280"/>
    </row>
    <row r="4267" spans="4:4">
      <c r="D4267" s="280"/>
    </row>
    <row r="4268" spans="4:4">
      <c r="D4268" s="280"/>
    </row>
    <row r="4269" spans="4:4">
      <c r="D4269" s="280"/>
    </row>
    <row r="4270" spans="4:4">
      <c r="D4270" s="280"/>
    </row>
    <row r="4271" spans="4:4">
      <c r="D4271" s="280"/>
    </row>
    <row r="4272" spans="4:4">
      <c r="D4272" s="280"/>
    </row>
    <row r="4273" spans="4:4">
      <c r="D4273" s="280"/>
    </row>
    <row r="4274" spans="4:4">
      <c r="D4274" s="280"/>
    </row>
    <row r="4275" spans="4:4">
      <c r="D4275" s="280"/>
    </row>
    <row r="4276" spans="4:4">
      <c r="D4276" s="280"/>
    </row>
    <row r="4277" spans="4:4">
      <c r="D4277" s="280"/>
    </row>
    <row r="4278" spans="4:4">
      <c r="D4278" s="280"/>
    </row>
    <row r="4279" spans="4:4">
      <c r="D4279" s="280"/>
    </row>
    <row r="4280" spans="4:4">
      <c r="D4280" s="280"/>
    </row>
    <row r="4281" spans="4:4">
      <c r="D4281" s="280"/>
    </row>
    <row r="4282" spans="4:4">
      <c r="D4282" s="280"/>
    </row>
    <row r="4283" spans="4:4">
      <c r="D4283" s="280"/>
    </row>
    <row r="4284" spans="4:4">
      <c r="D4284" s="280"/>
    </row>
    <row r="4285" spans="4:4">
      <c r="D4285" s="280"/>
    </row>
    <row r="4286" spans="4:4">
      <c r="D4286" s="280"/>
    </row>
    <row r="4287" spans="4:4">
      <c r="D4287" s="280"/>
    </row>
    <row r="4288" spans="4:4">
      <c r="D4288" s="280"/>
    </row>
    <row r="4289" spans="4:4">
      <c r="D4289" s="280"/>
    </row>
    <row r="4290" spans="4:4">
      <c r="D4290" s="280"/>
    </row>
    <row r="4291" spans="4:4">
      <c r="D4291" s="280"/>
    </row>
    <row r="4292" spans="4:4">
      <c r="D4292" s="280"/>
    </row>
    <row r="4293" spans="4:4">
      <c r="D4293" s="280"/>
    </row>
    <row r="4294" spans="4:4">
      <c r="D4294" s="280"/>
    </row>
    <row r="4295" spans="4:4">
      <c r="D4295" s="280"/>
    </row>
    <row r="4296" spans="4:4">
      <c r="D4296" s="280"/>
    </row>
    <row r="4297" spans="4:4">
      <c r="D4297" s="280"/>
    </row>
    <row r="4298" spans="4:4">
      <c r="D4298" s="280"/>
    </row>
    <row r="4299" spans="4:4">
      <c r="D4299" s="280"/>
    </row>
    <row r="4300" spans="4:4">
      <c r="D4300" s="280"/>
    </row>
    <row r="4301" spans="4:4">
      <c r="D4301" s="280"/>
    </row>
    <row r="4302" spans="4:4">
      <c r="D4302" s="280"/>
    </row>
    <row r="4303" spans="4:4">
      <c r="D4303" s="280"/>
    </row>
    <row r="4304" spans="4:4">
      <c r="D4304" s="280"/>
    </row>
    <row r="4305" spans="4:4">
      <c r="D4305" s="280"/>
    </row>
    <row r="4306" spans="4:4">
      <c r="D4306" s="280"/>
    </row>
    <row r="4307" spans="4:4">
      <c r="D4307" s="280"/>
    </row>
    <row r="4308" spans="4:4">
      <c r="D4308" s="280"/>
    </row>
    <row r="4309" spans="4:4">
      <c r="D4309" s="280"/>
    </row>
    <row r="4310" spans="4:4">
      <c r="D4310" s="280"/>
    </row>
    <row r="4311" spans="4:4">
      <c r="D4311" s="280"/>
    </row>
    <row r="4312" spans="4:4">
      <c r="D4312" s="280"/>
    </row>
    <row r="4313" spans="4:4">
      <c r="D4313" s="280"/>
    </row>
    <row r="4314" spans="4:4">
      <c r="D4314" s="280"/>
    </row>
    <row r="4315" spans="4:4">
      <c r="D4315" s="280"/>
    </row>
    <row r="4316" spans="4:4">
      <c r="D4316" s="280"/>
    </row>
    <row r="4317" spans="4:4">
      <c r="D4317" s="280"/>
    </row>
    <row r="4318" spans="4:4">
      <c r="D4318" s="280"/>
    </row>
    <row r="4319" spans="4:4">
      <c r="D4319" s="280"/>
    </row>
    <row r="4320" spans="4:4">
      <c r="D4320" s="280"/>
    </row>
    <row r="4321" spans="4:4">
      <c r="D4321" s="280"/>
    </row>
    <row r="4322" spans="4:4">
      <c r="D4322" s="280"/>
    </row>
    <row r="4323" spans="4:4">
      <c r="D4323" s="280"/>
    </row>
    <row r="4324" spans="4:4">
      <c r="D4324" s="280"/>
    </row>
    <row r="4325" spans="4:4">
      <c r="D4325" s="280"/>
    </row>
    <row r="4326" spans="4:4">
      <c r="D4326" s="280"/>
    </row>
    <row r="4327" spans="4:4">
      <c r="D4327" s="280"/>
    </row>
    <row r="4328" spans="4:4">
      <c r="D4328" s="280"/>
    </row>
    <row r="4329" spans="4:4">
      <c r="D4329" s="280"/>
    </row>
    <row r="4330" spans="4:4">
      <c r="D4330" s="280"/>
    </row>
    <row r="4331" spans="4:4">
      <c r="D4331" s="280"/>
    </row>
    <row r="4332" spans="4:4">
      <c r="D4332" s="280"/>
    </row>
    <row r="4333" spans="4:4">
      <c r="D4333" s="280"/>
    </row>
    <row r="4334" spans="4:4">
      <c r="D4334" s="280"/>
    </row>
    <row r="4335" spans="4:4">
      <c r="D4335" s="280"/>
    </row>
    <row r="4336" spans="4:4">
      <c r="D4336" s="280"/>
    </row>
    <row r="4337" spans="4:4">
      <c r="D4337" s="280"/>
    </row>
    <row r="4338" spans="4:4">
      <c r="D4338" s="280"/>
    </row>
    <row r="4339" spans="4:4">
      <c r="D4339" s="280"/>
    </row>
    <row r="4340" spans="4:4">
      <c r="D4340" s="280"/>
    </row>
    <row r="4341" spans="4:4">
      <c r="D4341" s="280"/>
    </row>
    <row r="4342" spans="4:4">
      <c r="D4342" s="280"/>
    </row>
    <row r="4343" spans="4:4">
      <c r="D4343" s="280"/>
    </row>
    <row r="4344" spans="4:4">
      <c r="D4344" s="280"/>
    </row>
    <row r="4345" spans="4:4">
      <c r="D4345" s="280"/>
    </row>
    <row r="4346" spans="4:4">
      <c r="D4346" s="280"/>
    </row>
    <row r="4347" spans="4:4">
      <c r="D4347" s="280"/>
    </row>
    <row r="4348" spans="4:4">
      <c r="D4348" s="280"/>
    </row>
    <row r="4349" spans="4:4">
      <c r="D4349" s="280"/>
    </row>
    <row r="4350" spans="4:4">
      <c r="D4350" s="280"/>
    </row>
    <row r="4351" spans="4:4">
      <c r="D4351" s="280"/>
    </row>
    <row r="4352" spans="4:4">
      <c r="D4352" s="280"/>
    </row>
    <row r="4353" spans="4:4">
      <c r="D4353" s="280"/>
    </row>
    <row r="4354" spans="4:4">
      <c r="D4354" s="280"/>
    </row>
    <row r="4355" spans="4:4">
      <c r="D4355" s="280"/>
    </row>
    <row r="4356" spans="4:4">
      <c r="D4356" s="280"/>
    </row>
    <row r="4357" spans="4:4">
      <c r="D4357" s="280"/>
    </row>
    <row r="4358" spans="4:4">
      <c r="D4358" s="280"/>
    </row>
    <row r="4359" spans="4:4">
      <c r="D4359" s="280"/>
    </row>
    <row r="4360" spans="4:4">
      <c r="D4360" s="280"/>
    </row>
    <row r="4361" spans="4:4">
      <c r="D4361" s="280"/>
    </row>
    <row r="4362" spans="4:4">
      <c r="D4362" s="280"/>
    </row>
    <row r="4363" spans="4:4">
      <c r="D4363" s="280"/>
    </row>
    <row r="4364" spans="4:4">
      <c r="D4364" s="280"/>
    </row>
    <row r="4365" spans="4:4">
      <c r="D4365" s="280"/>
    </row>
    <row r="4366" spans="4:4">
      <c r="D4366" s="280"/>
    </row>
    <row r="4367" spans="4:4">
      <c r="D4367" s="280"/>
    </row>
    <row r="4368" spans="4:4">
      <c r="D4368" s="280"/>
    </row>
    <row r="4369" spans="4:4">
      <c r="D4369" s="280"/>
    </row>
    <row r="4370" spans="4:4">
      <c r="D4370" s="280"/>
    </row>
    <row r="4371" spans="4:4">
      <c r="D4371" s="280"/>
    </row>
    <row r="4372" spans="4:4">
      <c r="D4372" s="280"/>
    </row>
    <row r="4373" spans="4:4">
      <c r="D4373" s="280"/>
    </row>
    <row r="4374" spans="4:4">
      <c r="D4374" s="280"/>
    </row>
    <row r="4375" spans="4:4">
      <c r="D4375" s="280"/>
    </row>
    <row r="4376" spans="4:4">
      <c r="D4376" s="280"/>
    </row>
    <row r="4377" spans="4:4">
      <c r="D4377" s="280"/>
    </row>
    <row r="4378" spans="4:4">
      <c r="D4378" s="280"/>
    </row>
    <row r="4379" spans="4:4">
      <c r="D4379" s="280"/>
    </row>
    <row r="4380" spans="4:4">
      <c r="D4380" s="280"/>
    </row>
    <row r="4381" spans="4:4">
      <c r="D4381" s="280"/>
    </row>
    <row r="4382" spans="4:4">
      <c r="D4382" s="280"/>
    </row>
    <row r="4383" spans="4:4">
      <c r="D4383" s="280"/>
    </row>
    <row r="4384" spans="4:4">
      <c r="D4384" s="280"/>
    </row>
    <row r="4385" spans="4:4">
      <c r="D4385" s="280"/>
    </row>
    <row r="4386" spans="4:4">
      <c r="D4386" s="280"/>
    </row>
    <row r="4387" spans="4:4">
      <c r="D4387" s="280"/>
    </row>
    <row r="4388" spans="4:4">
      <c r="D4388" s="280"/>
    </row>
    <row r="4389" spans="4:4">
      <c r="D4389" s="280"/>
    </row>
    <row r="4390" spans="4:4">
      <c r="D4390" s="280"/>
    </row>
    <row r="4391" spans="4:4">
      <c r="D4391" s="280"/>
    </row>
    <row r="4392" spans="4:4">
      <c r="D4392" s="280"/>
    </row>
    <row r="4393" spans="4:4">
      <c r="D4393" s="280"/>
    </row>
    <row r="4394" spans="4:4">
      <c r="D4394" s="280"/>
    </row>
    <row r="4395" spans="4:4">
      <c r="D4395" s="280"/>
    </row>
    <row r="4396" spans="4:4">
      <c r="D4396" s="280"/>
    </row>
    <row r="4397" spans="4:4">
      <c r="D4397" s="280"/>
    </row>
    <row r="4398" spans="4:4">
      <c r="D4398" s="280"/>
    </row>
    <row r="4399" spans="4:4">
      <c r="D4399" s="280"/>
    </row>
    <row r="4400" spans="4:4">
      <c r="D4400" s="280"/>
    </row>
    <row r="4401" spans="4:4">
      <c r="D4401" s="280"/>
    </row>
    <row r="4402" spans="4:4">
      <c r="D4402" s="280"/>
    </row>
    <row r="4403" spans="4:4">
      <c r="D4403" s="280"/>
    </row>
    <row r="4404" spans="4:4">
      <c r="D4404" s="280"/>
    </row>
    <row r="4405" spans="4:4">
      <c r="D4405" s="280"/>
    </row>
    <row r="4406" spans="4:4">
      <c r="D4406" s="280"/>
    </row>
    <row r="4407" spans="4:4">
      <c r="D4407" s="280"/>
    </row>
    <row r="4408" spans="4:4">
      <c r="D4408" s="280"/>
    </row>
    <row r="4409" spans="4:4">
      <c r="D4409" s="280"/>
    </row>
    <row r="4410" spans="4:4">
      <c r="D4410" s="280"/>
    </row>
    <row r="4411" spans="4:4">
      <c r="D4411" s="280"/>
    </row>
    <row r="4412" spans="4:4">
      <c r="D4412" s="280"/>
    </row>
    <row r="4413" spans="4:4">
      <c r="D4413" s="280"/>
    </row>
    <row r="4414" spans="4:4">
      <c r="D4414" s="280"/>
    </row>
    <row r="4415" spans="4:4">
      <c r="D4415" s="280"/>
    </row>
    <row r="4416" spans="4:4">
      <c r="D4416" s="280"/>
    </row>
    <row r="4417" spans="4:4">
      <c r="D4417" s="280"/>
    </row>
    <row r="4418" spans="4:4">
      <c r="D4418" s="280"/>
    </row>
    <row r="4419" spans="4:4">
      <c r="D4419" s="280"/>
    </row>
    <row r="4420" spans="4:4">
      <c r="D4420" s="280"/>
    </row>
    <row r="4421" spans="4:4">
      <c r="D4421" s="280"/>
    </row>
    <row r="4422" spans="4:4">
      <c r="D4422" s="280"/>
    </row>
    <row r="4423" spans="4:4">
      <c r="D4423" s="280"/>
    </row>
    <row r="4424" spans="4:4">
      <c r="D4424" s="280"/>
    </row>
    <row r="4425" spans="4:4">
      <c r="D4425" s="280"/>
    </row>
    <row r="4426" spans="4:4">
      <c r="D4426" s="280"/>
    </row>
    <row r="4427" spans="4:4">
      <c r="D4427" s="280"/>
    </row>
    <row r="4428" spans="4:4">
      <c r="D4428" s="280"/>
    </row>
    <row r="4429" spans="4:4">
      <c r="D4429" s="280"/>
    </row>
    <row r="4430" spans="4:4">
      <c r="D4430" s="280"/>
    </row>
    <row r="4431" spans="4:4">
      <c r="D4431" s="280"/>
    </row>
    <row r="4432" spans="4:4">
      <c r="D4432" s="280"/>
    </row>
    <row r="4433" spans="4:4">
      <c r="D4433" s="280"/>
    </row>
    <row r="4434" spans="4:4">
      <c r="D4434" s="280"/>
    </row>
    <row r="4435" spans="4:4">
      <c r="D4435" s="280"/>
    </row>
    <row r="4436" spans="4:4">
      <c r="D4436" s="280"/>
    </row>
    <row r="4437" spans="4:4">
      <c r="D4437" s="280"/>
    </row>
    <row r="4438" spans="4:4">
      <c r="D4438" s="280"/>
    </row>
    <row r="4439" spans="4:4">
      <c r="D4439" s="280"/>
    </row>
    <row r="4440" spans="4:4">
      <c r="D4440" s="280"/>
    </row>
    <row r="4441" spans="4:4">
      <c r="D4441" s="280"/>
    </row>
    <row r="4442" spans="4:4">
      <c r="D4442" s="280"/>
    </row>
    <row r="4443" spans="4:4">
      <c r="D4443" s="280"/>
    </row>
    <row r="4444" spans="4:4">
      <c r="D4444" s="280"/>
    </row>
    <row r="4445" spans="4:4">
      <c r="D4445" s="280"/>
    </row>
    <row r="4446" spans="4:4">
      <c r="D4446" s="280"/>
    </row>
    <row r="4447" spans="4:4">
      <c r="D4447" s="280"/>
    </row>
    <row r="4448" spans="4:4">
      <c r="D4448" s="280"/>
    </row>
    <row r="4449" spans="4:4">
      <c r="D4449" s="280"/>
    </row>
    <row r="4450" spans="4:4">
      <c r="D4450" s="280"/>
    </row>
    <row r="4451" spans="4:4">
      <c r="D4451" s="280"/>
    </row>
    <row r="4452" spans="4:4">
      <c r="D4452" s="280"/>
    </row>
    <row r="4453" spans="4:4">
      <c r="D4453" s="280"/>
    </row>
    <row r="4454" spans="4:4">
      <c r="D4454" s="280"/>
    </row>
    <row r="4455" spans="4:4">
      <c r="D4455" s="280"/>
    </row>
    <row r="4456" spans="4:4">
      <c r="D4456" s="280"/>
    </row>
    <row r="4457" spans="4:4">
      <c r="D4457" s="280"/>
    </row>
    <row r="4458" spans="4:4">
      <c r="D4458" s="280"/>
    </row>
    <row r="4459" spans="4:4">
      <c r="D4459" s="280"/>
    </row>
    <row r="4460" spans="4:4">
      <c r="D4460" s="280"/>
    </row>
    <row r="4461" spans="4:4">
      <c r="D4461" s="280"/>
    </row>
    <row r="4462" spans="4:4">
      <c r="D4462" s="280"/>
    </row>
    <row r="4463" spans="4:4">
      <c r="D4463" s="280"/>
    </row>
    <row r="4464" spans="4:4">
      <c r="D4464" s="280"/>
    </row>
    <row r="4465" spans="4:4">
      <c r="D4465" s="280"/>
    </row>
    <row r="4466" spans="4:4">
      <c r="D4466" s="280"/>
    </row>
    <row r="4467" spans="4:4">
      <c r="D4467" s="280"/>
    </row>
    <row r="4468" spans="4:4">
      <c r="D4468" s="280"/>
    </row>
    <row r="4469" spans="4:4">
      <c r="D4469" s="280"/>
    </row>
    <row r="4470" spans="4:4">
      <c r="D4470" s="280"/>
    </row>
    <row r="4471" spans="4:4">
      <c r="D4471" s="280"/>
    </row>
    <row r="4472" spans="4:4">
      <c r="D4472" s="280"/>
    </row>
    <row r="4473" spans="4:4">
      <c r="D4473" s="280"/>
    </row>
    <row r="4474" spans="4:4">
      <c r="D4474" s="280"/>
    </row>
    <row r="4475" spans="4:4">
      <c r="D4475" s="280"/>
    </row>
    <row r="4476" spans="4:4">
      <c r="D4476" s="280"/>
    </row>
    <row r="4477" spans="4:4">
      <c r="D4477" s="280"/>
    </row>
    <row r="4478" spans="4:4">
      <c r="D4478" s="280"/>
    </row>
    <row r="4479" spans="4:4">
      <c r="D4479" s="280"/>
    </row>
    <row r="4480" spans="4:4">
      <c r="D4480" s="280"/>
    </row>
    <row r="4481" spans="4:4">
      <c r="D4481" s="280"/>
    </row>
    <row r="4482" spans="4:4">
      <c r="D4482" s="280"/>
    </row>
    <row r="4483" spans="4:4">
      <c r="D4483" s="280"/>
    </row>
    <row r="4484" spans="4:4">
      <c r="D4484" s="280"/>
    </row>
    <row r="4485" spans="4:4">
      <c r="D4485" s="280"/>
    </row>
    <row r="4486" spans="4:4">
      <c r="D4486" s="280"/>
    </row>
    <row r="4487" spans="4:4">
      <c r="D4487" s="280"/>
    </row>
    <row r="4488" spans="4:4">
      <c r="D4488" s="280"/>
    </row>
    <row r="4489" spans="4:4">
      <c r="D4489" s="280"/>
    </row>
    <row r="4490" spans="4:4">
      <c r="D4490" s="280"/>
    </row>
    <row r="4491" spans="4:4">
      <c r="D4491" s="280"/>
    </row>
    <row r="4492" spans="4:4">
      <c r="D4492" s="280"/>
    </row>
    <row r="4493" spans="4:4">
      <c r="D4493" s="280"/>
    </row>
    <row r="4494" spans="4:4">
      <c r="D4494" s="280"/>
    </row>
    <row r="4495" spans="4:4">
      <c r="D4495" s="280"/>
    </row>
    <row r="4496" spans="4:4">
      <c r="D4496" s="280"/>
    </row>
    <row r="4497" spans="4:4">
      <c r="D4497" s="280"/>
    </row>
    <row r="4498" spans="4:4">
      <c r="D4498" s="280"/>
    </row>
    <row r="4499" spans="4:4">
      <c r="D4499" s="280"/>
    </row>
    <row r="4500" spans="4:4">
      <c r="D4500" s="280"/>
    </row>
    <row r="4501" spans="4:4">
      <c r="D4501" s="280"/>
    </row>
    <row r="4502" spans="4:4">
      <c r="D4502" s="280"/>
    </row>
    <row r="4503" spans="4:4">
      <c r="D4503" s="280"/>
    </row>
    <row r="4504" spans="4:4">
      <c r="D4504" s="280"/>
    </row>
    <row r="4505" spans="4:4">
      <c r="D4505" s="280"/>
    </row>
    <row r="4506" spans="4:4">
      <c r="D4506" s="280"/>
    </row>
    <row r="4507" spans="4:4">
      <c r="D4507" s="280"/>
    </row>
    <row r="4508" spans="4:4">
      <c r="D4508" s="280"/>
    </row>
    <row r="4509" spans="4:4">
      <c r="D4509" s="280"/>
    </row>
    <row r="4510" spans="4:4">
      <c r="D4510" s="280"/>
    </row>
    <row r="4511" spans="4:4">
      <c r="D4511" s="280"/>
    </row>
    <row r="4512" spans="4:4">
      <c r="D4512" s="280"/>
    </row>
    <row r="4513" spans="4:4">
      <c r="D4513" s="280"/>
    </row>
    <row r="4514" spans="4:4">
      <c r="D4514" s="280"/>
    </row>
    <row r="4515" spans="4:4">
      <c r="D4515" s="280"/>
    </row>
    <row r="4516" spans="4:4">
      <c r="D4516" s="280"/>
    </row>
    <row r="4517" spans="4:4">
      <c r="D4517" s="280"/>
    </row>
    <row r="4518" spans="4:4">
      <c r="D4518" s="280"/>
    </row>
    <row r="4519" spans="4:4">
      <c r="D4519" s="280"/>
    </row>
    <row r="4520" spans="4:4">
      <c r="D4520" s="280"/>
    </row>
    <row r="4521" spans="4:4">
      <c r="D4521" s="280"/>
    </row>
    <row r="4522" spans="4:4">
      <c r="D4522" s="280"/>
    </row>
    <row r="4523" spans="4:4">
      <c r="D4523" s="280"/>
    </row>
    <row r="4524" spans="4:4">
      <c r="D4524" s="280"/>
    </row>
    <row r="4525" spans="4:4">
      <c r="D4525" s="280"/>
    </row>
    <row r="4526" spans="4:4">
      <c r="D4526" s="280"/>
    </row>
    <row r="4527" spans="4:4">
      <c r="D4527" s="280"/>
    </row>
    <row r="4528" spans="4:4">
      <c r="D4528" s="280"/>
    </row>
    <row r="4529" spans="4:4">
      <c r="D4529" s="280"/>
    </row>
    <row r="4530" spans="4:4">
      <c r="D4530" s="280"/>
    </row>
    <row r="4531" spans="4:4">
      <c r="D4531" s="280"/>
    </row>
    <row r="4532" spans="4:4">
      <c r="D4532" s="280"/>
    </row>
    <row r="4533" spans="4:4">
      <c r="D4533" s="280"/>
    </row>
    <row r="4534" spans="4:4">
      <c r="D4534" s="280"/>
    </row>
    <row r="4535" spans="4:4">
      <c r="D4535" s="280"/>
    </row>
    <row r="4536" spans="4:4">
      <c r="D4536" s="280"/>
    </row>
    <row r="4537" spans="4:4">
      <c r="D4537" s="280"/>
    </row>
    <row r="4538" spans="4:4">
      <c r="D4538" s="280"/>
    </row>
    <row r="4539" spans="4:4">
      <c r="D4539" s="280"/>
    </row>
    <row r="4540" spans="4:4">
      <c r="D4540" s="280"/>
    </row>
    <row r="4541" spans="4:4">
      <c r="D4541" s="280"/>
    </row>
    <row r="4542" spans="4:4">
      <c r="D4542" s="280"/>
    </row>
    <row r="4543" spans="4:4">
      <c r="D4543" s="280"/>
    </row>
    <row r="4544" spans="4:4">
      <c r="D4544" s="280"/>
    </row>
    <row r="4545" spans="4:4">
      <c r="D4545" s="280"/>
    </row>
    <row r="4546" spans="4:4">
      <c r="D4546" s="280"/>
    </row>
    <row r="4547" spans="4:4">
      <c r="D4547" s="280"/>
    </row>
    <row r="4548" spans="4:4">
      <c r="D4548" s="280"/>
    </row>
    <row r="4549" spans="4:4">
      <c r="D4549" s="280"/>
    </row>
    <row r="4550" spans="4:4">
      <c r="D4550" s="280"/>
    </row>
    <row r="4551" spans="4:4">
      <c r="D4551" s="280"/>
    </row>
    <row r="4552" spans="4:4">
      <c r="D4552" s="280"/>
    </row>
    <row r="4553" spans="4:4">
      <c r="D4553" s="280"/>
    </row>
    <row r="4554" spans="4:4">
      <c r="D4554" s="280"/>
    </row>
    <row r="4555" spans="4:4">
      <c r="D4555" s="280"/>
    </row>
    <row r="4556" spans="4:4">
      <c r="D4556" s="280"/>
    </row>
    <row r="4557" spans="4:4">
      <c r="D4557" s="280"/>
    </row>
    <row r="4558" spans="4:4">
      <c r="D4558" s="280"/>
    </row>
    <row r="4559" spans="4:4">
      <c r="D4559" s="280"/>
    </row>
    <row r="4560" spans="4:4">
      <c r="D4560" s="280"/>
    </row>
    <row r="4561" spans="4:4">
      <c r="D4561" s="280"/>
    </row>
    <row r="4562" spans="4:4">
      <c r="D4562" s="280"/>
    </row>
    <row r="4563" spans="4:4">
      <c r="D4563" s="280"/>
    </row>
    <row r="4564" spans="4:4">
      <c r="D4564" s="280"/>
    </row>
    <row r="4565" spans="4:4">
      <c r="D4565" s="280"/>
    </row>
    <row r="4566" spans="4:4">
      <c r="D4566" s="280"/>
    </row>
    <row r="4567" spans="4:4">
      <c r="D4567" s="280"/>
    </row>
    <row r="4568" spans="4:4">
      <c r="D4568" s="280"/>
    </row>
    <row r="4569" spans="4:4">
      <c r="D4569" s="280"/>
    </row>
    <row r="4570" spans="4:4">
      <c r="D4570" s="280"/>
    </row>
    <row r="4571" spans="4:4">
      <c r="D4571" s="280"/>
    </row>
    <row r="4572" spans="4:4">
      <c r="D4572" s="280"/>
    </row>
    <row r="4573" spans="4:4">
      <c r="D4573" s="280"/>
    </row>
    <row r="4574" spans="4:4">
      <c r="D4574" s="280"/>
    </row>
    <row r="4575" spans="4:4">
      <c r="D4575" s="280"/>
    </row>
    <row r="4576" spans="4:4">
      <c r="D4576" s="280"/>
    </row>
    <row r="4577" spans="4:4">
      <c r="D4577" s="280"/>
    </row>
    <row r="4578" spans="4:4">
      <c r="D4578" s="280"/>
    </row>
    <row r="4579" spans="4:4">
      <c r="D4579" s="280"/>
    </row>
    <row r="4580" spans="4:4">
      <c r="D4580" s="280"/>
    </row>
    <row r="4581" spans="4:4">
      <c r="D4581" s="280"/>
    </row>
    <row r="4582" spans="4:4">
      <c r="D4582" s="280"/>
    </row>
    <row r="4583" spans="4:4">
      <c r="D4583" s="280"/>
    </row>
    <row r="4584" spans="4:4">
      <c r="D4584" s="280"/>
    </row>
    <row r="4585" spans="4:4">
      <c r="D4585" s="280"/>
    </row>
    <row r="4586" spans="4:4">
      <c r="D4586" s="280"/>
    </row>
    <row r="4587" spans="4:4">
      <c r="D4587" s="280"/>
    </row>
    <row r="4588" spans="4:4">
      <c r="D4588" s="280"/>
    </row>
    <row r="4589" spans="4:4">
      <c r="D4589" s="280"/>
    </row>
    <row r="4590" spans="4:4">
      <c r="D4590" s="280"/>
    </row>
    <row r="4591" spans="4:4">
      <c r="D4591" s="280"/>
    </row>
    <row r="4592" spans="4:4">
      <c r="D4592" s="280"/>
    </row>
    <row r="4593" spans="4:4">
      <c r="D4593" s="280"/>
    </row>
    <row r="4594" spans="4:4">
      <c r="D4594" s="280"/>
    </row>
    <row r="4595" spans="4:4">
      <c r="D4595" s="280"/>
    </row>
    <row r="4596" spans="4:4">
      <c r="D4596" s="280"/>
    </row>
    <row r="4597" spans="4:4">
      <c r="D4597" s="280"/>
    </row>
    <row r="4598" spans="4:4">
      <c r="D4598" s="280"/>
    </row>
    <row r="4599" spans="4:4">
      <c r="D4599" s="280"/>
    </row>
    <row r="4600" spans="4:4">
      <c r="D4600" s="280"/>
    </row>
    <row r="4601" spans="4:4">
      <c r="D4601" s="280"/>
    </row>
    <row r="4602" spans="4:4">
      <c r="D4602" s="280"/>
    </row>
    <row r="4603" spans="4:4">
      <c r="D4603" s="280"/>
    </row>
    <row r="4604" spans="4:4">
      <c r="D4604" s="280"/>
    </row>
    <row r="4605" spans="4:4">
      <c r="D4605" s="280"/>
    </row>
    <row r="4606" spans="4:4">
      <c r="D4606" s="280"/>
    </row>
    <row r="4607" spans="4:4">
      <c r="D4607" s="280"/>
    </row>
    <row r="4608" spans="4:4">
      <c r="D4608" s="280"/>
    </row>
    <row r="4609" spans="4:4">
      <c r="D4609" s="280"/>
    </row>
    <row r="4610" spans="4:4">
      <c r="D4610" s="280"/>
    </row>
    <row r="4611" spans="4:4">
      <c r="D4611" s="280"/>
    </row>
    <row r="4612" spans="4:4">
      <c r="D4612" s="280"/>
    </row>
    <row r="4613" spans="4:4">
      <c r="D4613" s="280"/>
    </row>
    <row r="4614" spans="4:4">
      <c r="D4614" s="280"/>
    </row>
    <row r="4615" spans="4:4">
      <c r="D4615" s="280"/>
    </row>
    <row r="4616" spans="4:4">
      <c r="D4616" s="280"/>
    </row>
    <row r="4617" spans="4:4">
      <c r="D4617" s="280"/>
    </row>
    <row r="4618" spans="4:4">
      <c r="D4618" s="280"/>
    </row>
    <row r="4619" spans="4:4">
      <c r="D4619" s="280"/>
    </row>
    <row r="4620" spans="4:4">
      <c r="D4620" s="280"/>
    </row>
    <row r="4621" spans="4:4">
      <c r="D4621" s="280"/>
    </row>
    <row r="4622" spans="4:4">
      <c r="D4622" s="280"/>
    </row>
    <row r="4623" spans="4:4">
      <c r="D4623" s="280"/>
    </row>
    <row r="4624" spans="4:4">
      <c r="D4624" s="280"/>
    </row>
    <row r="4625" spans="4:4">
      <c r="D4625" s="280"/>
    </row>
    <row r="4626" spans="4:4">
      <c r="D4626" s="280"/>
    </row>
    <row r="4627" spans="4:4">
      <c r="D4627" s="280"/>
    </row>
    <row r="4628" spans="4:4">
      <c r="D4628" s="280"/>
    </row>
    <row r="4629" spans="4:4">
      <c r="D4629" s="280"/>
    </row>
    <row r="4630" spans="4:4">
      <c r="D4630" s="280"/>
    </row>
    <row r="4631" spans="4:4">
      <c r="D4631" s="280"/>
    </row>
    <row r="4632" spans="4:4">
      <c r="D4632" s="280"/>
    </row>
    <row r="4633" spans="4:4">
      <c r="D4633" s="280"/>
    </row>
    <row r="4634" spans="4:4">
      <c r="D4634" s="280"/>
    </row>
    <row r="4635" spans="4:4">
      <c r="D4635" s="280"/>
    </row>
    <row r="4636" spans="4:4">
      <c r="D4636" s="280"/>
    </row>
    <row r="4637" spans="4:4">
      <c r="D4637" s="280"/>
    </row>
    <row r="4638" spans="4:4">
      <c r="D4638" s="280"/>
    </row>
    <row r="4639" spans="4:4">
      <c r="D4639" s="280"/>
    </row>
    <row r="4640" spans="4:4">
      <c r="D4640" s="280"/>
    </row>
    <row r="4641" spans="4:4">
      <c r="D4641" s="280"/>
    </row>
    <row r="4642" spans="4:4">
      <c r="D4642" s="280"/>
    </row>
    <row r="4643" spans="4:4">
      <c r="D4643" s="280"/>
    </row>
    <row r="4644" spans="4:4">
      <c r="D4644" s="280"/>
    </row>
    <row r="4645" spans="4:4">
      <c r="D4645" s="280"/>
    </row>
    <row r="4646" spans="4:4">
      <c r="D4646" s="280"/>
    </row>
    <row r="4647" spans="4:4">
      <c r="D4647" s="280"/>
    </row>
    <row r="4648" spans="4:4">
      <c r="D4648" s="280"/>
    </row>
    <row r="4649" spans="4:4">
      <c r="D4649" s="280"/>
    </row>
    <row r="4650" spans="4:4">
      <c r="D4650" s="280"/>
    </row>
    <row r="4651" spans="4:4">
      <c r="D4651" s="280"/>
    </row>
    <row r="4652" spans="4:4">
      <c r="D4652" s="280"/>
    </row>
    <row r="4653" spans="4:4">
      <c r="D4653" s="280"/>
    </row>
    <row r="4654" spans="4:4">
      <c r="D4654" s="280"/>
    </row>
    <row r="4655" spans="4:4">
      <c r="D4655" s="280"/>
    </row>
    <row r="4656" spans="4:4">
      <c r="D4656" s="280"/>
    </row>
    <row r="4657" spans="4:4">
      <c r="D4657" s="280"/>
    </row>
    <row r="4658" spans="4:4">
      <c r="D4658" s="280"/>
    </row>
    <row r="4659" spans="4:4">
      <c r="D4659" s="280"/>
    </row>
    <row r="4660" spans="4:4">
      <c r="D4660" s="280"/>
    </row>
    <row r="4661" spans="4:4">
      <c r="D4661" s="280"/>
    </row>
    <row r="4662" spans="4:4">
      <c r="D4662" s="280"/>
    </row>
    <row r="4663" spans="4:4">
      <c r="D4663" s="280"/>
    </row>
    <row r="4664" spans="4:4">
      <c r="D4664" s="280"/>
    </row>
    <row r="4665" spans="4:4">
      <c r="D4665" s="280"/>
    </row>
    <row r="4666" spans="4:4">
      <c r="D4666" s="280"/>
    </row>
    <row r="4667" spans="4:4">
      <c r="D4667" s="280"/>
    </row>
    <row r="4668" spans="4:4">
      <c r="D4668" s="280"/>
    </row>
    <row r="4669" spans="4:4">
      <c r="D4669" s="280"/>
    </row>
    <row r="4670" spans="4:4">
      <c r="D4670" s="280"/>
    </row>
    <row r="4671" spans="4:4">
      <c r="D4671" s="280"/>
    </row>
    <row r="4672" spans="4:4">
      <c r="D4672" s="280"/>
    </row>
    <row r="4673" spans="4:4">
      <c r="D4673" s="280"/>
    </row>
    <row r="4674" spans="4:4">
      <c r="D4674" s="280"/>
    </row>
    <row r="4675" spans="4:4">
      <c r="D4675" s="280"/>
    </row>
    <row r="4676" spans="4:4">
      <c r="D4676" s="280"/>
    </row>
    <row r="4677" spans="4:4">
      <c r="D4677" s="280"/>
    </row>
    <row r="4678" spans="4:4">
      <c r="D4678" s="280"/>
    </row>
    <row r="4679" spans="4:4">
      <c r="D4679" s="280"/>
    </row>
    <row r="4680" spans="4:4">
      <c r="D4680" s="280"/>
    </row>
    <row r="4681" spans="4:4">
      <c r="D4681" s="280"/>
    </row>
    <row r="4682" spans="4:4">
      <c r="D4682" s="280"/>
    </row>
    <row r="4683" spans="4:4">
      <c r="D4683" s="280"/>
    </row>
    <row r="4684" spans="4:4">
      <c r="D4684" s="280"/>
    </row>
    <row r="4685" spans="4:4">
      <c r="D4685" s="280"/>
    </row>
    <row r="4686" spans="4:4">
      <c r="D4686" s="280"/>
    </row>
    <row r="4687" spans="4:4">
      <c r="D4687" s="280"/>
    </row>
    <row r="4688" spans="4:4">
      <c r="D4688" s="280"/>
    </row>
    <row r="4689" spans="4:4">
      <c r="D4689" s="280"/>
    </row>
    <row r="4690" spans="4:4">
      <c r="D4690" s="280"/>
    </row>
    <row r="4691" spans="4:4">
      <c r="D4691" s="280"/>
    </row>
    <row r="4692" spans="4:4">
      <c r="D4692" s="280"/>
    </row>
    <row r="4693" spans="4:4">
      <c r="D4693" s="280"/>
    </row>
    <row r="4694" spans="4:4">
      <c r="D4694" s="280"/>
    </row>
    <row r="4695" spans="4:4">
      <c r="D4695" s="280"/>
    </row>
    <row r="4696" spans="4:4">
      <c r="D4696" s="280"/>
    </row>
    <row r="4697" spans="4:4">
      <c r="D4697" s="280"/>
    </row>
    <row r="4698" spans="4:4">
      <c r="D4698" s="280"/>
    </row>
    <row r="4699" spans="4:4">
      <c r="D4699" s="280"/>
    </row>
    <row r="4700" spans="4:4">
      <c r="D4700" s="280"/>
    </row>
    <row r="4701" spans="4:4">
      <c r="D4701" s="280"/>
    </row>
    <row r="4702" spans="4:4">
      <c r="D4702" s="280"/>
    </row>
    <row r="4703" spans="4:4">
      <c r="D4703" s="280"/>
    </row>
    <row r="4704" spans="4:4">
      <c r="D4704" s="280"/>
    </row>
    <row r="4705" spans="4:4">
      <c r="D4705" s="280"/>
    </row>
    <row r="4706" spans="4:4">
      <c r="D4706" s="280"/>
    </row>
    <row r="4707" spans="4:4">
      <c r="D4707" s="280"/>
    </row>
    <row r="4708" spans="4:4">
      <c r="D4708" s="280"/>
    </row>
    <row r="4709" spans="4:4">
      <c r="D4709" s="280"/>
    </row>
    <row r="4710" spans="4:4">
      <c r="D4710" s="280"/>
    </row>
    <row r="4711" spans="4:4">
      <c r="D4711" s="280"/>
    </row>
    <row r="4712" spans="4:4">
      <c r="D4712" s="280"/>
    </row>
    <row r="4713" spans="4:4">
      <c r="D4713" s="280"/>
    </row>
    <row r="4714" spans="4:4">
      <c r="D4714" s="280"/>
    </row>
    <row r="4715" spans="4:4">
      <c r="D4715" s="280"/>
    </row>
    <row r="4716" spans="4:4">
      <c r="D4716" s="280"/>
    </row>
    <row r="4717" spans="4:4">
      <c r="D4717" s="280"/>
    </row>
    <row r="4718" spans="4:4">
      <c r="D4718" s="280"/>
    </row>
    <row r="4719" spans="4:4">
      <c r="D4719" s="280"/>
    </row>
    <row r="4720" spans="4:4">
      <c r="D4720" s="280"/>
    </row>
    <row r="4721" spans="4:4">
      <c r="D4721" s="280"/>
    </row>
    <row r="4722" spans="4:4">
      <c r="D4722" s="280"/>
    </row>
    <row r="4723" spans="4:4">
      <c r="D4723" s="280"/>
    </row>
    <row r="4724" spans="4:4">
      <c r="D4724" s="280"/>
    </row>
    <row r="4725" spans="4:4">
      <c r="D4725" s="280"/>
    </row>
    <row r="4726" spans="4:4">
      <c r="D4726" s="280"/>
    </row>
    <row r="4727" spans="4:4">
      <c r="D4727" s="280"/>
    </row>
    <row r="4728" spans="4:4">
      <c r="D4728" s="280"/>
    </row>
    <row r="4729" spans="4:4">
      <c r="D4729" s="280"/>
    </row>
    <row r="4730" spans="4:4">
      <c r="D4730" s="280"/>
    </row>
    <row r="4731" spans="4:4">
      <c r="D4731" s="280"/>
    </row>
    <row r="4732" spans="4:4">
      <c r="D4732" s="280"/>
    </row>
    <row r="4733" spans="4:4">
      <c r="D4733" s="280"/>
    </row>
    <row r="4734" spans="4:4">
      <c r="D4734" s="280"/>
    </row>
    <row r="4735" spans="4:4">
      <c r="D4735" s="280"/>
    </row>
    <row r="4736" spans="4:4">
      <c r="D4736" s="280"/>
    </row>
    <row r="4737" spans="4:4">
      <c r="D4737" s="280"/>
    </row>
    <row r="4738" spans="4:4">
      <c r="D4738" s="280"/>
    </row>
    <row r="4739" spans="4:4">
      <c r="D4739" s="280"/>
    </row>
    <row r="4740" spans="4:4">
      <c r="D4740" s="280"/>
    </row>
    <row r="4741" spans="4:4">
      <c r="D4741" s="280"/>
    </row>
    <row r="4742" spans="4:4">
      <c r="D4742" s="280"/>
    </row>
    <row r="4743" spans="4:4">
      <c r="D4743" s="280"/>
    </row>
    <row r="4744" spans="4:4">
      <c r="D4744" s="280"/>
    </row>
    <row r="4745" spans="4:4">
      <c r="D4745" s="280"/>
    </row>
    <row r="4746" spans="4:4">
      <c r="D4746" s="280"/>
    </row>
    <row r="4747" spans="4:4">
      <c r="D4747" s="280"/>
    </row>
    <row r="4748" spans="4:4">
      <c r="D4748" s="280"/>
    </row>
    <row r="4749" spans="4:4">
      <c r="D4749" s="280"/>
    </row>
    <row r="4750" spans="4:4">
      <c r="D4750" s="280"/>
    </row>
    <row r="4751" spans="4:4">
      <c r="D4751" s="280"/>
    </row>
    <row r="4752" spans="4:4">
      <c r="D4752" s="280"/>
    </row>
    <row r="4753" spans="4:4">
      <c r="D4753" s="280"/>
    </row>
    <row r="4754" spans="4:4">
      <c r="D4754" s="280"/>
    </row>
    <row r="4755" spans="4:4">
      <c r="D4755" s="280"/>
    </row>
    <row r="4756" spans="4:4">
      <c r="D4756" s="280"/>
    </row>
    <row r="4757" spans="4:4">
      <c r="D4757" s="280"/>
    </row>
    <row r="4758" spans="4:4">
      <c r="D4758" s="280"/>
    </row>
    <row r="4759" spans="4:4">
      <c r="D4759" s="280"/>
    </row>
    <row r="4760" spans="4:4">
      <c r="D4760" s="280"/>
    </row>
    <row r="4761" spans="4:4">
      <c r="D4761" s="280"/>
    </row>
    <row r="4762" spans="4:4">
      <c r="D4762" s="280"/>
    </row>
    <row r="4763" spans="4:4">
      <c r="D4763" s="280"/>
    </row>
    <row r="4764" spans="4:4">
      <c r="D4764" s="280"/>
    </row>
    <row r="4765" spans="4:4">
      <c r="D4765" s="280"/>
    </row>
    <row r="4766" spans="4:4">
      <c r="D4766" s="280"/>
    </row>
    <row r="4767" spans="4:4">
      <c r="D4767" s="280"/>
    </row>
    <row r="4768" spans="4:4">
      <c r="D4768" s="280"/>
    </row>
    <row r="4769" spans="4:4">
      <c r="D4769" s="280"/>
    </row>
    <row r="4770" spans="4:4">
      <c r="D4770" s="280"/>
    </row>
    <row r="4771" spans="4:4">
      <c r="D4771" s="280"/>
    </row>
    <row r="4772" spans="4:4">
      <c r="D4772" s="280"/>
    </row>
    <row r="4773" spans="4:4">
      <c r="D4773" s="280"/>
    </row>
    <row r="4774" spans="4:4">
      <c r="D4774" s="280"/>
    </row>
    <row r="4775" spans="4:4">
      <c r="D4775" s="280"/>
    </row>
    <row r="4776" spans="4:4">
      <c r="D4776" s="280"/>
    </row>
    <row r="4777" spans="4:4">
      <c r="D4777" s="280"/>
    </row>
    <row r="4778" spans="4:4">
      <c r="D4778" s="280"/>
    </row>
    <row r="4779" spans="4:4">
      <c r="D4779" s="280"/>
    </row>
    <row r="4780" spans="4:4">
      <c r="D4780" s="280"/>
    </row>
    <row r="4781" spans="4:4">
      <c r="D4781" s="280"/>
    </row>
    <row r="4782" spans="4:4">
      <c r="D4782" s="280"/>
    </row>
    <row r="4783" spans="4:4">
      <c r="D4783" s="280"/>
    </row>
    <row r="4784" spans="4:4">
      <c r="D4784" s="280"/>
    </row>
    <row r="4785" spans="4:4">
      <c r="D4785" s="280"/>
    </row>
    <row r="4786" spans="4:4">
      <c r="D4786" s="280"/>
    </row>
    <row r="4787" spans="4:4">
      <c r="D4787" s="280"/>
    </row>
    <row r="4788" spans="4:4">
      <c r="D4788" s="280"/>
    </row>
    <row r="4789" spans="4:4">
      <c r="D4789" s="280"/>
    </row>
    <row r="4790" spans="4:4">
      <c r="D4790" s="280"/>
    </row>
    <row r="4791" spans="4:4">
      <c r="D4791" s="280"/>
    </row>
    <row r="4792" spans="4:4">
      <c r="D4792" s="280"/>
    </row>
    <row r="4793" spans="4:4">
      <c r="D4793" s="280"/>
    </row>
    <row r="4794" spans="4:4">
      <c r="D4794" s="280"/>
    </row>
    <row r="4795" spans="4:4">
      <c r="D4795" s="280"/>
    </row>
    <row r="4796" spans="4:4">
      <c r="D4796" s="280"/>
    </row>
    <row r="4797" spans="4:4">
      <c r="D4797" s="280"/>
    </row>
    <row r="4798" spans="4:4">
      <c r="D4798" s="280"/>
    </row>
    <row r="4799" spans="4:4">
      <c r="D4799" s="280"/>
    </row>
    <row r="4800" spans="4:4">
      <c r="D4800" s="280"/>
    </row>
    <row r="4801" spans="4:4">
      <c r="D4801" s="280"/>
    </row>
    <row r="4802" spans="4:4">
      <c r="D4802" s="280"/>
    </row>
    <row r="4803" spans="4:4">
      <c r="D4803" s="280"/>
    </row>
    <row r="4804" spans="4:4">
      <c r="D4804" s="280"/>
    </row>
    <row r="4805" spans="4:4">
      <c r="D4805" s="280"/>
    </row>
    <row r="4806" spans="4:4">
      <c r="D4806" s="280"/>
    </row>
    <row r="4807" spans="4:4">
      <c r="D4807" s="280"/>
    </row>
    <row r="4808" spans="4:4">
      <c r="D4808" s="280"/>
    </row>
    <row r="4809" spans="4:4">
      <c r="D4809" s="280"/>
    </row>
    <row r="4810" spans="4:4">
      <c r="D4810" s="280"/>
    </row>
    <row r="4811" spans="4:4">
      <c r="D4811" s="280"/>
    </row>
    <row r="4812" spans="4:4">
      <c r="D4812" s="280"/>
    </row>
    <row r="4813" spans="4:4">
      <c r="D4813" s="280"/>
    </row>
    <row r="4814" spans="4:4">
      <c r="D4814" s="280"/>
    </row>
    <row r="4815" spans="4:4">
      <c r="D4815" s="280"/>
    </row>
    <row r="4816" spans="4:4">
      <c r="D4816" s="280"/>
    </row>
    <row r="4817" spans="4:4">
      <c r="D4817" s="280"/>
    </row>
    <row r="4818" spans="4:4">
      <c r="D4818" s="280"/>
    </row>
    <row r="4819" spans="4:4">
      <c r="D4819" s="280"/>
    </row>
    <row r="4820" spans="4:4">
      <c r="D4820" s="280"/>
    </row>
    <row r="4821" spans="4:4">
      <c r="D4821" s="280"/>
    </row>
    <row r="4822" spans="4:4">
      <c r="D4822" s="280"/>
    </row>
    <row r="4823" spans="4:4">
      <c r="D4823" s="280"/>
    </row>
    <row r="4824" spans="4:4">
      <c r="D4824" s="280"/>
    </row>
    <row r="4825" spans="4:4">
      <c r="D4825" s="280"/>
    </row>
    <row r="4826" spans="4:4">
      <c r="D4826" s="280"/>
    </row>
    <row r="4827" spans="4:4">
      <c r="D4827" s="280"/>
    </row>
    <row r="4828" spans="4:4">
      <c r="D4828" s="280"/>
    </row>
    <row r="4829" spans="4:4">
      <c r="D4829" s="280"/>
    </row>
    <row r="4830" spans="4:4">
      <c r="D4830" s="280"/>
    </row>
    <row r="4831" spans="4:4">
      <c r="D4831" s="280"/>
    </row>
    <row r="4832" spans="4:4">
      <c r="D4832" s="280"/>
    </row>
    <row r="4833" spans="4:4">
      <c r="D4833" s="280"/>
    </row>
    <row r="4834" spans="4:4">
      <c r="D4834" s="280"/>
    </row>
    <row r="4835" spans="4:4">
      <c r="D4835" s="280"/>
    </row>
    <row r="4836" spans="4:4">
      <c r="D4836" s="280"/>
    </row>
    <row r="4837" spans="4:4">
      <c r="D4837" s="280"/>
    </row>
    <row r="4838" spans="4:4">
      <c r="D4838" s="280"/>
    </row>
    <row r="4839" spans="4:4">
      <c r="D4839" s="280"/>
    </row>
    <row r="4840" spans="4:4">
      <c r="D4840" s="280"/>
    </row>
    <row r="4841" spans="4:4">
      <c r="D4841" s="280"/>
    </row>
    <row r="4842" spans="4:4">
      <c r="D4842" s="280"/>
    </row>
    <row r="4843" spans="4:4">
      <c r="D4843" s="280"/>
    </row>
    <row r="4844" spans="4:4">
      <c r="D4844" s="280"/>
    </row>
    <row r="4845" spans="4:4">
      <c r="D4845" s="280"/>
    </row>
    <row r="4846" spans="4:4">
      <c r="D4846" s="280"/>
    </row>
    <row r="4847" spans="4:4">
      <c r="D4847" s="280"/>
    </row>
    <row r="4848" spans="4:4">
      <c r="D4848" s="280"/>
    </row>
    <row r="4849" spans="4:4">
      <c r="D4849" s="280"/>
    </row>
    <row r="4850" spans="4:4">
      <c r="D4850" s="280"/>
    </row>
    <row r="4851" spans="4:4">
      <c r="D4851" s="280"/>
    </row>
    <row r="4852" spans="4:4">
      <c r="D4852" s="280"/>
    </row>
    <row r="4853" spans="4:4">
      <c r="D4853" s="280"/>
    </row>
    <row r="4854" spans="4:4">
      <c r="D4854" s="280"/>
    </row>
    <row r="4855" spans="4:4">
      <c r="D4855" s="280"/>
    </row>
    <row r="4856" spans="4:4">
      <c r="D4856" s="280"/>
    </row>
    <row r="4857" spans="4:4">
      <c r="D4857" s="280"/>
    </row>
    <row r="4858" spans="4:4">
      <c r="D4858" s="280"/>
    </row>
    <row r="4859" spans="4:4">
      <c r="D4859" s="280"/>
    </row>
    <row r="4860" spans="4:4">
      <c r="D4860" s="280"/>
    </row>
    <row r="4861" spans="4:4">
      <c r="D4861" s="280"/>
    </row>
    <row r="4862" spans="4:4">
      <c r="D4862" s="280"/>
    </row>
    <row r="4863" spans="4:4">
      <c r="D4863" s="280"/>
    </row>
    <row r="4864" spans="4:4">
      <c r="D4864" s="280"/>
    </row>
    <row r="4865" spans="4:4">
      <c r="D4865" s="280"/>
    </row>
    <row r="4866" spans="4:4">
      <c r="D4866" s="280"/>
    </row>
    <row r="4867" spans="4:4">
      <c r="D4867" s="280"/>
    </row>
    <row r="4868" spans="4:4">
      <c r="D4868" s="280"/>
    </row>
    <row r="4869" spans="4:4">
      <c r="D4869" s="280"/>
    </row>
    <row r="4870" spans="4:4">
      <c r="D4870" s="280"/>
    </row>
    <row r="4871" spans="4:4">
      <c r="D4871" s="280"/>
    </row>
    <row r="4872" spans="4:4">
      <c r="D4872" s="280"/>
    </row>
    <row r="4873" spans="4:4">
      <c r="D4873" s="280"/>
    </row>
    <row r="4874" spans="4:4">
      <c r="D4874" s="280"/>
    </row>
    <row r="4875" spans="4:4">
      <c r="D4875" s="280"/>
    </row>
    <row r="4876" spans="4:4">
      <c r="D4876" s="280"/>
    </row>
    <row r="4877" spans="4:4">
      <c r="D4877" s="280"/>
    </row>
    <row r="4878" spans="4:4">
      <c r="D4878" s="280"/>
    </row>
    <row r="4879" spans="4:4">
      <c r="D4879" s="280"/>
    </row>
    <row r="4880" spans="4:4">
      <c r="D4880" s="280"/>
    </row>
    <row r="4881" spans="4:4">
      <c r="D4881" s="280"/>
    </row>
    <row r="4882" spans="4:4">
      <c r="D4882" s="280"/>
    </row>
    <row r="4883" spans="4:4">
      <c r="D4883" s="280"/>
    </row>
    <row r="4884" spans="4:4">
      <c r="D4884" s="280"/>
    </row>
    <row r="4885" spans="4:4">
      <c r="D4885" s="280"/>
    </row>
    <row r="4886" spans="4:4">
      <c r="D4886" s="280"/>
    </row>
    <row r="4887" spans="4:4">
      <c r="D4887" s="280"/>
    </row>
    <row r="4888" spans="4:4">
      <c r="D4888" s="280"/>
    </row>
    <row r="4889" spans="4:4">
      <c r="D4889" s="280"/>
    </row>
    <row r="4890" spans="4:4">
      <c r="D4890" s="280"/>
    </row>
    <row r="4891" spans="4:4">
      <c r="D4891" s="280"/>
    </row>
    <row r="4892" spans="4:4">
      <c r="D4892" s="280"/>
    </row>
    <row r="4893" spans="4:4">
      <c r="D4893" s="280"/>
    </row>
    <row r="4894" spans="4:4">
      <c r="D4894" s="280"/>
    </row>
    <row r="4895" spans="4:4">
      <c r="D4895" s="280"/>
    </row>
    <row r="4896" spans="4:4">
      <c r="D4896" s="280"/>
    </row>
    <row r="4897" spans="4:4">
      <c r="D4897" s="280"/>
    </row>
    <row r="4898" spans="4:4">
      <c r="D4898" s="280"/>
    </row>
    <row r="4899" spans="4:4">
      <c r="D4899" s="280"/>
    </row>
    <row r="4900" spans="4:4">
      <c r="D4900" s="280"/>
    </row>
    <row r="4901" spans="4:4">
      <c r="D4901" s="280"/>
    </row>
    <row r="4902" spans="4:4">
      <c r="D4902" s="280"/>
    </row>
    <row r="4903" spans="4:4">
      <c r="D4903" s="280"/>
    </row>
    <row r="4904" spans="4:4">
      <c r="D4904" s="280"/>
    </row>
    <row r="4905" spans="4:4">
      <c r="D4905" s="280"/>
    </row>
    <row r="4906" spans="4:4">
      <c r="D4906" s="280"/>
    </row>
    <row r="4907" spans="4:4">
      <c r="D4907" s="280"/>
    </row>
    <row r="4908" spans="4:4">
      <c r="D4908" s="280"/>
    </row>
    <row r="4909" spans="4:4">
      <c r="D4909" s="280"/>
    </row>
    <row r="4910" spans="4:4">
      <c r="D4910" s="280"/>
    </row>
    <row r="4911" spans="4:4">
      <c r="D4911" s="280"/>
    </row>
    <row r="4912" spans="4:4">
      <c r="D4912" s="280"/>
    </row>
    <row r="4913" spans="4:4">
      <c r="D4913" s="280"/>
    </row>
    <row r="4914" spans="4:4">
      <c r="D4914" s="280"/>
    </row>
    <row r="4915" spans="4:4">
      <c r="D4915" s="280"/>
    </row>
    <row r="4916" spans="4:4">
      <c r="D4916" s="280"/>
    </row>
    <row r="4917" spans="4:4">
      <c r="D4917" s="280"/>
    </row>
    <row r="4918" spans="4:4">
      <c r="D4918" s="280"/>
    </row>
    <row r="4919" spans="4:4">
      <c r="D4919" s="280"/>
    </row>
    <row r="4920" spans="4:4">
      <c r="D4920" s="280"/>
    </row>
    <row r="4921" spans="4:4">
      <c r="D4921" s="280"/>
    </row>
    <row r="4922" spans="4:4">
      <c r="D4922" s="280"/>
    </row>
    <row r="4923" spans="4:4">
      <c r="D4923" s="280"/>
    </row>
    <row r="4924" spans="4:4">
      <c r="D4924" s="280"/>
    </row>
    <row r="4925" spans="4:4">
      <c r="D4925" s="280"/>
    </row>
    <row r="4926" spans="4:4">
      <c r="D4926" s="280"/>
    </row>
    <row r="4927" spans="4:4">
      <c r="D4927" s="280"/>
    </row>
    <row r="4928" spans="4:4">
      <c r="D4928" s="280"/>
    </row>
    <row r="4929" spans="4:4">
      <c r="D4929" s="280"/>
    </row>
    <row r="4930" spans="4:4">
      <c r="D4930" s="280"/>
    </row>
    <row r="4931" spans="4:4">
      <c r="D4931" s="280"/>
    </row>
    <row r="4932" spans="4:4">
      <c r="D4932" s="280"/>
    </row>
    <row r="4933" spans="4:4">
      <c r="D4933" s="280"/>
    </row>
    <row r="4934" spans="4:4">
      <c r="D4934" s="280"/>
    </row>
    <row r="4935" spans="4:4">
      <c r="D4935" s="280"/>
    </row>
    <row r="4936" spans="4:4">
      <c r="D4936" s="280"/>
    </row>
    <row r="4937" spans="4:4">
      <c r="D4937" s="280"/>
    </row>
    <row r="4938" spans="4:4">
      <c r="D4938" s="280"/>
    </row>
    <row r="4939" spans="4:4">
      <c r="D4939" s="280"/>
    </row>
    <row r="4940" spans="4:4">
      <c r="D4940" s="280"/>
    </row>
    <row r="4941" spans="4:4">
      <c r="D4941" s="280"/>
    </row>
    <row r="4942" spans="4:4">
      <c r="D4942" s="280"/>
    </row>
    <row r="4943" spans="4:4">
      <c r="D4943" s="280"/>
    </row>
    <row r="4944" spans="4:4">
      <c r="D4944" s="280"/>
    </row>
    <row r="4945" spans="4:4">
      <c r="D4945" s="280"/>
    </row>
    <row r="4946" spans="4:4">
      <c r="D4946" s="280"/>
    </row>
    <row r="4947" spans="4:4">
      <c r="D4947" s="280"/>
    </row>
    <row r="4948" spans="4:4">
      <c r="D4948" s="280"/>
    </row>
    <row r="4949" spans="4:4">
      <c r="D4949" s="280"/>
    </row>
    <row r="4950" spans="4:4">
      <c r="D4950" s="280"/>
    </row>
    <row r="4951" spans="4:4">
      <c r="D4951" s="280"/>
    </row>
    <row r="4952" spans="4:4">
      <c r="D4952" s="280"/>
    </row>
    <row r="4953" spans="4:4">
      <c r="D4953" s="280"/>
    </row>
    <row r="4954" spans="4:4">
      <c r="D4954" s="280"/>
    </row>
    <row r="4955" spans="4:4">
      <c r="D4955" s="280"/>
    </row>
    <row r="4956" spans="4:4">
      <c r="D4956" s="280"/>
    </row>
    <row r="4957" spans="4:4">
      <c r="D4957" s="280"/>
    </row>
    <row r="4958" spans="4:4">
      <c r="D4958" s="280"/>
    </row>
    <row r="4959" spans="4:4">
      <c r="D4959" s="280"/>
    </row>
    <row r="4960" spans="4:4">
      <c r="D4960" s="280"/>
    </row>
    <row r="4961" spans="4:4">
      <c r="D4961" s="280"/>
    </row>
    <row r="4962" spans="4:4">
      <c r="D4962" s="280"/>
    </row>
    <row r="4963" spans="4:4">
      <c r="D4963" s="280"/>
    </row>
    <row r="4964" spans="4:4">
      <c r="D4964" s="280"/>
    </row>
    <row r="4965" spans="4:4">
      <c r="D4965" s="280"/>
    </row>
    <row r="4966" spans="4:4">
      <c r="D4966" s="280"/>
    </row>
    <row r="4967" spans="4:4">
      <c r="D4967" s="280"/>
    </row>
    <row r="4968" spans="4:4">
      <c r="D4968" s="280"/>
    </row>
    <row r="4969" spans="4:4">
      <c r="D4969" s="280"/>
    </row>
    <row r="4970" spans="4:4">
      <c r="D4970" s="280"/>
    </row>
    <row r="4971" spans="4:4">
      <c r="D4971" s="280"/>
    </row>
    <row r="4972" spans="4:4">
      <c r="D4972" s="280"/>
    </row>
    <row r="4973" spans="4:4">
      <c r="D4973" s="280"/>
    </row>
    <row r="4974" spans="4:4">
      <c r="D4974" s="280"/>
    </row>
    <row r="4975" spans="4:4">
      <c r="D4975" s="280"/>
    </row>
    <row r="4976" spans="4:4">
      <c r="D4976" s="280"/>
    </row>
    <row r="4977" spans="4:4">
      <c r="D4977" s="280"/>
    </row>
    <row r="4978" spans="4:4">
      <c r="D4978" s="280"/>
    </row>
    <row r="4979" spans="4:4">
      <c r="D4979" s="280"/>
    </row>
    <row r="4980" spans="4:4">
      <c r="D4980" s="280"/>
    </row>
    <row r="4981" spans="4:4">
      <c r="D4981" s="280"/>
    </row>
    <row r="4982" spans="4:4">
      <c r="D4982" s="280"/>
    </row>
    <row r="4983" spans="4:4">
      <c r="D4983" s="280"/>
    </row>
    <row r="4984" spans="4:4">
      <c r="D4984" s="280"/>
    </row>
    <row r="4985" spans="4:4">
      <c r="D4985" s="280"/>
    </row>
    <row r="4986" spans="4:4">
      <c r="D4986" s="280"/>
    </row>
  </sheetData>
  <sheetProtection password="CCE1" sheet="1" objects="1" scenarios="1"/>
  <protectedRanges>
    <protectedRange sqref="F11:F12 F14 F17 F20 F24 F28 F33 F37 F41 F45 F48 F50:F75" name="Oblast1"/>
  </protectedRanges>
  <mergeCells count="33">
    <mergeCell ref="B19:G19"/>
    <mergeCell ref="A1:G1"/>
    <mergeCell ref="C2:G2"/>
    <mergeCell ref="C3:G3"/>
    <mergeCell ref="C4:G4"/>
    <mergeCell ref="C7:G7"/>
    <mergeCell ref="B9:G9"/>
    <mergeCell ref="B10:G10"/>
    <mergeCell ref="B13:G13"/>
    <mergeCell ref="C15:G15"/>
    <mergeCell ref="B16:G16"/>
    <mergeCell ref="C18:G18"/>
    <mergeCell ref="B36:G36"/>
    <mergeCell ref="C21:G21"/>
    <mergeCell ref="B22:G22"/>
    <mergeCell ref="B23:G23"/>
    <mergeCell ref="C25:G25"/>
    <mergeCell ref="B26:G26"/>
    <mergeCell ref="B27:G27"/>
    <mergeCell ref="C29:G29"/>
    <mergeCell ref="B31:G31"/>
    <mergeCell ref="B32:G32"/>
    <mergeCell ref="C34:G34"/>
    <mergeCell ref="B35:G35"/>
    <mergeCell ref="B46:G46"/>
    <mergeCell ref="B47:G47"/>
    <mergeCell ref="C49:G49"/>
    <mergeCell ref="C38:G38"/>
    <mergeCell ref="B39:G39"/>
    <mergeCell ref="B40:G40"/>
    <mergeCell ref="C42:G42"/>
    <mergeCell ref="B43:G43"/>
    <mergeCell ref="B44:G44"/>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86</vt:i4>
      </vt:variant>
    </vt:vector>
  </HeadingPairs>
  <TitlesOfParts>
    <vt:vector size="112" baseType="lpstr">
      <vt:lpstr>Stavba</vt:lpstr>
      <vt:lpstr>VzorPolozky</vt:lpstr>
      <vt:lpstr>D.1.1 ARS</vt:lpstr>
      <vt:lpstr>D.1.4a ZTI</vt:lpstr>
      <vt:lpstr>D.1.4b UT</vt:lpstr>
      <vt:lpstr>D.1.4c VZT a CHL</vt:lpstr>
      <vt:lpstr>D.1.4d MAR</vt:lpstr>
      <vt:lpstr>D.1.4e EL</vt:lpstr>
      <vt:lpstr>D.1.4f SLP</vt:lpstr>
      <vt:lpstr>D.1.4.g PLYN</vt:lpstr>
      <vt:lpstr>SO 02</vt:lpstr>
      <vt:lpstr>SO 03</vt:lpstr>
      <vt:lpstr>SO 04</vt:lpstr>
      <vt:lpstr>IO 100</vt:lpstr>
      <vt:lpstr>IO 200</vt:lpstr>
      <vt:lpstr>IO 300</vt:lpstr>
      <vt:lpstr>IO 401</vt:lpstr>
      <vt:lpstr>IO 410</vt:lpstr>
      <vt:lpstr>IO 411</vt:lpstr>
      <vt:lpstr>IO 500</vt:lpstr>
      <vt:lpstr>IO 600</vt:lpstr>
      <vt:lpstr>IO 601</vt:lpstr>
      <vt:lpstr>IO 700</vt:lpstr>
      <vt:lpstr>IO 800.2</vt:lpstr>
      <vt:lpstr>PS 1000</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'D.1.4.g PLYN'!Názvy_tisku</vt:lpstr>
      <vt:lpstr>'D.1.4a ZTI'!Názvy_tisku</vt:lpstr>
      <vt:lpstr>'D.1.4b UT'!Názvy_tisku</vt:lpstr>
      <vt:lpstr>'D.1.4c VZT a CHL'!Názvy_tisku</vt:lpstr>
      <vt:lpstr>'D.1.4d MAR'!Názvy_tisku</vt:lpstr>
      <vt:lpstr>'D.1.4e EL'!Názvy_tisku</vt:lpstr>
      <vt:lpstr>'D.1.4f SLP'!Názvy_tisku</vt:lpstr>
      <vt:lpstr>'IO 100'!Názvy_tisku</vt:lpstr>
      <vt:lpstr>'IO 200'!Názvy_tisku</vt:lpstr>
      <vt:lpstr>'IO 300'!Názvy_tisku</vt:lpstr>
      <vt:lpstr>'IO 401'!Názvy_tisku</vt:lpstr>
      <vt:lpstr>'IO 410'!Názvy_tisku</vt:lpstr>
      <vt:lpstr>'IO 411'!Názvy_tisku</vt:lpstr>
      <vt:lpstr>'IO 500'!Názvy_tisku</vt:lpstr>
      <vt:lpstr>'IO 600'!Názvy_tisku</vt:lpstr>
      <vt:lpstr>'IO 601'!Názvy_tisku</vt:lpstr>
      <vt:lpstr>'IO 700'!Názvy_tisku</vt:lpstr>
      <vt:lpstr>'IO 800.2'!Názvy_tisku</vt:lpstr>
      <vt:lpstr>'PS 1000'!Názvy_tisku</vt:lpstr>
      <vt:lpstr>'SO 03'!Názvy_tisku</vt:lpstr>
      <vt:lpstr>'VN+ON'!Názvy_tisku</vt:lpstr>
      <vt:lpstr>oadresa</vt:lpstr>
      <vt:lpstr>Stavba!Objednatel</vt:lpstr>
      <vt:lpstr>Stavba!Objekt</vt:lpstr>
      <vt:lpstr>'D.1.1 ARS'!Oblast_tisku</vt:lpstr>
      <vt:lpstr>'D.1.4.g PLYN'!Oblast_tisku</vt:lpstr>
      <vt:lpstr>'D.1.4a ZTI'!Oblast_tisku</vt:lpstr>
      <vt:lpstr>'D.1.4b UT'!Oblast_tisku</vt:lpstr>
      <vt:lpstr>'D.1.4c VZT a CHL'!Oblast_tisku</vt:lpstr>
      <vt:lpstr>'D.1.4d MAR'!Oblast_tisku</vt:lpstr>
      <vt:lpstr>'D.1.4e EL'!Oblast_tisku</vt:lpstr>
      <vt:lpstr>'D.1.4f SLP'!Oblast_tisku</vt:lpstr>
      <vt:lpstr>'IO 300'!Oblast_tisku</vt:lpstr>
      <vt:lpstr>'IO 401'!Oblast_tisku</vt:lpstr>
      <vt:lpstr>'IO 410'!Oblast_tisku</vt:lpstr>
      <vt:lpstr>'IO 411'!Oblast_tisku</vt:lpstr>
      <vt:lpstr>'IO 500'!Oblast_tisku</vt:lpstr>
      <vt:lpstr>'IO 600'!Oblast_tisku</vt:lpstr>
      <vt:lpstr>'IO 601'!Oblast_tisku</vt:lpstr>
      <vt:lpstr>'IO 700'!Oblast_tisku</vt:lpstr>
      <vt:lpstr>'IO 800.2'!Oblast_tisku</vt:lpstr>
      <vt:lpstr>'PS 1000'!Oblast_tisku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cp:lastPrinted>2022-03-17T06:46:16Z</cp:lastPrinted>
  <dcterms:created xsi:type="dcterms:W3CDTF">2009-04-08T07:15:50Z</dcterms:created>
  <dcterms:modified xsi:type="dcterms:W3CDTF">2022-04-12T07:49:54Z</dcterms:modified>
</cp:coreProperties>
</file>