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a Palánová\Documents\Kristen\Nová složka\"/>
    </mc:Choice>
  </mc:AlternateContent>
  <xr:revisionPtr revIDLastSave="0" documentId="8_{525F7E79-253A-4E13-B66F-FD5B7A490A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11b 04.05.202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'SO11b 04.05.2022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'SO11b 04.05.2022 Pol'!$A$1:$X$56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4" i="1" l="1"/>
  <c r="I53" i="1"/>
  <c r="G42" i="1"/>
  <c r="F42" i="1"/>
  <c r="G41" i="1"/>
  <c r="F41" i="1"/>
  <c r="G39" i="1"/>
  <c r="F39" i="1"/>
  <c r="G55" i="12"/>
  <c r="BA47" i="12"/>
  <c r="BA15" i="12"/>
  <c r="BA10" i="12"/>
  <c r="G9" i="12"/>
  <c r="I9" i="12"/>
  <c r="K9" i="12"/>
  <c r="M9" i="12"/>
  <c r="O9" i="12"/>
  <c r="Q9" i="12"/>
  <c r="V9" i="12"/>
  <c r="G14" i="12"/>
  <c r="I14" i="12"/>
  <c r="K14" i="12"/>
  <c r="M14" i="12"/>
  <c r="O14" i="12"/>
  <c r="Q14" i="12"/>
  <c r="V14" i="12"/>
  <c r="G25" i="12"/>
  <c r="I25" i="12"/>
  <c r="K25" i="12"/>
  <c r="M25" i="12"/>
  <c r="O25" i="12"/>
  <c r="Q25" i="12"/>
  <c r="V25" i="12"/>
  <c r="G41" i="12"/>
  <c r="I41" i="12"/>
  <c r="K41" i="12"/>
  <c r="M41" i="12"/>
  <c r="O41" i="12"/>
  <c r="Q41" i="12"/>
  <c r="V41" i="12"/>
  <c r="G46" i="12"/>
  <c r="I46" i="12"/>
  <c r="K46" i="12"/>
  <c r="M46" i="12"/>
  <c r="O46" i="12"/>
  <c r="Q46" i="12"/>
  <c r="V46" i="12"/>
  <c r="G52" i="12"/>
  <c r="G51" i="12" s="1"/>
  <c r="I52" i="12"/>
  <c r="I51" i="12" s="1"/>
  <c r="K52" i="12"/>
  <c r="K51" i="12" s="1"/>
  <c r="M52" i="12"/>
  <c r="M51" i="12" s="1"/>
  <c r="O52" i="12"/>
  <c r="O51" i="12" s="1"/>
  <c r="Q52" i="12"/>
  <c r="Q51" i="12" s="1"/>
  <c r="V52" i="12"/>
  <c r="V51" i="12" s="1"/>
  <c r="AE55" i="12"/>
  <c r="AF55" i="12"/>
  <c r="I20" i="1"/>
  <c r="I19" i="1"/>
  <c r="I18" i="1"/>
  <c r="I17" i="1"/>
  <c r="I16" i="1"/>
  <c r="I55" i="1"/>
  <c r="J54" i="1"/>
  <c r="J53" i="1"/>
  <c r="J55" i="1" s="1"/>
  <c r="F43" i="1"/>
  <c r="G23" i="1" s="1"/>
  <c r="G43" i="1"/>
  <c r="G25" i="1" s="1"/>
  <c r="H43" i="1"/>
  <c r="I42" i="1"/>
  <c r="I41" i="1"/>
  <c r="I39" i="1"/>
  <c r="I43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A27" i="1" l="1"/>
  <c r="V8" i="12"/>
  <c r="Q8" i="12"/>
  <c r="O8" i="12"/>
  <c r="M8" i="12"/>
  <c r="K8" i="12"/>
  <c r="I8" i="12"/>
  <c r="G8" i="12"/>
  <c r="J42" i="1"/>
  <c r="J41" i="1"/>
  <c r="J39" i="1"/>
  <c r="J43" i="1" s="1"/>
  <c r="G28" i="1" l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D1110AC0-3B75-4152-839B-9C5ABF16A29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DDCB6AA-AD0D-4B41-BB1A-CB5BF2FF86B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<sst xmlns="http://schemas.openxmlformats.org/spreadsheetml/2006/main" count="258" uniqueCount="151">
  <si>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</si>
  <si>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</si>
  <si>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</si>
  <si>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</si>
  <si>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</si>
  <si>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</si>
  <si>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</si>
  <si>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</si>
  <si>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</si>
  <si>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</si>
  <si>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</si>
  <si>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</si>
  <si>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</si>
  <si>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</si>
  <si>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</si>
  <si>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</si>
  <si>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</si>
  <si>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</si>
  <si>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</si>
  <si>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</si>
  <si>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</si>
  <si>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</si>
  <si>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</si>
  <si>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</si>
  <si>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</si>
  <si>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</si>
  <si>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</si>
  <si>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</si>
  <si>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</si>
  <si>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</si>
  <si>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</si>
  <si>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</si>
  <si>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</si>
  <si>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</si>
  <si>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</si>
  <si>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</si>
  <si>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</si>
  <si>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</si>
  <si>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</si>
  <si>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</si>
  <si>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</si>
  <si>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</si>
  <si>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</si>
  <si>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04.05.2022</t>
  </si>
  <si>
    <t>Retenční nádrž</t>
  </si>
  <si>
    <t>SO11b</t>
  </si>
  <si>
    <t>Objekt:</t>
  </si>
  <si>
    <t>Rozpočet:</t>
  </si>
  <si>
    <t>2161</t>
  </si>
  <si>
    <t>Parkovací dům Akademické nám. Brno Veveří,Šumavská,Bulínova</t>
  </si>
  <si>
    <t>Stavba</t>
  </si>
  <si>
    <t>Stavební objekt</t>
  </si>
  <si>
    <t>Celkem za stavbu</t>
  </si>
  <si>
    <t>CZK</t>
  </si>
  <si>
    <t>#POPS</t>
  </si>
  <si>
    <t>Popis stavby: 2161 - Parkovací dům Akademické nám. Brno Veveří,Šumavská,Bulínova</t>
  </si>
  <si>
    <t>#POPO</t>
  </si>
  <si>
    <t>Popis objektu: SO11b - Retenční nádrž</t>
  </si>
  <si>
    <t>#POPR</t>
  </si>
  <si>
    <t>Popis rozpočtu: 04.05.2022 - Retenční nádrž</t>
  </si>
  <si>
    <t>Rekapitulace dílů</t>
  </si>
  <si>
    <t>Typ dílu</t>
  </si>
  <si>
    <t>38</t>
  </si>
  <si>
    <t>Kompletní konstrukce</t>
  </si>
  <si>
    <t>99</t>
  </si>
  <si>
    <t>Staveništní přesun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</si>
  <si>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</si>
  <si>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</si>
  <si>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</si>
  <si>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</si>
  <si>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</si>
  <si>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</si>
  <si>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</si>
  <si>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</si>
  <si>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</si>
  <si>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</si>
  <si>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</si>
  <si>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</si>
  <si>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</si>
  <si>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</si>
  <si>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</si>
  <si>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</si>
  <si>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</si>
  <si>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</si>
  <si>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</si>
  <si>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</si>
  <si>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</si>
  <si>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</si>
  <si>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</si>
  <si>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</si>
  <si>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</si>
  <si>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</si>
  <si>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</si>
  <si>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</si>
  <si>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</si>
  <si>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</si>
  <si>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380311531R00</t>
  </si>
  <si>
    <t>Kompletní konstrukce z betonu prostého třídy C 12/15, tloušťky konstrukce přes 80 do 150 mm</t>
  </si>
  <si>
    <t>m3</t>
  </si>
  <si>
    <t>801-5</t>
  </si>
  <si>
    <t>RTS 22/ I</t>
  </si>
  <si>
    <t>RTS 21/ I</t>
  </si>
  <si>
    <t>Práce</t>
  </si>
  <si>
    <t>POL1_</t>
  </si>
  <si>
    <t>čistíren odpadních vod (mimo budovy), nádrží, vodojemů, žlabů nebo kanálů, včetně pomocného pracovního lešení o výšce podlahy do 1900 mm a pro zatížení do 1,5 kPa,</t>
  </si>
  <si>
    <t>SPI</t>
  </si>
  <si>
    <t>podkladní beton : 10,10*18,50*0,10</t>
  </si>
  <si>
    <t>VV</t>
  </si>
  <si>
    <t>1,60*1,60*0,10</t>
  </si>
  <si>
    <t>SPU</t>
  </si>
  <si>
    <t>380326143RU1</t>
  </si>
  <si>
    <t>Kompletní konstrukce z betonu železového vodostavebního třídy C 30/37, vliv prostředí XC4, tloušťky konstrukce přes 300 mm</t>
  </si>
  <si>
    <t>retenční nádrž-dno : 18,30*9,90*0,40</t>
  </si>
  <si>
    <t>stěny : 2,40*(2,90+17,50+2,90)*0,40</t>
  </si>
  <si>
    <t>2,40*17,50*0,30</t>
  </si>
  <si>
    <t>2,40*(5,80+17,50+5,80)*0,40</t>
  </si>
  <si>
    <t>šachta stěny : 4,206*(1,20+1,80+1,20)*0,20</t>
  </si>
  <si>
    <t>strop : 18,30*9,90*0,40</t>
  </si>
  <si>
    <t>1,60*1,60*0,20</t>
  </si>
  <si>
    <t>odpočet poklopu : -0,9*0,60*0,20</t>
  </si>
  <si>
    <t>380356241R00</t>
  </si>
  <si>
    <t>Bednění kompletních konstrukcí neomítaných z betonu prostého nebo železového obyčejného vodostavebního, ploch rovinných, zřízení</t>
  </si>
  <si>
    <t>m2</t>
  </si>
  <si>
    <t>čistíren odpadních vod (mimo budovy), nádrží, vodojemů, žlabů nebo kanálů:</t>
  </si>
  <si>
    <t>- konstrukcí omítaných z betonu prostého nebo železového obyčejného i vodostavebního</t>
  </si>
  <si>
    <t>- konstrukcí neomítaných z betonu prostého nebo železového</t>
  </si>
  <si>
    <t>vnější : 4,0*(9,90+18,30+9,90+6,275+10,42)</t>
  </si>
  <si>
    <t>jímka-šachta : 4,80*(1,60+1,60+1,60)</t>
  </si>
  <si>
    <t>vnitřní : 3,20*(2,90+17,50)*2</t>
  </si>
  <si>
    <t>3,20*(5,90+17,50+5,90)</t>
  </si>
  <si>
    <t>jímka : 4*1,20*4,20</t>
  </si>
  <si>
    <t>strop : 17,50*2,90</t>
  </si>
  <si>
    <t>17,50*5,90</t>
  </si>
  <si>
    <t>1,20*1,20-0,9*0,60</t>
  </si>
  <si>
    <t>0,20*(0,90+0,60)</t>
  </si>
  <si>
    <t>lem vnitřních otvorů : 0,30*(0,80+1,0+0,80)*5</t>
  </si>
  <si>
    <t>pro kulaté poklopy ve stropě : 2*3,14*0,50*3*0,40</t>
  </si>
  <si>
    <t>380356242R00</t>
  </si>
  <si>
    <t>Bednění kompletních konstrukcí neomítaných z betonu prostého nebo železového obyčejného vodostavebního, ploch rovinných, odbednění</t>
  </si>
  <si>
    <t>380361007R00</t>
  </si>
  <si>
    <t>Výztuž kompletních konstrukcí z oceli z oceli 10 505</t>
  </si>
  <si>
    <t>t</t>
  </si>
  <si>
    <t>čistíren odpadních vod (mimo budovy), nádrží, vodojemů, žlabů nebo kanálů , včetně pomocného pracovního lešení o výšce podlahy do 1900 mm a pro zatížení do 1,5 kPa,</t>
  </si>
  <si>
    <t>dno a strop viz výkres 35A : 23,431</t>
  </si>
  <si>
    <t>výztuž stěn : 10,669</t>
  </si>
  <si>
    <t>998144471R00</t>
  </si>
  <si>
    <t>Přesun hmot, jímky a nádrže pozemní výšky do 25 m</t>
  </si>
  <si>
    <t>Přesun hmot</t>
  </si>
  <si>
    <t>POL7_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</si>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</sst>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0" fontId="17" fillId="0" borderId="0" xfId="0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7DI1BMUANAHFk58lk4B+Jn+GoBlMRFQ2VzRLfpRiMUtvLBO2HqDqCsWupLleTuskSN/1+Shg5lrR5FmAGlSucQ==" saltValue="xb+I43Y4cDs8O/7as+1EL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8"/>
  <sheetViews>
    <sheetView showGridLines="0" topLeftCell="B2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45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1100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SUMIF(F53:F54,A16,I53:I54)+SUMIF(F53:F54,"PSU",I53:I54)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SUMIF(F53:F54,A17,I53:I54)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SUMIF(F53:F54,A18,I53:I54)</f>
        <v>0</v>
      </c>
      <c r="J18" s="85"/>
    </row>
    <row r="19" spans="1:10" ht="23.25" customHeight="1" x14ac:dyDescent="0.2">
      <c r="A19" s="199" t="s">
        <v>66</v>
      </c>
      <c r="B19" s="38" t="s">
        <v>27</v>
      </c>
      <c r="C19" s="62"/>
      <c r="D19" s="63"/>
      <c r="E19" s="83"/>
      <c r="F19" s="84"/>
      <c r="G19" s="83"/>
      <c r="H19" s="84"/>
      <c r="I19" s="83">
        <f>SUMIF(F53:F54,A19,I53:I54)</f>
        <v>0</v>
      </c>
      <c r="J19" s="85"/>
    </row>
    <row r="20" spans="1:10" ht="23.25" customHeight="1" x14ac:dyDescent="0.2">
      <c r="A20" s="199" t="s">
        <v>67</v>
      </c>
      <c r="B20" s="38" t="s">
        <v>28</v>
      </c>
      <c r="C20" s="62"/>
      <c r="D20" s="63"/>
      <c r="E20" s="83"/>
      <c r="F20" s="84"/>
      <c r="G20" s="83"/>
      <c r="H20" s="84"/>
      <c r="I20" s="83">
        <f>SUMIF(F53:F54,A20,I53:I54)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50</v>
      </c>
      <c r="C39" s="149"/>
      <c r="D39" s="149"/>
      <c r="E39" s="149"/>
      <c r="F39" s="150">
        <f>'SO11b 04.05.2022 Pol'!AE55</f>
        <v>0</v>
      </c>
      <c r="G39" s="151">
        <f>'SO11b 04.05.2022 Pol'!AF55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51</v>
      </c>
      <c r="D40" s="156"/>
      <c r="E40" s="156"/>
      <c r="F40" s="157"/>
      <c r="G40" s="158"/>
      <c r="H40" s="158"/>
      <c r="I40" s="159"/>
      <c r="J40" s="160"/>
    </row>
    <row r="41" spans="1:10" ht="25.5" hidden="1" customHeight="1" x14ac:dyDescent="0.2">
      <c r="A41" s="137">
        <v>2</v>
      </c>
      <c r="B41" s="155" t="s">
        <v>45</v>
      </c>
      <c r="C41" s="156" t="s">
        <v>44</v>
      </c>
      <c r="D41" s="156"/>
      <c r="E41" s="156"/>
      <c r="F41" s="157">
        <f>'SO11b 04.05.2022 Pol'!AE55</f>
        <v>0</v>
      </c>
      <c r="G41" s="158">
        <f>'SO11b 04.05.2022 Pol'!AF55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'SO11b 04.05.2022 Pol'!AE55</f>
        <v>0</v>
      </c>
      <c r="G42" s="152">
        <f>'SO11b 04.05.2022 Pol'!AF55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52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79" t="s">
        <v>60</v>
      </c>
    </row>
    <row r="52" spans="1:10" ht="25.5" customHeight="1" x14ac:dyDescent="0.2">
      <c r="A52" s="181"/>
      <c r="B52" s="184" t="s">
        <v>17</v>
      </c>
      <c r="C52" s="184" t="s">
        <v>5</v>
      </c>
      <c r="D52" s="185"/>
      <c r="E52" s="185"/>
      <c r="F52" s="186" t="s">
        <v>61</v>
      </c>
      <c r="G52" s="186"/>
      <c r="H52" s="186"/>
      <c r="I52" s="186" t="s">
        <v>29</v>
      </c>
      <c r="J52" s="186" t="s">
        <v>0</v>
      </c>
    </row>
    <row r="53" spans="1:10" ht="36.75" customHeight="1" x14ac:dyDescent="0.2">
      <c r="A53" s="182"/>
      <c r="B53" s="187" t="s">
        <v>62</v>
      </c>
      <c r="C53" s="188" t="s">
        <v>63</v>
      </c>
      <c r="D53" s="189"/>
      <c r="E53" s="189"/>
      <c r="F53" s="195" t="s">
        <v>24</v>
      </c>
      <c r="G53" s="196"/>
      <c r="H53" s="196"/>
      <c r="I53" s="196">
        <f>'SO11b 04.05.2022 Pol'!G8</f>
        <v>0</v>
      </c>
      <c r="J53" s="193" t="str">
        <f>IF(I55=0,"",I53/I55*100)</f>
        <v/>
      </c>
    </row>
    <row r="54" spans="1:10" ht="36.75" customHeight="1" x14ac:dyDescent="0.2">
      <c r="A54" s="182"/>
      <c r="B54" s="187" t="s">
        <v>64</v>
      </c>
      <c r="C54" s="188" t="s">
        <v>65</v>
      </c>
      <c r="D54" s="189"/>
      <c r="E54" s="189"/>
      <c r="F54" s="195" t="s">
        <v>24</v>
      </c>
      <c r="G54" s="196"/>
      <c r="H54" s="196"/>
      <c r="I54" s="196">
        <f>'SO11b 04.05.2022 Pol'!G51</f>
        <v>0</v>
      </c>
      <c r="J54" s="193" t="str">
        <f>IF(I55=0,"",I54/I55*100)</f>
        <v/>
      </c>
    </row>
    <row r="55" spans="1:10" ht="25.5" customHeight="1" x14ac:dyDescent="0.2">
      <c r="A55" s="183"/>
      <c r="B55" s="190" t="s">
        <v>1</v>
      </c>
      <c r="C55" s="191"/>
      <c r="D55" s="192"/>
      <c r="E55" s="192"/>
      <c r="F55" s="197"/>
      <c r="G55" s="198"/>
      <c r="H55" s="198"/>
      <c r="I55" s="198">
        <f>SUM(I53:I54)</f>
        <v>0</v>
      </c>
      <c r="J55" s="194">
        <f>SUM(J53:J54)</f>
        <v>0</v>
      </c>
    </row>
    <row r="56" spans="1:10" x14ac:dyDescent="0.2">
      <c r="F56" s="135"/>
      <c r="G56" s="135"/>
      <c r="H56" s="135"/>
      <c r="I56" s="135"/>
      <c r="J56" s="136"/>
    </row>
    <row r="57" spans="1:10" x14ac:dyDescent="0.2">
      <c r="F57" s="135"/>
      <c r="G57" s="135"/>
      <c r="H57" s="135"/>
      <c r="I57" s="135"/>
      <c r="J57" s="136"/>
    </row>
    <row r="58" spans="1:10" x14ac:dyDescent="0.2">
      <c r="F58" s="135"/>
      <c r="G58" s="135"/>
      <c r="H58" s="135"/>
      <c r="I58" s="135"/>
      <c r="J58" s="136"/>
    </row>
  </sheetData>
  <sheetProtection algorithmName="SHA-512" hashValue="Mj7Gi0QAP8QpN99UksM9vhc0u+0pvNj0H3MzjyENT1wahZpflhmIpC43b+9GrDF6Zb9lMnZUhIxVKNsgLThdsw==" saltValue="7tgIudX+qUdzVb1Ek3ZkR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JAl3b+yxpEO84KUdWLWTXOExnpXeRsSOEtoeAkmCZSYQrNNYy7ZUuk9VxC5fyGDgktwVED9amtkK/djSKtvRWw==" saltValue="RvURtdU+Og6rjMfhHA6ts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69CB-BC20-40B7-8ECC-12F4A69B975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68</v>
      </c>
      <c r="B1" s="200"/>
      <c r="C1" s="200"/>
      <c r="D1" s="200"/>
      <c r="E1" s="200"/>
      <c r="F1" s="200"/>
      <c r="G1" s="200"/>
      <c r="AG1" t="s">
        <v>69</v>
      </c>
    </row>
    <row r="2" spans="1:60" ht="24.95" customHeight="1" x14ac:dyDescent="0.2">
      <c r="A2" s="201" t="s">
        <v>7</v>
      </c>
      <c r="B2" s="49" t="s">
        <v>48</v>
      </c>
      <c r="C2" s="204" t="s">
        <v>49</v>
      </c>
      <c r="D2" s="202"/>
      <c r="E2" s="202"/>
      <c r="F2" s="202"/>
      <c r="G2" s="203"/>
      <c r="AG2" t="s">
        <v>70</v>
      </c>
    </row>
    <row r="3" spans="1:60" ht="24.95" customHeight="1" x14ac:dyDescent="0.2">
      <c r="A3" s="201" t="s">
        <v>8</v>
      </c>
      <c r="B3" s="49" t="s">
        <v>45</v>
      </c>
      <c r="C3" s="204" t="s">
        <v>44</v>
      </c>
      <c r="D3" s="202"/>
      <c r="E3" s="202"/>
      <c r="F3" s="202"/>
      <c r="G3" s="203"/>
      <c r="AC3" s="180" t="s">
        <v>70</v>
      </c>
      <c r="AG3" t="s">
        <v>71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72</v>
      </c>
    </row>
    <row r="5" spans="1:60" x14ac:dyDescent="0.2">
      <c r="D5" s="10"/>
    </row>
    <row r="6" spans="1:60" ht="38.25" x14ac:dyDescent="0.2">
      <c r="A6" s="211" t="s">
        <v>73</v>
      </c>
      <c r="B6" s="213" t="s">
        <v>74</v>
      </c>
      <c r="C6" s="213" t="s">
        <v>75</v>
      </c>
      <c r="D6" s="212" t="s">
        <v>76</v>
      </c>
      <c r="E6" s="211" t="s">
        <v>77</v>
      </c>
      <c r="F6" s="210" t="s">
        <v>78</v>
      </c>
      <c r="G6" s="211" t="s">
        <v>29</v>
      </c>
      <c r="H6" s="214" t="s">
        <v>30</v>
      </c>
      <c r="I6" s="214" t="s">
        <v>79</v>
      </c>
      <c r="J6" s="214" t="s">
        <v>31</v>
      </c>
      <c r="K6" s="214" t="s">
        <v>80</v>
      </c>
      <c r="L6" s="214" t="s">
        <v>81</v>
      </c>
      <c r="M6" s="214" t="s">
        <v>82</v>
      </c>
      <c r="N6" s="214" t="s">
        <v>83</v>
      </c>
      <c r="O6" s="214" t="s">
        <v>84</v>
      </c>
      <c r="P6" s="214" t="s">
        <v>85</v>
      </c>
      <c r="Q6" s="214" t="s">
        <v>86</v>
      </c>
      <c r="R6" s="214" t="s">
        <v>87</v>
      </c>
      <c r="S6" s="214" t="s">
        <v>88</v>
      </c>
      <c r="T6" s="214" t="s">
        <v>89</v>
      </c>
      <c r="U6" s="214" t="s">
        <v>90</v>
      </c>
      <c r="V6" s="214" t="s">
        <v>91</v>
      </c>
      <c r="W6" s="214" t="s">
        <v>92</v>
      </c>
      <c r="X6" s="214" t="s">
        <v>93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 x14ac:dyDescent="0.2">
      <c r="A8" s="229" t="s">
        <v>94</v>
      </c>
      <c r="B8" s="230" t="s">
        <v>62</v>
      </c>
      <c r="C8" s="248" t="s">
        <v>63</v>
      </c>
      <c r="D8" s="231"/>
      <c r="E8" s="232"/>
      <c r="F8" s="233"/>
      <c r="G8" s="233">
        <f>SUMIF(AG9:AG50,"&lt;&gt;NOR",G9:G50)</f>
        <v>0</v>
      </c>
      <c r="H8" s="233"/>
      <c r="I8" s="233">
        <f>SUM(I9:I50)</f>
        <v>0</v>
      </c>
      <c r="J8" s="233"/>
      <c r="K8" s="233">
        <f>SUM(K9:K50)</f>
        <v>0</v>
      </c>
      <c r="L8" s="233"/>
      <c r="M8" s="233">
        <f>SUM(M9:M50)</f>
        <v>0</v>
      </c>
      <c r="N8" s="232"/>
      <c r="O8" s="232">
        <f>SUM(O9:O50)</f>
        <v>672.69</v>
      </c>
      <c r="P8" s="232"/>
      <c r="Q8" s="232">
        <f>SUM(Q9:Q50)</f>
        <v>0</v>
      </c>
      <c r="R8" s="233"/>
      <c r="S8" s="233"/>
      <c r="T8" s="234"/>
      <c r="U8" s="228"/>
      <c r="V8" s="228">
        <f>SUM(V9:V50)</f>
        <v>2870.06</v>
      </c>
      <c r="W8" s="228"/>
      <c r="X8" s="228"/>
      <c r="AG8" t="s">
        <v>95</v>
      </c>
    </row>
    <row r="9" spans="1:60" ht="22.5" outlineLevel="1" x14ac:dyDescent="0.2">
      <c r="A9" s="236">
        <v>1</v>
      </c>
      <c r="B9" s="237" t="s">
        <v>96</v>
      </c>
      <c r="C9" s="249" t="s">
        <v>97</v>
      </c>
      <c r="D9" s="238" t="s">
        <v>98</v>
      </c>
      <c r="E9" s="239">
        <v>18.940999999999999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2.6125600000000002</v>
      </c>
      <c r="O9" s="239">
        <f>ROUND(E9*N9,2)</f>
        <v>49.48</v>
      </c>
      <c r="P9" s="239">
        <v>0</v>
      </c>
      <c r="Q9" s="239">
        <f>ROUND(E9*P9,2)</f>
        <v>0</v>
      </c>
      <c r="R9" s="241" t="s">
        <v>99</v>
      </c>
      <c r="S9" s="241" t="s">
        <v>100</v>
      </c>
      <c r="T9" s="242" t="s">
        <v>101</v>
      </c>
      <c r="U9" s="225">
        <v>3.0670000000000002</v>
      </c>
      <c r="V9" s="225">
        <f>ROUND(E9*U9,2)</f>
        <v>58.09</v>
      </c>
      <c r="W9" s="225"/>
      <c r="X9" s="225" t="s">
        <v>102</v>
      </c>
      <c r="Y9" s="215"/>
      <c r="Z9" s="215"/>
      <c r="AA9" s="215"/>
      <c r="AB9" s="215"/>
      <c r="AC9" s="215"/>
      <c r="AD9" s="215"/>
      <c r="AE9" s="215"/>
      <c r="AF9" s="215"/>
      <c r="AG9" s="215" t="s">
        <v>103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2.5" outlineLevel="1" x14ac:dyDescent="0.2">
      <c r="A10" s="222"/>
      <c r="B10" s="223"/>
      <c r="C10" s="250" t="s">
        <v>104</v>
      </c>
      <c r="D10" s="244"/>
      <c r="E10" s="244"/>
      <c r="F10" s="244"/>
      <c r="G10" s="244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105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3" t="str">
        <f>C10</f>
        <v>čistíren odpadních vod (mimo budovy), nádrží, vodojemů, žlabů nebo kanálů, včetně pomocného pracovního lešení o výšce podlahy do 1900 mm a pro zatížení do 1,5 kPa,</v>
      </c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51" t="s">
        <v>106</v>
      </c>
      <c r="D11" s="226"/>
      <c r="E11" s="227">
        <v>18.684999999999999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5"/>
      <c r="Z11" s="215"/>
      <c r="AA11" s="215"/>
      <c r="AB11" s="215"/>
      <c r="AC11" s="215"/>
      <c r="AD11" s="215"/>
      <c r="AE11" s="215"/>
      <c r="AF11" s="215"/>
      <c r="AG11" s="215" t="s">
        <v>107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51" t="s">
        <v>108</v>
      </c>
      <c r="D12" s="226"/>
      <c r="E12" s="227">
        <v>0.25600000000000001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5"/>
      <c r="Z12" s="215"/>
      <c r="AA12" s="215"/>
      <c r="AB12" s="215"/>
      <c r="AC12" s="215"/>
      <c r="AD12" s="215"/>
      <c r="AE12" s="215"/>
      <c r="AF12" s="215"/>
      <c r="AG12" s="215" t="s">
        <v>107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52"/>
      <c r="D13" s="245"/>
      <c r="E13" s="245"/>
      <c r="F13" s="245"/>
      <c r="G13" s="245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5"/>
      <c r="Z13" s="215"/>
      <c r="AA13" s="215"/>
      <c r="AB13" s="215"/>
      <c r="AC13" s="215"/>
      <c r="AD13" s="215"/>
      <c r="AE13" s="215"/>
      <c r="AF13" s="215"/>
      <c r="AG13" s="215" t="s">
        <v>109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2.5" outlineLevel="1" x14ac:dyDescent="0.2">
      <c r="A14" s="236">
        <v>2</v>
      </c>
      <c r="B14" s="237" t="s">
        <v>110</v>
      </c>
      <c r="C14" s="249" t="s">
        <v>111</v>
      </c>
      <c r="D14" s="238" t="s">
        <v>98</v>
      </c>
      <c r="E14" s="239">
        <v>211.77704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2.5772499999999998</v>
      </c>
      <c r="O14" s="239">
        <f>ROUND(E14*N14,2)</f>
        <v>545.79999999999995</v>
      </c>
      <c r="P14" s="239">
        <v>0</v>
      </c>
      <c r="Q14" s="239">
        <f>ROUND(E14*P14,2)</f>
        <v>0</v>
      </c>
      <c r="R14" s="241" t="s">
        <v>99</v>
      </c>
      <c r="S14" s="241" t="s">
        <v>100</v>
      </c>
      <c r="T14" s="242" t="s">
        <v>101</v>
      </c>
      <c r="U14" s="225">
        <v>2.4550000000000001</v>
      </c>
      <c r="V14" s="225">
        <f>ROUND(E14*U14,2)</f>
        <v>519.91</v>
      </c>
      <c r="W14" s="225"/>
      <c r="X14" s="225" t="s">
        <v>102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103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2.5" outlineLevel="1" x14ac:dyDescent="0.2">
      <c r="A15" s="222"/>
      <c r="B15" s="223"/>
      <c r="C15" s="250" t="s">
        <v>104</v>
      </c>
      <c r="D15" s="244"/>
      <c r="E15" s="244"/>
      <c r="F15" s="244"/>
      <c r="G15" s="244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15"/>
      <c r="Z15" s="215"/>
      <c r="AA15" s="215"/>
      <c r="AB15" s="215"/>
      <c r="AC15" s="215"/>
      <c r="AD15" s="215"/>
      <c r="AE15" s="215"/>
      <c r="AF15" s="215"/>
      <c r="AG15" s="215" t="s">
        <v>105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43" t="str">
        <f>C15</f>
        <v>čistíren odpadních vod (mimo budovy), nádrží, vodojemů, žlabů nebo kanálů, včetně pomocného pracovního lešení o výšce podlahy do 1900 mm a pro zatížení do 1,5 kPa,</v>
      </c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51" t="s">
        <v>112</v>
      </c>
      <c r="D16" s="226"/>
      <c r="E16" s="227">
        <v>72.468000000000004</v>
      </c>
      <c r="F16" s="225"/>
      <c r="G16" s="225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5"/>
      <c r="Z16" s="215"/>
      <c r="AA16" s="215"/>
      <c r="AB16" s="215"/>
      <c r="AC16" s="215"/>
      <c r="AD16" s="215"/>
      <c r="AE16" s="215"/>
      <c r="AF16" s="215"/>
      <c r="AG16" s="215" t="s">
        <v>107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51" t="s">
        <v>113</v>
      </c>
      <c r="D17" s="226"/>
      <c r="E17" s="227">
        <v>22.367999999999999</v>
      </c>
      <c r="F17" s="225"/>
      <c r="G17" s="225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5"/>
      <c r="Z17" s="215"/>
      <c r="AA17" s="215"/>
      <c r="AB17" s="215"/>
      <c r="AC17" s="215"/>
      <c r="AD17" s="215"/>
      <c r="AE17" s="215"/>
      <c r="AF17" s="215"/>
      <c r="AG17" s="215" t="s">
        <v>107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1" t="s">
        <v>114</v>
      </c>
      <c r="D18" s="226"/>
      <c r="E18" s="227">
        <v>12.6</v>
      </c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5"/>
      <c r="Z18" s="215"/>
      <c r="AA18" s="215"/>
      <c r="AB18" s="215"/>
      <c r="AC18" s="215"/>
      <c r="AD18" s="215"/>
      <c r="AE18" s="215"/>
      <c r="AF18" s="215"/>
      <c r="AG18" s="215" t="s">
        <v>107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1" t="s">
        <v>115</v>
      </c>
      <c r="D19" s="226"/>
      <c r="E19" s="227">
        <v>27.936</v>
      </c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5"/>
      <c r="Z19" s="215"/>
      <c r="AA19" s="215"/>
      <c r="AB19" s="215"/>
      <c r="AC19" s="215"/>
      <c r="AD19" s="215"/>
      <c r="AE19" s="215"/>
      <c r="AF19" s="215"/>
      <c r="AG19" s="215" t="s">
        <v>107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51" t="s">
        <v>116</v>
      </c>
      <c r="D20" s="226"/>
      <c r="E20" s="227">
        <v>3.5330400000000002</v>
      </c>
      <c r="F20" s="225"/>
      <c r="G20" s="22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5"/>
      <c r="Z20" s="215"/>
      <c r="AA20" s="215"/>
      <c r="AB20" s="215"/>
      <c r="AC20" s="215"/>
      <c r="AD20" s="215"/>
      <c r="AE20" s="215"/>
      <c r="AF20" s="215"/>
      <c r="AG20" s="215" t="s">
        <v>107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51" t="s">
        <v>117</v>
      </c>
      <c r="D21" s="226"/>
      <c r="E21" s="227">
        <v>72.468000000000004</v>
      </c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5"/>
      <c r="Z21" s="215"/>
      <c r="AA21" s="215"/>
      <c r="AB21" s="215"/>
      <c r="AC21" s="215"/>
      <c r="AD21" s="215"/>
      <c r="AE21" s="215"/>
      <c r="AF21" s="215"/>
      <c r="AG21" s="215" t="s">
        <v>107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51" t="s">
        <v>118</v>
      </c>
      <c r="D22" s="226"/>
      <c r="E22" s="227">
        <v>0.51200000000000001</v>
      </c>
      <c r="F22" s="225"/>
      <c r="G22" s="225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5"/>
      <c r="Z22" s="215"/>
      <c r="AA22" s="215"/>
      <c r="AB22" s="215"/>
      <c r="AC22" s="215"/>
      <c r="AD22" s="215"/>
      <c r="AE22" s="215"/>
      <c r="AF22" s="215"/>
      <c r="AG22" s="215" t="s">
        <v>107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51" t="s">
        <v>119</v>
      </c>
      <c r="D23" s="226"/>
      <c r="E23" s="227">
        <v>-0.108</v>
      </c>
      <c r="F23" s="225"/>
      <c r="G23" s="225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5"/>
      <c r="Z23" s="215"/>
      <c r="AA23" s="215"/>
      <c r="AB23" s="215"/>
      <c r="AC23" s="215"/>
      <c r="AD23" s="215"/>
      <c r="AE23" s="215"/>
      <c r="AF23" s="215"/>
      <c r="AG23" s="215" t="s">
        <v>107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52"/>
      <c r="D24" s="245"/>
      <c r="E24" s="245"/>
      <c r="F24" s="245"/>
      <c r="G24" s="24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5"/>
      <c r="Z24" s="215"/>
      <c r="AA24" s="215"/>
      <c r="AB24" s="215"/>
      <c r="AC24" s="215"/>
      <c r="AD24" s="215"/>
      <c r="AE24" s="215"/>
      <c r="AF24" s="215"/>
      <c r="AG24" s="215" t="s">
        <v>109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2.5" outlineLevel="1" x14ac:dyDescent="0.2">
      <c r="A25" s="236">
        <v>3</v>
      </c>
      <c r="B25" s="237" t="s">
        <v>120</v>
      </c>
      <c r="C25" s="249" t="s">
        <v>121</v>
      </c>
      <c r="D25" s="238" t="s">
        <v>122</v>
      </c>
      <c r="E25" s="239">
        <v>649.56799999999998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6.5350000000000005E-2</v>
      </c>
      <c r="O25" s="239">
        <f>ROUND(E25*N25,2)</f>
        <v>42.45</v>
      </c>
      <c r="P25" s="239">
        <v>0</v>
      </c>
      <c r="Q25" s="239">
        <f>ROUND(E25*P25,2)</f>
        <v>0</v>
      </c>
      <c r="R25" s="241" t="s">
        <v>99</v>
      </c>
      <c r="S25" s="241" t="s">
        <v>100</v>
      </c>
      <c r="T25" s="242" t="s">
        <v>101</v>
      </c>
      <c r="U25" s="225">
        <v>1.72</v>
      </c>
      <c r="V25" s="225">
        <f>ROUND(E25*U25,2)</f>
        <v>1117.26</v>
      </c>
      <c r="W25" s="225"/>
      <c r="X25" s="225" t="s">
        <v>102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103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50" t="s">
        <v>123</v>
      </c>
      <c r="D26" s="244"/>
      <c r="E26" s="244"/>
      <c r="F26" s="244"/>
      <c r="G26" s="244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5"/>
      <c r="Z26" s="215"/>
      <c r="AA26" s="215"/>
      <c r="AB26" s="215"/>
      <c r="AC26" s="215"/>
      <c r="AD26" s="215"/>
      <c r="AE26" s="215"/>
      <c r="AF26" s="215"/>
      <c r="AG26" s="215" t="s">
        <v>105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3" t="s">
        <v>124</v>
      </c>
      <c r="D27" s="246"/>
      <c r="E27" s="246"/>
      <c r="F27" s="246"/>
      <c r="G27" s="246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15"/>
      <c r="Z27" s="215"/>
      <c r="AA27" s="215"/>
      <c r="AB27" s="215"/>
      <c r="AC27" s="215"/>
      <c r="AD27" s="215"/>
      <c r="AE27" s="215"/>
      <c r="AF27" s="215"/>
      <c r="AG27" s="215" t="s">
        <v>105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53" t="s">
        <v>125</v>
      </c>
      <c r="D28" s="246"/>
      <c r="E28" s="246"/>
      <c r="F28" s="246"/>
      <c r="G28" s="246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5"/>
      <c r="Z28" s="215"/>
      <c r="AA28" s="215"/>
      <c r="AB28" s="215"/>
      <c r="AC28" s="215"/>
      <c r="AD28" s="215"/>
      <c r="AE28" s="215"/>
      <c r="AF28" s="215"/>
      <c r="AG28" s="215" t="s">
        <v>105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1" t="s">
        <v>126</v>
      </c>
      <c r="D29" s="226"/>
      <c r="E29" s="227">
        <v>219.18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5"/>
      <c r="Z29" s="215"/>
      <c r="AA29" s="215"/>
      <c r="AB29" s="215"/>
      <c r="AC29" s="215"/>
      <c r="AD29" s="215"/>
      <c r="AE29" s="215"/>
      <c r="AF29" s="215"/>
      <c r="AG29" s="215" t="s">
        <v>107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51" t="s">
        <v>127</v>
      </c>
      <c r="D30" s="226"/>
      <c r="E30" s="227">
        <v>23.04</v>
      </c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5"/>
      <c r="Z30" s="215"/>
      <c r="AA30" s="215"/>
      <c r="AB30" s="215"/>
      <c r="AC30" s="215"/>
      <c r="AD30" s="215"/>
      <c r="AE30" s="215"/>
      <c r="AF30" s="215"/>
      <c r="AG30" s="215" t="s">
        <v>107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51" t="s">
        <v>128</v>
      </c>
      <c r="D31" s="226"/>
      <c r="E31" s="227">
        <v>130.56</v>
      </c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5"/>
      <c r="Z31" s="215"/>
      <c r="AA31" s="215"/>
      <c r="AB31" s="215"/>
      <c r="AC31" s="215"/>
      <c r="AD31" s="215"/>
      <c r="AE31" s="215"/>
      <c r="AF31" s="215"/>
      <c r="AG31" s="215" t="s">
        <v>107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51" t="s">
        <v>129</v>
      </c>
      <c r="D32" s="226"/>
      <c r="E32" s="227">
        <v>93.76</v>
      </c>
      <c r="F32" s="225"/>
      <c r="G32" s="225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5"/>
      <c r="Z32" s="215"/>
      <c r="AA32" s="215"/>
      <c r="AB32" s="215"/>
      <c r="AC32" s="215"/>
      <c r="AD32" s="215"/>
      <c r="AE32" s="215"/>
      <c r="AF32" s="215"/>
      <c r="AG32" s="215" t="s">
        <v>107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51" t="s">
        <v>130</v>
      </c>
      <c r="D33" s="226"/>
      <c r="E33" s="227">
        <v>20.16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5"/>
      <c r="Z33" s="215"/>
      <c r="AA33" s="215"/>
      <c r="AB33" s="215"/>
      <c r="AC33" s="215"/>
      <c r="AD33" s="215"/>
      <c r="AE33" s="215"/>
      <c r="AF33" s="215"/>
      <c r="AG33" s="215" t="s">
        <v>107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22"/>
      <c r="B34" s="223"/>
      <c r="C34" s="251" t="s">
        <v>131</v>
      </c>
      <c r="D34" s="226"/>
      <c r="E34" s="227">
        <v>50.75</v>
      </c>
      <c r="F34" s="225"/>
      <c r="G34" s="225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5"/>
      <c r="Z34" s="215"/>
      <c r="AA34" s="215"/>
      <c r="AB34" s="215"/>
      <c r="AC34" s="215"/>
      <c r="AD34" s="215"/>
      <c r="AE34" s="215"/>
      <c r="AF34" s="215"/>
      <c r="AG34" s="215" t="s">
        <v>107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22"/>
      <c r="B35" s="223"/>
      <c r="C35" s="251" t="s">
        <v>132</v>
      </c>
      <c r="D35" s="226"/>
      <c r="E35" s="227">
        <v>103.25</v>
      </c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5"/>
      <c r="Z35" s="215"/>
      <c r="AA35" s="215"/>
      <c r="AB35" s="215"/>
      <c r="AC35" s="215"/>
      <c r="AD35" s="215"/>
      <c r="AE35" s="215"/>
      <c r="AF35" s="215"/>
      <c r="AG35" s="215" t="s">
        <v>107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51" t="s">
        <v>133</v>
      </c>
      <c r="D36" s="226"/>
      <c r="E36" s="227">
        <v>0.9</v>
      </c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5"/>
      <c r="Z36" s="215"/>
      <c r="AA36" s="215"/>
      <c r="AB36" s="215"/>
      <c r="AC36" s="215"/>
      <c r="AD36" s="215"/>
      <c r="AE36" s="215"/>
      <c r="AF36" s="215"/>
      <c r="AG36" s="215" t="s">
        <v>107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22"/>
      <c r="B37" s="223"/>
      <c r="C37" s="251" t="s">
        <v>134</v>
      </c>
      <c r="D37" s="226"/>
      <c r="E37" s="227">
        <v>0.3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5"/>
      <c r="Z37" s="215"/>
      <c r="AA37" s="215"/>
      <c r="AB37" s="215"/>
      <c r="AC37" s="215"/>
      <c r="AD37" s="215"/>
      <c r="AE37" s="215"/>
      <c r="AF37" s="215"/>
      <c r="AG37" s="215" t="s">
        <v>107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51" t="s">
        <v>135</v>
      </c>
      <c r="D38" s="226"/>
      <c r="E38" s="227">
        <v>3.9</v>
      </c>
      <c r="F38" s="225"/>
      <c r="G38" s="225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5"/>
      <c r="Z38" s="215"/>
      <c r="AA38" s="215"/>
      <c r="AB38" s="215"/>
      <c r="AC38" s="215"/>
      <c r="AD38" s="215"/>
      <c r="AE38" s="215"/>
      <c r="AF38" s="215"/>
      <c r="AG38" s="215" t="s">
        <v>107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22"/>
      <c r="B39" s="223"/>
      <c r="C39" s="251" t="s">
        <v>136</v>
      </c>
      <c r="D39" s="226"/>
      <c r="E39" s="227">
        <v>3.7679999999999998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5"/>
      <c r="Z39" s="215"/>
      <c r="AA39" s="215"/>
      <c r="AB39" s="215"/>
      <c r="AC39" s="215"/>
      <c r="AD39" s="215"/>
      <c r="AE39" s="215"/>
      <c r="AF39" s="215"/>
      <c r="AG39" s="215" t="s">
        <v>107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52"/>
      <c r="D40" s="245"/>
      <c r="E40" s="245"/>
      <c r="F40" s="245"/>
      <c r="G40" s="245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5"/>
      <c r="Z40" s="215"/>
      <c r="AA40" s="215"/>
      <c r="AB40" s="215"/>
      <c r="AC40" s="215"/>
      <c r="AD40" s="215"/>
      <c r="AE40" s="215"/>
      <c r="AF40" s="215"/>
      <c r="AG40" s="215" t="s">
        <v>109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22.5" outlineLevel="1" x14ac:dyDescent="0.2">
      <c r="A41" s="236">
        <v>4</v>
      </c>
      <c r="B41" s="237" t="s">
        <v>137</v>
      </c>
      <c r="C41" s="249" t="s">
        <v>138</v>
      </c>
      <c r="D41" s="238" t="s">
        <v>122</v>
      </c>
      <c r="E41" s="239">
        <v>649.55999999999995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41" t="s">
        <v>99</v>
      </c>
      <c r="S41" s="241" t="s">
        <v>100</v>
      </c>
      <c r="T41" s="242" t="s">
        <v>101</v>
      </c>
      <c r="U41" s="225">
        <v>0.65</v>
      </c>
      <c r="V41" s="225">
        <f>ROUND(E41*U41,2)</f>
        <v>422.21</v>
      </c>
      <c r="W41" s="225"/>
      <c r="X41" s="225" t="s">
        <v>102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103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50" t="s">
        <v>123</v>
      </c>
      <c r="D42" s="244"/>
      <c r="E42" s="244"/>
      <c r="F42" s="244"/>
      <c r="G42" s="244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5"/>
      <c r="Z42" s="215"/>
      <c r="AA42" s="215"/>
      <c r="AB42" s="215"/>
      <c r="AC42" s="215"/>
      <c r="AD42" s="215"/>
      <c r="AE42" s="215"/>
      <c r="AF42" s="215"/>
      <c r="AG42" s="215" t="s">
        <v>105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22"/>
      <c r="B43" s="223"/>
      <c r="C43" s="253" t="s">
        <v>124</v>
      </c>
      <c r="D43" s="246"/>
      <c r="E43" s="246"/>
      <c r="F43" s="246"/>
      <c r="G43" s="246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5"/>
      <c r="Z43" s="215"/>
      <c r="AA43" s="215"/>
      <c r="AB43" s="215"/>
      <c r="AC43" s="215"/>
      <c r="AD43" s="215"/>
      <c r="AE43" s="215"/>
      <c r="AF43" s="215"/>
      <c r="AG43" s="215" t="s">
        <v>105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53" t="s">
        <v>125</v>
      </c>
      <c r="D44" s="246"/>
      <c r="E44" s="246"/>
      <c r="F44" s="246"/>
      <c r="G44" s="246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5"/>
      <c r="Z44" s="215"/>
      <c r="AA44" s="215"/>
      <c r="AB44" s="215"/>
      <c r="AC44" s="215"/>
      <c r="AD44" s="215"/>
      <c r="AE44" s="215"/>
      <c r="AF44" s="215"/>
      <c r="AG44" s="215" t="s">
        <v>105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22"/>
      <c r="B45" s="223"/>
      <c r="C45" s="252"/>
      <c r="D45" s="245"/>
      <c r="E45" s="245"/>
      <c r="F45" s="245"/>
      <c r="G45" s="245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15"/>
      <c r="Z45" s="215"/>
      <c r="AA45" s="215"/>
      <c r="AB45" s="215"/>
      <c r="AC45" s="215"/>
      <c r="AD45" s="215"/>
      <c r="AE45" s="215"/>
      <c r="AF45" s="215"/>
      <c r="AG45" s="215" t="s">
        <v>109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36">
        <v>5</v>
      </c>
      <c r="B46" s="237" t="s">
        <v>139</v>
      </c>
      <c r="C46" s="249" t="s">
        <v>140</v>
      </c>
      <c r="D46" s="238" t="s">
        <v>141</v>
      </c>
      <c r="E46" s="239">
        <v>34.1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39">
        <v>1.02535</v>
      </c>
      <c r="O46" s="239">
        <f>ROUND(E46*N46,2)</f>
        <v>34.96</v>
      </c>
      <c r="P46" s="239">
        <v>0</v>
      </c>
      <c r="Q46" s="239">
        <f>ROUND(E46*P46,2)</f>
        <v>0</v>
      </c>
      <c r="R46" s="241" t="s">
        <v>99</v>
      </c>
      <c r="S46" s="241" t="s">
        <v>100</v>
      </c>
      <c r="T46" s="242" t="s">
        <v>101</v>
      </c>
      <c r="U46" s="225">
        <v>22.07</v>
      </c>
      <c r="V46" s="225">
        <f>ROUND(E46*U46,2)</f>
        <v>752.59</v>
      </c>
      <c r="W46" s="225"/>
      <c r="X46" s="225" t="s">
        <v>102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103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ht="22.5" outlineLevel="1" x14ac:dyDescent="0.2">
      <c r="A47" s="222"/>
      <c r="B47" s="223"/>
      <c r="C47" s="250" t="s">
        <v>142</v>
      </c>
      <c r="D47" s="244"/>
      <c r="E47" s="244"/>
      <c r="F47" s="244"/>
      <c r="G47" s="244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5"/>
      <c r="Z47" s="215"/>
      <c r="AA47" s="215"/>
      <c r="AB47" s="215"/>
      <c r="AC47" s="215"/>
      <c r="AD47" s="215"/>
      <c r="AE47" s="215"/>
      <c r="AF47" s="215"/>
      <c r="AG47" s="215" t="s">
        <v>105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43" t="str">
        <f>C47</f>
        <v>čistíren odpadních vod (mimo budovy), nádrží, vodojemů, žlabů nebo kanálů , včetně pomocného pracovního lešení o výšce podlahy do 1900 mm a pro zatížení do 1,5 kPa,</v>
      </c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51" t="s">
        <v>143</v>
      </c>
      <c r="D48" s="226"/>
      <c r="E48" s="227">
        <v>23.431000000000001</v>
      </c>
      <c r="F48" s="225"/>
      <c r="G48" s="225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5"/>
      <c r="Z48" s="215"/>
      <c r="AA48" s="215"/>
      <c r="AB48" s="215"/>
      <c r="AC48" s="215"/>
      <c r="AD48" s="215"/>
      <c r="AE48" s="215"/>
      <c r="AF48" s="215"/>
      <c r="AG48" s="215" t="s">
        <v>107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51" t="s">
        <v>144</v>
      </c>
      <c r="D49" s="226"/>
      <c r="E49" s="227">
        <v>10.669</v>
      </c>
      <c r="F49" s="225"/>
      <c r="G49" s="225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15"/>
      <c r="Z49" s="215"/>
      <c r="AA49" s="215"/>
      <c r="AB49" s="215"/>
      <c r="AC49" s="215"/>
      <c r="AD49" s="215"/>
      <c r="AE49" s="215"/>
      <c r="AF49" s="215"/>
      <c r="AG49" s="215" t="s">
        <v>107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22"/>
      <c r="B50" s="223"/>
      <c r="C50" s="252"/>
      <c r="D50" s="245"/>
      <c r="E50" s="245"/>
      <c r="F50" s="245"/>
      <c r="G50" s="245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5"/>
      <c r="Z50" s="215"/>
      <c r="AA50" s="215"/>
      <c r="AB50" s="215"/>
      <c r="AC50" s="215"/>
      <c r="AD50" s="215"/>
      <c r="AE50" s="215"/>
      <c r="AF50" s="215"/>
      <c r="AG50" s="215" t="s">
        <v>109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x14ac:dyDescent="0.2">
      <c r="A51" s="229" t="s">
        <v>94</v>
      </c>
      <c r="B51" s="230" t="s">
        <v>64</v>
      </c>
      <c r="C51" s="248" t="s">
        <v>65</v>
      </c>
      <c r="D51" s="231"/>
      <c r="E51" s="232"/>
      <c r="F51" s="233"/>
      <c r="G51" s="233">
        <f>SUMIF(AG52:AG53,"&lt;&gt;NOR",G52:G53)</f>
        <v>0</v>
      </c>
      <c r="H51" s="233"/>
      <c r="I51" s="233">
        <f>SUM(I52:I53)</f>
        <v>0</v>
      </c>
      <c r="J51" s="233"/>
      <c r="K51" s="233">
        <f>SUM(K52:K53)</f>
        <v>0</v>
      </c>
      <c r="L51" s="233"/>
      <c r="M51" s="233">
        <f>SUM(M52:M53)</f>
        <v>0</v>
      </c>
      <c r="N51" s="232"/>
      <c r="O51" s="232">
        <f>SUM(O52:O53)</f>
        <v>0</v>
      </c>
      <c r="P51" s="232"/>
      <c r="Q51" s="232">
        <f>SUM(Q52:Q53)</f>
        <v>0</v>
      </c>
      <c r="R51" s="233"/>
      <c r="S51" s="233"/>
      <c r="T51" s="234"/>
      <c r="U51" s="228"/>
      <c r="V51" s="228">
        <f>SUM(V52:V53)</f>
        <v>223.34</v>
      </c>
      <c r="W51" s="228"/>
      <c r="X51" s="228"/>
      <c r="AG51" t="s">
        <v>95</v>
      </c>
    </row>
    <row r="52" spans="1:60" outlineLevel="1" x14ac:dyDescent="0.2">
      <c r="A52" s="236">
        <v>6</v>
      </c>
      <c r="B52" s="237" t="s">
        <v>145</v>
      </c>
      <c r="C52" s="249" t="s">
        <v>146</v>
      </c>
      <c r="D52" s="238" t="s">
        <v>141</v>
      </c>
      <c r="E52" s="239">
        <v>672.70057999999995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41"/>
      <c r="S52" s="241" t="s">
        <v>100</v>
      </c>
      <c r="T52" s="242" t="s">
        <v>100</v>
      </c>
      <c r="U52" s="225">
        <v>0.33200000000000002</v>
      </c>
      <c r="V52" s="225">
        <f>ROUND(E52*U52,2)</f>
        <v>223.34</v>
      </c>
      <c r="W52" s="225"/>
      <c r="X52" s="225" t="s">
        <v>147</v>
      </c>
      <c r="Y52" s="215"/>
      <c r="Z52" s="215"/>
      <c r="AA52" s="215"/>
      <c r="AB52" s="215"/>
      <c r="AC52" s="215"/>
      <c r="AD52" s="215"/>
      <c r="AE52" s="215"/>
      <c r="AF52" s="215"/>
      <c r="AG52" s="215" t="s">
        <v>148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22"/>
      <c r="B53" s="223"/>
      <c r="C53" s="254"/>
      <c r="D53" s="247"/>
      <c r="E53" s="247"/>
      <c r="F53" s="247"/>
      <c r="G53" s="247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15"/>
      <c r="Z53" s="215"/>
      <c r="AA53" s="215"/>
      <c r="AB53" s="215"/>
      <c r="AC53" s="215"/>
      <c r="AD53" s="215"/>
      <c r="AE53" s="215"/>
      <c r="AF53" s="215"/>
      <c r="AG53" s="215" t="s">
        <v>109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x14ac:dyDescent="0.2">
      <c r="A54" s="3"/>
      <c r="B54" s="4"/>
      <c r="C54" s="255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81</v>
      </c>
    </row>
    <row r="55" spans="1:60" x14ac:dyDescent="0.2">
      <c r="A55" s="218"/>
      <c r="B55" s="219" t="s">
        <v>29</v>
      </c>
      <c r="C55" s="256"/>
      <c r="D55" s="220"/>
      <c r="E55" s="221"/>
      <c r="F55" s="221"/>
      <c r="G55" s="235">
        <f>G8+G51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149</v>
      </c>
    </row>
    <row r="56" spans="1:60" x14ac:dyDescent="0.2">
      <c r="C56" s="257"/>
      <c r="D56" s="10"/>
      <c r="AG56" t="s">
        <v>150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oVBhxjExL3xjvbUr+AomOkdkcTQdsoPgq/A8lzHMlxdC9EDIaR+vA5FTJ3YIW2FiLPtsjzoLPBGaO+g9ShzDQ==" saltValue="5PrHasCdY01TUVdIw7+FhQ==" spinCount="100000" sheet="1"/>
  <mergeCells count="19">
    <mergeCell ref="C53:G53"/>
    <mergeCell ref="C42:G42"/>
    <mergeCell ref="C43:G43"/>
    <mergeCell ref="C44:G44"/>
    <mergeCell ref="C45:G45"/>
    <mergeCell ref="C47:G47"/>
    <mergeCell ref="C50:G50"/>
    <mergeCell ref="C15:G15"/>
    <mergeCell ref="C24:G24"/>
    <mergeCell ref="C26:G26"/>
    <mergeCell ref="C27:G27"/>
    <mergeCell ref="C28:G28"/>
    <mergeCell ref="C40:G4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SO11b 04.05.2022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'SO11b 04.05.2022 Pol'!Názvy_tisku</vt:lpstr>
      <vt:lpstr>oadresa</vt:lpstr>
      <vt:lpstr>Stavba!Objednatel</vt:lpstr>
      <vt:lpstr>Stavba!Objekt</vt:lpstr>
      <vt:lpstr>'SO11b 04.05.2022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Palánová</dc:creator>
  <cp:lastModifiedBy>Jana Palánová</cp:lastModifiedBy>
  <cp:lastPrinted>2019-03-19T12:27:02Z</cp:lastPrinted>
  <dcterms:created xsi:type="dcterms:W3CDTF">2009-04-08T07:15:50Z</dcterms:created>
  <dcterms:modified xsi:type="dcterms:W3CDTF">2022-05-05T07:44:42Z</dcterms:modified>
</cp:coreProperties>
</file>