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1"/>
  </bookViews>
  <sheets>
    <sheet name="List1" sheetId="1" r:id="rId1"/>
    <sheet name="SO19" sheetId="2" r:id="rId2"/>
    <sheet name="List3" sheetId="3" r:id="rId3"/>
  </sheets>
  <definedNames>
    <definedName name="dph1">'List1'!#REF!</definedName>
    <definedName name="dph2">'List1'!#REF!</definedName>
    <definedName name="dph3">'List1'!#REF!</definedName>
    <definedName name="footer">'List1'!#REF!</definedName>
    <definedName name="footer2">#REF!</definedName>
    <definedName name="head1">'List1'!#REF!</definedName>
    <definedName name="Header">'List1'!#REF!</definedName>
    <definedName name="Header2">#REF!</definedName>
    <definedName name="Hlava1">'List1'!#REF!</definedName>
    <definedName name="Hlava2">'List1'!#REF!</definedName>
    <definedName name="Hlava3">'List1'!#REF!</definedName>
    <definedName name="Hlava4">'List1'!#REF!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znamka">'List1'!#REF!</definedName>
    <definedName name="ZakHead">'List1'!#REF!</definedName>
    <definedName name="_xlfnodf.FORMULA" hidden="1">#NAME?</definedName>
  </definedNames>
  <calcPr fullCalcOnLoad="1"/>
</workbook>
</file>

<file path=xl/sharedStrings.xml><?xml version="1.0" encoding="utf-8"?>
<sst xmlns="http://schemas.openxmlformats.org/spreadsheetml/2006/main" count="171" uniqueCount="73">
  <si>
    <t>Akademické nám. vč. parkovacího domu</t>
  </si>
  <si>
    <t>Rozpočet 3452</t>
  </si>
  <si>
    <t>Rekapitulace rozpočtu</t>
  </si>
  <si>
    <t>HLAVA III.</t>
  </si>
  <si>
    <t>Základní rozpočtové náklady</t>
  </si>
  <si>
    <t>Zemní práce</t>
  </si>
  <si>
    <t>SO 19</t>
  </si>
  <si>
    <t>Celkem</t>
  </si>
  <si>
    <t>Celkem bez DPH</t>
  </si>
  <si>
    <t>Daň z přidané hodnoty (DPH)</t>
  </si>
  <si>
    <t>Sazba DPH</t>
  </si>
  <si>
    <t>21% z</t>
  </si>
  <si>
    <t>DPH Celkem</t>
  </si>
  <si>
    <t>Celkem s DPH</t>
  </si>
  <si>
    <t>Dne:</t>
  </si>
  <si>
    <t>SO 19  PŘÍPOJKA METROPOLITNÍ SÍTĚ K PARKOVACÍMU DOMU</t>
  </si>
  <si>
    <t>Rozpočet 3453</t>
  </si>
  <si>
    <t>Rozpočet 3454</t>
  </si>
  <si>
    <t>Rozpočet 3455</t>
  </si>
  <si>
    <t>Rozpočet 3456</t>
  </si>
  <si>
    <t>Rozpočet 3457</t>
  </si>
  <si>
    <t>Rozpočet 3458</t>
  </si>
  <si>
    <t>No.</t>
  </si>
  <si>
    <t>Č. položky</t>
  </si>
  <si>
    <t>Cenová soustava</t>
  </si>
  <si>
    <t>Popis položky</t>
  </si>
  <si>
    <t>Počet</t>
  </si>
  <si>
    <t>Jedn. cena</t>
  </si>
  <si>
    <t>Výkaz výměr</t>
  </si>
  <si>
    <t>Poznámka</t>
  </si>
  <si>
    <t>F</t>
  </si>
  <si>
    <t>indiv.</t>
  </si>
  <si>
    <t>Vytyčení trati kabel.ved.v zast.prostoru</t>
  </si>
  <si>
    <t>km</t>
  </si>
  <si>
    <t>Hloubení kabelové rýhy 35cm šir.,80cm hlub.,zem.tř.4</t>
  </si>
  <si>
    <t>m</t>
  </si>
  <si>
    <t>Ruční výkop kabelové rýhy, uložení zeminy vedle výkopu, zajištění výkopu</t>
  </si>
  <si>
    <t>Rýha pro kabelovou komoru 100x100x100 cm</t>
  </si>
  <si>
    <t>ks</t>
  </si>
  <si>
    <t>Zř.kab.lože,kop.pís.,tl.zás.vrst.10cm,1x krycí deska 30cm</t>
  </si>
  <si>
    <t>Kabelová komora ROMOLD100 PE s víkem</t>
  </si>
  <si>
    <t>Ruční zához kabelové rýhy 35cm šir.,80cm hlub.,zem.tř.4</t>
  </si>
  <si>
    <t>Zához kabelové rýhy do úrovně okolního terénu, provizorní úprava povrchu.</t>
  </si>
  <si>
    <t>Ruční zához kabelové komory</t>
  </si>
  <si>
    <t>Odvoz zeminy</t>
  </si>
  <si>
    <t>m3</t>
  </si>
  <si>
    <t>Hutnění zeminy,vrstva zeminy do 20 cm</t>
  </si>
  <si>
    <t>Doprava písku na stavbu</t>
  </si>
  <si>
    <t>SO19 Slaboproudé dodávky a montáže</t>
  </si>
  <si>
    <t>Koncovka mikrotrubičky, montáž</t>
  </si>
  <si>
    <t>Mikrotrubička HDPE 10/8</t>
  </si>
  <si>
    <t>Trubka HDPE do pr. 75mm volně uložená</t>
  </si>
  <si>
    <t>Instalace trubky do výkopu, zatažení do chráničky</t>
  </si>
  <si>
    <t>Trubka HDPE 40/32</t>
  </si>
  <si>
    <t>Svazek mikrotrubiček pro venkovní použití 7x10/8s</t>
  </si>
  <si>
    <t>Trubka LSOH do pr. 75mm na příchytkách</t>
  </si>
  <si>
    <t>Položka včetně dodávky příchytek po 0,3m</t>
  </si>
  <si>
    <t>Trubka LSOH 40/32</t>
  </si>
  <si>
    <t xml:space="preserve">Trubky jsou testovány dle normy ČSN EN 60332-1-1/2 pro zkoušky elektrických a optických kabelů v podmínkách požáru. Trubky splňují požadavky normy ČSN 730862 stupeň hořlavosti B - nesnadno hořlavé </t>
  </si>
  <si>
    <t>Trubka LSOH 10/8s</t>
  </si>
  <si>
    <t>Montáž spojky na trubku HDPE do pr. 75mm</t>
  </si>
  <si>
    <t>Spojka plastová PLASSON pr.12</t>
  </si>
  <si>
    <t>Spojka plastová PLASSON pr.40</t>
  </si>
  <si>
    <t>Za/vyfukování trubičky, OK do 144 vl. do HDPE trubky</t>
  </si>
  <si>
    <t>Prostup do objektu, zeď betonová, pr. 110</t>
  </si>
  <si>
    <t>Tlakování trubky HDPE do pr. 75mm</t>
  </si>
  <si>
    <t>Kalibrace trubky HDPE do pr. 75mm</t>
  </si>
  <si>
    <t>Kabel optický HD 12E9/125, G.657A1, Blown Cable</t>
  </si>
  <si>
    <t>Optický kabel, jeden ke každé kameře, jeden k nádrži, na každé trase 20m rezerva</t>
  </si>
  <si>
    <t>Zřízení vývod.od kab.optického pro měřen.</t>
  </si>
  <si>
    <t>Zakončení optického kabelu po měření</t>
  </si>
  <si>
    <t>vl.</t>
  </si>
  <si>
    <t>Měření OTDR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</si>
</sst>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#,##0.00&quot; Kč&quot;"/>
    <numFmt numFmtId="167" formatCode="000"/>
    <numFmt numFmtId="168" formatCode="#"/>
  </numFmts>
  <fonts count="9">
    <font>
      <sz val="10"/>
      <name val="Arial CE"/>
      <family val="2"/>
    </font>
    <font>
      <sz val="10"/>
      <name val="Arial"/>
      <family val="0"/>
    </font>
    <font>
      <i/>
      <sz val="10"/>
      <name val="Times New Roman CE"/>
      <family val="1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164" fontId="0" fillId="0" borderId="1" xfId="0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6" fontId="0" fillId="0" borderId="0" xfId="0" applyNumberFormat="1" applyAlignment="1">
      <alignment/>
    </xf>
    <xf numFmtId="164" fontId="5" fillId="0" borderId="2" xfId="0" applyFont="1" applyBorder="1" applyAlignment="1">
      <alignment/>
    </xf>
    <xf numFmtId="166" fontId="5" fillId="0" borderId="2" xfId="0" applyNumberFormat="1" applyFont="1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/>
    </xf>
    <xf numFmtId="164" fontId="5" fillId="0" borderId="3" xfId="0" applyFont="1" applyBorder="1" applyAlignment="1">
      <alignment/>
    </xf>
    <xf numFmtId="164" fontId="6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6" fillId="0" borderId="2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4" fontId="0" fillId="0" borderId="0" xfId="0" applyAlignment="1">
      <alignment wrapText="1"/>
    </xf>
    <xf numFmtId="167" fontId="0" fillId="0" borderId="0" xfId="0" applyNumberFormat="1" applyAlignment="1">
      <alignment wrapText="1"/>
    </xf>
    <xf numFmtId="164" fontId="2" fillId="0" borderId="1" xfId="0" applyFont="1" applyBorder="1" applyAlignment="1">
      <alignment wrapText="1"/>
    </xf>
    <xf numFmtId="167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0" fillId="0" borderId="1" xfId="0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164" fontId="0" fillId="0" borderId="0" xfId="0" applyAlignment="1">
      <alignment horizontal="center" wrapText="1"/>
    </xf>
    <xf numFmtId="164" fontId="4" fillId="0" borderId="0" xfId="0" applyFont="1" applyAlignment="1">
      <alignment wrapText="1"/>
    </xf>
    <xf numFmtId="164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horizontal="left" wrapText="1"/>
    </xf>
    <xf numFmtId="164" fontId="8" fillId="0" borderId="1" xfId="0" applyFont="1" applyBorder="1" applyAlignment="1">
      <alignment horizontal="right" wrapText="1"/>
    </xf>
    <xf numFmtId="164" fontId="8" fillId="0" borderId="0" xfId="0" applyFont="1" applyAlignment="1">
      <alignment wrapText="1"/>
    </xf>
    <xf numFmtId="164" fontId="8" fillId="0" borderId="0" xfId="0" applyFont="1" applyAlignment="1">
      <alignment horizontal="right" wrapText="1"/>
    </xf>
    <xf numFmtId="168" fontId="8" fillId="0" borderId="0" xfId="0" applyNumberFormat="1" applyFont="1" applyAlignment="1">
      <alignment horizontal="left" wrapText="1"/>
    </xf>
    <xf numFmtId="166" fontId="8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167" fontId="0" fillId="0" borderId="4" xfId="0" applyNumberFormat="1" applyBorder="1" applyAlignment="1">
      <alignment wrapText="1"/>
    </xf>
    <xf numFmtId="164" fontId="5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166" fontId="5" fillId="0" borderId="4" xfId="0" applyNumberFormat="1" applyFont="1" applyBorder="1" applyAlignment="1">
      <alignment wrapText="1"/>
    </xf>
    <xf numFmtId="164" fontId="0" fillId="0" borderId="0" xfId="0" applyAlignment="1">
      <alignment horizontal="right" wrapText="1"/>
    </xf>
    <xf numFmtId="164" fontId="7" fillId="0" borderId="0" xfId="0" applyFont="1" applyAlignment="1">
      <alignment wrapText="1"/>
    </xf>
    <xf numFmtId="164" fontId="0" fillId="0" borderId="0" xfId="0" applyFont="1" applyAlignment="1">
      <alignment wrapText="1"/>
    </xf>
    <xf numFmtId="166" fontId="7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64" fontId="5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left" wrapText="1"/>
    </xf>
    <xf numFmtId="166" fontId="5" fillId="0" borderId="0" xfId="0" applyNumberFormat="1" applyFont="1" applyBorder="1" applyAlignment="1">
      <alignment wrapText="1"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4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3" sqref="E13"/>
    </sheetView>
  </sheetViews>
  <sheetFormatPr defaultColWidth="9.00390625" defaultRowHeight="12.75"/>
  <cols>
    <col min="1" max="1" width="12.25390625" style="0" customWidth="1"/>
    <col min="2" max="2" width="31.25390625" style="0" customWidth="1"/>
    <col min="3" max="3" width="8.00390625" style="0" customWidth="1"/>
    <col min="4" max="4" width="16.00390625" style="0" customWidth="1"/>
    <col min="5" max="5" width="19.625" style="0" customWidth="1"/>
  </cols>
  <sheetData>
    <row r="1" spans="1:5" ht="12.75">
      <c r="A1" s="1"/>
      <c r="B1" s="2"/>
      <c r="C1" s="3"/>
      <c r="D1" s="3"/>
      <c r="E1" s="3"/>
    </row>
    <row r="2" spans="1:5" ht="12.75">
      <c r="A2" s="4" t="s">
        <v>0</v>
      </c>
      <c r="B2" s="4"/>
      <c r="C2" s="4"/>
      <c r="D2" s="4"/>
      <c r="E2" s="4"/>
    </row>
    <row r="3" spans="1:5" ht="12.75">
      <c r="A3" s="5"/>
      <c r="B3" s="6"/>
      <c r="C3" s="6"/>
      <c r="D3" s="6"/>
      <c r="E3" s="6"/>
    </row>
    <row r="4" spans="1:5" ht="12.75">
      <c r="A4" s="7" t="s">
        <v>1</v>
      </c>
      <c r="B4" s="7"/>
      <c r="C4" s="7"/>
      <c r="D4" s="7"/>
      <c r="E4" s="7"/>
    </row>
    <row r="5" spans="1:5" ht="12.75">
      <c r="A5" s="8"/>
      <c r="B5" s="9"/>
      <c r="C5" s="9"/>
      <c r="D5" s="9"/>
      <c r="E5" s="9"/>
    </row>
    <row r="6" spans="1:5" ht="12.75">
      <c r="A6" s="8"/>
      <c r="B6" s="9"/>
      <c r="C6" s="9"/>
      <c r="D6" s="9"/>
      <c r="E6" s="9"/>
    </row>
    <row r="7" spans="1:5" ht="12.75">
      <c r="A7" s="3"/>
      <c r="B7" s="10" t="s">
        <v>2</v>
      </c>
      <c r="C7" s="3"/>
      <c r="D7" s="3"/>
      <c r="E7" s="3"/>
    </row>
    <row r="8" spans="1:2" ht="12.75">
      <c r="A8" s="11" t="s">
        <v>3</v>
      </c>
      <c r="B8" s="11" t="s">
        <v>4</v>
      </c>
    </row>
    <row r="9" spans="2:5" ht="12.75">
      <c r="B9" t="s">
        <v>5</v>
      </c>
      <c r="E9" s="12">
        <f>SO19!I18</f>
        <v>0</v>
      </c>
    </row>
    <row r="10" spans="2:5" ht="12.75">
      <c r="B10" t="s">
        <v>6</v>
      </c>
      <c r="E10" s="12">
        <f>SO19!I41</f>
        <v>0</v>
      </c>
    </row>
    <row r="11" spans="1:5" ht="12.75">
      <c r="A11" s="13" t="s">
        <v>3</v>
      </c>
      <c r="B11" s="13" t="s">
        <v>7</v>
      </c>
      <c r="C11" s="13"/>
      <c r="D11" s="13"/>
      <c r="E11" s="14"/>
    </row>
    <row r="12" spans="1:5" ht="12.75">
      <c r="A12" s="15"/>
      <c r="B12" s="13" t="s">
        <v>8</v>
      </c>
      <c r="C12" s="13"/>
      <c r="D12" s="13"/>
      <c r="E12" s="14">
        <f>E9+E10</f>
        <v>0</v>
      </c>
    </row>
    <row r="13" spans="2:5" ht="12.75">
      <c r="B13" s="16"/>
      <c r="C13" s="16"/>
      <c r="D13" s="16"/>
      <c r="E13" s="17"/>
    </row>
    <row r="14" spans="1:5" ht="12.75">
      <c r="A14" s="3"/>
      <c r="B14" s="10" t="s">
        <v>9</v>
      </c>
      <c r="C14" s="3"/>
      <c r="D14" s="3"/>
      <c r="E14" s="18"/>
    </row>
    <row r="15" spans="2:5" ht="12.75">
      <c r="B15" s="19" t="s">
        <v>10</v>
      </c>
      <c r="C15" s="20" t="s">
        <v>11</v>
      </c>
      <c r="D15" s="21">
        <f>E12</f>
        <v>0</v>
      </c>
      <c r="E15" s="22">
        <f>0.21*D15</f>
        <v>0</v>
      </c>
    </row>
    <row r="16" spans="1:5" ht="12.75">
      <c r="A16" s="3"/>
      <c r="B16" s="23" t="s">
        <v>12</v>
      </c>
      <c r="C16" s="24"/>
      <c r="D16" s="24"/>
      <c r="E16" s="25">
        <f>E15</f>
        <v>0</v>
      </c>
    </row>
    <row r="17" spans="1:5" ht="12.75">
      <c r="A17" s="15"/>
      <c r="B17" s="13" t="s">
        <v>13</v>
      </c>
      <c r="C17" s="26"/>
      <c r="D17" s="26"/>
      <c r="E17" s="14">
        <f>E16+E12</f>
        <v>0</v>
      </c>
    </row>
    <row r="19" spans="1:5" ht="12.75">
      <c r="A19" s="27"/>
      <c r="B19" s="27"/>
      <c r="C19" s="27"/>
      <c r="D19" s="28" t="s">
        <v>14</v>
      </c>
      <c r="E19" s="29">
        <v>44438</v>
      </c>
    </row>
    <row r="20" spans="1:5" ht="12.75">
      <c r="A20" s="27"/>
      <c r="B20" s="27"/>
      <c r="C20" s="27"/>
      <c r="D20" s="27"/>
      <c r="E20" s="27"/>
    </row>
  </sheetData>
  <sheetProtection selectLockedCells="1" selectUnlockedCells="1"/>
  <mergeCells count="2">
    <mergeCell ref="A2:E2"/>
    <mergeCell ref="A4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3.75390625" style="30" customWidth="1"/>
    <col min="2" max="2" width="4.25390625" style="31" customWidth="1"/>
    <col min="3" max="3" width="4.25390625" style="30" customWidth="1"/>
    <col min="4" max="4" width="11.625" style="30" customWidth="1"/>
    <col min="5" max="5" width="43.875" style="30" customWidth="1"/>
    <col min="6" max="6" width="10.375" style="30" customWidth="1"/>
    <col min="7" max="7" width="4.25390625" style="30" customWidth="1"/>
    <col min="8" max="8" width="9.875" style="30" customWidth="1"/>
    <col min="9" max="9" width="16.25390625" style="30" customWidth="1"/>
    <col min="10" max="10" width="26.00390625" style="30" customWidth="1"/>
    <col min="11" max="11" width="38.375" style="30" customWidth="1"/>
    <col min="12" max="16384" width="9.00390625" style="30" customWidth="1"/>
  </cols>
  <sheetData>
    <row r="1" spans="1:11" ht="12.75">
      <c r="A1" s="32"/>
      <c r="B1" s="33"/>
      <c r="C1" s="32"/>
      <c r="D1" s="32"/>
      <c r="E1" s="34"/>
      <c r="F1" s="35"/>
      <c r="G1" s="35"/>
      <c r="H1" s="35"/>
      <c r="I1" s="35"/>
      <c r="J1" s="35"/>
      <c r="K1" s="35"/>
    </row>
    <row r="2" spans="1:9" ht="12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1" ht="12.75">
      <c r="A3" s="37"/>
      <c r="B3" s="38"/>
      <c r="C3" s="39"/>
      <c r="D3" s="39"/>
      <c r="E3" s="40" t="s">
        <v>15</v>
      </c>
      <c r="F3" s="39"/>
      <c r="G3" s="39"/>
      <c r="H3" s="39"/>
      <c r="I3" s="39"/>
      <c r="J3" s="39"/>
      <c r="K3" s="39"/>
    </row>
    <row r="4" spans="1:11" ht="12.75" customHeight="1">
      <c r="A4" s="41" t="s">
        <v>1</v>
      </c>
      <c r="B4" s="41"/>
      <c r="C4" s="41" t="s">
        <v>16</v>
      </c>
      <c r="D4" s="41"/>
      <c r="E4" s="41" t="s">
        <v>17</v>
      </c>
      <c r="F4" s="41" t="s">
        <v>18</v>
      </c>
      <c r="G4" s="41" t="s">
        <v>19</v>
      </c>
      <c r="H4" s="41" t="s">
        <v>20</v>
      </c>
      <c r="I4" s="41" t="s">
        <v>21</v>
      </c>
      <c r="J4" s="41"/>
      <c r="K4" s="41"/>
    </row>
    <row r="5" spans="1:9" ht="12.75">
      <c r="A5" s="42"/>
      <c r="B5" s="43"/>
      <c r="C5" s="44"/>
      <c r="D5" s="44"/>
      <c r="E5" s="44"/>
      <c r="F5" s="44"/>
      <c r="G5" s="44"/>
      <c r="H5" s="44"/>
      <c r="I5" s="44"/>
    </row>
    <row r="6" ht="12.75">
      <c r="E6" s="45" t="s">
        <v>5</v>
      </c>
    </row>
    <row r="7" spans="1:11" ht="12.75">
      <c r="A7" s="46" t="s">
        <v>22</v>
      </c>
      <c r="B7" s="47" t="s">
        <v>23</v>
      </c>
      <c r="C7" s="47"/>
      <c r="D7" s="46" t="s">
        <v>24</v>
      </c>
      <c r="E7" s="46" t="s">
        <v>25</v>
      </c>
      <c r="F7" s="46"/>
      <c r="G7" s="48" t="s">
        <v>26</v>
      </c>
      <c r="H7" s="48" t="s">
        <v>27</v>
      </c>
      <c r="I7" s="48" t="s">
        <v>7</v>
      </c>
      <c r="J7" s="48" t="s">
        <v>28</v>
      </c>
      <c r="K7" s="48" t="s">
        <v>29</v>
      </c>
    </row>
    <row r="8" spans="1:9" ht="12.75">
      <c r="A8" s="49">
        <v>1</v>
      </c>
      <c r="B8" s="50" t="s">
        <v>30</v>
      </c>
      <c r="C8" s="51">
        <f aca="true" t="shared" si="0" ref="C8:C17">ROW(C8)</f>
        <v>8</v>
      </c>
      <c r="D8" s="49" t="s">
        <v>31</v>
      </c>
      <c r="E8" s="49" t="s">
        <v>32</v>
      </c>
      <c r="F8" s="49">
        <v>1</v>
      </c>
      <c r="G8" s="49" t="s">
        <v>33</v>
      </c>
      <c r="H8" s="49"/>
      <c r="I8" s="52">
        <f aca="true" t="shared" si="1" ref="I8:I17">H8*F8</f>
        <v>0</v>
      </c>
    </row>
    <row r="9" spans="1:11" ht="12.75">
      <c r="A9" s="49">
        <v>2</v>
      </c>
      <c r="B9" s="50" t="s">
        <v>30</v>
      </c>
      <c r="C9" s="51">
        <f t="shared" si="0"/>
        <v>9</v>
      </c>
      <c r="D9" s="49" t="s">
        <v>31</v>
      </c>
      <c r="E9" s="49" t="s">
        <v>34</v>
      </c>
      <c r="F9" s="49">
        <f>8+8</f>
        <v>16</v>
      </c>
      <c r="G9" s="49" t="s">
        <v>35</v>
      </c>
      <c r="H9" s="49"/>
      <c r="I9" s="52">
        <f t="shared" si="1"/>
        <v>0</v>
      </c>
      <c r="J9" s="30" t="str">
        <f>_xlfnodf.FORMULA(F9)</f>
        <v>=8+8</v>
      </c>
      <c r="K9" s="30" t="s">
        <v>36</v>
      </c>
    </row>
    <row r="10" spans="1:9" ht="12.75">
      <c r="A10" s="49">
        <v>3</v>
      </c>
      <c r="B10" s="50" t="s">
        <v>30</v>
      </c>
      <c r="C10" s="51">
        <f t="shared" si="0"/>
        <v>10</v>
      </c>
      <c r="D10" s="49" t="s">
        <v>31</v>
      </c>
      <c r="E10" s="49" t="s">
        <v>37</v>
      </c>
      <c r="F10" s="49">
        <v>1</v>
      </c>
      <c r="G10" s="49" t="s">
        <v>38</v>
      </c>
      <c r="H10" s="49"/>
      <c r="I10" s="52">
        <f t="shared" si="1"/>
        <v>0</v>
      </c>
    </row>
    <row r="11" spans="1:11" ht="12.75">
      <c r="A11" s="49">
        <v>4</v>
      </c>
      <c r="B11" s="50" t="s">
        <v>30</v>
      </c>
      <c r="C11" s="51">
        <f t="shared" si="0"/>
        <v>11</v>
      </c>
      <c r="D11" s="49" t="s">
        <v>31</v>
      </c>
      <c r="E11" s="49" t="s">
        <v>39</v>
      </c>
      <c r="F11" s="49">
        <f>F9</f>
        <v>16</v>
      </c>
      <c r="G11" s="49" t="s">
        <v>35</v>
      </c>
      <c r="H11" s="49"/>
      <c r="I11" s="52">
        <f t="shared" si="1"/>
        <v>0</v>
      </c>
      <c r="J11" s="30" t="str">
        <f>_xlfnodf.FORMULA(F11)</f>
        <v>=F9</v>
      </c>
      <c r="K11" s="53"/>
    </row>
    <row r="12" spans="1:9" ht="12.75">
      <c r="A12" s="49">
        <v>5</v>
      </c>
      <c r="B12" s="50" t="s">
        <v>30</v>
      </c>
      <c r="C12" s="51">
        <f t="shared" si="0"/>
        <v>12</v>
      </c>
      <c r="D12" s="49" t="s">
        <v>31</v>
      </c>
      <c r="E12" s="49" t="s">
        <v>40</v>
      </c>
      <c r="F12" s="49">
        <v>1</v>
      </c>
      <c r="G12" s="49" t="s">
        <v>38</v>
      </c>
      <c r="H12" s="49"/>
      <c r="I12" s="52">
        <f t="shared" si="1"/>
        <v>0</v>
      </c>
    </row>
    <row r="13" spans="1:11" ht="12.75">
      <c r="A13" s="49">
        <v>6</v>
      </c>
      <c r="B13" s="50" t="s">
        <v>30</v>
      </c>
      <c r="C13" s="51">
        <f t="shared" si="0"/>
        <v>13</v>
      </c>
      <c r="D13" s="49" t="s">
        <v>31</v>
      </c>
      <c r="E13" s="49" t="s">
        <v>41</v>
      </c>
      <c r="F13" s="49">
        <f>F9</f>
        <v>16</v>
      </c>
      <c r="G13" s="49" t="s">
        <v>35</v>
      </c>
      <c r="H13" s="49"/>
      <c r="I13" s="52">
        <f t="shared" si="1"/>
        <v>0</v>
      </c>
      <c r="J13" s="30" t="str">
        <f>_xlfnodf.FORMULA(F13)</f>
        <v>=F9</v>
      </c>
      <c r="K13" s="30" t="s">
        <v>42</v>
      </c>
    </row>
    <row r="14" spans="1:9" ht="12.75">
      <c r="A14" s="49">
        <v>7</v>
      </c>
      <c r="B14" s="50" t="s">
        <v>30</v>
      </c>
      <c r="C14" s="51">
        <f t="shared" si="0"/>
        <v>14</v>
      </c>
      <c r="D14" s="49" t="s">
        <v>31</v>
      </c>
      <c r="E14" s="49" t="s">
        <v>43</v>
      </c>
      <c r="F14" s="49">
        <v>1</v>
      </c>
      <c r="G14" s="49" t="s">
        <v>38</v>
      </c>
      <c r="H14" s="49"/>
      <c r="I14" s="52">
        <f t="shared" si="1"/>
        <v>0</v>
      </c>
    </row>
    <row r="15" spans="1:10" ht="12.75">
      <c r="A15" s="49">
        <v>8</v>
      </c>
      <c r="B15" s="50" t="s">
        <v>30</v>
      </c>
      <c r="C15" s="51">
        <f t="shared" si="0"/>
        <v>15</v>
      </c>
      <c r="D15" s="49" t="s">
        <v>31</v>
      </c>
      <c r="E15" s="49" t="s">
        <v>44</v>
      </c>
      <c r="F15" s="49">
        <f>F17</f>
        <v>1.2</v>
      </c>
      <c r="G15" s="49" t="s">
        <v>45</v>
      </c>
      <c r="H15" s="49"/>
      <c r="I15" s="52">
        <f t="shared" si="1"/>
        <v>0</v>
      </c>
      <c r="J15" s="30" t="str">
        <f>_xlfnodf.FORMULA(F15)</f>
        <v>=F17</v>
      </c>
    </row>
    <row r="16" spans="1:12" ht="12.75">
      <c r="A16" s="49">
        <v>9</v>
      </c>
      <c r="B16" s="50" t="s">
        <v>30</v>
      </c>
      <c r="C16" s="51">
        <f t="shared" si="0"/>
        <v>16</v>
      </c>
      <c r="D16" s="49" t="s">
        <v>31</v>
      </c>
      <c r="E16" s="49" t="s">
        <v>46</v>
      </c>
      <c r="F16" s="49">
        <f>ROUNDUP((F9*0.7*0.35),1)</f>
        <v>4</v>
      </c>
      <c r="G16" s="49" t="s">
        <v>45</v>
      </c>
      <c r="H16" s="49"/>
      <c r="I16" s="52">
        <f t="shared" si="1"/>
        <v>0</v>
      </c>
      <c r="J16" s="30" t="str">
        <f>_xlfnodf.FORMULA(F16)</f>
        <v>=ROUNDUP((F9*0,7*0,35);1)</v>
      </c>
      <c r="K16" s="53"/>
      <c r="L16" s="53"/>
    </row>
    <row r="17" spans="1:12" ht="12.75">
      <c r="A17" s="49">
        <v>10</v>
      </c>
      <c r="B17" s="50" t="s">
        <v>30</v>
      </c>
      <c r="C17" s="51">
        <f t="shared" si="0"/>
        <v>17</v>
      </c>
      <c r="D17" s="49" t="s">
        <v>31</v>
      </c>
      <c r="E17" s="49" t="s">
        <v>47</v>
      </c>
      <c r="F17" s="49">
        <f>ROUNDUP((F9*0.2*0.35),1)</f>
        <v>1.2</v>
      </c>
      <c r="G17" s="49" t="s">
        <v>45</v>
      </c>
      <c r="H17" s="49"/>
      <c r="I17" s="52">
        <f t="shared" si="1"/>
        <v>0</v>
      </c>
      <c r="J17" s="30" t="str">
        <f>_xlfnodf.FORMULA(F17)</f>
        <v>=ROUNDUP((F9*0,2*0,35);1)</v>
      </c>
      <c r="L17" s="53"/>
    </row>
    <row r="18" spans="1:11" ht="12.75">
      <c r="A18" s="54"/>
      <c r="B18" s="55"/>
      <c r="C18" s="54"/>
      <c r="D18" s="54"/>
      <c r="E18" s="56" t="s">
        <v>7</v>
      </c>
      <c r="F18" s="57"/>
      <c r="G18" s="57"/>
      <c r="H18" s="57"/>
      <c r="I18" s="58">
        <f>SUM(I8:I17)</f>
        <v>0</v>
      </c>
      <c r="J18" s="58"/>
      <c r="K18" s="58"/>
    </row>
    <row r="19" spans="3:9" ht="12.75">
      <c r="C19" s="59"/>
      <c r="D19" s="59"/>
      <c r="E19" s="60"/>
      <c r="F19" s="61"/>
      <c r="G19" s="61"/>
      <c r="H19" s="61"/>
      <c r="I19" s="62"/>
    </row>
    <row r="20" ht="12.75">
      <c r="E20" s="45" t="s">
        <v>48</v>
      </c>
    </row>
    <row r="21" spans="1:11" ht="12.75">
      <c r="A21" s="46" t="s">
        <v>22</v>
      </c>
      <c r="B21" s="47" t="s">
        <v>23</v>
      </c>
      <c r="C21" s="47"/>
      <c r="D21" s="46" t="s">
        <v>24</v>
      </c>
      <c r="E21" s="46" t="s">
        <v>25</v>
      </c>
      <c r="F21" s="46"/>
      <c r="G21" s="48" t="s">
        <v>26</v>
      </c>
      <c r="H21" s="48" t="s">
        <v>27</v>
      </c>
      <c r="I21" s="48" t="s">
        <v>7</v>
      </c>
      <c r="J21" s="48" t="s">
        <v>28</v>
      </c>
      <c r="K21" s="48" t="s">
        <v>29</v>
      </c>
    </row>
    <row r="22" spans="1:10" ht="12.75">
      <c r="A22" s="49">
        <v>1</v>
      </c>
      <c r="B22" s="50" t="s">
        <v>30</v>
      </c>
      <c r="C22" s="51">
        <f aca="true" t="shared" si="2" ref="C22:C40">ROW(C22)</f>
        <v>22</v>
      </c>
      <c r="D22" s="49" t="s">
        <v>31</v>
      </c>
      <c r="E22" s="30" t="s">
        <v>49</v>
      </c>
      <c r="F22" s="49">
        <f>5*2+7*2</f>
        <v>24</v>
      </c>
      <c r="G22" s="49" t="s">
        <v>38</v>
      </c>
      <c r="H22" s="49"/>
      <c r="I22" s="52">
        <f aca="true" t="shared" si="3" ref="I22:I40">H22*F22</f>
        <v>0</v>
      </c>
      <c r="J22" s="30" t="str">
        <f>_xlfnodf.FORMULA(F22)</f>
        <v>=5*2+7*2</v>
      </c>
    </row>
    <row r="23" spans="1:10" ht="12.75">
      <c r="A23" s="49">
        <v>2</v>
      </c>
      <c r="B23" s="50" t="s">
        <v>30</v>
      </c>
      <c r="C23" s="51">
        <f t="shared" si="2"/>
        <v>23</v>
      </c>
      <c r="D23" s="49" t="s">
        <v>31</v>
      </c>
      <c r="E23" s="30" t="s">
        <v>50</v>
      </c>
      <c r="F23" s="49">
        <f>5*1500</f>
        <v>7500</v>
      </c>
      <c r="G23" s="49" t="s">
        <v>35</v>
      </c>
      <c r="H23" s="49"/>
      <c r="I23" s="52">
        <f t="shared" si="3"/>
        <v>0</v>
      </c>
      <c r="J23" s="30" t="str">
        <f>_xlfnodf.FORMULA(F23)</f>
        <v>=5*1500</v>
      </c>
    </row>
    <row r="24" spans="1:11" ht="12.75">
      <c r="A24" s="49">
        <v>3</v>
      </c>
      <c r="B24" s="50" t="s">
        <v>30</v>
      </c>
      <c r="C24" s="51">
        <f t="shared" si="2"/>
        <v>24</v>
      </c>
      <c r="D24" s="49" t="s">
        <v>31</v>
      </c>
      <c r="E24" s="49" t="s">
        <v>51</v>
      </c>
      <c r="F24" s="49">
        <f>F25+F26</f>
        <v>236</v>
      </c>
      <c r="G24" s="49" t="s">
        <v>35</v>
      </c>
      <c r="H24" s="49"/>
      <c r="I24" s="52">
        <f t="shared" si="3"/>
        <v>0</v>
      </c>
      <c r="J24" s="30" t="str">
        <f>_xlfnodf.FORMULA(F24)</f>
        <v>=F25+F26</v>
      </c>
      <c r="K24" s="30" t="s">
        <v>52</v>
      </c>
    </row>
    <row r="25" spans="1:9" ht="12.75">
      <c r="A25" s="49">
        <v>4</v>
      </c>
      <c r="B25" s="50" t="s">
        <v>30</v>
      </c>
      <c r="C25" s="51">
        <f t="shared" si="2"/>
        <v>25</v>
      </c>
      <c r="D25" s="49" t="s">
        <v>31</v>
      </c>
      <c r="E25" s="49" t="s">
        <v>53</v>
      </c>
      <c r="F25" s="49">
        <v>100</v>
      </c>
      <c r="G25" s="49" t="s">
        <v>35</v>
      </c>
      <c r="H25" s="49"/>
      <c r="I25" s="52">
        <f t="shared" si="3"/>
        <v>0</v>
      </c>
    </row>
    <row r="26" spans="1:9" ht="12.75">
      <c r="A26" s="49">
        <v>5</v>
      </c>
      <c r="B26" s="50" t="s">
        <v>30</v>
      </c>
      <c r="C26" s="51">
        <f t="shared" si="2"/>
        <v>26</v>
      </c>
      <c r="D26" s="49" t="s">
        <v>31</v>
      </c>
      <c r="E26" s="49" t="s">
        <v>54</v>
      </c>
      <c r="F26" s="49">
        <v>136</v>
      </c>
      <c r="G26" s="49" t="s">
        <v>35</v>
      </c>
      <c r="H26" s="49"/>
      <c r="I26" s="52">
        <f t="shared" si="3"/>
        <v>0</v>
      </c>
    </row>
    <row r="27" spans="1:11" ht="12.75">
      <c r="A27" s="49">
        <v>6</v>
      </c>
      <c r="B27" s="50" t="s">
        <v>30</v>
      </c>
      <c r="C27" s="51">
        <f t="shared" si="2"/>
        <v>27</v>
      </c>
      <c r="D27" s="49" t="s">
        <v>31</v>
      </c>
      <c r="E27" s="49" t="s">
        <v>55</v>
      </c>
      <c r="F27" s="49">
        <f>F28+F29</f>
        <v>150</v>
      </c>
      <c r="G27" s="49" t="s">
        <v>35</v>
      </c>
      <c r="H27" s="49"/>
      <c r="I27" s="52">
        <f t="shared" si="3"/>
        <v>0</v>
      </c>
      <c r="J27" s="30" t="str">
        <f>_xlfnodf.FORMULA(F27)</f>
        <v>=F28+F29</v>
      </c>
      <c r="K27" s="30" t="s">
        <v>56</v>
      </c>
    </row>
    <row r="28" spans="1:11" ht="12.75">
      <c r="A28" s="49">
        <v>7</v>
      </c>
      <c r="B28" s="50" t="s">
        <v>30</v>
      </c>
      <c r="C28" s="51">
        <f t="shared" si="2"/>
        <v>28</v>
      </c>
      <c r="D28" s="49" t="s">
        <v>31</v>
      </c>
      <c r="E28" s="49" t="s">
        <v>57</v>
      </c>
      <c r="F28" s="49">
        <v>70</v>
      </c>
      <c r="G28" s="49" t="s">
        <v>35</v>
      </c>
      <c r="H28" s="49"/>
      <c r="I28" s="52">
        <f t="shared" si="3"/>
        <v>0</v>
      </c>
      <c r="K28" s="30" t="s">
        <v>58</v>
      </c>
    </row>
    <row r="29" spans="1:11" ht="12.75">
      <c r="A29" s="49">
        <v>8</v>
      </c>
      <c r="B29" s="50" t="s">
        <v>30</v>
      </c>
      <c r="C29" s="51">
        <f t="shared" si="2"/>
        <v>29</v>
      </c>
      <c r="D29" s="49" t="s">
        <v>31</v>
      </c>
      <c r="E29" s="49" t="s">
        <v>59</v>
      </c>
      <c r="F29" s="49">
        <v>80</v>
      </c>
      <c r="G29" s="49" t="s">
        <v>35</v>
      </c>
      <c r="H29" s="49"/>
      <c r="I29" s="52">
        <f t="shared" si="3"/>
        <v>0</v>
      </c>
      <c r="K29" s="30" t="s">
        <v>58</v>
      </c>
    </row>
    <row r="30" spans="1:10" ht="12.75">
      <c r="A30" s="49">
        <v>9</v>
      </c>
      <c r="B30" s="50" t="s">
        <v>30</v>
      </c>
      <c r="C30" s="51">
        <f t="shared" si="2"/>
        <v>30</v>
      </c>
      <c r="D30" s="49" t="s">
        <v>31</v>
      </c>
      <c r="E30" s="49" t="s">
        <v>60</v>
      </c>
      <c r="F30" s="49">
        <f>F31+F32</f>
        <v>3</v>
      </c>
      <c r="G30" s="49" t="s">
        <v>38</v>
      </c>
      <c r="H30" s="49"/>
      <c r="I30" s="52">
        <f t="shared" si="3"/>
        <v>0</v>
      </c>
      <c r="J30" s="30" t="str">
        <f>_xlfnodf.FORMULA(F30)</f>
        <v>=F31+F32</v>
      </c>
    </row>
    <row r="31" spans="1:9" ht="12.75">
      <c r="A31" s="49">
        <v>10</v>
      </c>
      <c r="B31" s="50" t="s">
        <v>30</v>
      </c>
      <c r="C31" s="51">
        <f t="shared" si="2"/>
        <v>31</v>
      </c>
      <c r="D31" s="49" t="s">
        <v>31</v>
      </c>
      <c r="E31" s="49" t="s">
        <v>61</v>
      </c>
      <c r="F31" s="49">
        <v>2</v>
      </c>
      <c r="G31" s="49" t="s">
        <v>38</v>
      </c>
      <c r="H31" s="49"/>
      <c r="I31" s="52">
        <f t="shared" si="3"/>
        <v>0</v>
      </c>
    </row>
    <row r="32" spans="1:9" ht="12.75">
      <c r="A32" s="49">
        <v>11</v>
      </c>
      <c r="B32" s="50" t="s">
        <v>30</v>
      </c>
      <c r="C32" s="51">
        <f t="shared" si="2"/>
        <v>32</v>
      </c>
      <c r="D32" s="49" t="s">
        <v>31</v>
      </c>
      <c r="E32" s="49" t="s">
        <v>62</v>
      </c>
      <c r="F32" s="49">
        <v>1</v>
      </c>
      <c r="G32" s="49" t="s">
        <v>38</v>
      </c>
      <c r="H32" s="49"/>
      <c r="I32" s="52">
        <f t="shared" si="3"/>
        <v>0</v>
      </c>
    </row>
    <row r="33" spans="1:10" ht="12.75">
      <c r="A33" s="49">
        <v>12</v>
      </c>
      <c r="B33" s="50" t="s">
        <v>30</v>
      </c>
      <c r="C33" s="51">
        <f t="shared" si="2"/>
        <v>33</v>
      </c>
      <c r="D33" s="49" t="s">
        <v>31</v>
      </c>
      <c r="E33" s="49" t="s">
        <v>63</v>
      </c>
      <c r="F33" s="49">
        <f>F37+F23</f>
        <v>9200</v>
      </c>
      <c r="G33" s="49" t="s">
        <v>35</v>
      </c>
      <c r="H33" s="49"/>
      <c r="I33" s="52">
        <f t="shared" si="3"/>
        <v>0</v>
      </c>
      <c r="J33" s="30" t="str">
        <f>_xlfnodf.FORMULA(F33)</f>
        <v>=F37+F23</v>
      </c>
    </row>
    <row r="34" spans="1:9" ht="12.75">
      <c r="A34" s="49">
        <v>13</v>
      </c>
      <c r="B34" s="50" t="s">
        <v>30</v>
      </c>
      <c r="C34" s="51">
        <f t="shared" si="2"/>
        <v>34</v>
      </c>
      <c r="D34" s="49" t="s">
        <v>31</v>
      </c>
      <c r="E34" s="49" t="s">
        <v>64</v>
      </c>
      <c r="F34" s="49">
        <v>3</v>
      </c>
      <c r="G34" s="49" t="s">
        <v>38</v>
      </c>
      <c r="H34" s="49"/>
      <c r="I34" s="52">
        <f t="shared" si="3"/>
        <v>0</v>
      </c>
    </row>
    <row r="35" spans="1:10" ht="12.75">
      <c r="A35" s="49">
        <v>14</v>
      </c>
      <c r="B35" s="50" t="s">
        <v>30</v>
      </c>
      <c r="C35" s="51">
        <f t="shared" si="2"/>
        <v>35</v>
      </c>
      <c r="D35" s="49" t="s">
        <v>31</v>
      </c>
      <c r="E35" s="49" t="s">
        <v>65</v>
      </c>
      <c r="F35" s="49">
        <f>F24+F27</f>
        <v>386</v>
      </c>
      <c r="G35" s="49" t="s">
        <v>35</v>
      </c>
      <c r="H35" s="49"/>
      <c r="I35" s="52">
        <f t="shared" si="3"/>
        <v>0</v>
      </c>
      <c r="J35" s="30" t="str">
        <f>_xlfnodf.FORMULA(F35)</f>
        <v>=F24+F27</v>
      </c>
    </row>
    <row r="36" spans="1:10" ht="12.75">
      <c r="A36" s="49">
        <v>15</v>
      </c>
      <c r="B36" s="50" t="s">
        <v>30</v>
      </c>
      <c r="C36" s="51">
        <f t="shared" si="2"/>
        <v>36</v>
      </c>
      <c r="D36" s="49" t="s">
        <v>31</v>
      </c>
      <c r="E36" s="49" t="s">
        <v>66</v>
      </c>
      <c r="F36" s="49">
        <f>F24+F27</f>
        <v>386</v>
      </c>
      <c r="G36" s="49" t="s">
        <v>35</v>
      </c>
      <c r="H36" s="49"/>
      <c r="I36" s="52">
        <f t="shared" si="3"/>
        <v>0</v>
      </c>
      <c r="J36" s="30" t="str">
        <f>_xlfnodf.FORMULA(F36)</f>
        <v>=F24+F27</v>
      </c>
    </row>
    <row r="37" spans="1:11" ht="12.75">
      <c r="A37" s="49">
        <v>16</v>
      </c>
      <c r="B37" s="50" t="s">
        <v>30</v>
      </c>
      <c r="C37" s="51">
        <f t="shared" si="2"/>
        <v>37</v>
      </c>
      <c r="D37" s="49" t="s">
        <v>31</v>
      </c>
      <c r="E37" s="49" t="s">
        <v>67</v>
      </c>
      <c r="F37" s="49">
        <v>1700</v>
      </c>
      <c r="G37" s="49" t="s">
        <v>35</v>
      </c>
      <c r="H37" s="49"/>
      <c r="I37" s="52">
        <f t="shared" si="3"/>
        <v>0</v>
      </c>
      <c r="K37" s="30" t="s">
        <v>68</v>
      </c>
    </row>
    <row r="38" spans="1:9" ht="12.75">
      <c r="A38" s="49">
        <v>17</v>
      </c>
      <c r="B38" s="50" t="s">
        <v>30</v>
      </c>
      <c r="C38" s="51">
        <f t="shared" si="2"/>
        <v>38</v>
      </c>
      <c r="D38" s="49" t="s">
        <v>31</v>
      </c>
      <c r="E38" s="49" t="s">
        <v>69</v>
      </c>
      <c r="F38" s="49">
        <v>12</v>
      </c>
      <c r="G38" s="49" t="s">
        <v>38</v>
      </c>
      <c r="H38" s="49"/>
      <c r="I38" s="52">
        <f t="shared" si="3"/>
        <v>0</v>
      </c>
    </row>
    <row r="39" spans="1:9" ht="12.75">
      <c r="A39" s="49">
        <v>18</v>
      </c>
      <c r="B39" s="50" t="s">
        <v>30</v>
      </c>
      <c r="C39" s="51">
        <f t="shared" si="2"/>
        <v>39</v>
      </c>
      <c r="D39" s="49" t="s">
        <v>31</v>
      </c>
      <c r="E39" s="49" t="s">
        <v>70</v>
      </c>
      <c r="F39" s="49">
        <v>12</v>
      </c>
      <c r="G39" s="49" t="s">
        <v>71</v>
      </c>
      <c r="H39" s="49"/>
      <c r="I39" s="52">
        <f t="shared" si="3"/>
        <v>0</v>
      </c>
    </row>
    <row r="40" spans="1:9" ht="12.75">
      <c r="A40" s="49">
        <v>19</v>
      </c>
      <c r="B40" s="50" t="s">
        <v>30</v>
      </c>
      <c r="C40" s="51">
        <f t="shared" si="2"/>
        <v>40</v>
      </c>
      <c r="D40" s="49" t="s">
        <v>31</v>
      </c>
      <c r="E40" s="49" t="s">
        <v>72</v>
      </c>
      <c r="F40" s="49">
        <v>12</v>
      </c>
      <c r="G40" s="49" t="s">
        <v>71</v>
      </c>
      <c r="H40" s="49"/>
      <c r="I40" s="52">
        <f t="shared" si="3"/>
        <v>0</v>
      </c>
    </row>
    <row r="41" spans="1:11" ht="12.75">
      <c r="A41" s="54"/>
      <c r="B41" s="55"/>
      <c r="C41" s="54"/>
      <c r="D41" s="54"/>
      <c r="E41" s="56" t="s">
        <v>7</v>
      </c>
      <c r="F41" s="57"/>
      <c r="G41" s="57"/>
      <c r="H41" s="57"/>
      <c r="I41" s="58">
        <f>SUM(I22:I40)</f>
        <v>0</v>
      </c>
      <c r="J41" s="58"/>
      <c r="K41" s="58"/>
    </row>
    <row r="42" spans="2:9" s="61" customFormat="1" ht="12.75">
      <c r="B42" s="63"/>
      <c r="C42" s="64"/>
      <c r="D42" s="64"/>
      <c r="E42" s="60"/>
      <c r="I42" s="62"/>
    </row>
    <row r="43" spans="1:9" ht="12.75">
      <c r="A43" s="65"/>
      <c r="B43" s="66"/>
      <c r="C43" s="65"/>
      <c r="D43" s="65"/>
      <c r="E43" s="67"/>
      <c r="F43" s="68"/>
      <c r="G43" s="69"/>
      <c r="H43" s="68"/>
      <c r="I43" s="70"/>
    </row>
    <row r="44" spans="1:9" ht="12.75">
      <c r="A44" s="71"/>
      <c r="B44" s="72"/>
      <c r="C44" s="71"/>
      <c r="D44" s="71"/>
      <c r="E44" s="71"/>
      <c r="F44" s="71"/>
      <c r="G44" s="71"/>
      <c r="H44" s="73" t="s">
        <v>14</v>
      </c>
      <c r="I44" s="74">
        <v>42796</v>
      </c>
    </row>
    <row r="45" spans="1:9" ht="12.75">
      <c r="A45" s="71"/>
      <c r="B45" s="72"/>
      <c r="C45" s="71"/>
      <c r="D45" s="71"/>
      <c r="E45" s="71"/>
      <c r="F45" s="71"/>
      <c r="G45" s="71"/>
      <c r="H45" s="71"/>
      <c r="I45" s="71"/>
    </row>
  </sheetData>
  <sheetProtection selectLockedCells="1" selectUnlockedCells="1"/>
  <mergeCells count="2">
    <mergeCell ref="A2:I2"/>
    <mergeCell ref="A4:I4"/>
  </mergeCells>
  <printOptions/>
  <pageMargins left="0.3798611111111111" right="0.4" top="0.9840277777777777" bottom="0.9840277777777777" header="0.5118055555555555" footer="0.5118055555555555"/>
  <pageSetup horizontalDpi="300" verticalDpi="3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Vítek</cp:lastModifiedBy>
  <dcterms:modified xsi:type="dcterms:W3CDTF">2022-05-04T11:55:31Z</dcterms:modified>
  <cp:category/>
  <cp:version/>
  <cp:contentType/>
  <cp:contentStatus/>
  <cp:revision>1</cp:revision>
</cp:coreProperties>
</file>