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Behounska17,4a - Oprava b..." sheetId="2" state="visible" r:id="rId3"/>
  </sheets>
  <definedNames>
    <definedName function="false" hidden="false" localSheetId="1" name="_xlnm.Print_Area" vbProcedure="false">'Behounska17,4a - Oprava b...'!$C$4:$J$76,'Behounska17,4a - Oprava b...'!$C$82:$J$123,'Behounska17,4a - Oprava b...'!$C$129:$K$472</definedName>
    <definedName function="false" hidden="false" localSheetId="1" name="_xlnm.Print_Titles" vbProcedure="false">'Behounska17,4a - Oprava b...'!$139:$139</definedName>
    <definedName function="false" hidden="true" localSheetId="1" name="_xlnm._FilterDatabase" vbProcedure="false">'Behounska17,4a - Oprava b...'!$C$139:$K$472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<sst xmlns="http://schemas.openxmlformats.org/spreadsheetml/2006/main" count="4088" uniqueCount="1102">
  <si>
    <t xml:space="preserve">Export Komplet</t>
  </si>
  <si>
    <t xml:space="preserve">2.0</t>
  </si>
  <si>
    <t xml:space="preserve">False</t>
  </si>
  <si>
    <t xml:space="preserve">{a410b72d-9131-4e55-821c-a4da5782a325}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</si>
  <si>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</si>
  <si>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</si>
  <si>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</si>
  <si>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</si>
  <si>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</si>
  <si>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</si>
  <si>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</si>
  <si>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</si>
  <si>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</si>
  <si>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Behounska17,4a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</si>
  <si>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</si>
  <si>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</si>
  <si>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bytu č.4A</t>
  </si>
  <si>
    <t xml:space="preserve">KSO:</t>
  </si>
  <si>
    <t xml:space="preserve">CC-CZ:</t>
  </si>
  <si>
    <t xml:space="preserve">Místo:</t>
  </si>
  <si>
    <t xml:space="preserve">Běhounská 17,Brno</t>
  </si>
  <si>
    <t xml:space="preserve">Datum:</t>
  </si>
  <si>
    <t xml:space="preserve">24. 8. 2021</t>
  </si>
  <si>
    <t xml:space="preserve">Zadavatel:</t>
  </si>
  <si>
    <t xml:space="preserve">IČ:</t>
  </si>
  <si>
    <t xml:space="preserve">SmBrno,OSM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</si>
  <si>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</si>
  <si>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</si>
  <si>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</si>
  <si>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</si>
  <si>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</si>
  <si>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</si>
  <si>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</si>
  <si>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</si>
  <si>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</si>
  <si>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</si>
  <si>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</si>
  <si>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</si>
  <si>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</si>
  <si>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</si>
  <si>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</si>
  <si>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</si>
  <si>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</si>
  <si>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</si>
  <si>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</si>
  <si>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</si>
  <si>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</si>
  <si>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</si>
  <si>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</si>
  <si>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</si>
  <si>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</si>
  <si>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</si>
  <si>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</si>
  <si>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</si>
  <si>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</si>
  <si>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</si>
  <si>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</si>
  <si>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</si>
  <si>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</si>
  <si>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</si>
  <si>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</si>
  <si>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</si>
  <si>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</si>
  <si>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</si>
  <si>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</si>
  <si>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</si>
  <si>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</si>
  <si>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</si>
  <si>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</si>
  <si>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</si>
  <si>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</si>
  <si>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</si>
  <si>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</si>
  <si>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</si>
  <si>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</si>
  <si>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</si>
  <si>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</si>
  <si>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</si>
  <si>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</si>
  <si>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</si>
  <si>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</si>
  <si>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</si>
  <si>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</si>
  <si>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</si>
  <si>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</si>
  <si>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</si>
  <si>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</si>
  <si>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</si>
  <si>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</si>
  <si>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</si>
  <si>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</si>
  <si>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</si>
  <si>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</si>
  <si>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</si>
  <si>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</si>
  <si>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</si>
  <si>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</si>
  <si>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</si>
  <si>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</si>
  <si>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</si>
  <si>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</si>
  <si>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</si>
  <si>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</si>
  <si>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</si>
  <si>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</si>
  <si>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</si>
  <si>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</si>
  <si>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</si>
  <si>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</si>
  <si>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</si>
  <si>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</si>
  <si>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</si>
  <si>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</si>
  <si>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</si>
  <si>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</si>
  <si>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</si>
  <si>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</si>
  <si>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</si>
  <si>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</si>
  <si>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</si>
  <si>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</si>
  <si>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</si>
  <si>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</si>
  <si>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</si>
  <si>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</si>
  <si>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</si>
  <si>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</si>
  <si>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</si>
  <si>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</si>
  <si>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</si>
  <si>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</si>
  <si>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</si>
  <si>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</si>
  <si>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</si>
  <si>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</si>
  <si>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</si>
  <si>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</si>
  <si>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</si>
  <si>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402615056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</si>
  <si>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</si>
  <si>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</si>
  <si>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</si>
  <si>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</si>
  <si>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</si>
  <si>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2021 02</t>
  </si>
  <si>
    <t xml:space="preserve">1707635183</t>
  </si>
  <si>
    <t xml:space="preserve">VV</t>
  </si>
  <si>
    <t xml:space="preserve">5,5+9,7+17,2+2,7+4,6+29,9</t>
  </si>
  <si>
    <t xml:space="preserve">3</t>
  </si>
  <si>
    <t xml:space="preserve">612131121</t>
  </si>
  <si>
    <t xml:space="preserve">Penetrační disperzní nátěr vnitřních stěn </t>
  </si>
  <si>
    <t xml:space="preserve">798231106</t>
  </si>
  <si>
    <t xml:space="preserve">"1"1,5</t>
  </si>
  <si>
    <t xml:space="preserve">"2,koup"0,6*1,6+2,1*0,8+14,28</t>
  </si>
  <si>
    <t xml:space="preserve">Součet</t>
  </si>
  <si>
    <t xml:space="preserve">612135101</t>
  </si>
  <si>
    <t xml:space="preserve">Hrubá výplň rýh ve stěnách maltou jakékoli šířky rýhy</t>
  </si>
  <si>
    <t xml:space="preserve">-303678139</t>
  </si>
  <si>
    <t xml:space="preserve">"WC"(1,1*2+0,9)*0,15</t>
  </si>
  <si>
    <t xml:space="preserve">(140+40+20)*0,1+2*0,15</t>
  </si>
  <si>
    <t xml:space="preserve">5</t>
  </si>
  <si>
    <t xml:space="preserve">612321141</t>
  </si>
  <si>
    <t xml:space="preserve">Vápenocementová omítka štuková dvouvrstvá vnitřních stěn nanášená ručně</t>
  </si>
  <si>
    <t xml:space="preserve">933398702</t>
  </si>
  <si>
    <t xml:space="preserve">1,5"1"+2,64"2"+"koupelna"14,28</t>
  </si>
  <si>
    <t xml:space="preserve">612321191</t>
  </si>
  <si>
    <t xml:space="preserve">Příplatek k vápenocementové omítce vnitřních stěn za každých dalších 5 mm tloušťky ručně</t>
  </si>
  <si>
    <t xml:space="preserve">-1592037625</t>
  </si>
  <si>
    <t xml:space="preserve">1,5"1"+"2"2,64+14,28</t>
  </si>
  <si>
    <t xml:space="preserve">7</t>
  </si>
  <si>
    <t xml:space="preserve">612325422</t>
  </si>
  <si>
    <t xml:space="preserve">Oprava vnitřní vápenocementové štukové omítky stěn v rozsahu plochy přes 10 do 30 %</t>
  </si>
  <si>
    <t xml:space="preserve">-117999672</t>
  </si>
  <si>
    <t xml:space="preserve">"2"(4,7+2,1)*2*3,6-0,9*2-1*3,0-1,27*2,2</t>
  </si>
  <si>
    <t xml:space="preserve">-"obklad"(0,6*1,5+2,1*0,6)</t>
  </si>
  <si>
    <t xml:space="preserve">5,0*0,25+(1,3+2,2*2)*0,45</t>
  </si>
  <si>
    <t xml:space="preserve">(1,1+3,1*2)*0,45</t>
  </si>
  <si>
    <t xml:space="preserve">Mezisoučet</t>
  </si>
  <si>
    <t xml:space="preserve">"3"(4,6+3,57)*2*3,6-2,21*2,32+(2,3+2,4*2)*0,45</t>
  </si>
  <si>
    <t xml:space="preserve">-1*3,0-0,8*2,0</t>
  </si>
  <si>
    <t xml:space="preserve">-"obkl."(0,6+2,4)*0,6</t>
  </si>
  <si>
    <t xml:space="preserve">"4"1,8*0,6+1,8*1,6+1,0*2*3,6-0,8*2*2</t>
  </si>
  <si>
    <t xml:space="preserve">(1,8+2,55)*2*(3,6-2,0)"5"</t>
  </si>
  <si>
    <t xml:space="preserve">"6"((5,35+4,65)*0,5+6,1)*2*3,6-1,6*1-0,8*2-1,36*2,35*2+(1,4+2,35*2)*0,45*2</t>
  </si>
  <si>
    <t xml:space="preserve">8</t>
  </si>
  <si>
    <t xml:space="preserve">612325423</t>
  </si>
  <si>
    <t xml:space="preserve">Oprava vnitřní vápenocementové štukové omítky stěn v rozsahu plochy přes 30 do 50 %-místnost č.1</t>
  </si>
  <si>
    <t xml:space="preserve">-1250662926</t>
  </si>
  <si>
    <t xml:space="preserve">(2,45+2,15)*2*3,6-0,9*2,0*2-1,24*2,5+5*0,25*2-1,5</t>
  </si>
  <si>
    <t xml:space="preserve">9</t>
  </si>
  <si>
    <t xml:space="preserve">619991011</t>
  </si>
  <si>
    <t xml:space="preserve">Obalení konstrukcí a prvků fólií přilepenou lepící páskou</t>
  </si>
  <si>
    <t xml:space="preserve">884225774</t>
  </si>
  <si>
    <t xml:space="preserve">0,8*2-1,27*2,2+2,25*2,35+1,4*2,35*2</t>
  </si>
  <si>
    <t xml:space="preserve">10</t>
  </si>
  <si>
    <t xml:space="preserve">632451211</t>
  </si>
  <si>
    <t xml:space="preserve">Potěr cementový samonivelační litý C20 tl přes 30 do 35 mm</t>
  </si>
  <si>
    <t xml:space="preserve">1232959891</t>
  </si>
  <si>
    <t xml:space="preserve">11</t>
  </si>
  <si>
    <t xml:space="preserve">642945111</t>
  </si>
  <si>
    <t xml:space="preserve">Osazování protipožárních nebo protiplynových zárubní dveří jednokřídlových do 2,5 m2</t>
  </si>
  <si>
    <t xml:space="preserve">kus</t>
  </si>
  <si>
    <t xml:space="preserve">1026695767</t>
  </si>
  <si>
    <t xml:space="preserve">12</t>
  </si>
  <si>
    <t xml:space="preserve">642-pc 1</t>
  </si>
  <si>
    <t xml:space="preserve">Oprava zdi u vyměněné zárubně</t>
  </si>
  <si>
    <t xml:space="preserve">-2035898245</t>
  </si>
  <si>
    <t xml:space="preserve">13</t>
  </si>
  <si>
    <t xml:space="preserve">642-pc 2</t>
  </si>
  <si>
    <t xml:space="preserve">Oprava rohu zdi u dveří po odstranění profilu</t>
  </si>
  <si>
    <t xml:space="preserve">-1939934227</t>
  </si>
  <si>
    <t xml:space="preserve">14</t>
  </si>
  <si>
    <t xml:space="preserve">642-pc 3</t>
  </si>
  <si>
    <t xml:space="preserve">Oprava svislé spáry v rohu </t>
  </si>
  <si>
    <t xml:space="preserve">-1374981890</t>
  </si>
  <si>
    <t xml:space="preserve">Ostatní konstrukce a práce, bourání</t>
  </si>
  <si>
    <t xml:space="preserve">949101111</t>
  </si>
  <si>
    <t xml:space="preserve">Lešení pomocné pro objekty pozemních staveb s lešeňovou podlahou v do 1,9 m zatížení do 150 kg/m2</t>
  </si>
  <si>
    <t xml:space="preserve">695264730</t>
  </si>
  <si>
    <t xml:space="preserve">1,2*1,2*2+1,8*1,0</t>
  </si>
  <si>
    <t xml:space="preserve">16</t>
  </si>
  <si>
    <t xml:space="preserve">952901111</t>
  </si>
  <si>
    <t xml:space="preserve">Vyčištění budov bytové a občanské výstavby při výšce podlaží do 4 m</t>
  </si>
  <si>
    <t xml:space="preserve">-1327052251</t>
  </si>
  <si>
    <t xml:space="preserve">17</t>
  </si>
  <si>
    <t xml:space="preserve">952-pc 1</t>
  </si>
  <si>
    <t xml:space="preserve">Odvoz a likvidace, háčků a šrouby,skříně,nepořádku v místn.č.1,zrcadla,světel,šatní stěny,ochranné rohové lišty u dveří,věšáku,kabelů</t>
  </si>
  <si>
    <t xml:space="preserve">-397084842</t>
  </si>
  <si>
    <t xml:space="preserve">18</t>
  </si>
  <si>
    <t xml:space="preserve">962031132</t>
  </si>
  <si>
    <t xml:space="preserve">Bourání příček z cihel pálených na MVC tl do 100 mm- u vany</t>
  </si>
  <si>
    <t xml:space="preserve">-1871310841</t>
  </si>
  <si>
    <t xml:space="preserve">1,8*0,5</t>
  </si>
  <si>
    <t xml:space="preserve">19</t>
  </si>
  <si>
    <t xml:space="preserve">965081223</t>
  </si>
  <si>
    <t xml:space="preserve">Bourání podlah z dlaždic keramických nebo xylolitových tl přes 10 mm plochy přes 1 m2</t>
  </si>
  <si>
    <t xml:space="preserve">4857332</t>
  </si>
  <si>
    <t xml:space="preserve">20</t>
  </si>
  <si>
    <t xml:space="preserve">968062455</t>
  </si>
  <si>
    <t xml:space="preserve">Vybourání dřevěných dveřních zárubní pl do 2 m2</t>
  </si>
  <si>
    <t xml:space="preserve">155083598</t>
  </si>
  <si>
    <t xml:space="preserve">0,9*2,0</t>
  </si>
  <si>
    <t xml:space="preserve">974031121</t>
  </si>
  <si>
    <t xml:space="preserve">Vysekání rýh ve zdivu cihelném hl do 30 mm š do 30 mm</t>
  </si>
  <si>
    <t xml:space="preserve">m</t>
  </si>
  <si>
    <t xml:space="preserve">579962198</t>
  </si>
  <si>
    <t xml:space="preserve">22</t>
  </si>
  <si>
    <t xml:space="preserve">974031132</t>
  </si>
  <si>
    <t xml:space="preserve">Vysekání rýh ve zdivu cihelném hl do 50 mm š do 70 mm</t>
  </si>
  <si>
    <t xml:space="preserve">-182148339</t>
  </si>
  <si>
    <t xml:space="preserve">23</t>
  </si>
  <si>
    <t xml:space="preserve">974031133</t>
  </si>
  <si>
    <t xml:space="preserve">Vysekání rýh ve zdivu cihelném hl do 50 mm š do 100 mm</t>
  </si>
  <si>
    <t xml:space="preserve">1554935792</t>
  </si>
  <si>
    <t xml:space="preserve">24</t>
  </si>
  <si>
    <t xml:space="preserve">974031164</t>
  </si>
  <si>
    <t xml:space="preserve">Vysekání rýh ve zdivu cihelném hl do 150 mm š do 150 mm</t>
  </si>
  <si>
    <t xml:space="preserve">1294544235</t>
  </si>
  <si>
    <t xml:space="preserve">25</t>
  </si>
  <si>
    <t xml:space="preserve">977131119</t>
  </si>
  <si>
    <t xml:space="preserve">Vrty příklepovými vrtáky D přes 28 do 32 mm do cihelného zdiva nebo prostého betonu</t>
  </si>
  <si>
    <t xml:space="preserve">1925149379</t>
  </si>
  <si>
    <t xml:space="preserve">26</t>
  </si>
  <si>
    <t xml:space="preserve">978011121</t>
  </si>
  <si>
    <t xml:space="preserve">Otlučení (osekání) vnitřní vápenné nebo vápenocementové omítky stropů v rozsahu přes 5 do 10 %</t>
  </si>
  <si>
    <t xml:space="preserve">235609015</t>
  </si>
  <si>
    <t xml:space="preserve">27</t>
  </si>
  <si>
    <t xml:space="preserve">978013141</t>
  </si>
  <si>
    <t xml:space="preserve">Otlučení (osekání) vnitřní vápenné nebo vápenocementové omítky stěn v rozsahu přes 10 do 30 %</t>
  </si>
  <si>
    <t xml:space="preserve">633185771</t>
  </si>
  <si>
    <t xml:space="preserve">28</t>
  </si>
  <si>
    <t xml:space="preserve">978013161</t>
  </si>
  <si>
    <t xml:space="preserve">Otlučení (osekání) vnitřní vápenné nebo vápenocementové omítky stěn v rozsahu přes 30 do 50 %</t>
  </si>
  <si>
    <t xml:space="preserve">-247550554</t>
  </si>
  <si>
    <t xml:space="preserve">29</t>
  </si>
  <si>
    <t xml:space="preserve">978013191</t>
  </si>
  <si>
    <t xml:space="preserve">Otlučení (osekání) vnitřní vápenné nebo vápenocementové omítky stěn v rozsahu přes 50 do 100 %</t>
  </si>
  <si>
    <t xml:space="preserve">-179944306</t>
  </si>
  <si>
    <t xml:space="preserve">"2"0,6*1,5+0,6*2,1</t>
  </si>
  <si>
    <t xml:space="preserve">"5"(1,8+2,55*2)*2,1</t>
  </si>
  <si>
    <t xml:space="preserve">30</t>
  </si>
  <si>
    <t xml:space="preserve">978059541</t>
  </si>
  <si>
    <t xml:space="preserve">Odsekání a odebrání obkladů stěn z vnitřních obkládaček plochy přes 1 m2</t>
  </si>
  <si>
    <t xml:space="preserve">-2144324295</t>
  </si>
  <si>
    <t xml:space="preserve">997</t>
  </si>
  <si>
    <t xml:space="preserve">Přesun sutě</t>
  </si>
  <si>
    <t xml:space="preserve">31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</si>
  <si>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</si>
  <si>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</si>
  <si>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</si>
  <si>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-1713310713</t>
  </si>
  <si>
    <t xml:space="preserve">32</t>
  </si>
  <si>
    <t xml:space="preserve">997013501</t>
  </si>
  <si>
    <t xml:space="preserve">Odvoz suti a vybouraných hmot na skládku nebo meziskládku do 1 km se složením</t>
  </si>
  <si>
    <t xml:space="preserve">-323474368</t>
  </si>
  <si>
    <t xml:space="preserve">33</t>
  </si>
  <si>
    <t xml:space="preserve">997013509</t>
  </si>
  <si>
    <t xml:space="preserve">Příplatek k odvozu suti a vybouraných hmot na skládku ZKD 1 km přes 1 km</t>
  </si>
  <si>
    <t xml:space="preserve">-1307747667</t>
  </si>
  <si>
    <t xml:space="preserve">6,079*24 'Přepočtené koeficientem množství</t>
  </si>
  <si>
    <t xml:space="preserve">34</t>
  </si>
  <si>
    <t xml:space="preserve">997013601</t>
  </si>
  <si>
    <t xml:space="preserve">Poplatek za uložení na skládce (skládkovné) stavebního odpadu </t>
  </si>
  <si>
    <t xml:space="preserve">-388757647</t>
  </si>
  <si>
    <t xml:space="preserve">998</t>
  </si>
  <si>
    <t xml:space="preserve">Přesun hmot</t>
  </si>
  <si>
    <t xml:space="preserve">35</t>
  </si>
  <si>
    <t xml:space="preserve">998018002</t>
  </si>
  <si>
    <t xml:space="preserve">Přesun hmot ruční pro budovy v přes 6 do 12 m</t>
  </si>
  <si>
    <t xml:space="preserve">2062908991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</si>
  <si>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</si>
  <si>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</si>
  <si>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</si>
  <si>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</si>
  <si>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36</t>
  </si>
  <si>
    <t xml:space="preserve">721171803</t>
  </si>
  <si>
    <t xml:space="preserve">Demontáž potrubí z PVC D do 75</t>
  </si>
  <si>
    <t xml:space="preserve">888492110</t>
  </si>
  <si>
    <t xml:space="preserve">37</t>
  </si>
  <si>
    <t xml:space="preserve">721171808</t>
  </si>
  <si>
    <t xml:space="preserve">Demontáž potrubí z PVC D přes 75 do 114</t>
  </si>
  <si>
    <t xml:space="preserve">438638176</t>
  </si>
  <si>
    <t xml:space="preserve">38</t>
  </si>
  <si>
    <t xml:space="preserve">721174042</t>
  </si>
  <si>
    <t xml:space="preserve">Potrubí kanalizační z PP připojovací DN 40</t>
  </si>
  <si>
    <t xml:space="preserve">806644792</t>
  </si>
  <si>
    <t xml:space="preserve">39</t>
  </si>
  <si>
    <t xml:space="preserve">721174043</t>
  </si>
  <si>
    <t xml:space="preserve">Potrubí kanalizační z PP připojovací DN 50</t>
  </si>
  <si>
    <t xml:space="preserve">1162511072</t>
  </si>
  <si>
    <t xml:space="preserve">40</t>
  </si>
  <si>
    <t xml:space="preserve">721174045</t>
  </si>
  <si>
    <t xml:space="preserve">Potrubí kanalizační z PP připojovací DN 110</t>
  </si>
  <si>
    <t xml:space="preserve">-956620498</t>
  </si>
  <si>
    <t xml:space="preserve">41</t>
  </si>
  <si>
    <t xml:space="preserve">721194104</t>
  </si>
  <si>
    <t xml:space="preserve">Vyvedení a upevnění odpadních výpustek DN 40</t>
  </si>
  <si>
    <t xml:space="preserve">-1824036904</t>
  </si>
  <si>
    <t xml:space="preserve">"umyvadlo"1</t>
  </si>
  <si>
    <t xml:space="preserve">"dřez"1</t>
  </si>
  <si>
    <t xml:space="preserve">"vana"1</t>
  </si>
  <si>
    <t xml:space="preserve">42</t>
  </si>
  <si>
    <t xml:space="preserve">721194109</t>
  </si>
  <si>
    <t xml:space="preserve">Vyvedení a upevnění odpadních výpustek DN 110</t>
  </si>
  <si>
    <t xml:space="preserve">1444707849</t>
  </si>
  <si>
    <t xml:space="preserve">"klozet"1</t>
  </si>
  <si>
    <t xml:space="preserve">43</t>
  </si>
  <si>
    <t xml:space="preserve">721226511</t>
  </si>
  <si>
    <t xml:space="preserve">Zápachová uzávěrka podomítková pro pračku a myčku DN 40</t>
  </si>
  <si>
    <t xml:space="preserve">545096295</t>
  </si>
  <si>
    <t xml:space="preserve">44</t>
  </si>
  <si>
    <t xml:space="preserve">721290111</t>
  </si>
  <si>
    <t xml:space="preserve">Zkouška těsnosti potrubí kanalizace vodou DN do 125</t>
  </si>
  <si>
    <t xml:space="preserve">-1770078373</t>
  </si>
  <si>
    <t xml:space="preserve">45</t>
  </si>
  <si>
    <t xml:space="preserve">721290821</t>
  </si>
  <si>
    <t xml:space="preserve">Přemístění vnitrostaveništní demontovaných hmot vnitřní kanalizace v objektech v do 6 m</t>
  </si>
  <si>
    <t xml:space="preserve">1073968065</t>
  </si>
  <si>
    <t xml:space="preserve">46</t>
  </si>
  <si>
    <t xml:space="preserve">998721201</t>
  </si>
  <si>
    <t xml:space="preserve">Přesun hmot procentní pro vnitřní kanalizace v objektech v do 6 m</t>
  </si>
  <si>
    <t xml:space="preserve">%</t>
  </si>
  <si>
    <t xml:space="preserve">-1500176854</t>
  </si>
  <si>
    <t xml:space="preserve">722</t>
  </si>
  <si>
    <t xml:space="preserve">Zdravotechnika - vnitřní vodovod</t>
  </si>
  <si>
    <t xml:space="preserve">47</t>
  </si>
  <si>
    <t xml:space="preserve">722170801</t>
  </si>
  <si>
    <t xml:space="preserve">Demontáž rozvodů vody z plastů D do 25</t>
  </si>
  <si>
    <t xml:space="preserve">-1946403637</t>
  </si>
  <si>
    <t xml:space="preserve">48</t>
  </si>
  <si>
    <t xml:space="preserve">722174002</t>
  </si>
  <si>
    <t xml:space="preserve">Potrubí vodovodní plastové PPR svar polyfúze PN 16 D 20x2,8 mm</t>
  </si>
  <si>
    <t xml:space="preserve">-112053620</t>
  </si>
  <si>
    <t xml:space="preserve">49</t>
  </si>
  <si>
    <t xml:space="preserve">722174003</t>
  </si>
  <si>
    <t xml:space="preserve">Potrubí vodovodní plastové PPR svar polyfúze PN 16 D 25x3,5 mm</t>
  </si>
  <si>
    <t xml:space="preserve">-378461633</t>
  </si>
  <si>
    <t xml:space="preserve">50</t>
  </si>
  <si>
    <t xml:space="preserve">722181211</t>
  </si>
  <si>
    <t xml:space="preserve">Ochrana vodovodního potrubí přilepenými termoizolačními trubicemi z PE tl do 6 mm DN do 22 mm</t>
  </si>
  <si>
    <t xml:space="preserve">1675849272</t>
  </si>
  <si>
    <t xml:space="preserve">51</t>
  </si>
  <si>
    <t xml:space="preserve">722181212</t>
  </si>
  <si>
    <t xml:space="preserve">Ochrana vodovodního potrubí přilepenými termoizolačními trubicemi z PE tl do 6 mm DN přes 22 do 32 mm</t>
  </si>
  <si>
    <t xml:space="preserve">2131589422</t>
  </si>
  <si>
    <t xml:space="preserve">52</t>
  </si>
  <si>
    <t xml:space="preserve">722181812</t>
  </si>
  <si>
    <t xml:space="preserve">Demontáž plstěných pásů z trub D do 50</t>
  </si>
  <si>
    <t xml:space="preserve">1099563832</t>
  </si>
  <si>
    <t xml:space="preserve">53</t>
  </si>
  <si>
    <t xml:space="preserve">722190401</t>
  </si>
  <si>
    <t xml:space="preserve">Vyvedení a upevnění výpustku DN do 25</t>
  </si>
  <si>
    <t xml:space="preserve">-226935020</t>
  </si>
  <si>
    <t xml:space="preserve">"umyvadlo"2</t>
  </si>
  <si>
    <t xml:space="preserve">"dřez"2</t>
  </si>
  <si>
    <t xml:space="preserve">"vana"2</t>
  </si>
  <si>
    <t xml:space="preserve">"myčka"1</t>
  </si>
  <si>
    <t xml:space="preserve">"pračka"1</t>
  </si>
  <si>
    <t xml:space="preserve">54</t>
  </si>
  <si>
    <t xml:space="preserve">722190901</t>
  </si>
  <si>
    <t xml:space="preserve">Uzavření nebo otevření vodovodního potrubí při opravách</t>
  </si>
  <si>
    <t xml:space="preserve">1364652638</t>
  </si>
  <si>
    <t xml:space="preserve">55</t>
  </si>
  <si>
    <t xml:space="preserve">722220851</t>
  </si>
  <si>
    <t xml:space="preserve">Demontáž armatur závitových s jedním závitem G do 3/4</t>
  </si>
  <si>
    <t xml:space="preserve">858006093</t>
  </si>
  <si>
    <t xml:space="preserve">56</t>
  </si>
  <si>
    <t xml:space="preserve">722232045</t>
  </si>
  <si>
    <t xml:space="preserve">Kohout kulový přímý G 1" PN 42 do 185°C vnitřní závit</t>
  </si>
  <si>
    <t xml:space="preserve">934741144</t>
  </si>
  <si>
    <t xml:space="preserve">57</t>
  </si>
  <si>
    <t xml:space="preserve">722232063</t>
  </si>
  <si>
    <t xml:space="preserve">Kohout kulový přímý G 1" PN 42 do 185°C vnitřní závit s vypouštěním</t>
  </si>
  <si>
    <t xml:space="preserve">-1789718125</t>
  </si>
  <si>
    <t xml:space="preserve">58</t>
  </si>
  <si>
    <t xml:space="preserve">722290226</t>
  </si>
  <si>
    <t xml:space="preserve">Zkouška těsnosti vodovodního potrubí závitového DN do 50</t>
  </si>
  <si>
    <t xml:space="preserve">-1503171756</t>
  </si>
  <si>
    <t xml:space="preserve">59</t>
  </si>
  <si>
    <t xml:space="preserve">722290234</t>
  </si>
  <si>
    <t xml:space="preserve">Proplach a dezinfekce vodovodního potrubí DN do 80</t>
  </si>
  <si>
    <t xml:space="preserve">1680650904</t>
  </si>
  <si>
    <t xml:space="preserve">60</t>
  </si>
  <si>
    <t xml:space="preserve">722290821</t>
  </si>
  <si>
    <t xml:space="preserve">Přemístění vnitrostaveništní demontovaných hmot pro vnitřní vodovod v objektech v do 6 m</t>
  </si>
  <si>
    <t xml:space="preserve">342123985</t>
  </si>
  <si>
    <t xml:space="preserve">61</t>
  </si>
  <si>
    <t xml:space="preserve">998722201</t>
  </si>
  <si>
    <t xml:space="preserve">Přesun hmot procentní pro vnitřní vodovod v objektech v do 6 m</t>
  </si>
  <si>
    <t xml:space="preserve">793411053</t>
  </si>
  <si>
    <t xml:space="preserve">725</t>
  </si>
  <si>
    <t xml:space="preserve">Zdravotechnika - zařizovací předměty</t>
  </si>
  <si>
    <t xml:space="preserve">62</t>
  </si>
  <si>
    <t xml:space="preserve">725110811</t>
  </si>
  <si>
    <t xml:space="preserve">Demontáž klozetů splachovací s nádrží</t>
  </si>
  <si>
    <t xml:space="preserve">soubor</t>
  </si>
  <si>
    <t xml:space="preserve">-1172698252</t>
  </si>
  <si>
    <t xml:space="preserve">63</t>
  </si>
  <si>
    <t xml:space="preserve">725112171</t>
  </si>
  <si>
    <t xml:space="preserve">Kombi klozet s hlubokým splachováním odpad vodorovný</t>
  </si>
  <si>
    <t xml:space="preserve">1635132831</t>
  </si>
  <si>
    <t xml:space="preserve">64</t>
  </si>
  <si>
    <t xml:space="preserve">725210821</t>
  </si>
  <si>
    <t xml:space="preserve">Demontáž umyvadel bez výtokových armatur</t>
  </si>
  <si>
    <t xml:space="preserve">-1850610078</t>
  </si>
  <si>
    <t xml:space="preserve">65</t>
  </si>
  <si>
    <t xml:space="preserve">725211602</t>
  </si>
  <si>
    <t xml:space="preserve">Umyvadlo keramické bílé šířky 550 mm bez krytu na sifon připevněné na stěnu šrouby</t>
  </si>
  <si>
    <t xml:space="preserve">1826354471</t>
  </si>
  <si>
    <t xml:space="preserve">66</t>
  </si>
  <si>
    <t xml:space="preserve">725220841</t>
  </si>
  <si>
    <t xml:space="preserve">Demontáž van ocelová rohová</t>
  </si>
  <si>
    <t xml:space="preserve">917147010</t>
  </si>
  <si>
    <t xml:space="preserve">67</t>
  </si>
  <si>
    <t xml:space="preserve">725224137</t>
  </si>
  <si>
    <t xml:space="preserve">Vana bez armatur výtokových ocelová smaltovaná se zápachovou uzávěrkou délka 1600 mm</t>
  </si>
  <si>
    <t xml:space="preserve">1104663160</t>
  </si>
  <si>
    <t xml:space="preserve">68</t>
  </si>
  <si>
    <t xml:space="preserve">725590811</t>
  </si>
  <si>
    <t xml:space="preserve">Přemístění vnitrostaveništní demontovaných zařizovacích předmětů v objektech v do 6 m</t>
  </si>
  <si>
    <t xml:space="preserve">-88864189</t>
  </si>
  <si>
    <t xml:space="preserve">69</t>
  </si>
  <si>
    <t xml:space="preserve">7256-pc 1</t>
  </si>
  <si>
    <t xml:space="preserve">Vyřazení sporáku na základě vyřazovacího protokolu, následná likvidace sporáku</t>
  </si>
  <si>
    <t xml:space="preserve">-232652471</t>
  </si>
  <si>
    <t xml:space="preserve">70</t>
  </si>
  <si>
    <t xml:space="preserve">7256-pc1</t>
  </si>
  <si>
    <t xml:space="preserve">D+M elektrický sporák</t>
  </si>
  <si>
    <t xml:space="preserve">-1045590138</t>
  </si>
  <si>
    <t xml:space="preserve">71</t>
  </si>
  <si>
    <t xml:space="preserve">725820801</t>
  </si>
  <si>
    <t xml:space="preserve">Demontáž baterie nástěnné do G 3 / 4</t>
  </si>
  <si>
    <t xml:space="preserve">-467823296</t>
  </si>
  <si>
    <t xml:space="preserve">72</t>
  </si>
  <si>
    <t xml:space="preserve">725820802</t>
  </si>
  <si>
    <t xml:space="preserve">Demontáž baterie stojánkové do jednoho otvoru</t>
  </si>
  <si>
    <t xml:space="preserve">-1318417332</t>
  </si>
  <si>
    <t xml:space="preserve">73</t>
  </si>
  <si>
    <t xml:space="preserve">725822613</t>
  </si>
  <si>
    <t xml:space="preserve">Baterie umyvadlová stojánková páková s výpustí</t>
  </si>
  <si>
    <t xml:space="preserve">1060304131</t>
  </si>
  <si>
    <t xml:space="preserve">74</t>
  </si>
  <si>
    <t xml:space="preserve">725831313</t>
  </si>
  <si>
    <t xml:space="preserve">Baterie vanová nástěnná páková s příslušenstvím a pohyblivým držákem</t>
  </si>
  <si>
    <t xml:space="preserve">120618035</t>
  </si>
  <si>
    <t xml:space="preserve">75</t>
  </si>
  <si>
    <t xml:space="preserve">72584-pc1</t>
  </si>
  <si>
    <t xml:space="preserve">Baterie sprchová nástěná páková s přepínačem a pohyblivým držákem</t>
  </si>
  <si>
    <t xml:space="preserve">-556243552</t>
  </si>
  <si>
    <t xml:space="preserve">76</t>
  </si>
  <si>
    <t xml:space="preserve">998725201</t>
  </si>
  <si>
    <t xml:space="preserve">Přesun hmot procentní pro zařizovací předměty v objektech v do 6 m</t>
  </si>
  <si>
    <t xml:space="preserve">-1875865581</t>
  </si>
  <si>
    <t xml:space="preserve">731</t>
  </si>
  <si>
    <t xml:space="preserve">Ústřední vytápění - kotelny</t>
  </si>
  <si>
    <t xml:space="preserve">77</t>
  </si>
  <si>
    <t xml:space="preserve">73118-pc1</t>
  </si>
  <si>
    <t xml:space="preserve">Servis kotle, vč. vyčištění</t>
  </si>
  <si>
    <t xml:space="preserve">-1381447098</t>
  </si>
  <si>
    <t xml:space="preserve">78</t>
  </si>
  <si>
    <t xml:space="preserve">731190962</t>
  </si>
  <si>
    <t xml:space="preserve">Vyčištění topenišť a kouřových tahů kotlů výkonu do 50 kW</t>
  </si>
  <si>
    <t xml:space="preserve">1178555151</t>
  </si>
  <si>
    <t xml:space="preserve">79</t>
  </si>
  <si>
    <t xml:space="preserve">731191943</t>
  </si>
  <si>
    <t xml:space="preserve">Napuštění kotle po opravě pl kotle přes 10 do 20 m2</t>
  </si>
  <si>
    <t xml:space="preserve">1417987313</t>
  </si>
  <si>
    <t xml:space="preserve">80</t>
  </si>
  <si>
    <t xml:space="preserve">998731202</t>
  </si>
  <si>
    <t xml:space="preserve">Přesun hmot procentní pro kotelny v objektech v přes 6 do 12 m</t>
  </si>
  <si>
    <t xml:space="preserve">1032655427</t>
  </si>
  <si>
    <t xml:space="preserve">733</t>
  </si>
  <si>
    <t xml:space="preserve">Ústřední vytápění - rozvodné potrubí</t>
  </si>
  <si>
    <t xml:space="preserve">81</t>
  </si>
  <si>
    <t xml:space="preserve">7331-pc1</t>
  </si>
  <si>
    <t xml:space="preserve">Úprava potrubí ÚT pro napojení nového tělesa</t>
  </si>
  <si>
    <t xml:space="preserve">1593045291</t>
  </si>
  <si>
    <t xml:space="preserve">82</t>
  </si>
  <si>
    <t xml:space="preserve">998733202</t>
  </si>
  <si>
    <t xml:space="preserve">Přesun hmot procentní pro rozvody potrubí v objektech v přes 6 do 12 m</t>
  </si>
  <si>
    <t xml:space="preserve">235112061</t>
  </si>
  <si>
    <t xml:space="preserve">734</t>
  </si>
  <si>
    <t xml:space="preserve">Ústřední vytápění - armatury</t>
  </si>
  <si>
    <t xml:space="preserve">83</t>
  </si>
  <si>
    <t xml:space="preserve">734200811</t>
  </si>
  <si>
    <t xml:space="preserve">Demontáž armatury závitové s jedním závitem přes G 1/2 do G 1/2</t>
  </si>
  <si>
    <t xml:space="preserve">-669159949</t>
  </si>
  <si>
    <t xml:space="preserve">84</t>
  </si>
  <si>
    <t xml:space="preserve">734200821</t>
  </si>
  <si>
    <t xml:space="preserve">Demontáž armatury závitové se dvěma závity přes G 1/2 do G 1/2</t>
  </si>
  <si>
    <t xml:space="preserve">1465195903</t>
  </si>
  <si>
    <t xml:space="preserve">85</t>
  </si>
  <si>
    <t xml:space="preserve">734222802</t>
  </si>
  <si>
    <t xml:space="preserve">Ventil závitový termostatický rohový G 1/2 PN 16 do 110°C s ruční hlavou chromovaný</t>
  </si>
  <si>
    <t xml:space="preserve">1230642835</t>
  </si>
  <si>
    <t xml:space="preserve">86</t>
  </si>
  <si>
    <t xml:space="preserve">734261333</t>
  </si>
  <si>
    <t xml:space="preserve">Šroubení topenářské rohové G 1/2 PN 16 do 120°C</t>
  </si>
  <si>
    <t xml:space="preserve">-1748602056</t>
  </si>
  <si>
    <t xml:space="preserve">87</t>
  </si>
  <si>
    <t xml:space="preserve">734430821</t>
  </si>
  <si>
    <t xml:space="preserve">Demontáž termostatu</t>
  </si>
  <si>
    <t xml:space="preserve">149366211</t>
  </si>
  <si>
    <t xml:space="preserve">88</t>
  </si>
  <si>
    <t xml:space="preserve">998734202</t>
  </si>
  <si>
    <t xml:space="preserve">Přesun hmot procentní pro armatury v objektech v přes 6 do 12 m</t>
  </si>
  <si>
    <t xml:space="preserve">1323246353</t>
  </si>
  <si>
    <t xml:space="preserve">735</t>
  </si>
  <si>
    <t xml:space="preserve">Ústřední vytápění - otopná tělesa</t>
  </si>
  <si>
    <t xml:space="preserve">89</t>
  </si>
  <si>
    <t xml:space="preserve">735151821</t>
  </si>
  <si>
    <t xml:space="preserve">Demontáž otopného tělesa panelového dvouřadého dl do 1500 mm</t>
  </si>
  <si>
    <t xml:space="preserve">316592501</t>
  </si>
  <si>
    <t xml:space="preserve">90</t>
  </si>
  <si>
    <t xml:space="preserve">735164511</t>
  </si>
  <si>
    <t xml:space="preserve">Montáž otopného tělesa trubkového na stěnu v tělesa do 1500 mm</t>
  </si>
  <si>
    <t xml:space="preserve">1276165156</t>
  </si>
  <si>
    <t xml:space="preserve">91</t>
  </si>
  <si>
    <t xml:space="preserve">M</t>
  </si>
  <si>
    <t xml:space="preserve">5415-pc1</t>
  </si>
  <si>
    <t xml:space="preserve">těleso trubkové se spodním připojením 1500x450 mm</t>
  </si>
  <si>
    <t xml:space="preserve">-127823281</t>
  </si>
  <si>
    <t xml:space="preserve">92</t>
  </si>
  <si>
    <t xml:space="preserve">73553104</t>
  </si>
  <si>
    <t xml:space="preserve">Montáž a napojení termostatu na zeď</t>
  </si>
  <si>
    <t xml:space="preserve">329906002</t>
  </si>
  <si>
    <t xml:space="preserve">93</t>
  </si>
  <si>
    <t xml:space="preserve">3571-pc1</t>
  </si>
  <si>
    <t xml:space="preserve">prostorový termostat</t>
  </si>
  <si>
    <t xml:space="preserve">-907616190</t>
  </si>
  <si>
    <t xml:space="preserve">94</t>
  </si>
  <si>
    <t xml:space="preserve">998735202</t>
  </si>
  <si>
    <t xml:space="preserve">Přesun hmot procentní pro otopná tělesa v objektech v přes 6 do 12 m</t>
  </si>
  <si>
    <t xml:space="preserve">-496590056</t>
  </si>
  <si>
    <t xml:space="preserve">741</t>
  </si>
  <si>
    <t xml:space="preserve">Elektroinstalace - silnoproud</t>
  </si>
  <si>
    <t xml:space="preserve">95</t>
  </si>
  <si>
    <t xml:space="preserve">741110001</t>
  </si>
  <si>
    <t xml:space="preserve">Montáž trubka plastová tuhá D přes 16 do 23 mm uložená pevně</t>
  </si>
  <si>
    <t xml:space="preserve">51230797</t>
  </si>
  <si>
    <t xml:space="preserve">96</t>
  </si>
  <si>
    <t xml:space="preserve">34571092</t>
  </si>
  <si>
    <t xml:space="preserve">trubka elektroinstalační tuhá z PVC D 17,4/20 mm, délka 3m</t>
  </si>
  <si>
    <t xml:space="preserve">304086954</t>
  </si>
  <si>
    <t xml:space="preserve">10*1,05 'Přepočtené koeficientem množství</t>
  </si>
  <si>
    <t xml:space="preserve">97</t>
  </si>
  <si>
    <t xml:space="preserve">741111801</t>
  </si>
  <si>
    <t xml:space="preserve">Demontáž trubky plastové tuhé D do 50 mm uložené pevně</t>
  </si>
  <si>
    <t xml:space="preserve">854108974</t>
  </si>
  <si>
    <t xml:space="preserve">98</t>
  </si>
  <si>
    <t xml:space="preserve">741112001</t>
  </si>
  <si>
    <t xml:space="preserve">Montáž krabice zapuštěná plastová kruhová</t>
  </si>
  <si>
    <t xml:space="preserve">935611639</t>
  </si>
  <si>
    <t xml:space="preserve">99</t>
  </si>
  <si>
    <t xml:space="preserve">34571450</t>
  </si>
  <si>
    <t xml:space="preserve">krabice pod omítku PVC přístrojová kruhová D 70mm</t>
  </si>
  <si>
    <t xml:space="preserve">2006940808</t>
  </si>
  <si>
    <t xml:space="preserve">100</t>
  </si>
  <si>
    <t xml:space="preserve">34571563</t>
  </si>
  <si>
    <t xml:space="preserve">krabice pod omítku PVC odbočná kruhová D 100mm s víčkem a svorkovnicí</t>
  </si>
  <si>
    <t xml:space="preserve">847189627</t>
  </si>
  <si>
    <t xml:space="preserve">101</t>
  </si>
  <si>
    <t xml:space="preserve">741122611</t>
  </si>
  <si>
    <t xml:space="preserve">Montáž kabel Cu plný kulatý žíla 3x1,5 až 6 mm2 uložený pevně (např. CYKY)</t>
  </si>
  <si>
    <t xml:space="preserve">629684958</t>
  </si>
  <si>
    <t xml:space="preserve">102</t>
  </si>
  <si>
    <t xml:space="preserve">34111030</t>
  </si>
  <si>
    <t xml:space="preserve">kabel instalační jádro Cu plné izolace PVC plášť PVC 450/750V (CYKY) 3x1,5mm2</t>
  </si>
  <si>
    <t xml:space="preserve">-1446055162</t>
  </si>
  <si>
    <t xml:space="preserve">120*1,15 'Přepočtené koeficientem množství</t>
  </si>
  <si>
    <t xml:space="preserve">103</t>
  </si>
  <si>
    <t xml:space="preserve">34111036</t>
  </si>
  <si>
    <t xml:space="preserve">kabel instalační jádro Cu plné izolace PVC plášť PVC 450/750V (CYKY) 3x2,5mm2</t>
  </si>
  <si>
    <t xml:space="preserve">1826805096</t>
  </si>
  <si>
    <t xml:space="preserve">130*1,15 'Přepočtené koeficientem množství</t>
  </si>
  <si>
    <t xml:space="preserve">104</t>
  </si>
  <si>
    <t xml:space="preserve">741122642</t>
  </si>
  <si>
    <t xml:space="preserve">Montáž kabel Cu plný kulatý žíla 5x4 až 6 mm2 uložený pevně (např. CYKY)</t>
  </si>
  <si>
    <t xml:space="preserve">606535676</t>
  </si>
  <si>
    <t xml:space="preserve">105</t>
  </si>
  <si>
    <t xml:space="preserve">34111098</t>
  </si>
  <si>
    <t xml:space="preserve">kabel instalační jádro Cu plné izolace PVC plášť PVC 450/750V (CYKY) 5x4mm2</t>
  </si>
  <si>
    <t xml:space="preserve">420660937</t>
  </si>
  <si>
    <t xml:space="preserve">15*1,15 'Přepočtené koeficientem množství</t>
  </si>
  <si>
    <t xml:space="preserve">106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</si>
  <si>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</si>
  <si>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</si>
  <si>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-1582872263</t>
  </si>
  <si>
    <t xml:space="preserve">107</t>
  </si>
  <si>
    <t xml:space="preserve">741130001</t>
  </si>
  <si>
    <t xml:space="preserve">Ukončení vodič izolovaný do 2,5 mm2 v rozváděči nebo na přístroji</t>
  </si>
  <si>
    <t xml:space="preserve">-1546618370</t>
  </si>
  <si>
    <t xml:space="preserve">108</t>
  </si>
  <si>
    <t xml:space="preserve">741130003</t>
  </si>
  <si>
    <t xml:space="preserve">Ukončení vodič izolovaný do 4 mm2 v rozváděči nebo na přístroji</t>
  </si>
  <si>
    <t xml:space="preserve">1977785389</t>
  </si>
  <si>
    <t xml:space="preserve">109</t>
  </si>
  <si>
    <t xml:space="preserve">7411-pc1</t>
  </si>
  <si>
    <t xml:space="preserve">D+M rozvaděče vč. výstroje (předpoklad: 12x jistič 1pól, 2x jistič 3pól., 2x proudový chránič, propoj. lišta, svorky, aj.)</t>
  </si>
  <si>
    <t xml:space="preserve">1431620737</t>
  </si>
  <si>
    <t xml:space="preserve">110</t>
  </si>
  <si>
    <t xml:space="preserve">7412-pc1</t>
  </si>
  <si>
    <t xml:space="preserve">Demontáž stávajícího rozvaděče vč. výstroje</t>
  </si>
  <si>
    <t xml:space="preserve">1431756359</t>
  </si>
  <si>
    <t xml:space="preserve">111</t>
  </si>
  <si>
    <t xml:space="preserve">741310001</t>
  </si>
  <si>
    <t xml:space="preserve">Montáž vypínač nástěnný 1-jednopólový prostředí normální se zapojením vodičů</t>
  </si>
  <si>
    <t xml:space="preserve">-1236497337</t>
  </si>
  <si>
    <t xml:space="preserve">112</t>
  </si>
  <si>
    <t xml:space="preserve">34535025</t>
  </si>
  <si>
    <t xml:space="preserve">přístroj spínače zápustného jednopólového, s krytem, řazení 1</t>
  </si>
  <si>
    <t xml:space="preserve">1342083869</t>
  </si>
  <si>
    <t xml:space="preserve">113</t>
  </si>
  <si>
    <t xml:space="preserve">741310021</t>
  </si>
  <si>
    <t xml:space="preserve">Montáž přepínač nástěnný 5-sériový prostředí normální se zapojením vodičů</t>
  </si>
  <si>
    <t xml:space="preserve">1541686147</t>
  </si>
  <si>
    <t xml:space="preserve">114</t>
  </si>
  <si>
    <t xml:space="preserve">34535073</t>
  </si>
  <si>
    <t xml:space="preserve">přepínač nástěnný sériový, řazení 5, IP44, bezšroubové svorky</t>
  </si>
  <si>
    <t xml:space="preserve">1025622022</t>
  </si>
  <si>
    <t xml:space="preserve">115</t>
  </si>
  <si>
    <t xml:space="preserve">741310022</t>
  </si>
  <si>
    <t xml:space="preserve">Montáž přepínač nástěnný 6-střídavý prostředí normální se zapojením vodičů</t>
  </si>
  <si>
    <t xml:space="preserve">664910884</t>
  </si>
  <si>
    <t xml:space="preserve">116</t>
  </si>
  <si>
    <t xml:space="preserve">34535026</t>
  </si>
  <si>
    <t xml:space="preserve">přístroj přepínače zápustného střídavého, s krytem, řazení 6</t>
  </si>
  <si>
    <t xml:space="preserve">127396998</t>
  </si>
  <si>
    <t xml:space="preserve">117</t>
  </si>
  <si>
    <t xml:space="preserve">741311021</t>
  </si>
  <si>
    <t xml:space="preserve">Montáž přípojka sporáková s doutnavkou se zapojením vodičů</t>
  </si>
  <si>
    <t xml:space="preserve">1340432266</t>
  </si>
  <si>
    <t xml:space="preserve">118</t>
  </si>
  <si>
    <t xml:space="preserve">34536398</t>
  </si>
  <si>
    <t xml:space="preserve">spínač zapuštěný trojpólový páčkový se signalizační doutnavkou, řazení 3S, 25A, 400V, IP55, šroubové svorky</t>
  </si>
  <si>
    <t xml:space="preserve">961282629</t>
  </si>
  <si>
    <t xml:space="preserve">119</t>
  </si>
  <si>
    <t xml:space="preserve">741311803</t>
  </si>
  <si>
    <t xml:space="preserve">Demontáž spínačů nástěnných normálních do 10 A bezšroubových bez zachování funkčnosti do 2 svorek</t>
  </si>
  <si>
    <t xml:space="preserve">400302752</t>
  </si>
  <si>
    <t xml:space="preserve">120</t>
  </si>
  <si>
    <t xml:space="preserve">741313001</t>
  </si>
  <si>
    <t xml:space="preserve">Montáž zásuvka (polo)zapuštěná bezšroubové připojení 2P+PE se zapojením vodičů</t>
  </si>
  <si>
    <t xml:space="preserve">-151391999</t>
  </si>
  <si>
    <t xml:space="preserve">121</t>
  </si>
  <si>
    <t xml:space="preserve">34555241</t>
  </si>
  <si>
    <t xml:space="preserve">přístroj zásuvky zápustné jednonásobné, krytka s clonkami, bezšroubové svorky</t>
  </si>
  <si>
    <t xml:space="preserve">902385451</t>
  </si>
  <si>
    <t xml:space="preserve">122</t>
  </si>
  <si>
    <t xml:space="preserve">741313003</t>
  </si>
  <si>
    <t xml:space="preserve">Montáž zásuvka (polo)zapuštěná bezšroubové připojení 2x(2P+PE) dvojnásobná se zapojením vodičů</t>
  </si>
  <si>
    <t xml:space="preserve">2080571434</t>
  </si>
  <si>
    <t xml:space="preserve">123</t>
  </si>
  <si>
    <t xml:space="preserve">34555238</t>
  </si>
  <si>
    <t xml:space="preserve">zásuvka zápustná dvojnásobná, šroubové svorky</t>
  </si>
  <si>
    <t xml:space="preserve">1401953574</t>
  </si>
  <si>
    <t xml:space="preserve">124</t>
  </si>
  <si>
    <t xml:space="preserve">741315813</t>
  </si>
  <si>
    <t xml:space="preserve">Demontáž zásuvek domovních normální prostředí do 16A zapuštěných bezšroubových bez zachování funkčnosti 2P+PE</t>
  </si>
  <si>
    <t xml:space="preserve">439263978</t>
  </si>
  <si>
    <t xml:space="preserve">125</t>
  </si>
  <si>
    <t xml:space="preserve">741330335</t>
  </si>
  <si>
    <t xml:space="preserve">Montáž ovladač tlačítkový vestavný-objímka se žárovkou</t>
  </si>
  <si>
    <t xml:space="preserve">596393214</t>
  </si>
  <si>
    <t xml:space="preserve">126</t>
  </si>
  <si>
    <t xml:space="preserve">34512200</t>
  </si>
  <si>
    <t xml:space="preserve">objímka žárovky E14 svorcová 1253-040 termoplast</t>
  </si>
  <si>
    <t xml:space="preserve">-938893811</t>
  </si>
  <si>
    <t xml:space="preserve">127</t>
  </si>
  <si>
    <t xml:space="preserve">34774102</t>
  </si>
  <si>
    <t xml:space="preserve">žárovka LED E27 6W</t>
  </si>
  <si>
    <t xml:space="preserve">-1628822971</t>
  </si>
  <si>
    <t xml:space="preserve">128</t>
  </si>
  <si>
    <t xml:space="preserve">741370002</t>
  </si>
  <si>
    <t xml:space="preserve">Montáž svítidlo žárovkové bytové stropní přisazené 1 zdroj se sklem</t>
  </si>
  <si>
    <t xml:space="preserve">1376081513</t>
  </si>
  <si>
    <t xml:space="preserve">129</t>
  </si>
  <si>
    <t xml:space="preserve">3482-pc1</t>
  </si>
  <si>
    <t xml:space="preserve">svítidlo interiérové žárovkové vč. světelného zdroje LED a recyklačních poplatků</t>
  </si>
  <si>
    <t xml:space="preserve">2075943211</t>
  </si>
  <si>
    <t xml:space="preserve">130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</si>
  <si>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</si>
  <si>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</si>
  <si>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-28059113</t>
  </si>
  <si>
    <t xml:space="preserve">131</t>
  </si>
  <si>
    <t xml:space="preserve">741810001</t>
  </si>
  <si>
    <t xml:space="preserve">Celková prohlídka elektrického rozvodu a zařízení do 100 000,- Kč</t>
  </si>
  <si>
    <t xml:space="preserve">461659542</t>
  </si>
  <si>
    <t xml:space="preserve">132</t>
  </si>
  <si>
    <t xml:space="preserve">741811011</t>
  </si>
  <si>
    <t xml:space="preserve">Kontrola rozvaděč nn silový hmotnosti do 200 kg</t>
  </si>
  <si>
    <t xml:space="preserve">-1583906296</t>
  </si>
  <si>
    <t xml:space="preserve">133</t>
  </si>
  <si>
    <t xml:space="preserve">74190-pc1</t>
  </si>
  <si>
    <t xml:space="preserve">D+M osvětlení pod horníma skříňkama</t>
  </si>
  <si>
    <t xml:space="preserve">-468351380</t>
  </si>
  <si>
    <t xml:space="preserve">134</t>
  </si>
  <si>
    <t xml:space="preserve">74190-pc2</t>
  </si>
  <si>
    <t xml:space="preserve">D+M zásuvková lišta do linky</t>
  </si>
  <si>
    <t xml:space="preserve">1490472156</t>
  </si>
  <si>
    <t xml:space="preserve">135</t>
  </si>
  <si>
    <t xml:space="preserve">74191-pc1</t>
  </si>
  <si>
    <t xml:space="preserve">Pomocný instalační materiál</t>
  </si>
  <si>
    <t xml:space="preserve">1121311440</t>
  </si>
  <si>
    <t xml:space="preserve">136</t>
  </si>
  <si>
    <t xml:space="preserve">998741201</t>
  </si>
  <si>
    <t xml:space="preserve">Přesun hmot procentní pro silnoproud v objektech v do 6 m</t>
  </si>
  <si>
    <t xml:space="preserve">482837017</t>
  </si>
  <si>
    <t xml:space="preserve">742</t>
  </si>
  <si>
    <t xml:space="preserve">Elektroinstalace - slaboproud</t>
  </si>
  <si>
    <t xml:space="preserve">137</t>
  </si>
  <si>
    <t xml:space="preserve">742121001</t>
  </si>
  <si>
    <t xml:space="preserve">Montáž kabelů sdělovacích pro vnitřní rozvody do 15 žil</t>
  </si>
  <si>
    <t xml:space="preserve">659805004</t>
  </si>
  <si>
    <t xml:space="preserve">138</t>
  </si>
  <si>
    <t xml:space="preserve">34121121</t>
  </si>
  <si>
    <t xml:space="preserve">kabel sdělovací jádro Cu plné izolace PVC plášť PVC 100V (SYKY) 2x2x0,5mm2</t>
  </si>
  <si>
    <t xml:space="preserve">301502021</t>
  </si>
  <si>
    <t xml:space="preserve">10*1,2 'Přepočtené koeficientem množství</t>
  </si>
  <si>
    <t xml:space="preserve">139</t>
  </si>
  <si>
    <t xml:space="preserve">742310006</t>
  </si>
  <si>
    <t xml:space="preserve">Montáž domácího nástěnného audio/video telefonu</t>
  </si>
  <si>
    <t xml:space="preserve">-725812983</t>
  </si>
  <si>
    <t xml:space="preserve">140</t>
  </si>
  <si>
    <t xml:space="preserve">38226805</t>
  </si>
  <si>
    <t xml:space="preserve">domovní telefon s ovládáním elektrického zámku</t>
  </si>
  <si>
    <t xml:space="preserve">1938512212</t>
  </si>
  <si>
    <t xml:space="preserve">141</t>
  </si>
  <si>
    <t xml:space="preserve">742310806</t>
  </si>
  <si>
    <t xml:space="preserve">Demontáž domácího nástěnného audio/video telefonu</t>
  </si>
  <si>
    <t xml:space="preserve">2116831254</t>
  </si>
  <si>
    <t xml:space="preserve">142</t>
  </si>
  <si>
    <t xml:space="preserve">74232-pc1</t>
  </si>
  <si>
    <t xml:space="preserve">Uvedení do provzu systému domácího telefonu</t>
  </si>
  <si>
    <t xml:space="preserve">-1486267616</t>
  </si>
  <si>
    <t xml:space="preserve">143</t>
  </si>
  <si>
    <t xml:space="preserve">998742202</t>
  </si>
  <si>
    <t xml:space="preserve">Přesun hmot procentní pro slaboproud v objektech v do 12 m</t>
  </si>
  <si>
    <t xml:space="preserve">266048374</t>
  </si>
  <si>
    <t xml:space="preserve">766</t>
  </si>
  <si>
    <t xml:space="preserve">Konstrukce truhlářské</t>
  </si>
  <si>
    <t xml:space="preserve">144</t>
  </si>
  <si>
    <t xml:space="preserve">766-pc 1</t>
  </si>
  <si>
    <t xml:space="preserve">Oprava dveří a zárubně dvoukř.dveří 124/250</t>
  </si>
  <si>
    <t xml:space="preserve">-96240782</t>
  </si>
  <si>
    <t xml:space="preserve">145</t>
  </si>
  <si>
    <t xml:space="preserve">766-pc 2</t>
  </si>
  <si>
    <t xml:space="preserve">Očištění a seřízení oken</t>
  </si>
  <si>
    <t xml:space="preserve">1364205674</t>
  </si>
  <si>
    <t xml:space="preserve">146</t>
  </si>
  <si>
    <t xml:space="preserve">766-pc 3</t>
  </si>
  <si>
    <t xml:space="preserve">Oprava dveří a zárubně včetně obložky 80/200cm-kuchyň-průchod</t>
  </si>
  <si>
    <t xml:space="preserve">-2117372331</t>
  </si>
  <si>
    <t xml:space="preserve">147</t>
  </si>
  <si>
    <t xml:space="preserve">766-pc 4</t>
  </si>
  <si>
    <t xml:space="preserve">Oprava dveří a zárubně včetně nadsvětlíku 100/220+80cm-kuchyň-předsíň</t>
  </si>
  <si>
    <t xml:space="preserve">-107545052</t>
  </si>
  <si>
    <t xml:space="preserve">148</t>
  </si>
  <si>
    <t xml:space="preserve">766-pc 5</t>
  </si>
  <si>
    <t xml:space="preserve">D+m dveří vstupní 90/197 plné+zárubeň,PO do OK zárubně včetně kování ,klika-koule a bezpečnostního zámku, kukátka, prahu (přeměřit na stavbě)-viz TZ</t>
  </si>
  <si>
    <t xml:space="preserve">832193249</t>
  </si>
  <si>
    <t xml:space="preserve">149</t>
  </si>
  <si>
    <t xml:space="preserve">766-pc 6</t>
  </si>
  <si>
    <t xml:space="preserve">Oprava dveří a zárubně 70/197cm do koupelny-doplnění mřížky v otvoru dveří</t>
  </si>
  <si>
    <t xml:space="preserve">-1969142687</t>
  </si>
  <si>
    <t xml:space="preserve">150</t>
  </si>
  <si>
    <t xml:space="preserve">766-pc 7</t>
  </si>
  <si>
    <t xml:space="preserve">Oprava dveří , zárubně a obložky  80/197cm do pokoje</t>
  </si>
  <si>
    <t xml:space="preserve">-293564</t>
  </si>
  <si>
    <t xml:space="preserve">151</t>
  </si>
  <si>
    <t xml:space="preserve">766-pc 8</t>
  </si>
  <si>
    <t xml:space="preserve">Oprava skříní v místnosti č.4  na jedné stěně v koupelně</t>
  </si>
  <si>
    <t xml:space="preserve">1170411614</t>
  </si>
  <si>
    <t xml:space="preserve">152</t>
  </si>
  <si>
    <t xml:space="preserve">766-pc 9</t>
  </si>
  <si>
    <t xml:space="preserve">Dod.a montáž kuchyňské linky,horní a spodní skřiňky,digestoř, včetně dřezu,sifonu,baterie ze spodu</t>
  </si>
  <si>
    <t xml:space="preserve">1069508169</t>
  </si>
  <si>
    <t xml:space="preserve">153</t>
  </si>
  <si>
    <t xml:space="preserve">998766202</t>
  </si>
  <si>
    <t xml:space="preserve">Přesun hmot procentní pro kce truhlářské v objektech v přes 6 do 12 m</t>
  </si>
  <si>
    <t xml:space="preserve">19549615</t>
  </si>
  <si>
    <t xml:space="preserve">771</t>
  </si>
  <si>
    <t xml:space="preserve">Podlahy z dlaždic</t>
  </si>
  <si>
    <t xml:space="preserve">154</t>
  </si>
  <si>
    <t xml:space="preserve">771121011</t>
  </si>
  <si>
    <t xml:space="preserve">Nátěr penetrační na podlahu</t>
  </si>
  <si>
    <t xml:space="preserve">466610047</t>
  </si>
  <si>
    <t xml:space="preserve">155</t>
  </si>
  <si>
    <t xml:space="preserve">771151011</t>
  </si>
  <si>
    <t xml:space="preserve">Samonivelační stěrka podlah pevnosti 20 MPa tl 3 mm</t>
  </si>
  <si>
    <t xml:space="preserve">-29024556</t>
  </si>
  <si>
    <t xml:space="preserve">156</t>
  </si>
  <si>
    <t xml:space="preserve">771574114</t>
  </si>
  <si>
    <t xml:space="preserve">Montáž podlah keramických hladkých lepených flexibilním lepidlem přes 19 do 22 ks/m2</t>
  </si>
  <si>
    <t xml:space="preserve">-482013041</t>
  </si>
  <si>
    <t xml:space="preserve">157</t>
  </si>
  <si>
    <t xml:space="preserve">59761012</t>
  </si>
  <si>
    <t xml:space="preserve">dlažba keramická  do interiéru přes 19 do 22ks/m2</t>
  </si>
  <si>
    <t xml:space="preserve">160068980</t>
  </si>
  <si>
    <t xml:space="preserve">5,45866666666667*1,1 'Přepočtené koeficientem množství</t>
  </si>
  <si>
    <t xml:space="preserve">158</t>
  </si>
  <si>
    <t xml:space="preserve">771577111</t>
  </si>
  <si>
    <t xml:space="preserve">Příplatek k montáži podlah keramických lepených flexibilním lepidlem za plochu do 5 m2</t>
  </si>
  <si>
    <t xml:space="preserve">-629805581</t>
  </si>
  <si>
    <t xml:space="preserve">159</t>
  </si>
  <si>
    <t xml:space="preserve">771577114</t>
  </si>
  <si>
    <t xml:space="preserve">Příplatek k montáži podlah keramických lepených flexibilním lepidlem za spárování tmelem dvousložkovým</t>
  </si>
  <si>
    <t xml:space="preserve">-921843985</t>
  </si>
  <si>
    <t xml:space="preserve">160</t>
  </si>
  <si>
    <t xml:space="preserve">771591112</t>
  </si>
  <si>
    <t xml:space="preserve">Izolace pod dlažbu nátěrem nebo stěrkou ve dvou vrstvách</t>
  </si>
  <si>
    <t xml:space="preserve">1008611203</t>
  </si>
  <si>
    <t xml:space="preserve">2,0*2,75</t>
  </si>
  <si>
    <t xml:space="preserve">161</t>
  </si>
  <si>
    <t xml:space="preserve">998771202</t>
  </si>
  <si>
    <t xml:space="preserve">Přesun hmot procentní pro podlahy z dlaždic v objektech v přes 6 do 12 m</t>
  </si>
  <si>
    <t xml:space="preserve">1350655271</t>
  </si>
  <si>
    <t xml:space="preserve">775</t>
  </si>
  <si>
    <t xml:space="preserve">Podlahy skládané</t>
  </si>
  <si>
    <t xml:space="preserve">162</t>
  </si>
  <si>
    <t xml:space="preserve">775411810</t>
  </si>
  <si>
    <t xml:space="preserve">Demontáž soklíků nebo lišt dřevěných přibíjených do suti</t>
  </si>
  <si>
    <t xml:space="preserve">-843369753</t>
  </si>
  <si>
    <t xml:space="preserve">"3"(4,6+3,6)*2</t>
  </si>
  <si>
    <t xml:space="preserve">"5"(5,0+5,1)*2</t>
  </si>
  <si>
    <t xml:space="preserve">163</t>
  </si>
  <si>
    <t xml:space="preserve">775413411</t>
  </si>
  <si>
    <t xml:space="preserve">Montáž podlahové lišty obvodové připevněné mechanicky</t>
  </si>
  <si>
    <t xml:space="preserve">1005404604</t>
  </si>
  <si>
    <t xml:space="preserve">(5,0+5,1)*2+0,45*4</t>
  </si>
  <si>
    <t xml:space="preserve">164</t>
  </si>
  <si>
    <t xml:space="preserve">61418101</t>
  </si>
  <si>
    <t xml:space="preserve">lišta podlahová dřevěná dub 8x35mm</t>
  </si>
  <si>
    <t xml:space="preserve">-378734889</t>
  </si>
  <si>
    <t xml:space="preserve">22*1,08 'Přepočtené koeficientem množství</t>
  </si>
  <si>
    <t xml:space="preserve">165</t>
  </si>
  <si>
    <t xml:space="preserve">775591905</t>
  </si>
  <si>
    <t xml:space="preserve">Oprava podlah dřevěných - tmelení celoplošné vlysové, parketové podlahy</t>
  </si>
  <si>
    <t xml:space="preserve">-438748130</t>
  </si>
  <si>
    <t xml:space="preserve">166</t>
  </si>
  <si>
    <t xml:space="preserve">775591919</t>
  </si>
  <si>
    <t xml:space="preserve">Oprava podlah dřevěných - broušení celkové včetně tmelení</t>
  </si>
  <si>
    <t xml:space="preserve">1454868030</t>
  </si>
  <si>
    <t xml:space="preserve">167</t>
  </si>
  <si>
    <t xml:space="preserve">775591921</t>
  </si>
  <si>
    <t xml:space="preserve">Oprava podlah dřevěných - základní lak</t>
  </si>
  <si>
    <t xml:space="preserve">86878069</t>
  </si>
  <si>
    <t xml:space="preserve">168</t>
  </si>
  <si>
    <t xml:space="preserve">775591922</t>
  </si>
  <si>
    <t xml:space="preserve">Oprava podlah dřevěných - vrchní lak pro běžnou zátěž 2x</t>
  </si>
  <si>
    <t xml:space="preserve">-1155889461</t>
  </si>
  <si>
    <t xml:space="preserve">169</t>
  </si>
  <si>
    <t xml:space="preserve">998775202</t>
  </si>
  <si>
    <t xml:space="preserve">Přesun hmot procentní pro podlahy dřevěné v objektech v přes 6 do 12 m</t>
  </si>
  <si>
    <t xml:space="preserve">364469575</t>
  </si>
  <si>
    <t xml:space="preserve">776</t>
  </si>
  <si>
    <t xml:space="preserve">Podlahy povlakové</t>
  </si>
  <si>
    <t xml:space="preserve">170</t>
  </si>
  <si>
    <t xml:space="preserve">776141111</t>
  </si>
  <si>
    <t xml:space="preserve">Vyrovnání podkladu povlakových podlah stěrkou pevnosti 20 MPa tl do 3 mm</t>
  </si>
  <si>
    <t xml:space="preserve">394867314</t>
  </si>
  <si>
    <t xml:space="preserve">171</t>
  </si>
  <si>
    <t xml:space="preserve">776-pc 1</t>
  </si>
  <si>
    <t xml:space="preserve">Vyčištění PVC v místnosti č.2</t>
  </si>
  <si>
    <t xml:space="preserve">1737778634</t>
  </si>
  <si>
    <t xml:space="preserve">9,7</t>
  </si>
  <si>
    <t xml:space="preserve">172</t>
  </si>
  <si>
    <t xml:space="preserve">776-pc 2</t>
  </si>
  <si>
    <t xml:space="preserve">Oprava podlahy-doplnění spar </t>
  </si>
  <si>
    <t xml:space="preserve">-1453018113</t>
  </si>
  <si>
    <t xml:space="preserve">17,2+2,7</t>
  </si>
  <si>
    <t xml:space="preserve">173</t>
  </si>
  <si>
    <t xml:space="preserve">776121112</t>
  </si>
  <si>
    <t xml:space="preserve">Vodou ředitelná penetrace savého podkladu povlakových podlah</t>
  </si>
  <si>
    <t xml:space="preserve">-1517316507</t>
  </si>
  <si>
    <t xml:space="preserve">5,500"1"</t>
  </si>
  <si>
    <t xml:space="preserve">174</t>
  </si>
  <si>
    <t xml:space="preserve">776201811</t>
  </si>
  <si>
    <t xml:space="preserve">Demontáž lepených povlakových podlah bez podložky </t>
  </si>
  <si>
    <t xml:space="preserve">-837802805</t>
  </si>
  <si>
    <t xml:space="preserve">175</t>
  </si>
  <si>
    <t xml:space="preserve">776212111</t>
  </si>
  <si>
    <t xml:space="preserve">Volné položení  pásů s podlepením spojů páskou</t>
  </si>
  <si>
    <t xml:space="preserve">-419368092</t>
  </si>
  <si>
    <t xml:space="preserve">"3,4"17,5+2,7</t>
  </si>
  <si>
    <t xml:space="preserve">176</t>
  </si>
  <si>
    <t xml:space="preserve">284122</t>
  </si>
  <si>
    <t xml:space="preserve">krytina podlahová PVC s podložkou</t>
  </si>
  <si>
    <t xml:space="preserve">-527227273</t>
  </si>
  <si>
    <t xml:space="preserve">20,2*1,1 'Přepočtené koeficientem množství</t>
  </si>
  <si>
    <t xml:space="preserve">177</t>
  </si>
  <si>
    <t xml:space="preserve">284122R</t>
  </si>
  <si>
    <t xml:space="preserve">krytina podlahová PVC </t>
  </si>
  <si>
    <t xml:space="preserve">1334818732</t>
  </si>
  <si>
    <t xml:space="preserve">5,5*1,1 'Přepočtené koeficientem množství</t>
  </si>
  <si>
    <t xml:space="preserve">178</t>
  </si>
  <si>
    <t xml:space="preserve">776221111</t>
  </si>
  <si>
    <t xml:space="preserve">Lepení pásů z PVC standardním lepidlem</t>
  </si>
  <si>
    <t xml:space="preserve">752912941</t>
  </si>
  <si>
    <t xml:space="preserve">179</t>
  </si>
  <si>
    <t xml:space="preserve">77622311</t>
  </si>
  <si>
    <t xml:space="preserve">Spoj povlakových podlahovin z PVC svařováním za studena</t>
  </si>
  <si>
    <t xml:space="preserve">-277078392</t>
  </si>
  <si>
    <t xml:space="preserve">180</t>
  </si>
  <si>
    <t xml:space="preserve">776410811</t>
  </si>
  <si>
    <t xml:space="preserve">Odstranění soklíků a lišt pryžových nebo plastových</t>
  </si>
  <si>
    <t xml:space="preserve">342885966</t>
  </si>
  <si>
    <t xml:space="preserve">"2,1"(4,7+2,1+2,1+2,46)*2</t>
  </si>
  <si>
    <t xml:space="preserve">181</t>
  </si>
  <si>
    <t xml:space="preserve">776421111R</t>
  </si>
  <si>
    <t xml:space="preserve">Montáž obvodových lišt lepením+dod.</t>
  </si>
  <si>
    <t xml:space="preserve">-617060625</t>
  </si>
  <si>
    <t xml:space="preserve">(4,6+3,6+1,8*2)*2"3"+(4,7+2,1)*2"2"+(2,46+2,1)*2"1"</t>
  </si>
  <si>
    <t xml:space="preserve">182</t>
  </si>
  <si>
    <t xml:space="preserve">998776202</t>
  </si>
  <si>
    <t xml:space="preserve">Přesun hmot procentní pro podlahy povlakové v objektech v přes 6 do 12 m</t>
  </si>
  <si>
    <t xml:space="preserve">1677162333</t>
  </si>
  <si>
    <t xml:space="preserve">781</t>
  </si>
  <si>
    <t xml:space="preserve">Dokončovací práce - obklady</t>
  </si>
  <si>
    <t xml:space="preserve">183</t>
  </si>
  <si>
    <t xml:space="preserve">781121011</t>
  </si>
  <si>
    <t xml:space="preserve">Nátěr penetrační na stěnu</t>
  </si>
  <si>
    <t xml:space="preserve">1421072401</t>
  </si>
  <si>
    <t xml:space="preserve">"kuchyn"(0,6+2,4)*0,6</t>
  </si>
  <si>
    <t xml:space="preserve">"koupelna"(2,5*2+1,8)*2,1</t>
  </si>
  <si>
    <t xml:space="preserve">184</t>
  </si>
  <si>
    <t xml:space="preserve">781131112</t>
  </si>
  <si>
    <t xml:space="preserve">Izolace pod obklad nátěrem nebo stěrkou ve dvou vrstvách včetně napojení</t>
  </si>
  <si>
    <t xml:space="preserve">-76204637</t>
  </si>
  <si>
    <t xml:space="preserve">(1,8+0,8*2+1)*1,5</t>
  </si>
  <si>
    <t xml:space="preserve">185</t>
  </si>
  <si>
    <t xml:space="preserve">781151031</t>
  </si>
  <si>
    <t xml:space="preserve">Celoplošné vyrovnání podkladu stěrkou tl 3 mm</t>
  </si>
  <si>
    <t xml:space="preserve">1478300568</t>
  </si>
  <si>
    <t xml:space="preserve">186</t>
  </si>
  <si>
    <t xml:space="preserve">781474114</t>
  </si>
  <si>
    <t xml:space="preserve">Montáž obkladů vnitřních keramických hladkých přes 19 do 22 ks/m2 lepených flexibilním lepidlem</t>
  </si>
  <si>
    <t xml:space="preserve">73283022</t>
  </si>
  <si>
    <t xml:space="preserve">187</t>
  </si>
  <si>
    <t xml:space="preserve">59761040</t>
  </si>
  <si>
    <t xml:space="preserve">obklad keramický </t>
  </si>
  <si>
    <t xml:space="preserve">141424768</t>
  </si>
  <si>
    <t xml:space="preserve">16,08*1,1 'Přepočtené koeficientem množství</t>
  </si>
  <si>
    <t xml:space="preserve">188</t>
  </si>
  <si>
    <t xml:space="preserve">781477111</t>
  </si>
  <si>
    <t xml:space="preserve">Příplatek k montáži obkladů vnitřních keramických hladkých za plochu do 10 m2</t>
  </si>
  <si>
    <t xml:space="preserve">996102863</t>
  </si>
  <si>
    <t xml:space="preserve">189</t>
  </si>
  <si>
    <t xml:space="preserve">781477114</t>
  </si>
  <si>
    <t xml:space="preserve">Příplatek k montáži obkladů vnitřních keramických hladkých za spárování tmelem dvousložkovým</t>
  </si>
  <si>
    <t xml:space="preserve">-2080426637</t>
  </si>
  <si>
    <t xml:space="preserve">190</t>
  </si>
  <si>
    <t xml:space="preserve">781494111</t>
  </si>
  <si>
    <t xml:space="preserve">Plastové profily rohové lepené flexibilním lepidlem</t>
  </si>
  <si>
    <t xml:space="preserve">1949631994</t>
  </si>
  <si>
    <t xml:space="preserve">0,6*3+4*2,1</t>
  </si>
  <si>
    <t xml:space="preserve">191</t>
  </si>
  <si>
    <t xml:space="preserve">781494511</t>
  </si>
  <si>
    <t xml:space="preserve">Plastové profily ukončovací lepené flexibilním lepidlem</t>
  </si>
  <si>
    <t xml:space="preserve">-1544124418</t>
  </si>
  <si>
    <t xml:space="preserve">2,55*2+1,8</t>
  </si>
  <si>
    <t xml:space="preserve">192</t>
  </si>
  <si>
    <t xml:space="preserve">781495115</t>
  </si>
  <si>
    <t xml:space="preserve">Spárování vnitřních obkladů silikonem</t>
  </si>
  <si>
    <t xml:space="preserve">-1631440554</t>
  </si>
  <si>
    <t xml:space="preserve">16,08</t>
  </si>
  <si>
    <t xml:space="preserve">193</t>
  </si>
  <si>
    <t xml:space="preserve">998781202</t>
  </si>
  <si>
    <t xml:space="preserve">Přesun hmot procentní pro obklady keramické v objektech v přes 6 do 12 m</t>
  </si>
  <si>
    <t xml:space="preserve">-1755627912</t>
  </si>
  <si>
    <t xml:space="preserve">783</t>
  </si>
  <si>
    <t xml:space="preserve">Dokončovací práce - nátěry</t>
  </si>
  <si>
    <t xml:space="preserve">194</t>
  </si>
  <si>
    <t xml:space="preserve">783106801</t>
  </si>
  <si>
    <t xml:space="preserve">Odstranění nátěrů z truhlářských konstrukcí obroušením</t>
  </si>
  <si>
    <t xml:space="preserve">-400285259</t>
  </si>
  <si>
    <t xml:space="preserve">1,34*2,6*2+(1,34+2,7*2)*0,85"vstupní"</t>
  </si>
  <si>
    <t xml:space="preserve">"do kuchyně"1,1*3,1*2+(1,1+3,1*2)*0,6</t>
  </si>
  <si>
    <t xml:space="preserve">"do průchodu"0,9*2,1*2+(0,9+2,1*2)*0,6</t>
  </si>
  <si>
    <t xml:space="preserve">"do koupelny"0,8*2,1*2+(0,8+2,1*2)*0,6</t>
  </si>
  <si>
    <t xml:space="preserve">"do pokoje"0,9*2,1*2+(0,9+2,2*2)*0,85</t>
  </si>
  <si>
    <t xml:space="preserve">"skříně"1,8*3,0+1,1*2,2+1,1*2,2</t>
  </si>
  <si>
    <t xml:space="preserve">195</t>
  </si>
  <si>
    <t xml:space="preserve">783114101</t>
  </si>
  <si>
    <t xml:space="preserve">Základní jednonásobný syntetický nátěr truhlářských konstrukcí</t>
  </si>
  <si>
    <t xml:space="preserve">385554446</t>
  </si>
  <si>
    <t xml:space="preserve">196</t>
  </si>
  <si>
    <t xml:space="preserve">783117101</t>
  </si>
  <si>
    <t xml:space="preserve">Krycí jednonásobný syntetický nátěr truhlářských konstrukcí-2x</t>
  </si>
  <si>
    <t xml:space="preserve">1100378852</t>
  </si>
  <si>
    <t xml:space="preserve">197</t>
  </si>
  <si>
    <t xml:space="preserve">783122131</t>
  </si>
  <si>
    <t xml:space="preserve">Plošné (plné) tmelení truhlářských konstrukcí včetně přebroušení disperzním tmelem</t>
  </si>
  <si>
    <t xml:space="preserve">483471225</t>
  </si>
  <si>
    <t xml:space="preserve">198</t>
  </si>
  <si>
    <t xml:space="preserve">783-pc 1</t>
  </si>
  <si>
    <t xml:space="preserve">Nátěr trub v celém bytě</t>
  </si>
  <si>
    <t xml:space="preserve">-322881936</t>
  </si>
  <si>
    <t xml:space="preserve">784</t>
  </si>
  <si>
    <t xml:space="preserve">Dokončovací práce - malby a tapety</t>
  </si>
  <si>
    <t xml:space="preserve">199</t>
  </si>
  <si>
    <t xml:space="preserve">784121001</t>
  </si>
  <si>
    <t xml:space="preserve">Oškrabání malby v mísnostech v do 3,80 m</t>
  </si>
  <si>
    <t xml:space="preserve">589333944</t>
  </si>
  <si>
    <t xml:space="preserve">69,6</t>
  </si>
  <si>
    <t xml:space="preserve">(2,46+2,15+4,7+2,1+4,6+3,57+5,0+5,1)*2*3,6"1,2,3,6"</t>
  </si>
  <si>
    <t xml:space="preserve">"4"1*3,6-0,8*2*2+1,8*1,6+1,8*1</t>
  </si>
  <si>
    <t xml:space="preserve">"5"(2,55+1,8)*2*1,6</t>
  </si>
  <si>
    <t xml:space="preserve">-(4,14+16,65)</t>
  </si>
  <si>
    <t xml:space="preserve">200</t>
  </si>
  <si>
    <t xml:space="preserve">784121011</t>
  </si>
  <si>
    <t xml:space="preserve">Rozmývání podkladu po oškrabání malby v místnostech v do 3,80 m</t>
  </si>
  <si>
    <t xml:space="preserve">-915025961</t>
  </si>
  <si>
    <t xml:space="preserve">201</t>
  </si>
  <si>
    <t xml:space="preserve">784151011</t>
  </si>
  <si>
    <t xml:space="preserve">Dvojnásobné izolování vodou ředitelnými barvami v místnostech v do 3,80 m</t>
  </si>
  <si>
    <t xml:space="preserve">1277272273</t>
  </si>
  <si>
    <t xml:space="preserve">202</t>
  </si>
  <si>
    <t xml:space="preserve">784181101</t>
  </si>
  <si>
    <t xml:space="preserve">Základní akrylátová jednonásobná bezbarvá penetrace podkladu v místnostech v do 3,80 m</t>
  </si>
  <si>
    <t xml:space="preserve">1446180029</t>
  </si>
  <si>
    <t xml:space="preserve">203</t>
  </si>
  <si>
    <t xml:space="preserve">784221101</t>
  </si>
  <si>
    <t xml:space="preserve">Dvojnásobné bílé malby ze směsí za sucha dobře otěruvzdorných v místnostech do 3,80 m</t>
  </si>
  <si>
    <t xml:space="preserve">-973379338</t>
  </si>
  <si>
    <t xml:space="preserve">HZS</t>
  </si>
  <si>
    <t xml:space="preserve">Hodinové zúčtovací sazby</t>
  </si>
  <si>
    <t xml:space="preserve">204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</si>
  <si>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</si>
  <si>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</si>
  <si>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</si>
  <si>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</si>
  <si>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594936509</t>
  </si>
  <si>
    <t xml:space="preserve">"drobné pomocné instalatérské práce"11</t>
  </si>
  <si>
    <t xml:space="preserve">"drobné pomocné topenářské práce"11</t>
  </si>
  <si>
    <t xml:space="preserve">205</t>
  </si>
  <si>
    <t xml:space="preserve">HZS2231</t>
  </si>
  <si>
    <t xml:space="preserve">Hodinová zúčtovací sazba elektrikář</t>
  </si>
  <si>
    <t xml:space="preserve">-413677574</t>
  </si>
  <si>
    <t xml:space="preserve">"vyhledání nápojných míst, prohlídka systému"4</t>
  </si>
  <si>
    <t xml:space="preserve">"drobné pomocné práce"12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</si>
  <si>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</si>
  <si>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</si>
  <si>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</si>
  <si>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</si>
  <si>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206</t>
  </si>
  <si>
    <t xml:space="preserve">030001000</t>
  </si>
  <si>
    <t xml:space="preserve">Zařízení staveniště  1%</t>
  </si>
  <si>
    <t xml:space="preserve">1024</t>
  </si>
  <si>
    <t xml:space="preserve">-799675059</t>
  </si>
  <si>
    <t xml:space="preserve">VRN6</t>
  </si>
  <si>
    <t xml:space="preserve">Územní vlivy</t>
  </si>
  <si>
    <t xml:space="preserve">207</t>
  </si>
  <si>
    <t xml:space="preserve">060001000</t>
  </si>
  <si>
    <t xml:space="preserve">Územní vlivy 3,2%</t>
  </si>
  <si>
    <t xml:space="preserve">-1964653325</t>
  </si>
  <si>
    <t xml:space="preserve">VRN7</t>
  </si>
  <si>
    <t xml:space="preserve">Provozní vlivy</t>
  </si>
  <si>
    <t xml:space="preserve">208</t>
  </si>
  <si>
    <t xml:space="preserve">073002000</t>
  </si>
  <si>
    <t xml:space="preserve">Ztížený pohyb vozidel v centrech měst 1%</t>
  </si>
  <si>
    <t xml:space="preserve">-1716657386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</si>
</sst>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0000A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0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85" colorId="64" zoomScale="100" zoomScaleNormal="100" zoomScalePageLayoutView="100" workbookViewId="0">
      <selection pane="topLeft" activeCell="A1" activeCellId="1" sqref="C302:C472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Behounska17,4a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č.4A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Běhounská 17,Brno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24. 8. 2021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SmBrno,OSM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'Behounska17,4a - Oprava b...'!J28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'Behounska17,4a - Oprava b...'!P140</f>
        <v>0</v>
      </c>
      <c r="AV95" s="94" t="n">
        <f aca="false">'Behounska17,4a - Oprava b...'!J31</f>
        <v>0</v>
      </c>
      <c r="AW95" s="94" t="n">
        <f aca="false">'Behounska17,4a - Oprava b...'!J32</f>
        <v>0</v>
      </c>
      <c r="AX95" s="94" t="n">
        <f aca="false">'Behounska17,4a - Oprava b...'!J33</f>
        <v>0</v>
      </c>
      <c r="AY95" s="94" t="n">
        <f aca="false">'Behounska17,4a - Oprava b...'!J34</f>
        <v>0</v>
      </c>
      <c r="AZ95" s="94" t="n">
        <f aca="false">'Behounska17,4a - Oprava b...'!F31</f>
        <v>0</v>
      </c>
      <c r="BA95" s="94" t="n">
        <f aca="false">'Behounska17,4a - Oprava b...'!F32</f>
        <v>0</v>
      </c>
      <c r="BB95" s="94" t="n">
        <f aca="false">'Behounska17,4a - Oprava b...'!F33</f>
        <v>0</v>
      </c>
      <c r="BC95" s="94" t="n">
        <f aca="false">'Behounska17,4a - Oprava b...'!F34</f>
        <v>0</v>
      </c>
      <c r="BD95" s="96" t="n">
        <f aca="false">'Behounska17,4a - Oprava b...'!F35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Behounska17,4a - Oprava b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47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02" activeCellId="0" sqref="C302:C47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24. 8. 2021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ROUND(J140,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ROUND((SUM(BE140:BE472)),  2)</f>
        <v>0</v>
      </c>
      <c r="G31" s="22"/>
      <c r="H31" s="22"/>
      <c r="I31" s="112" t="n">
        <v>0.21</v>
      </c>
      <c r="J31" s="111" t="n">
        <f aca="false">ROUND(((SUM(BE140:BE472))*I31),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ROUND((SUM(BF140:BF472)),  2)</f>
        <v>0</v>
      </c>
      <c r="G32" s="22"/>
      <c r="H32" s="22"/>
      <c r="I32" s="112" t="n">
        <v>0.15</v>
      </c>
      <c r="J32" s="111" t="n">
        <f aca="false">ROUND(((SUM(BF140:BF472))*I32),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ROUND((SUM(BG140:BG472)),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ROUND((SUM(BH140:BH472)),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ROUND((SUM(BI140:BI472)),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č.4A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Běhounská 17,Brno</v>
      </c>
      <c r="G87" s="22"/>
      <c r="H87" s="22"/>
      <c r="I87" s="15" t="s">
        <v>21</v>
      </c>
      <c r="J87" s="101" t="str">
        <f aca="false">IF(J10="","",J10)</f>
        <v>24. 8. 2021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SmBrno,OSM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J140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J141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J142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J144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J185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J208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J214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J216</f>
        <v>0</v>
      </c>
      <c r="L101" s="126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J217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J235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J257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J273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J278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J281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J288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J295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J342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J351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J362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J373</f>
        <v>0</v>
      </c>
      <c r="L113" s="131"/>
    </row>
    <row r="114" s="130" customFormat="true" ht="19.95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J388</f>
        <v>0</v>
      </c>
      <c r="L114" s="131"/>
    </row>
    <row r="115" s="130" customFormat="true" ht="19.95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J411</f>
        <v>0</v>
      </c>
      <c r="L115" s="131"/>
    </row>
    <row r="116" s="130" customFormat="true" ht="19.95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J431</f>
        <v>0</v>
      </c>
      <c r="L116" s="131"/>
    </row>
    <row r="117" s="130" customFormat="true" ht="19.95" hidden="false" customHeight="true" outlineLevel="0" collapsed="false">
      <c r="B117" s="131"/>
      <c r="D117" s="132" t="s">
        <v>109</v>
      </c>
      <c r="E117" s="133"/>
      <c r="F117" s="133"/>
      <c r="G117" s="133"/>
      <c r="H117" s="133"/>
      <c r="I117" s="133"/>
      <c r="J117" s="134" t="n">
        <f aca="false">J444</f>
        <v>0</v>
      </c>
      <c r="L117" s="131"/>
    </row>
    <row r="118" s="125" customFormat="true" ht="24.95" hidden="false" customHeight="true" outlineLevel="0" collapsed="false">
      <c r="B118" s="126"/>
      <c r="D118" s="127" t="s">
        <v>110</v>
      </c>
      <c r="E118" s="128"/>
      <c r="F118" s="128"/>
      <c r="G118" s="128"/>
      <c r="H118" s="128"/>
      <c r="I118" s="128"/>
      <c r="J118" s="129" t="n">
        <f aca="false">J457</f>
        <v>0</v>
      </c>
      <c r="L118" s="126"/>
    </row>
    <row r="119" s="125" customFormat="true" ht="24.95" hidden="false" customHeight="true" outlineLevel="0" collapsed="false">
      <c r="B119" s="126"/>
      <c r="D119" s="127" t="s">
        <v>111</v>
      </c>
      <c r="E119" s="128"/>
      <c r="F119" s="128"/>
      <c r="G119" s="128"/>
      <c r="H119" s="128"/>
      <c r="I119" s="128"/>
      <c r="J119" s="129" t="n">
        <f aca="false">J466</f>
        <v>0</v>
      </c>
      <c r="L119" s="126"/>
    </row>
    <row r="120" s="130" customFormat="true" ht="19.95" hidden="false" customHeight="true" outlineLevel="0" collapsed="false">
      <c r="B120" s="131"/>
      <c r="D120" s="132" t="s">
        <v>112</v>
      </c>
      <c r="E120" s="133"/>
      <c r="F120" s="133"/>
      <c r="G120" s="133"/>
      <c r="H120" s="133"/>
      <c r="I120" s="133"/>
      <c r="J120" s="134" t="n">
        <f aca="false">J467</f>
        <v>0</v>
      </c>
      <c r="L120" s="131"/>
    </row>
    <row r="121" s="130" customFormat="true" ht="19.95" hidden="false" customHeight="true" outlineLevel="0" collapsed="false">
      <c r="B121" s="131"/>
      <c r="D121" s="132" t="s">
        <v>113</v>
      </c>
      <c r="E121" s="133"/>
      <c r="F121" s="133"/>
      <c r="G121" s="133"/>
      <c r="H121" s="133"/>
      <c r="I121" s="133"/>
      <c r="J121" s="134" t="n">
        <f aca="false">J469</f>
        <v>0</v>
      </c>
      <c r="L121" s="131"/>
    </row>
    <row r="122" s="130" customFormat="true" ht="19.95" hidden="false" customHeight="true" outlineLevel="0" collapsed="false">
      <c r="B122" s="131"/>
      <c r="D122" s="132" t="s">
        <v>114</v>
      </c>
      <c r="E122" s="133"/>
      <c r="F122" s="133"/>
      <c r="G122" s="133"/>
      <c r="H122" s="133"/>
      <c r="I122" s="133"/>
      <c r="J122" s="134" t="n">
        <f aca="false">J471</f>
        <v>0</v>
      </c>
      <c r="L122" s="131"/>
    </row>
    <row r="123" s="27" customFormat="true" ht="21.8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8" s="27" customFormat="true" ht="6.95" hidden="false" customHeight="true" outlineLevel="0" collapsed="false">
      <c r="A128" s="22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24.95" hidden="false" customHeight="true" outlineLevel="0" collapsed="false">
      <c r="A129" s="22"/>
      <c r="B129" s="23"/>
      <c r="C129" s="7" t="s">
        <v>115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6.95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2" hidden="false" customHeight="true" outlineLevel="0" collapsed="false">
      <c r="A131" s="22"/>
      <c r="B131" s="23"/>
      <c r="C131" s="15" t="s">
        <v>15</v>
      </c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6.5" hidden="false" customHeight="true" outlineLevel="0" collapsed="false">
      <c r="A132" s="22"/>
      <c r="B132" s="23"/>
      <c r="C132" s="22"/>
      <c r="D132" s="22"/>
      <c r="E132" s="100" t="str">
        <f aca="false">E7</f>
        <v>Oprava bytu č.4A</v>
      </c>
      <c r="F132" s="100"/>
      <c r="G132" s="100"/>
      <c r="H132" s="100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2" hidden="false" customHeight="true" outlineLevel="0" collapsed="false">
      <c r="A134" s="22"/>
      <c r="B134" s="23"/>
      <c r="C134" s="15" t="s">
        <v>19</v>
      </c>
      <c r="D134" s="22"/>
      <c r="E134" s="22"/>
      <c r="F134" s="16" t="str">
        <f aca="false">F10</f>
        <v>Běhounská 17,Brno</v>
      </c>
      <c r="G134" s="22"/>
      <c r="H134" s="22"/>
      <c r="I134" s="15" t="s">
        <v>21</v>
      </c>
      <c r="J134" s="101" t="str">
        <f aca="false">IF(J10="","",J10)</f>
        <v>24. 8. 2021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6.95" hidden="false" customHeight="true" outlineLevel="0" collapsed="false">
      <c r="A135" s="22"/>
      <c r="B135" s="23"/>
      <c r="C135" s="22"/>
      <c r="D135" s="22"/>
      <c r="E135" s="22"/>
      <c r="F135" s="22"/>
      <c r="G135" s="22"/>
      <c r="H135" s="22"/>
      <c r="I135" s="22"/>
      <c r="J135" s="22"/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5.15" hidden="false" customHeight="true" outlineLevel="0" collapsed="false">
      <c r="A136" s="22"/>
      <c r="B136" s="23"/>
      <c r="C136" s="15" t="s">
        <v>23</v>
      </c>
      <c r="D136" s="22"/>
      <c r="E136" s="22"/>
      <c r="F136" s="16" t="str">
        <f aca="false">E13</f>
        <v>SmBrno,OSM Husova 3,Brno</v>
      </c>
      <c r="G136" s="22"/>
      <c r="H136" s="22"/>
      <c r="I136" s="15" t="s">
        <v>29</v>
      </c>
      <c r="J136" s="121" t="str">
        <f aca="false">E19</f>
        <v>Radka Volková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5.15" hidden="false" customHeight="true" outlineLevel="0" collapsed="false">
      <c r="A137" s="22"/>
      <c r="B137" s="23"/>
      <c r="C137" s="15" t="s">
        <v>27</v>
      </c>
      <c r="D137" s="22"/>
      <c r="E137" s="22"/>
      <c r="F137" s="16" t="str">
        <f aca="false">IF(E16="","",E16)</f>
        <v>Vyplň údaj</v>
      </c>
      <c r="G137" s="22"/>
      <c r="H137" s="22"/>
      <c r="I137" s="15" t="s">
        <v>32</v>
      </c>
      <c r="J137" s="121" t="str">
        <f aca="false">E22</f>
        <v>Radka Volková</v>
      </c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27" customFormat="true" ht="10.3" hidden="false" customHeight="true" outlineLevel="0" collapsed="false">
      <c r="A138" s="22"/>
      <c r="B138" s="23"/>
      <c r="C138" s="22"/>
      <c r="D138" s="22"/>
      <c r="E138" s="22"/>
      <c r="F138" s="22"/>
      <c r="G138" s="22"/>
      <c r="H138" s="22"/>
      <c r="I138" s="22"/>
      <c r="J138" s="22"/>
      <c r="K138" s="22"/>
      <c r="L138" s="39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="141" customFormat="true" ht="29.3" hidden="false" customHeight="true" outlineLevel="0" collapsed="false">
      <c r="A139" s="135"/>
      <c r="B139" s="136"/>
      <c r="C139" s="137" t="s">
        <v>116</v>
      </c>
      <c r="D139" s="138" t="s">
        <v>59</v>
      </c>
      <c r="E139" s="138" t="s">
        <v>55</v>
      </c>
      <c r="F139" s="138" t="s">
        <v>56</v>
      </c>
      <c r="G139" s="138" t="s">
        <v>117</v>
      </c>
      <c r="H139" s="138" t="s">
        <v>118</v>
      </c>
      <c r="I139" s="138" t="s">
        <v>119</v>
      </c>
      <c r="J139" s="138" t="s">
        <v>84</v>
      </c>
      <c r="K139" s="139" t="s">
        <v>120</v>
      </c>
      <c r="L139" s="140"/>
      <c r="M139" s="68"/>
      <c r="N139" s="69" t="s">
        <v>38</v>
      </c>
      <c r="O139" s="69" t="s">
        <v>121</v>
      </c>
      <c r="P139" s="69" t="s">
        <v>122</v>
      </c>
      <c r="Q139" s="69" t="s">
        <v>123</v>
      </c>
      <c r="R139" s="69" t="s">
        <v>124</v>
      </c>
      <c r="S139" s="69" t="s">
        <v>125</v>
      </c>
      <c r="T139" s="70" t="s">
        <v>126</v>
      </c>
      <c r="U139" s="135"/>
      <c r="V139" s="135"/>
      <c r="W139" s="135"/>
      <c r="X139" s="135"/>
      <c r="Y139" s="135"/>
      <c r="Z139" s="135"/>
      <c r="AA139" s="135"/>
      <c r="AB139" s="135"/>
      <c r="AC139" s="135"/>
      <c r="AD139" s="135"/>
      <c r="AE139" s="135"/>
    </row>
    <row r="140" s="27" customFormat="true" ht="22.8" hidden="false" customHeight="true" outlineLevel="0" collapsed="false">
      <c r="A140" s="22"/>
      <c r="B140" s="23"/>
      <c r="C140" s="76" t="s">
        <v>127</v>
      </c>
      <c r="D140" s="22"/>
      <c r="E140" s="22"/>
      <c r="F140" s="22"/>
      <c r="G140" s="22"/>
      <c r="H140" s="22"/>
      <c r="I140" s="22"/>
      <c r="J140" s="142" t="n">
        <f aca="false">BK140</f>
        <v>0</v>
      </c>
      <c r="K140" s="22"/>
      <c r="L140" s="23"/>
      <c r="M140" s="71"/>
      <c r="N140" s="58"/>
      <c r="O140" s="72"/>
      <c r="P140" s="143" t="n">
        <f aca="false">P141+P216+P457+P466</f>
        <v>0</v>
      </c>
      <c r="Q140" s="72"/>
      <c r="R140" s="143" t="n">
        <f aca="false">R141+R216+R457+R466</f>
        <v>7.3957598</v>
      </c>
      <c r="S140" s="72"/>
      <c r="T140" s="144" t="n">
        <f aca="false">T141+T216+T457+T466</f>
        <v>6.07857062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T140" s="3" t="s">
        <v>73</v>
      </c>
      <c r="AU140" s="3" t="s">
        <v>86</v>
      </c>
      <c r="BK140" s="145" t="n">
        <f aca="false">BK141+BK216+BK457+BK466</f>
        <v>0</v>
      </c>
    </row>
    <row r="141" s="146" customFormat="true" ht="25.9" hidden="false" customHeight="true" outlineLevel="0" collapsed="false">
      <c r="B141" s="147"/>
      <c r="D141" s="148" t="s">
        <v>73</v>
      </c>
      <c r="E141" s="149" t="s">
        <v>128</v>
      </c>
      <c r="F141" s="149" t="s">
        <v>129</v>
      </c>
      <c r="I141" s="150"/>
      <c r="J141" s="151" t="n">
        <f aca="false">BK141</f>
        <v>0</v>
      </c>
      <c r="L141" s="147"/>
      <c r="M141" s="152"/>
      <c r="N141" s="153"/>
      <c r="O141" s="153"/>
      <c r="P141" s="154" t="n">
        <f aca="false">P142+P144+P185+P208+P214</f>
        <v>0</v>
      </c>
      <c r="Q141" s="153"/>
      <c r="R141" s="154" t="n">
        <f aca="false">R142+R144+R185+R208+R214</f>
        <v>6.0189062</v>
      </c>
      <c r="S141" s="153"/>
      <c r="T141" s="155" t="n">
        <f aca="false">T142+T144+T185+T208+T214</f>
        <v>5.62441376</v>
      </c>
      <c r="AR141" s="148" t="s">
        <v>79</v>
      </c>
      <c r="AT141" s="156" t="s">
        <v>73</v>
      </c>
      <c r="AU141" s="156" t="s">
        <v>74</v>
      </c>
      <c r="AY141" s="148" t="s">
        <v>130</v>
      </c>
      <c r="BK141" s="157" t="n">
        <f aca="false">BK142+BK144+BK185+BK208+BK214</f>
        <v>0</v>
      </c>
    </row>
    <row r="142" s="146" customFormat="true" ht="22.8" hidden="false" customHeight="true" outlineLevel="0" collapsed="false">
      <c r="B142" s="147"/>
      <c r="D142" s="148" t="s">
        <v>73</v>
      </c>
      <c r="E142" s="158" t="s">
        <v>79</v>
      </c>
      <c r="F142" s="158" t="s">
        <v>131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P143</f>
        <v>0</v>
      </c>
      <c r="Q142" s="153"/>
      <c r="R142" s="154" t="n">
        <f aca="false">R143</f>
        <v>0</v>
      </c>
      <c r="S142" s="153"/>
      <c r="T142" s="155" t="n">
        <f aca="false">T143</f>
        <v>0</v>
      </c>
      <c r="AR142" s="148" t="s">
        <v>79</v>
      </c>
      <c r="AT142" s="156" t="s">
        <v>73</v>
      </c>
      <c r="AU142" s="156" t="s">
        <v>79</v>
      </c>
      <c r="AY142" s="148" t="s">
        <v>130</v>
      </c>
      <c r="BK142" s="157" t="n">
        <f aca="false">BK143</f>
        <v>0</v>
      </c>
    </row>
    <row r="143" s="27" customFormat="true" ht="16.5" hidden="false" customHeight="true" outlineLevel="0" collapsed="false">
      <c r="A143" s="22"/>
      <c r="B143" s="160"/>
      <c r="C143" s="161" t="s">
        <v>79</v>
      </c>
      <c r="D143" s="161" t="s">
        <v>132</v>
      </c>
      <c r="E143" s="162" t="s">
        <v>133</v>
      </c>
      <c r="F143" s="163" t="s">
        <v>134</v>
      </c>
      <c r="G143" s="164" t="s">
        <v>135</v>
      </c>
      <c r="H143" s="165" t="n">
        <v>1</v>
      </c>
      <c r="I143" s="166"/>
      <c r="J143" s="167" t="n">
        <f aca="false">ROUND(I143*H143,2)</f>
        <v>0</v>
      </c>
      <c r="K143" s="163"/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136</v>
      </c>
      <c r="AT143" s="172" t="s">
        <v>132</v>
      </c>
      <c r="AU143" s="172" t="s">
        <v>137</v>
      </c>
      <c r="AY143" s="3" t="s">
        <v>130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137</v>
      </c>
      <c r="BK143" s="173" t="n">
        <f aca="false">ROUND(I143*H143,2)</f>
        <v>0</v>
      </c>
      <c r="BL143" s="3" t="s">
        <v>136</v>
      </c>
      <c r="BM143" s="172" t="s">
        <v>138</v>
      </c>
    </row>
    <row r="144" s="146" customFormat="true" ht="22.8" hidden="false" customHeight="true" outlineLevel="0" collapsed="false">
      <c r="B144" s="147"/>
      <c r="D144" s="148" t="s">
        <v>73</v>
      </c>
      <c r="E144" s="158" t="s">
        <v>139</v>
      </c>
      <c r="F144" s="158" t="s">
        <v>140</v>
      </c>
      <c r="I144" s="150"/>
      <c r="J144" s="159" t="n">
        <f aca="false">BK144</f>
        <v>0</v>
      </c>
      <c r="L144" s="147"/>
      <c r="M144" s="152"/>
      <c r="N144" s="153"/>
      <c r="O144" s="153"/>
      <c r="P144" s="154" t="n">
        <f aca="false">SUM(P145:P184)</f>
        <v>0</v>
      </c>
      <c r="Q144" s="153"/>
      <c r="R144" s="154" t="n">
        <f aca="false">SUM(R145:R184)</f>
        <v>6.0151988</v>
      </c>
      <c r="S144" s="153"/>
      <c r="T144" s="155" t="n">
        <f aca="false">SUM(T145:T184)</f>
        <v>0</v>
      </c>
      <c r="AR144" s="148" t="s">
        <v>79</v>
      </c>
      <c r="AT144" s="156" t="s">
        <v>73</v>
      </c>
      <c r="AU144" s="156" t="s">
        <v>79</v>
      </c>
      <c r="AY144" s="148" t="s">
        <v>130</v>
      </c>
      <c r="BK144" s="157" t="n">
        <f aca="false">SUM(BK145:BK184)</f>
        <v>0</v>
      </c>
    </row>
    <row r="145" s="27" customFormat="true" ht="24.15" hidden="false" customHeight="true" outlineLevel="0" collapsed="false">
      <c r="A145" s="22"/>
      <c r="B145" s="160"/>
      <c r="C145" s="161" t="s">
        <v>137</v>
      </c>
      <c r="D145" s="161" t="s">
        <v>132</v>
      </c>
      <c r="E145" s="162" t="s">
        <v>141</v>
      </c>
      <c r="F145" s="163" t="s">
        <v>142</v>
      </c>
      <c r="G145" s="164" t="s">
        <v>143</v>
      </c>
      <c r="H145" s="165" t="n">
        <v>69.6</v>
      </c>
      <c r="I145" s="166"/>
      <c r="J145" s="167" t="n">
        <f aca="false">ROUND(I145*H145,2)</f>
        <v>0</v>
      </c>
      <c r="K145" s="163" t="s">
        <v>144</v>
      </c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0.0057</v>
      </c>
      <c r="R145" s="170" t="n">
        <f aca="false">Q145*H145</f>
        <v>0.39672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136</v>
      </c>
      <c r="AT145" s="172" t="s">
        <v>132</v>
      </c>
      <c r="AU145" s="172" t="s">
        <v>137</v>
      </c>
      <c r="AY145" s="3" t="s">
        <v>130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137</v>
      </c>
      <c r="BK145" s="173" t="n">
        <f aca="false">ROUND(I145*H145,2)</f>
        <v>0</v>
      </c>
      <c r="BL145" s="3" t="s">
        <v>136</v>
      </c>
      <c r="BM145" s="172" t="s">
        <v>145</v>
      </c>
    </row>
    <row r="146" s="174" customFormat="true" ht="12.8" hidden="false" customHeight="false" outlineLevel="0" collapsed="false">
      <c r="B146" s="175"/>
      <c r="D146" s="176" t="s">
        <v>146</v>
      </c>
      <c r="E146" s="177"/>
      <c r="F146" s="178" t="s">
        <v>147</v>
      </c>
      <c r="H146" s="179" t="n">
        <v>69.6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146</v>
      </c>
      <c r="AU146" s="177" t="s">
        <v>137</v>
      </c>
      <c r="AV146" s="174" t="s">
        <v>137</v>
      </c>
      <c r="AW146" s="174" t="s">
        <v>31</v>
      </c>
      <c r="AX146" s="174" t="s">
        <v>79</v>
      </c>
      <c r="AY146" s="177" t="s">
        <v>130</v>
      </c>
    </row>
    <row r="147" s="27" customFormat="true" ht="16.5" hidden="false" customHeight="true" outlineLevel="0" collapsed="false">
      <c r="A147" s="22"/>
      <c r="B147" s="160"/>
      <c r="C147" s="161" t="s">
        <v>148</v>
      </c>
      <c r="D147" s="161" t="s">
        <v>132</v>
      </c>
      <c r="E147" s="162" t="s">
        <v>149</v>
      </c>
      <c r="F147" s="163" t="s">
        <v>150</v>
      </c>
      <c r="G147" s="164" t="s">
        <v>143</v>
      </c>
      <c r="H147" s="165" t="n">
        <v>18.42</v>
      </c>
      <c r="I147" s="166"/>
      <c r="J147" s="167" t="n">
        <f aca="false">ROUND(I147*H147,2)</f>
        <v>0</v>
      </c>
      <c r="K147" s="163" t="s">
        <v>144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0.00026</v>
      </c>
      <c r="R147" s="170" t="n">
        <f aca="false">Q147*H147</f>
        <v>0.0047892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136</v>
      </c>
      <c r="AT147" s="172" t="s">
        <v>132</v>
      </c>
      <c r="AU147" s="172" t="s">
        <v>137</v>
      </c>
      <c r="AY147" s="3" t="s">
        <v>130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137</v>
      </c>
      <c r="BK147" s="173" t="n">
        <f aca="false">ROUND(I147*H147,2)</f>
        <v>0</v>
      </c>
      <c r="BL147" s="3" t="s">
        <v>136</v>
      </c>
      <c r="BM147" s="172" t="s">
        <v>151</v>
      </c>
    </row>
    <row r="148" s="174" customFormat="true" ht="12.8" hidden="false" customHeight="false" outlineLevel="0" collapsed="false">
      <c r="B148" s="175"/>
      <c r="D148" s="176" t="s">
        <v>146</v>
      </c>
      <c r="E148" s="177"/>
      <c r="F148" s="178" t="s">
        <v>152</v>
      </c>
      <c r="H148" s="179" t="n">
        <v>1.5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146</v>
      </c>
      <c r="AU148" s="177" t="s">
        <v>137</v>
      </c>
      <c r="AV148" s="174" t="s">
        <v>137</v>
      </c>
      <c r="AW148" s="174" t="s">
        <v>31</v>
      </c>
      <c r="AX148" s="174" t="s">
        <v>74</v>
      </c>
      <c r="AY148" s="177" t="s">
        <v>130</v>
      </c>
    </row>
    <row r="149" s="174" customFormat="true" ht="12.8" hidden="false" customHeight="false" outlineLevel="0" collapsed="false">
      <c r="B149" s="175"/>
      <c r="D149" s="176" t="s">
        <v>146</v>
      </c>
      <c r="E149" s="177"/>
      <c r="F149" s="178" t="s">
        <v>153</v>
      </c>
      <c r="H149" s="179" t="n">
        <v>2.64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146</v>
      </c>
      <c r="AU149" s="177" t="s">
        <v>137</v>
      </c>
      <c r="AV149" s="174" t="s">
        <v>137</v>
      </c>
      <c r="AW149" s="174" t="s">
        <v>31</v>
      </c>
      <c r="AX149" s="174" t="s">
        <v>74</v>
      </c>
      <c r="AY149" s="177" t="s">
        <v>130</v>
      </c>
    </row>
    <row r="150" s="184" customFormat="true" ht="12.8" hidden="false" customHeight="false" outlineLevel="0" collapsed="false">
      <c r="B150" s="185"/>
      <c r="D150" s="176" t="s">
        <v>146</v>
      </c>
      <c r="E150" s="186"/>
      <c r="F150" s="187" t="s">
        <v>154</v>
      </c>
      <c r="H150" s="188" t="n">
        <v>4.14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146</v>
      </c>
      <c r="AU150" s="186" t="s">
        <v>137</v>
      </c>
      <c r="AV150" s="184" t="s">
        <v>136</v>
      </c>
      <c r="AW150" s="184" t="s">
        <v>31</v>
      </c>
      <c r="AX150" s="184" t="s">
        <v>79</v>
      </c>
      <c r="AY150" s="186" t="s">
        <v>130</v>
      </c>
    </row>
    <row r="151" s="27" customFormat="true" ht="21.75" hidden="false" customHeight="true" outlineLevel="0" collapsed="false">
      <c r="A151" s="22"/>
      <c r="B151" s="160"/>
      <c r="C151" s="161" t="s">
        <v>136</v>
      </c>
      <c r="D151" s="161" t="s">
        <v>132</v>
      </c>
      <c r="E151" s="162" t="s">
        <v>155</v>
      </c>
      <c r="F151" s="163" t="s">
        <v>156</v>
      </c>
      <c r="G151" s="164" t="s">
        <v>143</v>
      </c>
      <c r="H151" s="165" t="n">
        <v>20.765</v>
      </c>
      <c r="I151" s="166"/>
      <c r="J151" s="167" t="n">
        <f aca="false">ROUND(I151*H151,2)</f>
        <v>0</v>
      </c>
      <c r="K151" s="163" t="s">
        <v>144</v>
      </c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0.04</v>
      </c>
      <c r="R151" s="170" t="n">
        <f aca="false">Q151*H151</f>
        <v>0.8306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136</v>
      </c>
      <c r="AT151" s="172" t="s">
        <v>132</v>
      </c>
      <c r="AU151" s="172" t="s">
        <v>137</v>
      </c>
      <c r="AY151" s="3" t="s">
        <v>130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137</v>
      </c>
      <c r="BK151" s="173" t="n">
        <f aca="false">ROUND(I151*H151,2)</f>
        <v>0</v>
      </c>
      <c r="BL151" s="3" t="s">
        <v>136</v>
      </c>
      <c r="BM151" s="172" t="s">
        <v>157</v>
      </c>
    </row>
    <row r="152" s="174" customFormat="true" ht="12.8" hidden="false" customHeight="false" outlineLevel="0" collapsed="false">
      <c r="B152" s="175"/>
      <c r="D152" s="176" t="s">
        <v>146</v>
      </c>
      <c r="E152" s="177"/>
      <c r="F152" s="178" t="s">
        <v>158</v>
      </c>
      <c r="H152" s="179" t="n">
        <v>0.465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146</v>
      </c>
      <c r="AU152" s="177" t="s">
        <v>137</v>
      </c>
      <c r="AV152" s="174" t="s">
        <v>137</v>
      </c>
      <c r="AW152" s="174" t="s">
        <v>31</v>
      </c>
      <c r="AX152" s="174" t="s">
        <v>74</v>
      </c>
      <c r="AY152" s="177" t="s">
        <v>130</v>
      </c>
    </row>
    <row r="153" s="174" customFormat="true" ht="12.8" hidden="false" customHeight="false" outlineLevel="0" collapsed="false">
      <c r="B153" s="175"/>
      <c r="D153" s="176" t="s">
        <v>146</v>
      </c>
      <c r="E153" s="177"/>
      <c r="F153" s="178" t="s">
        <v>159</v>
      </c>
      <c r="H153" s="179" t="n">
        <v>20.3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146</v>
      </c>
      <c r="AU153" s="177" t="s">
        <v>137</v>
      </c>
      <c r="AV153" s="174" t="s">
        <v>137</v>
      </c>
      <c r="AW153" s="174" t="s">
        <v>31</v>
      </c>
      <c r="AX153" s="174" t="s">
        <v>74</v>
      </c>
      <c r="AY153" s="177" t="s">
        <v>130</v>
      </c>
    </row>
    <row r="154" s="184" customFormat="true" ht="12.8" hidden="false" customHeight="false" outlineLevel="0" collapsed="false">
      <c r="B154" s="185"/>
      <c r="D154" s="176" t="s">
        <v>146</v>
      </c>
      <c r="E154" s="186"/>
      <c r="F154" s="187" t="s">
        <v>154</v>
      </c>
      <c r="H154" s="188" t="n">
        <v>20.765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146</v>
      </c>
      <c r="AU154" s="186" t="s">
        <v>137</v>
      </c>
      <c r="AV154" s="184" t="s">
        <v>136</v>
      </c>
      <c r="AW154" s="184" t="s">
        <v>31</v>
      </c>
      <c r="AX154" s="184" t="s">
        <v>79</v>
      </c>
      <c r="AY154" s="186" t="s">
        <v>130</v>
      </c>
    </row>
    <row r="155" s="27" customFormat="true" ht="24.15" hidden="false" customHeight="true" outlineLevel="0" collapsed="false">
      <c r="A155" s="22"/>
      <c r="B155" s="160"/>
      <c r="C155" s="161" t="s">
        <v>160</v>
      </c>
      <c r="D155" s="161" t="s">
        <v>132</v>
      </c>
      <c r="E155" s="162" t="s">
        <v>161</v>
      </c>
      <c r="F155" s="163" t="s">
        <v>162</v>
      </c>
      <c r="G155" s="164" t="s">
        <v>143</v>
      </c>
      <c r="H155" s="165" t="n">
        <v>18.42</v>
      </c>
      <c r="I155" s="166"/>
      <c r="J155" s="167" t="n">
        <f aca="false">ROUND(I155*H155,2)</f>
        <v>0</v>
      </c>
      <c r="K155" s="163" t="s">
        <v>144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0.01838</v>
      </c>
      <c r="R155" s="170" t="n">
        <f aca="false">Q155*H155</f>
        <v>0.3385596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136</v>
      </c>
      <c r="AT155" s="172" t="s">
        <v>132</v>
      </c>
      <c r="AU155" s="172" t="s">
        <v>137</v>
      </c>
      <c r="AY155" s="3" t="s">
        <v>130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137</v>
      </c>
      <c r="BK155" s="173" t="n">
        <f aca="false">ROUND(I155*H155,2)</f>
        <v>0</v>
      </c>
      <c r="BL155" s="3" t="s">
        <v>136</v>
      </c>
      <c r="BM155" s="172" t="s">
        <v>163</v>
      </c>
    </row>
    <row r="156" s="174" customFormat="true" ht="12.8" hidden="false" customHeight="false" outlineLevel="0" collapsed="false">
      <c r="B156" s="175"/>
      <c r="D156" s="176" t="s">
        <v>146</v>
      </c>
      <c r="E156" s="177"/>
      <c r="F156" s="178" t="s">
        <v>164</v>
      </c>
      <c r="H156" s="179" t="n">
        <v>18.42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146</v>
      </c>
      <c r="AU156" s="177" t="s">
        <v>137</v>
      </c>
      <c r="AV156" s="174" t="s">
        <v>137</v>
      </c>
      <c r="AW156" s="174" t="s">
        <v>31</v>
      </c>
      <c r="AX156" s="174" t="s">
        <v>79</v>
      </c>
      <c r="AY156" s="177" t="s">
        <v>130</v>
      </c>
    </row>
    <row r="157" s="27" customFormat="true" ht="24.15" hidden="false" customHeight="true" outlineLevel="0" collapsed="false">
      <c r="A157" s="22"/>
      <c r="B157" s="160"/>
      <c r="C157" s="161" t="s">
        <v>139</v>
      </c>
      <c r="D157" s="161" t="s">
        <v>132</v>
      </c>
      <c r="E157" s="162" t="s">
        <v>165</v>
      </c>
      <c r="F157" s="163" t="s">
        <v>166</v>
      </c>
      <c r="G157" s="164" t="s">
        <v>143</v>
      </c>
      <c r="H157" s="165" t="n">
        <v>18.42</v>
      </c>
      <c r="I157" s="166"/>
      <c r="J157" s="167" t="n">
        <f aca="false">ROUND(I157*H157,2)</f>
        <v>0</v>
      </c>
      <c r="K157" s="163" t="s">
        <v>144</v>
      </c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0.0079</v>
      </c>
      <c r="R157" s="170" t="n">
        <f aca="false">Q157*H157</f>
        <v>0.145518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136</v>
      </c>
      <c r="AT157" s="172" t="s">
        <v>132</v>
      </c>
      <c r="AU157" s="172" t="s">
        <v>137</v>
      </c>
      <c r="AY157" s="3" t="s">
        <v>130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137</v>
      </c>
      <c r="BK157" s="173" t="n">
        <f aca="false">ROUND(I157*H157,2)</f>
        <v>0</v>
      </c>
      <c r="BL157" s="3" t="s">
        <v>136</v>
      </c>
      <c r="BM157" s="172" t="s">
        <v>167</v>
      </c>
    </row>
    <row r="158" s="174" customFormat="true" ht="12.8" hidden="false" customHeight="false" outlineLevel="0" collapsed="false">
      <c r="B158" s="175"/>
      <c r="D158" s="176" t="s">
        <v>146</v>
      </c>
      <c r="E158" s="177"/>
      <c r="F158" s="178" t="s">
        <v>168</v>
      </c>
      <c r="H158" s="179" t="n">
        <v>18.42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146</v>
      </c>
      <c r="AU158" s="177" t="s">
        <v>137</v>
      </c>
      <c r="AV158" s="174" t="s">
        <v>137</v>
      </c>
      <c r="AW158" s="174" t="s">
        <v>31</v>
      </c>
      <c r="AX158" s="174" t="s">
        <v>79</v>
      </c>
      <c r="AY158" s="177" t="s">
        <v>130</v>
      </c>
    </row>
    <row r="159" s="27" customFormat="true" ht="24.15" hidden="false" customHeight="true" outlineLevel="0" collapsed="false">
      <c r="A159" s="22"/>
      <c r="B159" s="160"/>
      <c r="C159" s="161" t="s">
        <v>169</v>
      </c>
      <c r="D159" s="161" t="s">
        <v>132</v>
      </c>
      <c r="E159" s="162" t="s">
        <v>170</v>
      </c>
      <c r="F159" s="163" t="s">
        <v>171</v>
      </c>
      <c r="G159" s="164" t="s">
        <v>143</v>
      </c>
      <c r="H159" s="165" t="n">
        <v>194.496</v>
      </c>
      <c r="I159" s="166"/>
      <c r="J159" s="167" t="n">
        <f aca="false">ROUND(I159*H159,2)</f>
        <v>0</v>
      </c>
      <c r="K159" s="163" t="s">
        <v>144</v>
      </c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0.014</v>
      </c>
      <c r="R159" s="170" t="n">
        <f aca="false">Q159*H159</f>
        <v>2.722944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136</v>
      </c>
      <c r="AT159" s="172" t="s">
        <v>132</v>
      </c>
      <c r="AU159" s="172" t="s">
        <v>137</v>
      </c>
      <c r="AY159" s="3" t="s">
        <v>130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137</v>
      </c>
      <c r="BK159" s="173" t="n">
        <f aca="false">ROUND(I159*H159,2)</f>
        <v>0</v>
      </c>
      <c r="BL159" s="3" t="s">
        <v>136</v>
      </c>
      <c r="BM159" s="172" t="s">
        <v>172</v>
      </c>
    </row>
    <row r="160" s="174" customFormat="true" ht="12.8" hidden="false" customHeight="false" outlineLevel="0" collapsed="false">
      <c r="B160" s="175"/>
      <c r="D160" s="176" t="s">
        <v>146</v>
      </c>
      <c r="E160" s="177"/>
      <c r="F160" s="178" t="s">
        <v>173</v>
      </c>
      <c r="H160" s="179" t="n">
        <v>41.366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146</v>
      </c>
      <c r="AU160" s="177" t="s">
        <v>137</v>
      </c>
      <c r="AV160" s="174" t="s">
        <v>137</v>
      </c>
      <c r="AW160" s="174" t="s">
        <v>31</v>
      </c>
      <c r="AX160" s="174" t="s">
        <v>74</v>
      </c>
      <c r="AY160" s="177" t="s">
        <v>130</v>
      </c>
    </row>
    <row r="161" s="174" customFormat="true" ht="12.8" hidden="false" customHeight="false" outlineLevel="0" collapsed="false">
      <c r="B161" s="175"/>
      <c r="D161" s="176" t="s">
        <v>146</v>
      </c>
      <c r="E161" s="177"/>
      <c r="F161" s="178" t="s">
        <v>174</v>
      </c>
      <c r="H161" s="179" t="n">
        <v>-2.16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146</v>
      </c>
      <c r="AU161" s="177" t="s">
        <v>137</v>
      </c>
      <c r="AV161" s="174" t="s">
        <v>137</v>
      </c>
      <c r="AW161" s="174" t="s">
        <v>31</v>
      </c>
      <c r="AX161" s="174" t="s">
        <v>74</v>
      </c>
      <c r="AY161" s="177" t="s">
        <v>130</v>
      </c>
    </row>
    <row r="162" s="174" customFormat="true" ht="12.8" hidden="false" customHeight="false" outlineLevel="0" collapsed="false">
      <c r="B162" s="175"/>
      <c r="D162" s="176" t="s">
        <v>146</v>
      </c>
      <c r="E162" s="177"/>
      <c r="F162" s="178" t="s">
        <v>175</v>
      </c>
      <c r="H162" s="179" t="n">
        <v>3.815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146</v>
      </c>
      <c r="AU162" s="177" t="s">
        <v>137</v>
      </c>
      <c r="AV162" s="174" t="s">
        <v>137</v>
      </c>
      <c r="AW162" s="174" t="s">
        <v>31</v>
      </c>
      <c r="AX162" s="174" t="s">
        <v>74</v>
      </c>
      <c r="AY162" s="177" t="s">
        <v>130</v>
      </c>
    </row>
    <row r="163" s="174" customFormat="true" ht="12.8" hidden="false" customHeight="false" outlineLevel="0" collapsed="false">
      <c r="B163" s="175"/>
      <c r="D163" s="176" t="s">
        <v>146</v>
      </c>
      <c r="E163" s="177"/>
      <c r="F163" s="178" t="s">
        <v>176</v>
      </c>
      <c r="H163" s="179" t="n">
        <v>3.285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146</v>
      </c>
      <c r="AU163" s="177" t="s">
        <v>137</v>
      </c>
      <c r="AV163" s="174" t="s">
        <v>137</v>
      </c>
      <c r="AW163" s="174" t="s">
        <v>31</v>
      </c>
      <c r="AX163" s="174" t="s">
        <v>74</v>
      </c>
      <c r="AY163" s="177" t="s">
        <v>130</v>
      </c>
    </row>
    <row r="164" s="193" customFormat="true" ht="12.8" hidden="false" customHeight="false" outlineLevel="0" collapsed="false">
      <c r="B164" s="194"/>
      <c r="D164" s="176" t="s">
        <v>146</v>
      </c>
      <c r="E164" s="195"/>
      <c r="F164" s="196" t="s">
        <v>177</v>
      </c>
      <c r="H164" s="197" t="n">
        <v>46.306</v>
      </c>
      <c r="I164" s="198"/>
      <c r="L164" s="194"/>
      <c r="M164" s="199"/>
      <c r="N164" s="200"/>
      <c r="O164" s="200"/>
      <c r="P164" s="200"/>
      <c r="Q164" s="200"/>
      <c r="R164" s="200"/>
      <c r="S164" s="200"/>
      <c r="T164" s="201"/>
      <c r="AT164" s="195" t="s">
        <v>146</v>
      </c>
      <c r="AU164" s="195" t="s">
        <v>137</v>
      </c>
      <c r="AV164" s="193" t="s">
        <v>148</v>
      </c>
      <c r="AW164" s="193" t="s">
        <v>31</v>
      </c>
      <c r="AX164" s="193" t="s">
        <v>74</v>
      </c>
      <c r="AY164" s="195" t="s">
        <v>130</v>
      </c>
    </row>
    <row r="165" s="174" customFormat="true" ht="12.8" hidden="false" customHeight="false" outlineLevel="0" collapsed="false">
      <c r="B165" s="175"/>
      <c r="D165" s="176" t="s">
        <v>146</v>
      </c>
      <c r="E165" s="177"/>
      <c r="F165" s="178" t="s">
        <v>178</v>
      </c>
      <c r="H165" s="179" t="n">
        <v>56.892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146</v>
      </c>
      <c r="AU165" s="177" t="s">
        <v>137</v>
      </c>
      <c r="AV165" s="174" t="s">
        <v>137</v>
      </c>
      <c r="AW165" s="174" t="s">
        <v>31</v>
      </c>
      <c r="AX165" s="174" t="s">
        <v>74</v>
      </c>
      <c r="AY165" s="177" t="s">
        <v>130</v>
      </c>
    </row>
    <row r="166" s="174" customFormat="true" ht="12.8" hidden="false" customHeight="false" outlineLevel="0" collapsed="false">
      <c r="B166" s="175"/>
      <c r="D166" s="176" t="s">
        <v>146</v>
      </c>
      <c r="E166" s="177"/>
      <c r="F166" s="178" t="s">
        <v>179</v>
      </c>
      <c r="H166" s="179" t="n">
        <v>-4.6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146</v>
      </c>
      <c r="AU166" s="177" t="s">
        <v>137</v>
      </c>
      <c r="AV166" s="174" t="s">
        <v>137</v>
      </c>
      <c r="AW166" s="174" t="s">
        <v>31</v>
      </c>
      <c r="AX166" s="174" t="s">
        <v>74</v>
      </c>
      <c r="AY166" s="177" t="s">
        <v>130</v>
      </c>
    </row>
    <row r="167" s="174" customFormat="true" ht="12.8" hidden="false" customHeight="false" outlineLevel="0" collapsed="false">
      <c r="B167" s="175"/>
      <c r="D167" s="176" t="s">
        <v>146</v>
      </c>
      <c r="E167" s="177"/>
      <c r="F167" s="178" t="s">
        <v>180</v>
      </c>
      <c r="H167" s="179" t="n">
        <v>-1.8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146</v>
      </c>
      <c r="AU167" s="177" t="s">
        <v>137</v>
      </c>
      <c r="AV167" s="174" t="s">
        <v>137</v>
      </c>
      <c r="AW167" s="174" t="s">
        <v>31</v>
      </c>
      <c r="AX167" s="174" t="s">
        <v>74</v>
      </c>
      <c r="AY167" s="177" t="s">
        <v>130</v>
      </c>
    </row>
    <row r="168" s="193" customFormat="true" ht="12.8" hidden="false" customHeight="false" outlineLevel="0" collapsed="false">
      <c r="B168" s="194"/>
      <c r="D168" s="176" t="s">
        <v>146</v>
      </c>
      <c r="E168" s="195"/>
      <c r="F168" s="196" t="s">
        <v>177</v>
      </c>
      <c r="H168" s="197" t="n">
        <v>50.492</v>
      </c>
      <c r="I168" s="198"/>
      <c r="L168" s="194"/>
      <c r="M168" s="199"/>
      <c r="N168" s="200"/>
      <c r="O168" s="200"/>
      <c r="P168" s="200"/>
      <c r="Q168" s="200"/>
      <c r="R168" s="200"/>
      <c r="S168" s="200"/>
      <c r="T168" s="201"/>
      <c r="AT168" s="195" t="s">
        <v>146</v>
      </c>
      <c r="AU168" s="195" t="s">
        <v>137</v>
      </c>
      <c r="AV168" s="193" t="s">
        <v>148</v>
      </c>
      <c r="AW168" s="193" t="s">
        <v>31</v>
      </c>
      <c r="AX168" s="193" t="s">
        <v>74</v>
      </c>
      <c r="AY168" s="195" t="s">
        <v>130</v>
      </c>
    </row>
    <row r="169" s="174" customFormat="true" ht="12.8" hidden="false" customHeight="false" outlineLevel="0" collapsed="false">
      <c r="B169" s="175"/>
      <c r="D169" s="176" t="s">
        <v>146</v>
      </c>
      <c r="E169" s="177"/>
      <c r="F169" s="178" t="s">
        <v>181</v>
      </c>
      <c r="H169" s="179" t="n">
        <v>7.96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146</v>
      </c>
      <c r="AU169" s="177" t="s">
        <v>137</v>
      </c>
      <c r="AV169" s="174" t="s">
        <v>137</v>
      </c>
      <c r="AW169" s="174" t="s">
        <v>31</v>
      </c>
      <c r="AX169" s="174" t="s">
        <v>74</v>
      </c>
      <c r="AY169" s="177" t="s">
        <v>130</v>
      </c>
    </row>
    <row r="170" s="193" customFormat="true" ht="12.8" hidden="false" customHeight="false" outlineLevel="0" collapsed="false">
      <c r="B170" s="194"/>
      <c r="D170" s="176" t="s">
        <v>146</v>
      </c>
      <c r="E170" s="195"/>
      <c r="F170" s="196" t="s">
        <v>177</v>
      </c>
      <c r="H170" s="197" t="n">
        <v>7.96</v>
      </c>
      <c r="I170" s="198"/>
      <c r="L170" s="194"/>
      <c r="M170" s="199"/>
      <c r="N170" s="200"/>
      <c r="O170" s="200"/>
      <c r="P170" s="200"/>
      <c r="Q170" s="200"/>
      <c r="R170" s="200"/>
      <c r="S170" s="200"/>
      <c r="T170" s="201"/>
      <c r="AT170" s="195" t="s">
        <v>146</v>
      </c>
      <c r="AU170" s="195" t="s">
        <v>137</v>
      </c>
      <c r="AV170" s="193" t="s">
        <v>148</v>
      </c>
      <c r="AW170" s="193" t="s">
        <v>31</v>
      </c>
      <c r="AX170" s="193" t="s">
        <v>74</v>
      </c>
      <c r="AY170" s="195" t="s">
        <v>130</v>
      </c>
    </row>
    <row r="171" s="174" customFormat="true" ht="12.8" hidden="false" customHeight="false" outlineLevel="0" collapsed="false">
      <c r="B171" s="175"/>
      <c r="D171" s="176" t="s">
        <v>146</v>
      </c>
      <c r="E171" s="177"/>
      <c r="F171" s="178" t="s">
        <v>182</v>
      </c>
      <c r="H171" s="179" t="n">
        <v>13.92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146</v>
      </c>
      <c r="AU171" s="177" t="s">
        <v>137</v>
      </c>
      <c r="AV171" s="174" t="s">
        <v>137</v>
      </c>
      <c r="AW171" s="174" t="s">
        <v>31</v>
      </c>
      <c r="AX171" s="174" t="s">
        <v>74</v>
      </c>
      <c r="AY171" s="177" t="s">
        <v>130</v>
      </c>
    </row>
    <row r="172" s="193" customFormat="true" ht="12.8" hidden="false" customHeight="false" outlineLevel="0" collapsed="false">
      <c r="B172" s="194"/>
      <c r="D172" s="176" t="s">
        <v>146</v>
      </c>
      <c r="E172" s="195"/>
      <c r="F172" s="196" t="s">
        <v>177</v>
      </c>
      <c r="H172" s="197" t="n">
        <v>13.92</v>
      </c>
      <c r="I172" s="198"/>
      <c r="L172" s="194"/>
      <c r="M172" s="199"/>
      <c r="N172" s="200"/>
      <c r="O172" s="200"/>
      <c r="P172" s="200"/>
      <c r="Q172" s="200"/>
      <c r="R172" s="200"/>
      <c r="S172" s="200"/>
      <c r="T172" s="201"/>
      <c r="AT172" s="195" t="s">
        <v>146</v>
      </c>
      <c r="AU172" s="195" t="s">
        <v>137</v>
      </c>
      <c r="AV172" s="193" t="s">
        <v>148</v>
      </c>
      <c r="AW172" s="193" t="s">
        <v>31</v>
      </c>
      <c r="AX172" s="193" t="s">
        <v>74</v>
      </c>
      <c r="AY172" s="195" t="s">
        <v>130</v>
      </c>
    </row>
    <row r="173" s="174" customFormat="true" ht="12.8" hidden="false" customHeight="false" outlineLevel="0" collapsed="false">
      <c r="B173" s="175"/>
      <c r="D173" s="176" t="s">
        <v>146</v>
      </c>
      <c r="E173" s="177"/>
      <c r="F173" s="178" t="s">
        <v>183</v>
      </c>
      <c r="H173" s="179" t="n">
        <v>75.818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146</v>
      </c>
      <c r="AU173" s="177" t="s">
        <v>137</v>
      </c>
      <c r="AV173" s="174" t="s">
        <v>137</v>
      </c>
      <c r="AW173" s="174" t="s">
        <v>31</v>
      </c>
      <c r="AX173" s="174" t="s">
        <v>74</v>
      </c>
      <c r="AY173" s="177" t="s">
        <v>130</v>
      </c>
    </row>
    <row r="174" s="193" customFormat="true" ht="12.8" hidden="false" customHeight="false" outlineLevel="0" collapsed="false">
      <c r="B174" s="194"/>
      <c r="D174" s="176" t="s">
        <v>146</v>
      </c>
      <c r="E174" s="195"/>
      <c r="F174" s="196" t="s">
        <v>177</v>
      </c>
      <c r="H174" s="197" t="n">
        <v>75.818</v>
      </c>
      <c r="I174" s="198"/>
      <c r="L174" s="194"/>
      <c r="M174" s="199"/>
      <c r="N174" s="200"/>
      <c r="O174" s="200"/>
      <c r="P174" s="200"/>
      <c r="Q174" s="200"/>
      <c r="R174" s="200"/>
      <c r="S174" s="200"/>
      <c r="T174" s="201"/>
      <c r="AT174" s="195" t="s">
        <v>146</v>
      </c>
      <c r="AU174" s="195" t="s">
        <v>137</v>
      </c>
      <c r="AV174" s="193" t="s">
        <v>148</v>
      </c>
      <c r="AW174" s="193" t="s">
        <v>31</v>
      </c>
      <c r="AX174" s="193" t="s">
        <v>74</v>
      </c>
      <c r="AY174" s="195" t="s">
        <v>130</v>
      </c>
    </row>
    <row r="175" s="184" customFormat="true" ht="12.8" hidden="false" customHeight="false" outlineLevel="0" collapsed="false">
      <c r="B175" s="185"/>
      <c r="D175" s="176" t="s">
        <v>146</v>
      </c>
      <c r="E175" s="186"/>
      <c r="F175" s="187" t="s">
        <v>154</v>
      </c>
      <c r="H175" s="188" t="n">
        <v>194.496</v>
      </c>
      <c r="I175" s="189"/>
      <c r="L175" s="185"/>
      <c r="M175" s="190"/>
      <c r="N175" s="191"/>
      <c r="O175" s="191"/>
      <c r="P175" s="191"/>
      <c r="Q175" s="191"/>
      <c r="R175" s="191"/>
      <c r="S175" s="191"/>
      <c r="T175" s="192"/>
      <c r="AT175" s="186" t="s">
        <v>146</v>
      </c>
      <c r="AU175" s="186" t="s">
        <v>137</v>
      </c>
      <c r="AV175" s="184" t="s">
        <v>136</v>
      </c>
      <c r="AW175" s="184" t="s">
        <v>31</v>
      </c>
      <c r="AX175" s="184" t="s">
        <v>79</v>
      </c>
      <c r="AY175" s="186" t="s">
        <v>130</v>
      </c>
    </row>
    <row r="176" s="27" customFormat="true" ht="33" hidden="false" customHeight="true" outlineLevel="0" collapsed="false">
      <c r="A176" s="22"/>
      <c r="B176" s="160"/>
      <c r="C176" s="161" t="s">
        <v>184</v>
      </c>
      <c r="D176" s="161" t="s">
        <v>132</v>
      </c>
      <c r="E176" s="162" t="s">
        <v>185</v>
      </c>
      <c r="F176" s="163" t="s">
        <v>186</v>
      </c>
      <c r="G176" s="164" t="s">
        <v>143</v>
      </c>
      <c r="H176" s="165" t="n">
        <v>27.42</v>
      </c>
      <c r="I176" s="166"/>
      <c r="J176" s="167" t="n">
        <f aca="false">ROUND(I176*H176,2)</f>
        <v>0</v>
      </c>
      <c r="K176" s="163" t="s">
        <v>144</v>
      </c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0.0284</v>
      </c>
      <c r="R176" s="170" t="n">
        <f aca="false">Q176*H176</f>
        <v>0.778728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136</v>
      </c>
      <c r="AT176" s="172" t="s">
        <v>132</v>
      </c>
      <c r="AU176" s="172" t="s">
        <v>137</v>
      </c>
      <c r="AY176" s="3" t="s">
        <v>130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137</v>
      </c>
      <c r="BK176" s="173" t="n">
        <f aca="false">ROUND(I176*H176,2)</f>
        <v>0</v>
      </c>
      <c r="BL176" s="3" t="s">
        <v>136</v>
      </c>
      <c r="BM176" s="172" t="s">
        <v>187</v>
      </c>
    </row>
    <row r="177" s="174" customFormat="true" ht="12.8" hidden="false" customHeight="false" outlineLevel="0" collapsed="false">
      <c r="B177" s="175"/>
      <c r="D177" s="176" t="s">
        <v>146</v>
      </c>
      <c r="E177" s="177"/>
      <c r="F177" s="178" t="s">
        <v>188</v>
      </c>
      <c r="H177" s="179" t="n">
        <v>27.42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146</v>
      </c>
      <c r="AU177" s="177" t="s">
        <v>137</v>
      </c>
      <c r="AV177" s="174" t="s">
        <v>137</v>
      </c>
      <c r="AW177" s="174" t="s">
        <v>31</v>
      </c>
      <c r="AX177" s="174" t="s">
        <v>79</v>
      </c>
      <c r="AY177" s="177" t="s">
        <v>130</v>
      </c>
    </row>
    <row r="178" s="27" customFormat="true" ht="24.15" hidden="false" customHeight="true" outlineLevel="0" collapsed="false">
      <c r="A178" s="22"/>
      <c r="B178" s="160"/>
      <c r="C178" s="161" t="s">
        <v>189</v>
      </c>
      <c r="D178" s="161" t="s">
        <v>132</v>
      </c>
      <c r="E178" s="162" t="s">
        <v>190</v>
      </c>
      <c r="F178" s="163" t="s">
        <v>191</v>
      </c>
      <c r="G178" s="164" t="s">
        <v>143</v>
      </c>
      <c r="H178" s="165" t="n">
        <v>10.674</v>
      </c>
      <c r="I178" s="166"/>
      <c r="J178" s="167" t="n">
        <f aca="false">ROUND(I178*H178,2)</f>
        <v>0</v>
      </c>
      <c r="K178" s="163" t="s">
        <v>144</v>
      </c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136</v>
      </c>
      <c r="AT178" s="172" t="s">
        <v>132</v>
      </c>
      <c r="AU178" s="172" t="s">
        <v>137</v>
      </c>
      <c r="AY178" s="3" t="s">
        <v>130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137</v>
      </c>
      <c r="BK178" s="173" t="n">
        <f aca="false">ROUND(I178*H178,2)</f>
        <v>0</v>
      </c>
      <c r="BL178" s="3" t="s">
        <v>136</v>
      </c>
      <c r="BM178" s="172" t="s">
        <v>192</v>
      </c>
    </row>
    <row r="179" s="174" customFormat="true" ht="12.8" hidden="false" customHeight="false" outlineLevel="0" collapsed="false">
      <c r="B179" s="175"/>
      <c r="D179" s="176" t="s">
        <v>146</v>
      </c>
      <c r="E179" s="177"/>
      <c r="F179" s="178" t="s">
        <v>193</v>
      </c>
      <c r="H179" s="179" t="n">
        <v>10.674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146</v>
      </c>
      <c r="AU179" s="177" t="s">
        <v>137</v>
      </c>
      <c r="AV179" s="174" t="s">
        <v>137</v>
      </c>
      <c r="AW179" s="174" t="s">
        <v>31</v>
      </c>
      <c r="AX179" s="174" t="s">
        <v>79</v>
      </c>
      <c r="AY179" s="177" t="s">
        <v>130</v>
      </c>
    </row>
    <row r="180" s="27" customFormat="true" ht="24.15" hidden="false" customHeight="true" outlineLevel="0" collapsed="false">
      <c r="A180" s="22"/>
      <c r="B180" s="160"/>
      <c r="C180" s="161" t="s">
        <v>194</v>
      </c>
      <c r="D180" s="161" t="s">
        <v>132</v>
      </c>
      <c r="E180" s="162" t="s">
        <v>195</v>
      </c>
      <c r="F180" s="163" t="s">
        <v>196</v>
      </c>
      <c r="G180" s="164" t="s">
        <v>143</v>
      </c>
      <c r="H180" s="165" t="n">
        <v>4.6</v>
      </c>
      <c r="I180" s="166"/>
      <c r="J180" s="167" t="n">
        <f aca="false">ROUND(I180*H180,2)</f>
        <v>0</v>
      </c>
      <c r="K180" s="163" t="s">
        <v>144</v>
      </c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0.077</v>
      </c>
      <c r="R180" s="170" t="n">
        <f aca="false">Q180*H180</f>
        <v>0.3542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136</v>
      </c>
      <c r="AT180" s="172" t="s">
        <v>132</v>
      </c>
      <c r="AU180" s="172" t="s">
        <v>137</v>
      </c>
      <c r="AY180" s="3" t="s">
        <v>130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137</v>
      </c>
      <c r="BK180" s="173" t="n">
        <f aca="false">ROUND(I180*H180,2)</f>
        <v>0</v>
      </c>
      <c r="BL180" s="3" t="s">
        <v>136</v>
      </c>
      <c r="BM180" s="172" t="s">
        <v>197</v>
      </c>
    </row>
    <row r="181" s="27" customFormat="true" ht="24.15" hidden="false" customHeight="true" outlineLevel="0" collapsed="false">
      <c r="A181" s="22"/>
      <c r="B181" s="160"/>
      <c r="C181" s="161" t="s">
        <v>198</v>
      </c>
      <c r="D181" s="161" t="s">
        <v>132</v>
      </c>
      <c r="E181" s="162" t="s">
        <v>199</v>
      </c>
      <c r="F181" s="163" t="s">
        <v>200</v>
      </c>
      <c r="G181" s="164" t="s">
        <v>201</v>
      </c>
      <c r="H181" s="165" t="n">
        <v>1</v>
      </c>
      <c r="I181" s="166"/>
      <c r="J181" s="167" t="n">
        <f aca="false">ROUND(I181*H181,2)</f>
        <v>0</v>
      </c>
      <c r="K181" s="163" t="s">
        <v>144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0.4417</v>
      </c>
      <c r="R181" s="170" t="n">
        <f aca="false">Q181*H181</f>
        <v>0.4417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136</v>
      </c>
      <c r="AT181" s="172" t="s">
        <v>132</v>
      </c>
      <c r="AU181" s="172" t="s">
        <v>137</v>
      </c>
      <c r="AY181" s="3" t="s">
        <v>130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137</v>
      </c>
      <c r="BK181" s="173" t="n">
        <f aca="false">ROUND(I181*H181,2)</f>
        <v>0</v>
      </c>
      <c r="BL181" s="3" t="s">
        <v>136</v>
      </c>
      <c r="BM181" s="172" t="s">
        <v>202</v>
      </c>
    </row>
    <row r="182" s="27" customFormat="true" ht="16.5" hidden="false" customHeight="true" outlineLevel="0" collapsed="false">
      <c r="A182" s="22"/>
      <c r="B182" s="160"/>
      <c r="C182" s="161" t="s">
        <v>203</v>
      </c>
      <c r="D182" s="161" t="s">
        <v>132</v>
      </c>
      <c r="E182" s="162" t="s">
        <v>204</v>
      </c>
      <c r="F182" s="163" t="s">
        <v>205</v>
      </c>
      <c r="G182" s="164" t="s">
        <v>135</v>
      </c>
      <c r="H182" s="165" t="n">
        <v>1</v>
      </c>
      <c r="I182" s="166"/>
      <c r="J182" s="167" t="n">
        <f aca="false">ROUND(I182*H182,2)</f>
        <v>0</v>
      </c>
      <c r="K182" s="163"/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0.00048</v>
      </c>
      <c r="R182" s="170" t="n">
        <f aca="false">Q182*H182</f>
        <v>0.00048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136</v>
      </c>
      <c r="AT182" s="172" t="s">
        <v>132</v>
      </c>
      <c r="AU182" s="172" t="s">
        <v>137</v>
      </c>
      <c r="AY182" s="3" t="s">
        <v>130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137</v>
      </c>
      <c r="BK182" s="173" t="n">
        <f aca="false">ROUND(I182*H182,2)</f>
        <v>0</v>
      </c>
      <c r="BL182" s="3" t="s">
        <v>136</v>
      </c>
      <c r="BM182" s="172" t="s">
        <v>206</v>
      </c>
    </row>
    <row r="183" s="27" customFormat="true" ht="16.5" hidden="false" customHeight="true" outlineLevel="0" collapsed="false">
      <c r="A183" s="22"/>
      <c r="B183" s="160"/>
      <c r="C183" s="161" t="s">
        <v>207</v>
      </c>
      <c r="D183" s="161" t="s">
        <v>132</v>
      </c>
      <c r="E183" s="162" t="s">
        <v>208</v>
      </c>
      <c r="F183" s="163" t="s">
        <v>209</v>
      </c>
      <c r="G183" s="164" t="s">
        <v>135</v>
      </c>
      <c r="H183" s="165" t="n">
        <v>1</v>
      </c>
      <c r="I183" s="166"/>
      <c r="J183" s="167" t="n">
        <f aca="false">ROUND(I183*H183,2)</f>
        <v>0</v>
      </c>
      <c r="K183" s="163"/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0.00048</v>
      </c>
      <c r="R183" s="170" t="n">
        <f aca="false">Q183*H183</f>
        <v>0.00048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136</v>
      </c>
      <c r="AT183" s="172" t="s">
        <v>132</v>
      </c>
      <c r="AU183" s="172" t="s">
        <v>137</v>
      </c>
      <c r="AY183" s="3" t="s">
        <v>130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137</v>
      </c>
      <c r="BK183" s="173" t="n">
        <f aca="false">ROUND(I183*H183,2)</f>
        <v>0</v>
      </c>
      <c r="BL183" s="3" t="s">
        <v>136</v>
      </c>
      <c r="BM183" s="172" t="s">
        <v>210</v>
      </c>
    </row>
    <row r="184" s="27" customFormat="true" ht="16.5" hidden="false" customHeight="true" outlineLevel="0" collapsed="false">
      <c r="A184" s="22"/>
      <c r="B184" s="160"/>
      <c r="C184" s="161" t="s">
        <v>211</v>
      </c>
      <c r="D184" s="161" t="s">
        <v>132</v>
      </c>
      <c r="E184" s="162" t="s">
        <v>212</v>
      </c>
      <c r="F184" s="163" t="s">
        <v>213</v>
      </c>
      <c r="G184" s="164" t="s">
        <v>135</v>
      </c>
      <c r="H184" s="165" t="n">
        <v>1</v>
      </c>
      <c r="I184" s="166"/>
      <c r="J184" s="167" t="n">
        <f aca="false">ROUND(I184*H184,2)</f>
        <v>0</v>
      </c>
      <c r="K184" s="163"/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0.00048</v>
      </c>
      <c r="R184" s="170" t="n">
        <f aca="false">Q184*H184</f>
        <v>0.00048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136</v>
      </c>
      <c r="AT184" s="172" t="s">
        <v>132</v>
      </c>
      <c r="AU184" s="172" t="s">
        <v>137</v>
      </c>
      <c r="AY184" s="3" t="s">
        <v>130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137</v>
      </c>
      <c r="BK184" s="173" t="n">
        <f aca="false">ROUND(I184*H184,2)</f>
        <v>0</v>
      </c>
      <c r="BL184" s="3" t="s">
        <v>136</v>
      </c>
      <c r="BM184" s="172" t="s">
        <v>214</v>
      </c>
    </row>
    <row r="185" s="146" customFormat="true" ht="22.8" hidden="false" customHeight="true" outlineLevel="0" collapsed="false">
      <c r="B185" s="147"/>
      <c r="D185" s="148" t="s">
        <v>73</v>
      </c>
      <c r="E185" s="158" t="s">
        <v>189</v>
      </c>
      <c r="F185" s="158" t="s">
        <v>215</v>
      </c>
      <c r="I185" s="150"/>
      <c r="J185" s="159" t="n">
        <f aca="false">BK185</f>
        <v>0</v>
      </c>
      <c r="L185" s="147"/>
      <c r="M185" s="152"/>
      <c r="N185" s="153"/>
      <c r="O185" s="153"/>
      <c r="P185" s="154" t="n">
        <f aca="false">SUM(P186:P207)</f>
        <v>0</v>
      </c>
      <c r="Q185" s="153"/>
      <c r="R185" s="154" t="n">
        <f aca="false">SUM(R186:R207)</f>
        <v>0.0037074</v>
      </c>
      <c r="S185" s="153"/>
      <c r="T185" s="155" t="n">
        <f aca="false">SUM(T186:T207)</f>
        <v>5.62441376</v>
      </c>
      <c r="AR185" s="148" t="s">
        <v>79</v>
      </c>
      <c r="AT185" s="156" t="s">
        <v>73</v>
      </c>
      <c r="AU185" s="156" t="s">
        <v>79</v>
      </c>
      <c r="AY185" s="148" t="s">
        <v>130</v>
      </c>
      <c r="BK185" s="157" t="n">
        <f aca="false">SUM(BK186:BK207)</f>
        <v>0</v>
      </c>
    </row>
    <row r="186" s="27" customFormat="true" ht="33" hidden="false" customHeight="true" outlineLevel="0" collapsed="false">
      <c r="A186" s="22"/>
      <c r="B186" s="160"/>
      <c r="C186" s="161" t="s">
        <v>7</v>
      </c>
      <c r="D186" s="161" t="s">
        <v>132</v>
      </c>
      <c r="E186" s="162" t="s">
        <v>216</v>
      </c>
      <c r="F186" s="163" t="s">
        <v>217</v>
      </c>
      <c r="G186" s="164" t="s">
        <v>143</v>
      </c>
      <c r="H186" s="165" t="n">
        <v>4.68</v>
      </c>
      <c r="I186" s="166"/>
      <c r="J186" s="167" t="n">
        <f aca="false">ROUND(I186*H186,2)</f>
        <v>0</v>
      </c>
      <c r="K186" s="163" t="s">
        <v>144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0.00013</v>
      </c>
      <c r="R186" s="170" t="n">
        <f aca="false">Q186*H186</f>
        <v>0.0006084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136</v>
      </c>
      <c r="AT186" s="172" t="s">
        <v>132</v>
      </c>
      <c r="AU186" s="172" t="s">
        <v>137</v>
      </c>
      <c r="AY186" s="3" t="s">
        <v>130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137</v>
      </c>
      <c r="BK186" s="173" t="n">
        <f aca="false">ROUND(I186*H186,2)</f>
        <v>0</v>
      </c>
      <c r="BL186" s="3" t="s">
        <v>136</v>
      </c>
      <c r="BM186" s="172" t="s">
        <v>218</v>
      </c>
    </row>
    <row r="187" s="174" customFormat="true" ht="12.8" hidden="false" customHeight="false" outlineLevel="0" collapsed="false">
      <c r="B187" s="175"/>
      <c r="D187" s="176" t="s">
        <v>146</v>
      </c>
      <c r="E187" s="177"/>
      <c r="F187" s="178" t="s">
        <v>219</v>
      </c>
      <c r="H187" s="179" t="n">
        <v>4.68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146</v>
      </c>
      <c r="AU187" s="177" t="s">
        <v>137</v>
      </c>
      <c r="AV187" s="174" t="s">
        <v>137</v>
      </c>
      <c r="AW187" s="174" t="s">
        <v>31</v>
      </c>
      <c r="AX187" s="174" t="s">
        <v>79</v>
      </c>
      <c r="AY187" s="177" t="s">
        <v>130</v>
      </c>
    </row>
    <row r="188" s="27" customFormat="true" ht="24.15" hidden="false" customHeight="true" outlineLevel="0" collapsed="false">
      <c r="A188" s="22"/>
      <c r="B188" s="160"/>
      <c r="C188" s="161" t="s">
        <v>220</v>
      </c>
      <c r="D188" s="161" t="s">
        <v>132</v>
      </c>
      <c r="E188" s="162" t="s">
        <v>221</v>
      </c>
      <c r="F188" s="163" t="s">
        <v>222</v>
      </c>
      <c r="G188" s="164" t="s">
        <v>143</v>
      </c>
      <c r="H188" s="165" t="n">
        <v>69.6</v>
      </c>
      <c r="I188" s="166"/>
      <c r="J188" s="167" t="n">
        <f aca="false">ROUND(I188*H188,2)</f>
        <v>0</v>
      </c>
      <c r="K188" s="163" t="s">
        <v>144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4E-005</v>
      </c>
      <c r="R188" s="170" t="n">
        <f aca="false">Q188*H188</f>
        <v>0.002784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136</v>
      </c>
      <c r="AT188" s="172" t="s">
        <v>132</v>
      </c>
      <c r="AU188" s="172" t="s">
        <v>137</v>
      </c>
      <c r="AY188" s="3" t="s">
        <v>130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137</v>
      </c>
      <c r="BK188" s="173" t="n">
        <f aca="false">ROUND(I188*H188,2)</f>
        <v>0</v>
      </c>
      <c r="BL188" s="3" t="s">
        <v>136</v>
      </c>
      <c r="BM188" s="172" t="s">
        <v>223</v>
      </c>
    </row>
    <row r="189" s="27" customFormat="true" ht="44.25" hidden="false" customHeight="true" outlineLevel="0" collapsed="false">
      <c r="A189" s="22"/>
      <c r="B189" s="160"/>
      <c r="C189" s="161" t="s">
        <v>224</v>
      </c>
      <c r="D189" s="161" t="s">
        <v>132</v>
      </c>
      <c r="E189" s="162" t="s">
        <v>225</v>
      </c>
      <c r="F189" s="163" t="s">
        <v>226</v>
      </c>
      <c r="G189" s="164" t="s">
        <v>135</v>
      </c>
      <c r="H189" s="165" t="n">
        <v>1</v>
      </c>
      <c r="I189" s="166"/>
      <c r="J189" s="167" t="n">
        <f aca="false">ROUND(I189*H189,2)</f>
        <v>0</v>
      </c>
      <c r="K189" s="163"/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0.0515</v>
      </c>
      <c r="T189" s="171" t="n">
        <f aca="false">S189*H189</f>
        <v>0.0515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136</v>
      </c>
      <c r="AT189" s="172" t="s">
        <v>132</v>
      </c>
      <c r="AU189" s="172" t="s">
        <v>137</v>
      </c>
      <c r="AY189" s="3" t="s">
        <v>130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137</v>
      </c>
      <c r="BK189" s="173" t="n">
        <f aca="false">ROUND(I189*H189,2)</f>
        <v>0</v>
      </c>
      <c r="BL189" s="3" t="s">
        <v>136</v>
      </c>
      <c r="BM189" s="172" t="s">
        <v>227</v>
      </c>
    </row>
    <row r="190" s="27" customFormat="true" ht="24.15" hidden="false" customHeight="true" outlineLevel="0" collapsed="false">
      <c r="A190" s="22"/>
      <c r="B190" s="160"/>
      <c r="C190" s="161" t="s">
        <v>228</v>
      </c>
      <c r="D190" s="161" t="s">
        <v>132</v>
      </c>
      <c r="E190" s="162" t="s">
        <v>229</v>
      </c>
      <c r="F190" s="163" t="s">
        <v>230</v>
      </c>
      <c r="G190" s="164" t="s">
        <v>143</v>
      </c>
      <c r="H190" s="165" t="n">
        <v>0.9</v>
      </c>
      <c r="I190" s="166"/>
      <c r="J190" s="167" t="n">
        <f aca="false">ROUND(I190*H190,2)</f>
        <v>0</v>
      </c>
      <c r="K190" s="163" t="s">
        <v>144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0.131</v>
      </c>
      <c r="T190" s="171" t="n">
        <f aca="false">S190*H190</f>
        <v>0.1179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136</v>
      </c>
      <c r="AT190" s="172" t="s">
        <v>132</v>
      </c>
      <c r="AU190" s="172" t="s">
        <v>137</v>
      </c>
      <c r="AY190" s="3" t="s">
        <v>130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137</v>
      </c>
      <c r="BK190" s="173" t="n">
        <f aca="false">ROUND(I190*H190,2)</f>
        <v>0</v>
      </c>
      <c r="BL190" s="3" t="s">
        <v>136</v>
      </c>
      <c r="BM190" s="172" t="s">
        <v>231</v>
      </c>
    </row>
    <row r="191" s="174" customFormat="true" ht="12.8" hidden="false" customHeight="false" outlineLevel="0" collapsed="false">
      <c r="B191" s="175"/>
      <c r="D191" s="176" t="s">
        <v>146</v>
      </c>
      <c r="E191" s="177"/>
      <c r="F191" s="178" t="s">
        <v>232</v>
      </c>
      <c r="H191" s="179" t="n">
        <v>0.9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146</v>
      </c>
      <c r="AU191" s="177" t="s">
        <v>137</v>
      </c>
      <c r="AV191" s="174" t="s">
        <v>137</v>
      </c>
      <c r="AW191" s="174" t="s">
        <v>31</v>
      </c>
      <c r="AX191" s="174" t="s">
        <v>79</v>
      </c>
      <c r="AY191" s="177" t="s">
        <v>130</v>
      </c>
    </row>
    <row r="192" s="27" customFormat="true" ht="24.15" hidden="false" customHeight="true" outlineLevel="0" collapsed="false">
      <c r="A192" s="22"/>
      <c r="B192" s="160"/>
      <c r="C192" s="161" t="s">
        <v>233</v>
      </c>
      <c r="D192" s="161" t="s">
        <v>132</v>
      </c>
      <c r="E192" s="162" t="s">
        <v>234</v>
      </c>
      <c r="F192" s="163" t="s">
        <v>235</v>
      </c>
      <c r="G192" s="164" t="s">
        <v>143</v>
      </c>
      <c r="H192" s="165" t="n">
        <v>4.6</v>
      </c>
      <c r="I192" s="166"/>
      <c r="J192" s="167" t="n">
        <f aca="false">ROUND(I192*H192,2)</f>
        <v>0</v>
      </c>
      <c r="K192" s="163" t="s">
        <v>144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0.057</v>
      </c>
      <c r="T192" s="171" t="n">
        <f aca="false">S192*H192</f>
        <v>0.2622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136</v>
      </c>
      <c r="AT192" s="172" t="s">
        <v>132</v>
      </c>
      <c r="AU192" s="172" t="s">
        <v>137</v>
      </c>
      <c r="AY192" s="3" t="s">
        <v>130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137</v>
      </c>
      <c r="BK192" s="173" t="n">
        <f aca="false">ROUND(I192*H192,2)</f>
        <v>0</v>
      </c>
      <c r="BL192" s="3" t="s">
        <v>136</v>
      </c>
      <c r="BM192" s="172" t="s">
        <v>236</v>
      </c>
    </row>
    <row r="193" s="27" customFormat="true" ht="21.75" hidden="false" customHeight="true" outlineLevel="0" collapsed="false">
      <c r="A193" s="22"/>
      <c r="B193" s="160"/>
      <c r="C193" s="161" t="s">
        <v>237</v>
      </c>
      <c r="D193" s="161" t="s">
        <v>132</v>
      </c>
      <c r="E193" s="162" t="s">
        <v>238</v>
      </c>
      <c r="F193" s="163" t="s">
        <v>239</v>
      </c>
      <c r="G193" s="164" t="s">
        <v>143</v>
      </c>
      <c r="H193" s="165" t="n">
        <v>1.8</v>
      </c>
      <c r="I193" s="166"/>
      <c r="J193" s="167" t="n">
        <f aca="false">ROUND(I193*H193,2)</f>
        <v>0</v>
      </c>
      <c r="K193" s="163" t="s">
        <v>144</v>
      </c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0.088</v>
      </c>
      <c r="T193" s="171" t="n">
        <f aca="false">S193*H193</f>
        <v>0.1584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136</v>
      </c>
      <c r="AT193" s="172" t="s">
        <v>132</v>
      </c>
      <c r="AU193" s="172" t="s">
        <v>137</v>
      </c>
      <c r="AY193" s="3" t="s">
        <v>130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137</v>
      </c>
      <c r="BK193" s="173" t="n">
        <f aca="false">ROUND(I193*H193,2)</f>
        <v>0</v>
      </c>
      <c r="BL193" s="3" t="s">
        <v>136</v>
      </c>
      <c r="BM193" s="172" t="s">
        <v>240</v>
      </c>
    </row>
    <row r="194" s="174" customFormat="true" ht="12.8" hidden="false" customHeight="false" outlineLevel="0" collapsed="false">
      <c r="B194" s="175"/>
      <c r="D194" s="176" t="s">
        <v>146</v>
      </c>
      <c r="E194" s="177"/>
      <c r="F194" s="178" t="s">
        <v>241</v>
      </c>
      <c r="H194" s="179" t="n">
        <v>1.8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146</v>
      </c>
      <c r="AU194" s="177" t="s">
        <v>137</v>
      </c>
      <c r="AV194" s="174" t="s">
        <v>137</v>
      </c>
      <c r="AW194" s="174" t="s">
        <v>31</v>
      </c>
      <c r="AX194" s="174" t="s">
        <v>79</v>
      </c>
      <c r="AY194" s="177" t="s">
        <v>130</v>
      </c>
    </row>
    <row r="195" s="27" customFormat="true" ht="24.15" hidden="false" customHeight="true" outlineLevel="0" collapsed="false">
      <c r="A195" s="22"/>
      <c r="B195" s="160"/>
      <c r="C195" s="161" t="s">
        <v>6</v>
      </c>
      <c r="D195" s="161" t="s">
        <v>132</v>
      </c>
      <c r="E195" s="162" t="s">
        <v>242</v>
      </c>
      <c r="F195" s="163" t="s">
        <v>243</v>
      </c>
      <c r="G195" s="164" t="s">
        <v>244</v>
      </c>
      <c r="H195" s="165" t="n">
        <v>140</v>
      </c>
      <c r="I195" s="166"/>
      <c r="J195" s="167" t="n">
        <f aca="false">ROUND(I195*H195,2)</f>
        <v>0</v>
      </c>
      <c r="K195" s="163" t="s">
        <v>144</v>
      </c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0.002</v>
      </c>
      <c r="T195" s="171" t="n">
        <f aca="false">S195*H195</f>
        <v>0.28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136</v>
      </c>
      <c r="AT195" s="172" t="s">
        <v>132</v>
      </c>
      <c r="AU195" s="172" t="s">
        <v>137</v>
      </c>
      <c r="AY195" s="3" t="s">
        <v>130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137</v>
      </c>
      <c r="BK195" s="173" t="n">
        <f aca="false">ROUND(I195*H195,2)</f>
        <v>0</v>
      </c>
      <c r="BL195" s="3" t="s">
        <v>136</v>
      </c>
      <c r="BM195" s="172" t="s">
        <v>245</v>
      </c>
    </row>
    <row r="196" s="27" customFormat="true" ht="24.15" hidden="false" customHeight="true" outlineLevel="0" collapsed="false">
      <c r="A196" s="22"/>
      <c r="B196" s="160"/>
      <c r="C196" s="161" t="s">
        <v>246</v>
      </c>
      <c r="D196" s="161" t="s">
        <v>132</v>
      </c>
      <c r="E196" s="162" t="s">
        <v>247</v>
      </c>
      <c r="F196" s="163" t="s">
        <v>248</v>
      </c>
      <c r="G196" s="164" t="s">
        <v>244</v>
      </c>
      <c r="H196" s="165" t="n">
        <v>40</v>
      </c>
      <c r="I196" s="166"/>
      <c r="J196" s="167" t="n">
        <f aca="false">ROUND(I196*H196,2)</f>
        <v>0</v>
      </c>
      <c r="K196" s="163" t="s">
        <v>144</v>
      </c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0.006</v>
      </c>
      <c r="T196" s="171" t="n">
        <f aca="false">S196*H196</f>
        <v>0.24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136</v>
      </c>
      <c r="AT196" s="172" t="s">
        <v>132</v>
      </c>
      <c r="AU196" s="172" t="s">
        <v>137</v>
      </c>
      <c r="AY196" s="3" t="s">
        <v>130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137</v>
      </c>
      <c r="BK196" s="173" t="n">
        <f aca="false">ROUND(I196*H196,2)</f>
        <v>0</v>
      </c>
      <c r="BL196" s="3" t="s">
        <v>136</v>
      </c>
      <c r="BM196" s="172" t="s">
        <v>249</v>
      </c>
    </row>
    <row r="197" s="27" customFormat="true" ht="24.15" hidden="false" customHeight="true" outlineLevel="0" collapsed="false">
      <c r="A197" s="22"/>
      <c r="B197" s="160"/>
      <c r="C197" s="161" t="s">
        <v>250</v>
      </c>
      <c r="D197" s="161" t="s">
        <v>132</v>
      </c>
      <c r="E197" s="162" t="s">
        <v>251</v>
      </c>
      <c r="F197" s="163" t="s">
        <v>252</v>
      </c>
      <c r="G197" s="164" t="s">
        <v>244</v>
      </c>
      <c r="H197" s="165" t="n">
        <v>20</v>
      </c>
      <c r="I197" s="166"/>
      <c r="J197" s="167" t="n">
        <f aca="false">ROUND(I197*H197,2)</f>
        <v>0</v>
      </c>
      <c r="K197" s="163" t="s">
        <v>144</v>
      </c>
      <c r="L197" s="23"/>
      <c r="M197" s="168"/>
      <c r="N197" s="169" t="s">
        <v>40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0.009</v>
      </c>
      <c r="T197" s="171" t="n">
        <f aca="false">S197*H197</f>
        <v>0.18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136</v>
      </c>
      <c r="AT197" s="172" t="s">
        <v>132</v>
      </c>
      <c r="AU197" s="172" t="s">
        <v>137</v>
      </c>
      <c r="AY197" s="3" t="s">
        <v>130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137</v>
      </c>
      <c r="BK197" s="173" t="n">
        <f aca="false">ROUND(I197*H197,2)</f>
        <v>0</v>
      </c>
      <c r="BL197" s="3" t="s">
        <v>136</v>
      </c>
      <c r="BM197" s="172" t="s">
        <v>253</v>
      </c>
    </row>
    <row r="198" s="27" customFormat="true" ht="24.15" hidden="false" customHeight="true" outlineLevel="0" collapsed="false">
      <c r="A198" s="22"/>
      <c r="B198" s="160"/>
      <c r="C198" s="161" t="s">
        <v>254</v>
      </c>
      <c r="D198" s="161" t="s">
        <v>132</v>
      </c>
      <c r="E198" s="162" t="s">
        <v>255</v>
      </c>
      <c r="F198" s="163" t="s">
        <v>256</v>
      </c>
      <c r="G198" s="164" t="s">
        <v>244</v>
      </c>
      <c r="H198" s="165" t="n">
        <v>2</v>
      </c>
      <c r="I198" s="166"/>
      <c r="J198" s="167" t="n">
        <f aca="false">ROUND(I198*H198,2)</f>
        <v>0</v>
      </c>
      <c r="K198" s="163" t="s">
        <v>144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0.04</v>
      </c>
      <c r="T198" s="171" t="n">
        <f aca="false">S198*H198</f>
        <v>0.08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136</v>
      </c>
      <c r="AT198" s="172" t="s">
        <v>132</v>
      </c>
      <c r="AU198" s="172" t="s">
        <v>137</v>
      </c>
      <c r="AY198" s="3" t="s">
        <v>130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137</v>
      </c>
      <c r="BK198" s="173" t="n">
        <f aca="false">ROUND(I198*H198,2)</f>
        <v>0</v>
      </c>
      <c r="BL198" s="3" t="s">
        <v>136</v>
      </c>
      <c r="BM198" s="172" t="s">
        <v>257</v>
      </c>
    </row>
    <row r="199" s="27" customFormat="true" ht="24.15" hidden="false" customHeight="true" outlineLevel="0" collapsed="false">
      <c r="A199" s="22"/>
      <c r="B199" s="160"/>
      <c r="C199" s="161" t="s">
        <v>258</v>
      </c>
      <c r="D199" s="161" t="s">
        <v>132</v>
      </c>
      <c r="E199" s="162" t="s">
        <v>259</v>
      </c>
      <c r="F199" s="163" t="s">
        <v>260</v>
      </c>
      <c r="G199" s="164" t="s">
        <v>244</v>
      </c>
      <c r="H199" s="165" t="n">
        <v>3.5</v>
      </c>
      <c r="I199" s="166"/>
      <c r="J199" s="167" t="n">
        <f aca="false">ROUND(I199*H199,2)</f>
        <v>0</v>
      </c>
      <c r="K199" s="163" t="s">
        <v>144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9E-005</v>
      </c>
      <c r="R199" s="170" t="n">
        <f aca="false">Q199*H199</f>
        <v>0.000315</v>
      </c>
      <c r="S199" s="170" t="n">
        <v>0.003</v>
      </c>
      <c r="T199" s="171" t="n">
        <f aca="false">S199*H199</f>
        <v>0.0105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136</v>
      </c>
      <c r="AT199" s="172" t="s">
        <v>132</v>
      </c>
      <c r="AU199" s="172" t="s">
        <v>137</v>
      </c>
      <c r="AY199" s="3" t="s">
        <v>130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137</v>
      </c>
      <c r="BK199" s="173" t="n">
        <f aca="false">ROUND(I199*H199,2)</f>
        <v>0</v>
      </c>
      <c r="BL199" s="3" t="s">
        <v>136</v>
      </c>
      <c r="BM199" s="172" t="s">
        <v>261</v>
      </c>
    </row>
    <row r="200" s="27" customFormat="true" ht="37.8" hidden="false" customHeight="true" outlineLevel="0" collapsed="false">
      <c r="A200" s="22"/>
      <c r="B200" s="160"/>
      <c r="C200" s="161" t="s">
        <v>262</v>
      </c>
      <c r="D200" s="161" t="s">
        <v>132</v>
      </c>
      <c r="E200" s="162" t="s">
        <v>263</v>
      </c>
      <c r="F200" s="163" t="s">
        <v>264</v>
      </c>
      <c r="G200" s="164" t="s">
        <v>143</v>
      </c>
      <c r="H200" s="165" t="n">
        <v>69.6</v>
      </c>
      <c r="I200" s="166"/>
      <c r="J200" s="167" t="n">
        <f aca="false">ROUND(I200*H200,2)</f>
        <v>0</v>
      </c>
      <c r="K200" s="163" t="s">
        <v>144</v>
      </c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0.004</v>
      </c>
      <c r="T200" s="171" t="n">
        <f aca="false">S200*H200</f>
        <v>0.2784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136</v>
      </c>
      <c r="AT200" s="172" t="s">
        <v>132</v>
      </c>
      <c r="AU200" s="172" t="s">
        <v>137</v>
      </c>
      <c r="AY200" s="3" t="s">
        <v>130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137</v>
      </c>
      <c r="BK200" s="173" t="n">
        <f aca="false">ROUND(I200*H200,2)</f>
        <v>0</v>
      </c>
      <c r="BL200" s="3" t="s">
        <v>136</v>
      </c>
      <c r="BM200" s="172" t="s">
        <v>265</v>
      </c>
    </row>
    <row r="201" s="27" customFormat="true" ht="37.8" hidden="false" customHeight="true" outlineLevel="0" collapsed="false">
      <c r="A201" s="22"/>
      <c r="B201" s="160"/>
      <c r="C201" s="161" t="s">
        <v>266</v>
      </c>
      <c r="D201" s="161" t="s">
        <v>132</v>
      </c>
      <c r="E201" s="162" t="s">
        <v>267</v>
      </c>
      <c r="F201" s="163" t="s">
        <v>268</v>
      </c>
      <c r="G201" s="164" t="s">
        <v>143</v>
      </c>
      <c r="H201" s="165" t="n">
        <v>194.496</v>
      </c>
      <c r="I201" s="166"/>
      <c r="J201" s="167" t="n">
        <f aca="false">ROUND(I201*H201,2)</f>
        <v>0</v>
      </c>
      <c r="K201" s="163" t="s">
        <v>144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0.00781</v>
      </c>
      <c r="T201" s="171" t="n">
        <f aca="false">S201*H201</f>
        <v>1.51901376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136</v>
      </c>
      <c r="AT201" s="172" t="s">
        <v>132</v>
      </c>
      <c r="AU201" s="172" t="s">
        <v>137</v>
      </c>
      <c r="AY201" s="3" t="s">
        <v>130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137</v>
      </c>
      <c r="BK201" s="173" t="n">
        <f aca="false">ROUND(I201*H201,2)</f>
        <v>0</v>
      </c>
      <c r="BL201" s="3" t="s">
        <v>136</v>
      </c>
      <c r="BM201" s="172" t="s">
        <v>269</v>
      </c>
    </row>
    <row r="202" s="27" customFormat="true" ht="37.8" hidden="false" customHeight="true" outlineLevel="0" collapsed="false">
      <c r="A202" s="22"/>
      <c r="B202" s="160"/>
      <c r="C202" s="161" t="s">
        <v>270</v>
      </c>
      <c r="D202" s="161" t="s">
        <v>132</v>
      </c>
      <c r="E202" s="162" t="s">
        <v>271</v>
      </c>
      <c r="F202" s="163" t="s">
        <v>272</v>
      </c>
      <c r="G202" s="164" t="s">
        <v>143</v>
      </c>
      <c r="H202" s="165" t="n">
        <v>27.42</v>
      </c>
      <c r="I202" s="166"/>
      <c r="J202" s="167" t="n">
        <f aca="false">ROUND(I202*H202,2)</f>
        <v>0</v>
      </c>
      <c r="K202" s="163" t="s">
        <v>144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0.02</v>
      </c>
      <c r="T202" s="171" t="n">
        <f aca="false">S202*H202</f>
        <v>0.5484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136</v>
      </c>
      <c r="AT202" s="172" t="s">
        <v>132</v>
      </c>
      <c r="AU202" s="172" t="s">
        <v>137</v>
      </c>
      <c r="AY202" s="3" t="s">
        <v>130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137</v>
      </c>
      <c r="BK202" s="173" t="n">
        <f aca="false">ROUND(I202*H202,2)</f>
        <v>0</v>
      </c>
      <c r="BL202" s="3" t="s">
        <v>136</v>
      </c>
      <c r="BM202" s="172" t="s">
        <v>273</v>
      </c>
    </row>
    <row r="203" s="27" customFormat="true" ht="37.8" hidden="false" customHeight="true" outlineLevel="0" collapsed="false">
      <c r="A203" s="22"/>
      <c r="B203" s="160"/>
      <c r="C203" s="161" t="s">
        <v>274</v>
      </c>
      <c r="D203" s="161" t="s">
        <v>132</v>
      </c>
      <c r="E203" s="162" t="s">
        <v>275</v>
      </c>
      <c r="F203" s="163" t="s">
        <v>276</v>
      </c>
      <c r="G203" s="164" t="s">
        <v>143</v>
      </c>
      <c r="H203" s="165" t="n">
        <v>16.65</v>
      </c>
      <c r="I203" s="166"/>
      <c r="J203" s="167" t="n">
        <f aca="false">ROUND(I203*H203,2)</f>
        <v>0</v>
      </c>
      <c r="K203" s="163" t="s">
        <v>144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0.046</v>
      </c>
      <c r="T203" s="171" t="n">
        <f aca="false">S203*H203</f>
        <v>0.7659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136</v>
      </c>
      <c r="AT203" s="172" t="s">
        <v>132</v>
      </c>
      <c r="AU203" s="172" t="s">
        <v>137</v>
      </c>
      <c r="AY203" s="3" t="s">
        <v>130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137</v>
      </c>
      <c r="BK203" s="173" t="n">
        <f aca="false">ROUND(I203*H203,2)</f>
        <v>0</v>
      </c>
      <c r="BL203" s="3" t="s">
        <v>136</v>
      </c>
      <c r="BM203" s="172" t="s">
        <v>277</v>
      </c>
    </row>
    <row r="204" s="174" customFormat="true" ht="12.8" hidden="false" customHeight="false" outlineLevel="0" collapsed="false">
      <c r="B204" s="175"/>
      <c r="D204" s="176" t="s">
        <v>146</v>
      </c>
      <c r="E204" s="177"/>
      <c r="F204" s="178" t="s">
        <v>278</v>
      </c>
      <c r="H204" s="179" t="n">
        <v>2.16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146</v>
      </c>
      <c r="AU204" s="177" t="s">
        <v>137</v>
      </c>
      <c r="AV204" s="174" t="s">
        <v>137</v>
      </c>
      <c r="AW204" s="174" t="s">
        <v>31</v>
      </c>
      <c r="AX204" s="174" t="s">
        <v>74</v>
      </c>
      <c r="AY204" s="177" t="s">
        <v>130</v>
      </c>
    </row>
    <row r="205" s="174" customFormat="true" ht="12.8" hidden="false" customHeight="false" outlineLevel="0" collapsed="false">
      <c r="B205" s="175"/>
      <c r="D205" s="176" t="s">
        <v>146</v>
      </c>
      <c r="E205" s="177"/>
      <c r="F205" s="178" t="s">
        <v>279</v>
      </c>
      <c r="H205" s="179" t="n">
        <v>14.49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146</v>
      </c>
      <c r="AU205" s="177" t="s">
        <v>137</v>
      </c>
      <c r="AV205" s="174" t="s">
        <v>137</v>
      </c>
      <c r="AW205" s="174" t="s">
        <v>31</v>
      </c>
      <c r="AX205" s="174" t="s">
        <v>74</v>
      </c>
      <c r="AY205" s="177" t="s">
        <v>130</v>
      </c>
    </row>
    <row r="206" s="184" customFormat="true" ht="12.8" hidden="false" customHeight="false" outlineLevel="0" collapsed="false">
      <c r="B206" s="185"/>
      <c r="D206" s="176" t="s">
        <v>146</v>
      </c>
      <c r="E206" s="186"/>
      <c r="F206" s="187" t="s">
        <v>154</v>
      </c>
      <c r="H206" s="188" t="n">
        <v>16.65</v>
      </c>
      <c r="I206" s="189"/>
      <c r="L206" s="185"/>
      <c r="M206" s="190"/>
      <c r="N206" s="191"/>
      <c r="O206" s="191"/>
      <c r="P206" s="191"/>
      <c r="Q206" s="191"/>
      <c r="R206" s="191"/>
      <c r="S206" s="191"/>
      <c r="T206" s="192"/>
      <c r="AT206" s="186" t="s">
        <v>146</v>
      </c>
      <c r="AU206" s="186" t="s">
        <v>137</v>
      </c>
      <c r="AV206" s="184" t="s">
        <v>136</v>
      </c>
      <c r="AW206" s="184" t="s">
        <v>31</v>
      </c>
      <c r="AX206" s="184" t="s">
        <v>79</v>
      </c>
      <c r="AY206" s="186" t="s">
        <v>130</v>
      </c>
    </row>
    <row r="207" s="27" customFormat="true" ht="24.15" hidden="false" customHeight="true" outlineLevel="0" collapsed="false">
      <c r="A207" s="22"/>
      <c r="B207" s="160"/>
      <c r="C207" s="161" t="s">
        <v>280</v>
      </c>
      <c r="D207" s="161" t="s">
        <v>132</v>
      </c>
      <c r="E207" s="162" t="s">
        <v>281</v>
      </c>
      <c r="F207" s="163" t="s">
        <v>282</v>
      </c>
      <c r="G207" s="164" t="s">
        <v>143</v>
      </c>
      <c r="H207" s="165" t="n">
        <v>16.65</v>
      </c>
      <c r="I207" s="166"/>
      <c r="J207" s="167" t="n">
        <f aca="false">ROUND(I207*H207,2)</f>
        <v>0</v>
      </c>
      <c r="K207" s="163" t="s">
        <v>144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0.068</v>
      </c>
      <c r="T207" s="171" t="n">
        <f aca="false">S207*H207</f>
        <v>1.1322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136</v>
      </c>
      <c r="AT207" s="172" t="s">
        <v>132</v>
      </c>
      <c r="AU207" s="172" t="s">
        <v>137</v>
      </c>
      <c r="AY207" s="3" t="s">
        <v>130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137</v>
      </c>
      <c r="BK207" s="173" t="n">
        <f aca="false">ROUND(I207*H207,2)</f>
        <v>0</v>
      </c>
      <c r="BL207" s="3" t="s">
        <v>136</v>
      </c>
      <c r="BM207" s="172" t="s">
        <v>283</v>
      </c>
    </row>
    <row r="208" s="146" customFormat="true" ht="22.8" hidden="false" customHeight="true" outlineLevel="0" collapsed="false">
      <c r="B208" s="147"/>
      <c r="D208" s="148" t="s">
        <v>73</v>
      </c>
      <c r="E208" s="158" t="s">
        <v>284</v>
      </c>
      <c r="F208" s="158" t="s">
        <v>285</v>
      </c>
      <c r="I208" s="150"/>
      <c r="J208" s="159" t="n">
        <f aca="false">BK208</f>
        <v>0</v>
      </c>
      <c r="L208" s="147"/>
      <c r="M208" s="152"/>
      <c r="N208" s="153"/>
      <c r="O208" s="153"/>
      <c r="P208" s="154" t="n">
        <f aca="false">SUM(P209:P213)</f>
        <v>0</v>
      </c>
      <c r="Q208" s="153"/>
      <c r="R208" s="154" t="n">
        <f aca="false">SUM(R209:R213)</f>
        <v>0</v>
      </c>
      <c r="S208" s="153"/>
      <c r="T208" s="155" t="n">
        <f aca="false">SUM(T209:T213)</f>
        <v>0</v>
      </c>
      <c r="AR208" s="148" t="s">
        <v>79</v>
      </c>
      <c r="AT208" s="156" t="s">
        <v>73</v>
      </c>
      <c r="AU208" s="156" t="s">
        <v>79</v>
      </c>
      <c r="AY208" s="148" t="s">
        <v>130</v>
      </c>
      <c r="BK208" s="157" t="n">
        <f aca="false">SUM(BK209:BK213)</f>
        <v>0</v>
      </c>
    </row>
    <row r="209" s="27" customFormat="true" ht="24.15" hidden="false" customHeight="true" outlineLevel="0" collapsed="false">
      <c r="A209" s="22"/>
      <c r="B209" s="160"/>
      <c r="C209" s="161" t="s">
        <v>286</v>
      </c>
      <c r="D209" s="161" t="s">
        <v>132</v>
      </c>
      <c r="E209" s="162" t="s">
        <v>287</v>
      </c>
      <c r="F209" s="163" t="s">
        <v>288</v>
      </c>
      <c r="G209" s="164" t="s">
        <v>289</v>
      </c>
      <c r="H209" s="165" t="n">
        <v>6.079</v>
      </c>
      <c r="I209" s="166"/>
      <c r="J209" s="167" t="n">
        <f aca="false">ROUND(I209*H209,2)</f>
        <v>0</v>
      </c>
      <c r="K209" s="163" t="s">
        <v>144</v>
      </c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136</v>
      </c>
      <c r="AT209" s="172" t="s">
        <v>132</v>
      </c>
      <c r="AU209" s="172" t="s">
        <v>137</v>
      </c>
      <c r="AY209" s="3" t="s">
        <v>130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137</v>
      </c>
      <c r="BK209" s="173" t="n">
        <f aca="false">ROUND(I209*H209,2)</f>
        <v>0</v>
      </c>
      <c r="BL209" s="3" t="s">
        <v>136</v>
      </c>
      <c r="BM209" s="172" t="s">
        <v>290</v>
      </c>
    </row>
    <row r="210" s="27" customFormat="true" ht="24.15" hidden="false" customHeight="true" outlineLevel="0" collapsed="false">
      <c r="A210" s="22"/>
      <c r="B210" s="160"/>
      <c r="C210" s="161" t="s">
        <v>291</v>
      </c>
      <c r="D210" s="161" t="s">
        <v>132</v>
      </c>
      <c r="E210" s="162" t="s">
        <v>292</v>
      </c>
      <c r="F210" s="163" t="s">
        <v>293</v>
      </c>
      <c r="G210" s="164" t="s">
        <v>289</v>
      </c>
      <c r="H210" s="165" t="n">
        <v>6.079</v>
      </c>
      <c r="I210" s="166"/>
      <c r="J210" s="167" t="n">
        <f aca="false">ROUND(I210*H210,2)</f>
        <v>0</v>
      </c>
      <c r="K210" s="163" t="s">
        <v>144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136</v>
      </c>
      <c r="AT210" s="172" t="s">
        <v>132</v>
      </c>
      <c r="AU210" s="172" t="s">
        <v>137</v>
      </c>
      <c r="AY210" s="3" t="s">
        <v>130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137</v>
      </c>
      <c r="BK210" s="173" t="n">
        <f aca="false">ROUND(I210*H210,2)</f>
        <v>0</v>
      </c>
      <c r="BL210" s="3" t="s">
        <v>136</v>
      </c>
      <c r="BM210" s="172" t="s">
        <v>294</v>
      </c>
    </row>
    <row r="211" s="27" customFormat="true" ht="24.15" hidden="false" customHeight="true" outlineLevel="0" collapsed="false">
      <c r="A211" s="22"/>
      <c r="B211" s="160"/>
      <c r="C211" s="161" t="s">
        <v>295</v>
      </c>
      <c r="D211" s="161" t="s">
        <v>132</v>
      </c>
      <c r="E211" s="162" t="s">
        <v>296</v>
      </c>
      <c r="F211" s="163" t="s">
        <v>297</v>
      </c>
      <c r="G211" s="164" t="s">
        <v>289</v>
      </c>
      <c r="H211" s="165" t="n">
        <v>145.896</v>
      </c>
      <c r="I211" s="166"/>
      <c r="J211" s="167" t="n">
        <f aca="false">ROUND(I211*H211,2)</f>
        <v>0</v>
      </c>
      <c r="K211" s="163" t="s">
        <v>144</v>
      </c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136</v>
      </c>
      <c r="AT211" s="172" t="s">
        <v>132</v>
      </c>
      <c r="AU211" s="172" t="s">
        <v>137</v>
      </c>
      <c r="AY211" s="3" t="s">
        <v>130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137</v>
      </c>
      <c r="BK211" s="173" t="n">
        <f aca="false">ROUND(I211*H211,2)</f>
        <v>0</v>
      </c>
      <c r="BL211" s="3" t="s">
        <v>136</v>
      </c>
      <c r="BM211" s="172" t="s">
        <v>298</v>
      </c>
    </row>
    <row r="212" s="174" customFormat="true" ht="12.8" hidden="false" customHeight="false" outlineLevel="0" collapsed="false">
      <c r="B212" s="175"/>
      <c r="D212" s="176" t="s">
        <v>146</v>
      </c>
      <c r="F212" s="178" t="s">
        <v>299</v>
      </c>
      <c r="H212" s="179" t="n">
        <v>145.896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146</v>
      </c>
      <c r="AU212" s="177" t="s">
        <v>137</v>
      </c>
      <c r="AV212" s="174" t="s">
        <v>137</v>
      </c>
      <c r="AW212" s="174" t="s">
        <v>2</v>
      </c>
      <c r="AX212" s="174" t="s">
        <v>79</v>
      </c>
      <c r="AY212" s="177" t="s">
        <v>130</v>
      </c>
    </row>
    <row r="213" s="27" customFormat="true" ht="24.15" hidden="false" customHeight="true" outlineLevel="0" collapsed="false">
      <c r="A213" s="22"/>
      <c r="B213" s="160"/>
      <c r="C213" s="161" t="s">
        <v>300</v>
      </c>
      <c r="D213" s="161" t="s">
        <v>132</v>
      </c>
      <c r="E213" s="162" t="s">
        <v>301</v>
      </c>
      <c r="F213" s="163" t="s">
        <v>302</v>
      </c>
      <c r="G213" s="164" t="s">
        <v>289</v>
      </c>
      <c r="H213" s="165" t="n">
        <v>6.079</v>
      </c>
      <c r="I213" s="166"/>
      <c r="J213" s="167" t="n">
        <f aca="false">ROUND(I213*H213,2)</f>
        <v>0</v>
      </c>
      <c r="K213" s="163" t="s">
        <v>144</v>
      </c>
      <c r="L213" s="23"/>
      <c r="M213" s="168"/>
      <c r="N213" s="169" t="s">
        <v>40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136</v>
      </c>
      <c r="AT213" s="172" t="s">
        <v>132</v>
      </c>
      <c r="AU213" s="172" t="s">
        <v>137</v>
      </c>
      <c r="AY213" s="3" t="s">
        <v>130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137</v>
      </c>
      <c r="BK213" s="173" t="n">
        <f aca="false">ROUND(I213*H213,2)</f>
        <v>0</v>
      </c>
      <c r="BL213" s="3" t="s">
        <v>136</v>
      </c>
      <c r="BM213" s="172" t="s">
        <v>303</v>
      </c>
    </row>
    <row r="214" s="146" customFormat="true" ht="22.8" hidden="false" customHeight="true" outlineLevel="0" collapsed="false">
      <c r="B214" s="147"/>
      <c r="D214" s="148" t="s">
        <v>73</v>
      </c>
      <c r="E214" s="158" t="s">
        <v>304</v>
      </c>
      <c r="F214" s="158" t="s">
        <v>305</v>
      </c>
      <c r="I214" s="150"/>
      <c r="J214" s="159" t="n">
        <f aca="false">BK214</f>
        <v>0</v>
      </c>
      <c r="L214" s="147"/>
      <c r="M214" s="152"/>
      <c r="N214" s="153"/>
      <c r="O214" s="153"/>
      <c r="P214" s="154" t="n">
        <f aca="false">P215</f>
        <v>0</v>
      </c>
      <c r="Q214" s="153"/>
      <c r="R214" s="154" t="n">
        <f aca="false">R215</f>
        <v>0</v>
      </c>
      <c r="S214" s="153"/>
      <c r="T214" s="155" t="n">
        <f aca="false">T215</f>
        <v>0</v>
      </c>
      <c r="AR214" s="148" t="s">
        <v>79</v>
      </c>
      <c r="AT214" s="156" t="s">
        <v>73</v>
      </c>
      <c r="AU214" s="156" t="s">
        <v>79</v>
      </c>
      <c r="AY214" s="148" t="s">
        <v>130</v>
      </c>
      <c r="BK214" s="157" t="n">
        <f aca="false">BK215</f>
        <v>0</v>
      </c>
    </row>
    <row r="215" s="27" customFormat="true" ht="21.75" hidden="false" customHeight="true" outlineLevel="0" collapsed="false">
      <c r="A215" s="22"/>
      <c r="B215" s="160"/>
      <c r="C215" s="161" t="s">
        <v>306</v>
      </c>
      <c r="D215" s="161" t="s">
        <v>132</v>
      </c>
      <c r="E215" s="162" t="s">
        <v>307</v>
      </c>
      <c r="F215" s="163" t="s">
        <v>308</v>
      </c>
      <c r="G215" s="164" t="s">
        <v>289</v>
      </c>
      <c r="H215" s="165" t="n">
        <v>6.015</v>
      </c>
      <c r="I215" s="166"/>
      <c r="J215" s="167" t="n">
        <f aca="false">ROUND(I215*H215,2)</f>
        <v>0</v>
      </c>
      <c r="K215" s="163" t="s">
        <v>144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136</v>
      </c>
      <c r="AT215" s="172" t="s">
        <v>132</v>
      </c>
      <c r="AU215" s="172" t="s">
        <v>137</v>
      </c>
      <c r="AY215" s="3" t="s">
        <v>130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137</v>
      </c>
      <c r="BK215" s="173" t="n">
        <f aca="false">ROUND(I215*H215,2)</f>
        <v>0</v>
      </c>
      <c r="BL215" s="3" t="s">
        <v>136</v>
      </c>
      <c r="BM215" s="172" t="s">
        <v>309</v>
      </c>
    </row>
    <row r="216" s="146" customFormat="true" ht="25.9" hidden="false" customHeight="true" outlineLevel="0" collapsed="false">
      <c r="B216" s="147"/>
      <c r="D216" s="148" t="s">
        <v>73</v>
      </c>
      <c r="E216" s="149" t="s">
        <v>310</v>
      </c>
      <c r="F216" s="149" t="s">
        <v>311</v>
      </c>
      <c r="I216" s="150"/>
      <c r="J216" s="151" t="n">
        <f aca="false">BK216</f>
        <v>0</v>
      </c>
      <c r="L216" s="147"/>
      <c r="M216" s="152"/>
      <c r="N216" s="153"/>
      <c r="O216" s="153"/>
      <c r="P216" s="154" t="n">
        <f aca="false">P217+P235+P257+P273+P278+P281+P288+P295+P342+P351+P362+P373+P388+P411+P431+P444</f>
        <v>0</v>
      </c>
      <c r="Q216" s="153"/>
      <c r="R216" s="154" t="n">
        <f aca="false">R217+R235+R257+R273+R278+R281+R288+R295+R342+R351+R362+R373+R388+R411+R431+R444</f>
        <v>1.3768536</v>
      </c>
      <c r="S216" s="153"/>
      <c r="T216" s="155" t="n">
        <f aca="false">T217+T235+T257+T273+T278+T281+T288+T295+T342+T351+T362+T373+T388+T411+T431+T444</f>
        <v>0.45415686</v>
      </c>
      <c r="AR216" s="148" t="s">
        <v>137</v>
      </c>
      <c r="AT216" s="156" t="s">
        <v>73</v>
      </c>
      <c r="AU216" s="156" t="s">
        <v>74</v>
      </c>
      <c r="AY216" s="148" t="s">
        <v>130</v>
      </c>
      <c r="BK216" s="157" t="n">
        <f aca="false">BK217+BK235+BK257+BK273+BK278+BK281+BK288+BK295+BK342+BK351+BK362+BK373+BK388+BK411+BK431+BK444</f>
        <v>0</v>
      </c>
    </row>
    <row r="217" s="146" customFormat="true" ht="22.8" hidden="false" customHeight="true" outlineLevel="0" collapsed="false">
      <c r="B217" s="147"/>
      <c r="D217" s="148" t="s">
        <v>73</v>
      </c>
      <c r="E217" s="158" t="s">
        <v>312</v>
      </c>
      <c r="F217" s="158" t="s">
        <v>313</v>
      </c>
      <c r="I217" s="150"/>
      <c r="J217" s="159" t="n">
        <f aca="false">BK217</f>
        <v>0</v>
      </c>
      <c r="L217" s="147"/>
      <c r="M217" s="152"/>
      <c r="N217" s="153"/>
      <c r="O217" s="153"/>
      <c r="P217" s="154" t="n">
        <f aca="false">SUM(P218:P234)</f>
        <v>0</v>
      </c>
      <c r="Q217" s="153"/>
      <c r="R217" s="154" t="n">
        <f aca="false">SUM(R218:R234)</f>
        <v>0.00682</v>
      </c>
      <c r="S217" s="153"/>
      <c r="T217" s="155" t="n">
        <f aca="false">SUM(T218:T234)</f>
        <v>0.01236</v>
      </c>
      <c r="AR217" s="148" t="s">
        <v>137</v>
      </c>
      <c r="AT217" s="156" t="s">
        <v>73</v>
      </c>
      <c r="AU217" s="156" t="s">
        <v>79</v>
      </c>
      <c r="AY217" s="148" t="s">
        <v>130</v>
      </c>
      <c r="BK217" s="157" t="n">
        <f aca="false">SUM(BK218:BK234)</f>
        <v>0</v>
      </c>
    </row>
    <row r="218" s="27" customFormat="true" ht="16.5" hidden="false" customHeight="true" outlineLevel="0" collapsed="false">
      <c r="A218" s="22"/>
      <c r="B218" s="160"/>
      <c r="C218" s="161" t="s">
        <v>314</v>
      </c>
      <c r="D218" s="161" t="s">
        <v>132</v>
      </c>
      <c r="E218" s="162" t="s">
        <v>315</v>
      </c>
      <c r="F218" s="163" t="s">
        <v>316</v>
      </c>
      <c r="G218" s="164" t="s">
        <v>244</v>
      </c>
      <c r="H218" s="165" t="n">
        <v>4</v>
      </c>
      <c r="I218" s="166"/>
      <c r="J218" s="167" t="n">
        <f aca="false">ROUND(I218*H218,2)</f>
        <v>0</v>
      </c>
      <c r="K218" s="163" t="s">
        <v>144</v>
      </c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0.0021</v>
      </c>
      <c r="T218" s="171" t="n">
        <f aca="false">S218*H218</f>
        <v>0.0084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220</v>
      </c>
      <c r="AT218" s="172" t="s">
        <v>132</v>
      </c>
      <c r="AU218" s="172" t="s">
        <v>137</v>
      </c>
      <c r="AY218" s="3" t="s">
        <v>130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137</v>
      </c>
      <c r="BK218" s="173" t="n">
        <f aca="false">ROUND(I218*H218,2)</f>
        <v>0</v>
      </c>
      <c r="BL218" s="3" t="s">
        <v>220</v>
      </c>
      <c r="BM218" s="172" t="s">
        <v>317</v>
      </c>
    </row>
    <row r="219" s="27" customFormat="true" ht="16.5" hidden="false" customHeight="true" outlineLevel="0" collapsed="false">
      <c r="A219" s="22"/>
      <c r="B219" s="160"/>
      <c r="C219" s="161" t="s">
        <v>318</v>
      </c>
      <c r="D219" s="161" t="s">
        <v>132</v>
      </c>
      <c r="E219" s="162" t="s">
        <v>319</v>
      </c>
      <c r="F219" s="163" t="s">
        <v>320</v>
      </c>
      <c r="G219" s="164" t="s">
        <v>244</v>
      </c>
      <c r="H219" s="165" t="n">
        <v>2</v>
      </c>
      <c r="I219" s="166"/>
      <c r="J219" s="167" t="n">
        <f aca="false">ROUND(I219*H219,2)</f>
        <v>0</v>
      </c>
      <c r="K219" s="163" t="s">
        <v>144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0.00198</v>
      </c>
      <c r="T219" s="171" t="n">
        <f aca="false">S219*H219</f>
        <v>0.00396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220</v>
      </c>
      <c r="AT219" s="172" t="s">
        <v>132</v>
      </c>
      <c r="AU219" s="172" t="s">
        <v>137</v>
      </c>
      <c r="AY219" s="3" t="s">
        <v>130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137</v>
      </c>
      <c r="BK219" s="173" t="n">
        <f aca="false">ROUND(I219*H219,2)</f>
        <v>0</v>
      </c>
      <c r="BL219" s="3" t="s">
        <v>220</v>
      </c>
      <c r="BM219" s="172" t="s">
        <v>321</v>
      </c>
    </row>
    <row r="220" s="27" customFormat="true" ht="16.5" hidden="false" customHeight="true" outlineLevel="0" collapsed="false">
      <c r="A220" s="22"/>
      <c r="B220" s="160"/>
      <c r="C220" s="161" t="s">
        <v>322</v>
      </c>
      <c r="D220" s="161" t="s">
        <v>132</v>
      </c>
      <c r="E220" s="162" t="s">
        <v>323</v>
      </c>
      <c r="F220" s="163" t="s">
        <v>324</v>
      </c>
      <c r="G220" s="164" t="s">
        <v>244</v>
      </c>
      <c r="H220" s="165" t="n">
        <v>6</v>
      </c>
      <c r="I220" s="166"/>
      <c r="J220" s="167" t="n">
        <f aca="false">ROUND(I220*H220,2)</f>
        <v>0</v>
      </c>
      <c r="K220" s="163" t="s">
        <v>144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0.00041</v>
      </c>
      <c r="R220" s="170" t="n">
        <f aca="false">Q220*H220</f>
        <v>0.00246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220</v>
      </c>
      <c r="AT220" s="172" t="s">
        <v>132</v>
      </c>
      <c r="AU220" s="172" t="s">
        <v>137</v>
      </c>
      <c r="AY220" s="3" t="s">
        <v>130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137</v>
      </c>
      <c r="BK220" s="173" t="n">
        <f aca="false">ROUND(I220*H220,2)</f>
        <v>0</v>
      </c>
      <c r="BL220" s="3" t="s">
        <v>220</v>
      </c>
      <c r="BM220" s="172" t="s">
        <v>325</v>
      </c>
    </row>
    <row r="221" s="27" customFormat="true" ht="16.5" hidden="false" customHeight="true" outlineLevel="0" collapsed="false">
      <c r="A221" s="22"/>
      <c r="B221" s="160"/>
      <c r="C221" s="161" t="s">
        <v>326</v>
      </c>
      <c r="D221" s="161" t="s">
        <v>132</v>
      </c>
      <c r="E221" s="162" t="s">
        <v>327</v>
      </c>
      <c r="F221" s="163" t="s">
        <v>328</v>
      </c>
      <c r="G221" s="164" t="s">
        <v>244</v>
      </c>
      <c r="H221" s="165" t="n">
        <v>3</v>
      </c>
      <c r="I221" s="166"/>
      <c r="J221" s="167" t="n">
        <f aca="false">ROUND(I221*H221,2)</f>
        <v>0</v>
      </c>
      <c r="K221" s="163" t="s">
        <v>144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0.00048</v>
      </c>
      <c r="R221" s="170" t="n">
        <f aca="false">Q221*H221</f>
        <v>0.00144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220</v>
      </c>
      <c r="AT221" s="172" t="s">
        <v>132</v>
      </c>
      <c r="AU221" s="172" t="s">
        <v>137</v>
      </c>
      <c r="AY221" s="3" t="s">
        <v>130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137</v>
      </c>
      <c r="BK221" s="173" t="n">
        <f aca="false">ROUND(I221*H221,2)</f>
        <v>0</v>
      </c>
      <c r="BL221" s="3" t="s">
        <v>220</v>
      </c>
      <c r="BM221" s="172" t="s">
        <v>329</v>
      </c>
    </row>
    <row r="222" s="27" customFormat="true" ht="16.5" hidden="false" customHeight="true" outlineLevel="0" collapsed="false">
      <c r="A222" s="22"/>
      <c r="B222" s="160"/>
      <c r="C222" s="161" t="s">
        <v>330</v>
      </c>
      <c r="D222" s="161" t="s">
        <v>132</v>
      </c>
      <c r="E222" s="162" t="s">
        <v>331</v>
      </c>
      <c r="F222" s="163" t="s">
        <v>332</v>
      </c>
      <c r="G222" s="164" t="s">
        <v>244</v>
      </c>
      <c r="H222" s="165" t="n">
        <v>1</v>
      </c>
      <c r="I222" s="166"/>
      <c r="J222" s="167" t="n">
        <f aca="false">ROUND(I222*H222,2)</f>
        <v>0</v>
      </c>
      <c r="K222" s="163" t="s">
        <v>144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0.00224</v>
      </c>
      <c r="R222" s="170" t="n">
        <f aca="false">Q222*H222</f>
        <v>0.00224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220</v>
      </c>
      <c r="AT222" s="172" t="s">
        <v>132</v>
      </c>
      <c r="AU222" s="172" t="s">
        <v>137</v>
      </c>
      <c r="AY222" s="3" t="s">
        <v>130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137</v>
      </c>
      <c r="BK222" s="173" t="n">
        <f aca="false">ROUND(I222*H222,2)</f>
        <v>0</v>
      </c>
      <c r="BL222" s="3" t="s">
        <v>220</v>
      </c>
      <c r="BM222" s="172" t="s">
        <v>333</v>
      </c>
    </row>
    <row r="223" s="27" customFormat="true" ht="16.5" hidden="false" customHeight="true" outlineLevel="0" collapsed="false">
      <c r="A223" s="22"/>
      <c r="B223" s="160"/>
      <c r="C223" s="161" t="s">
        <v>334</v>
      </c>
      <c r="D223" s="161" t="s">
        <v>132</v>
      </c>
      <c r="E223" s="162" t="s">
        <v>335</v>
      </c>
      <c r="F223" s="163" t="s">
        <v>336</v>
      </c>
      <c r="G223" s="164" t="s">
        <v>201</v>
      </c>
      <c r="H223" s="165" t="n">
        <v>3</v>
      </c>
      <c r="I223" s="166"/>
      <c r="J223" s="167" t="n">
        <f aca="false">ROUND(I223*H223,2)</f>
        <v>0</v>
      </c>
      <c r="K223" s="163" t="s">
        <v>144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220</v>
      </c>
      <c r="AT223" s="172" t="s">
        <v>132</v>
      </c>
      <c r="AU223" s="172" t="s">
        <v>137</v>
      </c>
      <c r="AY223" s="3" t="s">
        <v>130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137</v>
      </c>
      <c r="BK223" s="173" t="n">
        <f aca="false">ROUND(I223*H223,2)</f>
        <v>0</v>
      </c>
      <c r="BL223" s="3" t="s">
        <v>220</v>
      </c>
      <c r="BM223" s="172" t="s">
        <v>337</v>
      </c>
    </row>
    <row r="224" s="174" customFormat="true" ht="12.8" hidden="false" customHeight="false" outlineLevel="0" collapsed="false">
      <c r="B224" s="175"/>
      <c r="D224" s="176" t="s">
        <v>146</v>
      </c>
      <c r="E224" s="177"/>
      <c r="F224" s="178" t="s">
        <v>338</v>
      </c>
      <c r="H224" s="179" t="n">
        <v>1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146</v>
      </c>
      <c r="AU224" s="177" t="s">
        <v>137</v>
      </c>
      <c r="AV224" s="174" t="s">
        <v>137</v>
      </c>
      <c r="AW224" s="174" t="s">
        <v>31</v>
      </c>
      <c r="AX224" s="174" t="s">
        <v>74</v>
      </c>
      <c r="AY224" s="177" t="s">
        <v>130</v>
      </c>
    </row>
    <row r="225" s="174" customFormat="true" ht="12.8" hidden="false" customHeight="false" outlineLevel="0" collapsed="false">
      <c r="B225" s="175"/>
      <c r="D225" s="176" t="s">
        <v>146</v>
      </c>
      <c r="E225" s="177"/>
      <c r="F225" s="178" t="s">
        <v>339</v>
      </c>
      <c r="H225" s="179" t="n">
        <v>1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146</v>
      </c>
      <c r="AU225" s="177" t="s">
        <v>137</v>
      </c>
      <c r="AV225" s="174" t="s">
        <v>137</v>
      </c>
      <c r="AW225" s="174" t="s">
        <v>31</v>
      </c>
      <c r="AX225" s="174" t="s">
        <v>74</v>
      </c>
      <c r="AY225" s="177" t="s">
        <v>130</v>
      </c>
    </row>
    <row r="226" s="174" customFormat="true" ht="12.8" hidden="false" customHeight="false" outlineLevel="0" collapsed="false">
      <c r="B226" s="175"/>
      <c r="D226" s="176" t="s">
        <v>146</v>
      </c>
      <c r="E226" s="177"/>
      <c r="F226" s="178" t="s">
        <v>340</v>
      </c>
      <c r="H226" s="179" t="n">
        <v>1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146</v>
      </c>
      <c r="AU226" s="177" t="s">
        <v>137</v>
      </c>
      <c r="AV226" s="174" t="s">
        <v>137</v>
      </c>
      <c r="AW226" s="174" t="s">
        <v>31</v>
      </c>
      <c r="AX226" s="174" t="s">
        <v>74</v>
      </c>
      <c r="AY226" s="177" t="s">
        <v>130</v>
      </c>
    </row>
    <row r="227" s="184" customFormat="true" ht="12.8" hidden="false" customHeight="false" outlineLevel="0" collapsed="false">
      <c r="B227" s="185"/>
      <c r="D227" s="176" t="s">
        <v>146</v>
      </c>
      <c r="E227" s="186"/>
      <c r="F227" s="187" t="s">
        <v>154</v>
      </c>
      <c r="H227" s="188" t="n">
        <v>3</v>
      </c>
      <c r="I227" s="189"/>
      <c r="L227" s="185"/>
      <c r="M227" s="190"/>
      <c r="N227" s="191"/>
      <c r="O227" s="191"/>
      <c r="P227" s="191"/>
      <c r="Q227" s="191"/>
      <c r="R227" s="191"/>
      <c r="S227" s="191"/>
      <c r="T227" s="192"/>
      <c r="AT227" s="186" t="s">
        <v>146</v>
      </c>
      <c r="AU227" s="186" t="s">
        <v>137</v>
      </c>
      <c r="AV227" s="184" t="s">
        <v>136</v>
      </c>
      <c r="AW227" s="184" t="s">
        <v>31</v>
      </c>
      <c r="AX227" s="184" t="s">
        <v>79</v>
      </c>
      <c r="AY227" s="186" t="s">
        <v>130</v>
      </c>
    </row>
    <row r="228" s="27" customFormat="true" ht="21.75" hidden="false" customHeight="true" outlineLevel="0" collapsed="false">
      <c r="A228" s="22"/>
      <c r="B228" s="160"/>
      <c r="C228" s="161" t="s">
        <v>341</v>
      </c>
      <c r="D228" s="161" t="s">
        <v>132</v>
      </c>
      <c r="E228" s="162" t="s">
        <v>342</v>
      </c>
      <c r="F228" s="163" t="s">
        <v>343</v>
      </c>
      <c r="G228" s="164" t="s">
        <v>201</v>
      </c>
      <c r="H228" s="165" t="n">
        <v>1</v>
      </c>
      <c r="I228" s="166"/>
      <c r="J228" s="167" t="n">
        <f aca="false">ROUND(I228*H228,2)</f>
        <v>0</v>
      </c>
      <c r="K228" s="163" t="s">
        <v>144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220</v>
      </c>
      <c r="AT228" s="172" t="s">
        <v>132</v>
      </c>
      <c r="AU228" s="172" t="s">
        <v>137</v>
      </c>
      <c r="AY228" s="3" t="s">
        <v>130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137</v>
      </c>
      <c r="BK228" s="173" t="n">
        <f aca="false">ROUND(I228*H228,2)</f>
        <v>0</v>
      </c>
      <c r="BL228" s="3" t="s">
        <v>220</v>
      </c>
      <c r="BM228" s="172" t="s">
        <v>344</v>
      </c>
    </row>
    <row r="229" s="174" customFormat="true" ht="12.8" hidden="false" customHeight="false" outlineLevel="0" collapsed="false">
      <c r="B229" s="175"/>
      <c r="D229" s="176" t="s">
        <v>146</v>
      </c>
      <c r="E229" s="177"/>
      <c r="F229" s="178" t="s">
        <v>345</v>
      </c>
      <c r="H229" s="179" t="n">
        <v>1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146</v>
      </c>
      <c r="AU229" s="177" t="s">
        <v>137</v>
      </c>
      <c r="AV229" s="174" t="s">
        <v>137</v>
      </c>
      <c r="AW229" s="174" t="s">
        <v>31</v>
      </c>
      <c r="AX229" s="174" t="s">
        <v>74</v>
      </c>
      <c r="AY229" s="177" t="s">
        <v>130</v>
      </c>
    </row>
    <row r="230" s="184" customFormat="true" ht="12.8" hidden="false" customHeight="false" outlineLevel="0" collapsed="false">
      <c r="B230" s="185"/>
      <c r="D230" s="176" t="s">
        <v>146</v>
      </c>
      <c r="E230" s="186"/>
      <c r="F230" s="187" t="s">
        <v>154</v>
      </c>
      <c r="H230" s="188" t="n">
        <v>1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146</v>
      </c>
      <c r="AU230" s="186" t="s">
        <v>137</v>
      </c>
      <c r="AV230" s="184" t="s">
        <v>136</v>
      </c>
      <c r="AW230" s="184" t="s">
        <v>31</v>
      </c>
      <c r="AX230" s="184" t="s">
        <v>79</v>
      </c>
      <c r="AY230" s="186" t="s">
        <v>130</v>
      </c>
    </row>
    <row r="231" s="27" customFormat="true" ht="24.15" hidden="false" customHeight="true" outlineLevel="0" collapsed="false">
      <c r="A231" s="22"/>
      <c r="B231" s="160"/>
      <c r="C231" s="161" t="s">
        <v>346</v>
      </c>
      <c r="D231" s="161" t="s">
        <v>132</v>
      </c>
      <c r="E231" s="162" t="s">
        <v>347</v>
      </c>
      <c r="F231" s="163" t="s">
        <v>348</v>
      </c>
      <c r="G231" s="164" t="s">
        <v>201</v>
      </c>
      <c r="H231" s="165" t="n">
        <v>2</v>
      </c>
      <c r="I231" s="166"/>
      <c r="J231" s="167" t="n">
        <f aca="false">ROUND(I231*H231,2)</f>
        <v>0</v>
      </c>
      <c r="K231" s="163" t="s">
        <v>144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0.00034</v>
      </c>
      <c r="R231" s="170" t="n">
        <f aca="false">Q231*H231</f>
        <v>0.00068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220</v>
      </c>
      <c r="AT231" s="172" t="s">
        <v>132</v>
      </c>
      <c r="AU231" s="172" t="s">
        <v>137</v>
      </c>
      <c r="AY231" s="3" t="s">
        <v>130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137</v>
      </c>
      <c r="BK231" s="173" t="n">
        <f aca="false">ROUND(I231*H231,2)</f>
        <v>0</v>
      </c>
      <c r="BL231" s="3" t="s">
        <v>220</v>
      </c>
      <c r="BM231" s="172" t="s">
        <v>349</v>
      </c>
    </row>
    <row r="232" s="27" customFormat="true" ht="21.75" hidden="false" customHeight="true" outlineLevel="0" collapsed="false">
      <c r="A232" s="22"/>
      <c r="B232" s="160"/>
      <c r="C232" s="161" t="s">
        <v>350</v>
      </c>
      <c r="D232" s="161" t="s">
        <v>132</v>
      </c>
      <c r="E232" s="162" t="s">
        <v>351</v>
      </c>
      <c r="F232" s="163" t="s">
        <v>352</v>
      </c>
      <c r="G232" s="164" t="s">
        <v>244</v>
      </c>
      <c r="H232" s="165" t="n">
        <v>10</v>
      </c>
      <c r="I232" s="166"/>
      <c r="J232" s="167" t="n">
        <f aca="false">ROUND(I232*H232,2)</f>
        <v>0</v>
      </c>
      <c r="K232" s="163" t="s">
        <v>144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220</v>
      </c>
      <c r="AT232" s="172" t="s">
        <v>132</v>
      </c>
      <c r="AU232" s="172" t="s">
        <v>137</v>
      </c>
      <c r="AY232" s="3" t="s">
        <v>130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137</v>
      </c>
      <c r="BK232" s="173" t="n">
        <f aca="false">ROUND(I232*H232,2)</f>
        <v>0</v>
      </c>
      <c r="BL232" s="3" t="s">
        <v>220</v>
      </c>
      <c r="BM232" s="172" t="s">
        <v>353</v>
      </c>
    </row>
    <row r="233" s="27" customFormat="true" ht="24.15" hidden="false" customHeight="true" outlineLevel="0" collapsed="false">
      <c r="A233" s="22"/>
      <c r="B233" s="160"/>
      <c r="C233" s="161" t="s">
        <v>354</v>
      </c>
      <c r="D233" s="161" t="s">
        <v>132</v>
      </c>
      <c r="E233" s="162" t="s">
        <v>355</v>
      </c>
      <c r="F233" s="163" t="s">
        <v>356</v>
      </c>
      <c r="G233" s="164" t="s">
        <v>289</v>
      </c>
      <c r="H233" s="165" t="n">
        <v>0.012</v>
      </c>
      <c r="I233" s="166"/>
      <c r="J233" s="167" t="n">
        <f aca="false">ROUND(I233*H233,2)</f>
        <v>0</v>
      </c>
      <c r="K233" s="163" t="s">
        <v>144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220</v>
      </c>
      <c r="AT233" s="172" t="s">
        <v>132</v>
      </c>
      <c r="AU233" s="172" t="s">
        <v>137</v>
      </c>
      <c r="AY233" s="3" t="s">
        <v>130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137</v>
      </c>
      <c r="BK233" s="173" t="n">
        <f aca="false">ROUND(I233*H233,2)</f>
        <v>0</v>
      </c>
      <c r="BL233" s="3" t="s">
        <v>220</v>
      </c>
      <c r="BM233" s="172" t="s">
        <v>357</v>
      </c>
    </row>
    <row r="234" s="27" customFormat="true" ht="24.15" hidden="false" customHeight="true" outlineLevel="0" collapsed="false">
      <c r="A234" s="22"/>
      <c r="B234" s="160"/>
      <c r="C234" s="161" t="s">
        <v>358</v>
      </c>
      <c r="D234" s="161" t="s">
        <v>132</v>
      </c>
      <c r="E234" s="162" t="s">
        <v>359</v>
      </c>
      <c r="F234" s="163" t="s">
        <v>360</v>
      </c>
      <c r="G234" s="164" t="s">
        <v>361</v>
      </c>
      <c r="H234" s="202"/>
      <c r="I234" s="166"/>
      <c r="J234" s="167" t="n">
        <f aca="false">ROUND(I234*H234,2)</f>
        <v>0</v>
      </c>
      <c r="K234" s="163" t="s">
        <v>144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220</v>
      </c>
      <c r="AT234" s="172" t="s">
        <v>132</v>
      </c>
      <c r="AU234" s="172" t="s">
        <v>137</v>
      </c>
      <c r="AY234" s="3" t="s">
        <v>130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137</v>
      </c>
      <c r="BK234" s="173" t="n">
        <f aca="false">ROUND(I234*H234,2)</f>
        <v>0</v>
      </c>
      <c r="BL234" s="3" t="s">
        <v>220</v>
      </c>
      <c r="BM234" s="172" t="s">
        <v>362</v>
      </c>
    </row>
    <row r="235" s="146" customFormat="true" ht="22.8" hidden="false" customHeight="true" outlineLevel="0" collapsed="false">
      <c r="B235" s="147"/>
      <c r="D235" s="148" t="s">
        <v>73</v>
      </c>
      <c r="E235" s="158" t="s">
        <v>363</v>
      </c>
      <c r="F235" s="158" t="s">
        <v>364</v>
      </c>
      <c r="I235" s="150"/>
      <c r="J235" s="159" t="n">
        <f aca="false">BK235</f>
        <v>0</v>
      </c>
      <c r="L235" s="147"/>
      <c r="M235" s="152"/>
      <c r="N235" s="153"/>
      <c r="O235" s="153"/>
      <c r="P235" s="154" t="n">
        <f aca="false">SUM(P236:P256)</f>
        <v>0</v>
      </c>
      <c r="Q235" s="153"/>
      <c r="R235" s="154" t="n">
        <f aca="false">SUM(R236:R256)</f>
        <v>0.03626</v>
      </c>
      <c r="S235" s="153"/>
      <c r="T235" s="155" t="n">
        <f aca="false">SUM(T236:T256)</f>
        <v>0.01296</v>
      </c>
      <c r="AR235" s="148" t="s">
        <v>137</v>
      </c>
      <c r="AT235" s="156" t="s">
        <v>73</v>
      </c>
      <c r="AU235" s="156" t="s">
        <v>79</v>
      </c>
      <c r="AY235" s="148" t="s">
        <v>130</v>
      </c>
      <c r="BK235" s="157" t="n">
        <f aca="false">SUM(BK236:BK256)</f>
        <v>0</v>
      </c>
    </row>
    <row r="236" s="27" customFormat="true" ht="16.5" hidden="false" customHeight="true" outlineLevel="0" collapsed="false">
      <c r="A236" s="22"/>
      <c r="B236" s="160"/>
      <c r="C236" s="161" t="s">
        <v>365</v>
      </c>
      <c r="D236" s="161" t="s">
        <v>132</v>
      </c>
      <c r="E236" s="162" t="s">
        <v>366</v>
      </c>
      <c r="F236" s="163" t="s">
        <v>367</v>
      </c>
      <c r="G236" s="164" t="s">
        <v>244</v>
      </c>
      <c r="H236" s="165" t="n">
        <v>20</v>
      </c>
      <c r="I236" s="166"/>
      <c r="J236" s="167" t="n">
        <f aca="false">ROUND(I236*H236,2)</f>
        <v>0</v>
      </c>
      <c r="K236" s="163" t="s">
        <v>144</v>
      </c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0.00028</v>
      </c>
      <c r="T236" s="171" t="n">
        <f aca="false">S236*H236</f>
        <v>0.0056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220</v>
      </c>
      <c r="AT236" s="172" t="s">
        <v>132</v>
      </c>
      <c r="AU236" s="172" t="s">
        <v>137</v>
      </c>
      <c r="AY236" s="3" t="s">
        <v>130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137</v>
      </c>
      <c r="BK236" s="173" t="n">
        <f aca="false">ROUND(I236*H236,2)</f>
        <v>0</v>
      </c>
      <c r="BL236" s="3" t="s">
        <v>220</v>
      </c>
      <c r="BM236" s="172" t="s">
        <v>368</v>
      </c>
    </row>
    <row r="237" s="27" customFormat="true" ht="24.15" hidden="false" customHeight="true" outlineLevel="0" collapsed="false">
      <c r="A237" s="22"/>
      <c r="B237" s="160"/>
      <c r="C237" s="161" t="s">
        <v>369</v>
      </c>
      <c r="D237" s="161" t="s">
        <v>132</v>
      </c>
      <c r="E237" s="162" t="s">
        <v>370</v>
      </c>
      <c r="F237" s="163" t="s">
        <v>371</v>
      </c>
      <c r="G237" s="164" t="s">
        <v>244</v>
      </c>
      <c r="H237" s="165" t="n">
        <v>16</v>
      </c>
      <c r="I237" s="166"/>
      <c r="J237" s="167" t="n">
        <f aca="false">ROUND(I237*H237,2)</f>
        <v>0</v>
      </c>
      <c r="K237" s="163" t="s">
        <v>144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0.00084</v>
      </c>
      <c r="R237" s="170" t="n">
        <f aca="false">Q237*H237</f>
        <v>0.01344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220</v>
      </c>
      <c r="AT237" s="172" t="s">
        <v>132</v>
      </c>
      <c r="AU237" s="172" t="s">
        <v>137</v>
      </c>
      <c r="AY237" s="3" t="s">
        <v>130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137</v>
      </c>
      <c r="BK237" s="173" t="n">
        <f aca="false">ROUND(I237*H237,2)</f>
        <v>0</v>
      </c>
      <c r="BL237" s="3" t="s">
        <v>220</v>
      </c>
      <c r="BM237" s="172" t="s">
        <v>372</v>
      </c>
    </row>
    <row r="238" s="27" customFormat="true" ht="24.15" hidden="false" customHeight="true" outlineLevel="0" collapsed="false">
      <c r="A238" s="22"/>
      <c r="B238" s="160"/>
      <c r="C238" s="161" t="s">
        <v>373</v>
      </c>
      <c r="D238" s="161" t="s">
        <v>132</v>
      </c>
      <c r="E238" s="162" t="s">
        <v>374</v>
      </c>
      <c r="F238" s="163" t="s">
        <v>375</v>
      </c>
      <c r="G238" s="164" t="s">
        <v>244</v>
      </c>
      <c r="H238" s="165" t="n">
        <v>12</v>
      </c>
      <c r="I238" s="166"/>
      <c r="J238" s="167" t="n">
        <f aca="false">ROUND(I238*H238,2)</f>
        <v>0</v>
      </c>
      <c r="K238" s="163" t="s">
        <v>144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0.00116</v>
      </c>
      <c r="R238" s="170" t="n">
        <f aca="false">Q238*H238</f>
        <v>0.01392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220</v>
      </c>
      <c r="AT238" s="172" t="s">
        <v>132</v>
      </c>
      <c r="AU238" s="172" t="s">
        <v>137</v>
      </c>
      <c r="AY238" s="3" t="s">
        <v>130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137</v>
      </c>
      <c r="BK238" s="173" t="n">
        <f aca="false">ROUND(I238*H238,2)</f>
        <v>0</v>
      </c>
      <c r="BL238" s="3" t="s">
        <v>220</v>
      </c>
      <c r="BM238" s="172" t="s">
        <v>376</v>
      </c>
    </row>
    <row r="239" s="27" customFormat="true" ht="37.8" hidden="false" customHeight="true" outlineLevel="0" collapsed="false">
      <c r="A239" s="22"/>
      <c r="B239" s="160"/>
      <c r="C239" s="161" t="s">
        <v>377</v>
      </c>
      <c r="D239" s="161" t="s">
        <v>132</v>
      </c>
      <c r="E239" s="162" t="s">
        <v>378</v>
      </c>
      <c r="F239" s="163" t="s">
        <v>379</v>
      </c>
      <c r="G239" s="164" t="s">
        <v>244</v>
      </c>
      <c r="H239" s="165" t="n">
        <v>16</v>
      </c>
      <c r="I239" s="166"/>
      <c r="J239" s="167" t="n">
        <f aca="false">ROUND(I239*H239,2)</f>
        <v>0</v>
      </c>
      <c r="K239" s="163" t="s">
        <v>144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4E-005</v>
      </c>
      <c r="R239" s="170" t="n">
        <f aca="false">Q239*H239</f>
        <v>0.00064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220</v>
      </c>
      <c r="AT239" s="172" t="s">
        <v>132</v>
      </c>
      <c r="AU239" s="172" t="s">
        <v>137</v>
      </c>
      <c r="AY239" s="3" t="s">
        <v>130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137</v>
      </c>
      <c r="BK239" s="173" t="n">
        <f aca="false">ROUND(I239*H239,2)</f>
        <v>0</v>
      </c>
      <c r="BL239" s="3" t="s">
        <v>220</v>
      </c>
      <c r="BM239" s="172" t="s">
        <v>380</v>
      </c>
    </row>
    <row r="240" s="27" customFormat="true" ht="37.8" hidden="false" customHeight="true" outlineLevel="0" collapsed="false">
      <c r="A240" s="22"/>
      <c r="B240" s="160"/>
      <c r="C240" s="161" t="s">
        <v>381</v>
      </c>
      <c r="D240" s="161" t="s">
        <v>132</v>
      </c>
      <c r="E240" s="162" t="s">
        <v>382</v>
      </c>
      <c r="F240" s="163" t="s">
        <v>383</v>
      </c>
      <c r="G240" s="164" t="s">
        <v>244</v>
      </c>
      <c r="H240" s="165" t="n">
        <v>12</v>
      </c>
      <c r="I240" s="166"/>
      <c r="J240" s="167" t="n">
        <f aca="false">ROUND(I240*H240,2)</f>
        <v>0</v>
      </c>
      <c r="K240" s="163" t="s">
        <v>144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4E-005</v>
      </c>
      <c r="R240" s="170" t="n">
        <f aca="false">Q240*H240</f>
        <v>0.00048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220</v>
      </c>
      <c r="AT240" s="172" t="s">
        <v>132</v>
      </c>
      <c r="AU240" s="172" t="s">
        <v>137</v>
      </c>
      <c r="AY240" s="3" t="s">
        <v>130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137</v>
      </c>
      <c r="BK240" s="173" t="n">
        <f aca="false">ROUND(I240*H240,2)</f>
        <v>0</v>
      </c>
      <c r="BL240" s="3" t="s">
        <v>220</v>
      </c>
      <c r="BM240" s="172" t="s">
        <v>384</v>
      </c>
    </row>
    <row r="241" s="27" customFormat="true" ht="16.5" hidden="false" customHeight="true" outlineLevel="0" collapsed="false">
      <c r="A241" s="22"/>
      <c r="B241" s="160"/>
      <c r="C241" s="161" t="s">
        <v>385</v>
      </c>
      <c r="D241" s="161" t="s">
        <v>132</v>
      </c>
      <c r="E241" s="162" t="s">
        <v>386</v>
      </c>
      <c r="F241" s="163" t="s">
        <v>387</v>
      </c>
      <c r="G241" s="164" t="s">
        <v>244</v>
      </c>
      <c r="H241" s="165" t="n">
        <v>20</v>
      </c>
      <c r="I241" s="166"/>
      <c r="J241" s="167" t="n">
        <f aca="false">ROUND(I241*H241,2)</f>
        <v>0</v>
      </c>
      <c r="K241" s="163" t="s">
        <v>144</v>
      </c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0.00023</v>
      </c>
      <c r="T241" s="171" t="n">
        <f aca="false">S241*H241</f>
        <v>0.0046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220</v>
      </c>
      <c r="AT241" s="172" t="s">
        <v>132</v>
      </c>
      <c r="AU241" s="172" t="s">
        <v>137</v>
      </c>
      <c r="AY241" s="3" t="s">
        <v>130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137</v>
      </c>
      <c r="BK241" s="173" t="n">
        <f aca="false">ROUND(I241*H241,2)</f>
        <v>0</v>
      </c>
      <c r="BL241" s="3" t="s">
        <v>220</v>
      </c>
      <c r="BM241" s="172" t="s">
        <v>388</v>
      </c>
    </row>
    <row r="242" s="27" customFormat="true" ht="16.5" hidden="false" customHeight="true" outlineLevel="0" collapsed="false">
      <c r="A242" s="22"/>
      <c r="B242" s="160"/>
      <c r="C242" s="161" t="s">
        <v>389</v>
      </c>
      <c r="D242" s="161" t="s">
        <v>132</v>
      </c>
      <c r="E242" s="162" t="s">
        <v>390</v>
      </c>
      <c r="F242" s="163" t="s">
        <v>391</v>
      </c>
      <c r="G242" s="164" t="s">
        <v>201</v>
      </c>
      <c r="H242" s="165" t="n">
        <v>8</v>
      </c>
      <c r="I242" s="166"/>
      <c r="J242" s="167" t="n">
        <f aca="false">ROUND(I242*H242,2)</f>
        <v>0</v>
      </c>
      <c r="K242" s="163" t="s">
        <v>144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220</v>
      </c>
      <c r="AT242" s="172" t="s">
        <v>132</v>
      </c>
      <c r="AU242" s="172" t="s">
        <v>137</v>
      </c>
      <c r="AY242" s="3" t="s">
        <v>130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137</v>
      </c>
      <c r="BK242" s="173" t="n">
        <f aca="false">ROUND(I242*H242,2)</f>
        <v>0</v>
      </c>
      <c r="BL242" s="3" t="s">
        <v>220</v>
      </c>
      <c r="BM242" s="172" t="s">
        <v>392</v>
      </c>
    </row>
    <row r="243" s="174" customFormat="true" ht="12.8" hidden="false" customHeight="false" outlineLevel="0" collapsed="false">
      <c r="B243" s="175"/>
      <c r="D243" s="176" t="s">
        <v>146</v>
      </c>
      <c r="E243" s="177"/>
      <c r="F243" s="178" t="s">
        <v>393</v>
      </c>
      <c r="H243" s="179" t="n">
        <v>2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146</v>
      </c>
      <c r="AU243" s="177" t="s">
        <v>137</v>
      </c>
      <c r="AV243" s="174" t="s">
        <v>137</v>
      </c>
      <c r="AW243" s="174" t="s">
        <v>31</v>
      </c>
      <c r="AX243" s="174" t="s">
        <v>74</v>
      </c>
      <c r="AY243" s="177" t="s">
        <v>130</v>
      </c>
    </row>
    <row r="244" s="174" customFormat="true" ht="12.8" hidden="false" customHeight="false" outlineLevel="0" collapsed="false">
      <c r="B244" s="175"/>
      <c r="D244" s="176" t="s">
        <v>146</v>
      </c>
      <c r="E244" s="177"/>
      <c r="F244" s="178" t="s">
        <v>394</v>
      </c>
      <c r="H244" s="179" t="n">
        <v>2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146</v>
      </c>
      <c r="AU244" s="177" t="s">
        <v>137</v>
      </c>
      <c r="AV244" s="174" t="s">
        <v>137</v>
      </c>
      <c r="AW244" s="174" t="s">
        <v>31</v>
      </c>
      <c r="AX244" s="174" t="s">
        <v>74</v>
      </c>
      <c r="AY244" s="177" t="s">
        <v>130</v>
      </c>
    </row>
    <row r="245" s="174" customFormat="true" ht="12.8" hidden="false" customHeight="false" outlineLevel="0" collapsed="false">
      <c r="B245" s="175"/>
      <c r="D245" s="176" t="s">
        <v>146</v>
      </c>
      <c r="E245" s="177"/>
      <c r="F245" s="178" t="s">
        <v>395</v>
      </c>
      <c r="H245" s="179" t="n">
        <v>2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146</v>
      </c>
      <c r="AU245" s="177" t="s">
        <v>137</v>
      </c>
      <c r="AV245" s="174" t="s">
        <v>137</v>
      </c>
      <c r="AW245" s="174" t="s">
        <v>31</v>
      </c>
      <c r="AX245" s="174" t="s">
        <v>74</v>
      </c>
      <c r="AY245" s="177" t="s">
        <v>130</v>
      </c>
    </row>
    <row r="246" s="174" customFormat="true" ht="12.8" hidden="false" customHeight="false" outlineLevel="0" collapsed="false">
      <c r="B246" s="175"/>
      <c r="D246" s="176" t="s">
        <v>146</v>
      </c>
      <c r="E246" s="177"/>
      <c r="F246" s="178" t="s">
        <v>396</v>
      </c>
      <c r="H246" s="179" t="n">
        <v>1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146</v>
      </c>
      <c r="AU246" s="177" t="s">
        <v>137</v>
      </c>
      <c r="AV246" s="174" t="s">
        <v>137</v>
      </c>
      <c r="AW246" s="174" t="s">
        <v>31</v>
      </c>
      <c r="AX246" s="174" t="s">
        <v>74</v>
      </c>
      <c r="AY246" s="177" t="s">
        <v>130</v>
      </c>
    </row>
    <row r="247" s="174" customFormat="true" ht="12.8" hidden="false" customHeight="false" outlineLevel="0" collapsed="false">
      <c r="B247" s="175"/>
      <c r="D247" s="176" t="s">
        <v>146</v>
      </c>
      <c r="E247" s="177"/>
      <c r="F247" s="178" t="s">
        <v>397</v>
      </c>
      <c r="H247" s="179" t="n">
        <v>1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146</v>
      </c>
      <c r="AU247" s="177" t="s">
        <v>137</v>
      </c>
      <c r="AV247" s="174" t="s">
        <v>137</v>
      </c>
      <c r="AW247" s="174" t="s">
        <v>31</v>
      </c>
      <c r="AX247" s="174" t="s">
        <v>74</v>
      </c>
      <c r="AY247" s="177" t="s">
        <v>130</v>
      </c>
    </row>
    <row r="248" s="184" customFormat="true" ht="12.8" hidden="false" customHeight="false" outlineLevel="0" collapsed="false">
      <c r="B248" s="185"/>
      <c r="D248" s="176" t="s">
        <v>146</v>
      </c>
      <c r="E248" s="186"/>
      <c r="F248" s="187" t="s">
        <v>154</v>
      </c>
      <c r="H248" s="188" t="n">
        <v>8</v>
      </c>
      <c r="I248" s="189"/>
      <c r="L248" s="185"/>
      <c r="M248" s="190"/>
      <c r="N248" s="191"/>
      <c r="O248" s="191"/>
      <c r="P248" s="191"/>
      <c r="Q248" s="191"/>
      <c r="R248" s="191"/>
      <c r="S248" s="191"/>
      <c r="T248" s="192"/>
      <c r="AT248" s="186" t="s">
        <v>146</v>
      </c>
      <c r="AU248" s="186" t="s">
        <v>137</v>
      </c>
      <c r="AV248" s="184" t="s">
        <v>136</v>
      </c>
      <c r="AW248" s="184" t="s">
        <v>31</v>
      </c>
      <c r="AX248" s="184" t="s">
        <v>79</v>
      </c>
      <c r="AY248" s="186" t="s">
        <v>130</v>
      </c>
    </row>
    <row r="249" s="27" customFormat="true" ht="24.15" hidden="false" customHeight="true" outlineLevel="0" collapsed="false">
      <c r="A249" s="22"/>
      <c r="B249" s="160"/>
      <c r="C249" s="161" t="s">
        <v>398</v>
      </c>
      <c r="D249" s="161" t="s">
        <v>132</v>
      </c>
      <c r="E249" s="162" t="s">
        <v>399</v>
      </c>
      <c r="F249" s="163" t="s">
        <v>400</v>
      </c>
      <c r="G249" s="164" t="s">
        <v>201</v>
      </c>
      <c r="H249" s="165" t="n">
        <v>4</v>
      </c>
      <c r="I249" s="166"/>
      <c r="J249" s="167" t="n">
        <f aca="false">ROUND(I249*H249,2)</f>
        <v>0</v>
      </c>
      <c r="K249" s="163" t="s">
        <v>144</v>
      </c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220</v>
      </c>
      <c r="AT249" s="172" t="s">
        <v>132</v>
      </c>
      <c r="AU249" s="172" t="s">
        <v>137</v>
      </c>
      <c r="AY249" s="3" t="s">
        <v>130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137</v>
      </c>
      <c r="BK249" s="173" t="n">
        <f aca="false">ROUND(I249*H249,2)</f>
        <v>0</v>
      </c>
      <c r="BL249" s="3" t="s">
        <v>220</v>
      </c>
      <c r="BM249" s="172" t="s">
        <v>401</v>
      </c>
    </row>
    <row r="250" s="27" customFormat="true" ht="24.15" hidden="false" customHeight="true" outlineLevel="0" collapsed="false">
      <c r="A250" s="22"/>
      <c r="B250" s="160"/>
      <c r="C250" s="161" t="s">
        <v>402</v>
      </c>
      <c r="D250" s="161" t="s">
        <v>132</v>
      </c>
      <c r="E250" s="162" t="s">
        <v>403</v>
      </c>
      <c r="F250" s="163" t="s">
        <v>404</v>
      </c>
      <c r="G250" s="164" t="s">
        <v>201</v>
      </c>
      <c r="H250" s="165" t="n">
        <v>4</v>
      </c>
      <c r="I250" s="166"/>
      <c r="J250" s="167" t="n">
        <f aca="false">ROUND(I250*H250,2)</f>
        <v>0</v>
      </c>
      <c r="K250" s="163" t="s">
        <v>144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0.00069</v>
      </c>
      <c r="T250" s="171" t="n">
        <f aca="false">S250*H250</f>
        <v>0.00276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220</v>
      </c>
      <c r="AT250" s="172" t="s">
        <v>132</v>
      </c>
      <c r="AU250" s="172" t="s">
        <v>137</v>
      </c>
      <c r="AY250" s="3" t="s">
        <v>130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137</v>
      </c>
      <c r="BK250" s="173" t="n">
        <f aca="false">ROUND(I250*H250,2)</f>
        <v>0</v>
      </c>
      <c r="BL250" s="3" t="s">
        <v>220</v>
      </c>
      <c r="BM250" s="172" t="s">
        <v>405</v>
      </c>
    </row>
    <row r="251" s="27" customFormat="true" ht="21.75" hidden="false" customHeight="true" outlineLevel="0" collapsed="false">
      <c r="A251" s="22"/>
      <c r="B251" s="160"/>
      <c r="C251" s="161" t="s">
        <v>406</v>
      </c>
      <c r="D251" s="161" t="s">
        <v>132</v>
      </c>
      <c r="E251" s="162" t="s">
        <v>407</v>
      </c>
      <c r="F251" s="163" t="s">
        <v>408</v>
      </c>
      <c r="G251" s="164" t="s">
        <v>201</v>
      </c>
      <c r="H251" s="165" t="n">
        <v>2</v>
      </c>
      <c r="I251" s="166"/>
      <c r="J251" s="167" t="n">
        <f aca="false">ROUND(I251*H251,2)</f>
        <v>0</v>
      </c>
      <c r="K251" s="163" t="s">
        <v>144</v>
      </c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0.0005</v>
      </c>
      <c r="R251" s="170" t="n">
        <f aca="false">Q251*H251</f>
        <v>0.001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220</v>
      </c>
      <c r="AT251" s="172" t="s">
        <v>132</v>
      </c>
      <c r="AU251" s="172" t="s">
        <v>137</v>
      </c>
      <c r="AY251" s="3" t="s">
        <v>130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137</v>
      </c>
      <c r="BK251" s="173" t="n">
        <f aca="false">ROUND(I251*H251,2)</f>
        <v>0</v>
      </c>
      <c r="BL251" s="3" t="s">
        <v>220</v>
      </c>
      <c r="BM251" s="172" t="s">
        <v>409</v>
      </c>
    </row>
    <row r="252" s="27" customFormat="true" ht="24.15" hidden="false" customHeight="true" outlineLevel="0" collapsed="false">
      <c r="A252" s="22"/>
      <c r="B252" s="160"/>
      <c r="C252" s="161" t="s">
        <v>410</v>
      </c>
      <c r="D252" s="161" t="s">
        <v>132</v>
      </c>
      <c r="E252" s="162" t="s">
        <v>411</v>
      </c>
      <c r="F252" s="163" t="s">
        <v>412</v>
      </c>
      <c r="G252" s="164" t="s">
        <v>201</v>
      </c>
      <c r="H252" s="165" t="n">
        <v>2</v>
      </c>
      <c r="I252" s="166"/>
      <c r="J252" s="167" t="n">
        <f aca="false">ROUND(I252*H252,2)</f>
        <v>0</v>
      </c>
      <c r="K252" s="163" t="s">
        <v>144</v>
      </c>
      <c r="L252" s="23"/>
      <c r="M252" s="168"/>
      <c r="N252" s="169" t="s">
        <v>40</v>
      </c>
      <c r="O252" s="60"/>
      <c r="P252" s="170" t="n">
        <f aca="false">O252*H252</f>
        <v>0</v>
      </c>
      <c r="Q252" s="170" t="n">
        <v>0.00057</v>
      </c>
      <c r="R252" s="170" t="n">
        <f aca="false">Q252*H252</f>
        <v>0.00114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220</v>
      </c>
      <c r="AT252" s="172" t="s">
        <v>132</v>
      </c>
      <c r="AU252" s="172" t="s">
        <v>137</v>
      </c>
      <c r="AY252" s="3" t="s">
        <v>130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137</v>
      </c>
      <c r="BK252" s="173" t="n">
        <f aca="false">ROUND(I252*H252,2)</f>
        <v>0</v>
      </c>
      <c r="BL252" s="3" t="s">
        <v>220</v>
      </c>
      <c r="BM252" s="172" t="s">
        <v>413</v>
      </c>
    </row>
    <row r="253" s="27" customFormat="true" ht="24.15" hidden="false" customHeight="true" outlineLevel="0" collapsed="false">
      <c r="A253" s="22"/>
      <c r="B253" s="160"/>
      <c r="C253" s="161" t="s">
        <v>414</v>
      </c>
      <c r="D253" s="161" t="s">
        <v>132</v>
      </c>
      <c r="E253" s="162" t="s">
        <v>415</v>
      </c>
      <c r="F253" s="163" t="s">
        <v>416</v>
      </c>
      <c r="G253" s="164" t="s">
        <v>244</v>
      </c>
      <c r="H253" s="165" t="n">
        <v>28</v>
      </c>
      <c r="I253" s="166"/>
      <c r="J253" s="167" t="n">
        <f aca="false">ROUND(I253*H253,2)</f>
        <v>0</v>
      </c>
      <c r="K253" s="163" t="s">
        <v>144</v>
      </c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0.00019</v>
      </c>
      <c r="R253" s="170" t="n">
        <f aca="false">Q253*H253</f>
        <v>0.00532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220</v>
      </c>
      <c r="AT253" s="172" t="s">
        <v>132</v>
      </c>
      <c r="AU253" s="172" t="s">
        <v>137</v>
      </c>
      <c r="AY253" s="3" t="s">
        <v>130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137</v>
      </c>
      <c r="BK253" s="173" t="n">
        <f aca="false">ROUND(I253*H253,2)</f>
        <v>0</v>
      </c>
      <c r="BL253" s="3" t="s">
        <v>220</v>
      </c>
      <c r="BM253" s="172" t="s">
        <v>417</v>
      </c>
    </row>
    <row r="254" s="27" customFormat="true" ht="21.75" hidden="false" customHeight="true" outlineLevel="0" collapsed="false">
      <c r="A254" s="22"/>
      <c r="B254" s="160"/>
      <c r="C254" s="161" t="s">
        <v>418</v>
      </c>
      <c r="D254" s="161" t="s">
        <v>132</v>
      </c>
      <c r="E254" s="162" t="s">
        <v>419</v>
      </c>
      <c r="F254" s="163" t="s">
        <v>420</v>
      </c>
      <c r="G254" s="164" t="s">
        <v>244</v>
      </c>
      <c r="H254" s="165" t="n">
        <v>32</v>
      </c>
      <c r="I254" s="166"/>
      <c r="J254" s="167" t="n">
        <f aca="false">ROUND(I254*H254,2)</f>
        <v>0</v>
      </c>
      <c r="K254" s="163" t="s">
        <v>144</v>
      </c>
      <c r="L254" s="23"/>
      <c r="M254" s="168"/>
      <c r="N254" s="169" t="s">
        <v>40</v>
      </c>
      <c r="O254" s="60"/>
      <c r="P254" s="170" t="n">
        <f aca="false">O254*H254</f>
        <v>0</v>
      </c>
      <c r="Q254" s="170" t="n">
        <v>1E-005</v>
      </c>
      <c r="R254" s="170" t="n">
        <f aca="false">Q254*H254</f>
        <v>0.00032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220</v>
      </c>
      <c r="AT254" s="172" t="s">
        <v>132</v>
      </c>
      <c r="AU254" s="172" t="s">
        <v>137</v>
      </c>
      <c r="AY254" s="3" t="s">
        <v>130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137</v>
      </c>
      <c r="BK254" s="173" t="n">
        <f aca="false">ROUND(I254*H254,2)</f>
        <v>0</v>
      </c>
      <c r="BL254" s="3" t="s">
        <v>220</v>
      </c>
      <c r="BM254" s="172" t="s">
        <v>421</v>
      </c>
    </row>
    <row r="255" s="27" customFormat="true" ht="24.15" hidden="false" customHeight="true" outlineLevel="0" collapsed="false">
      <c r="A255" s="22"/>
      <c r="B255" s="160"/>
      <c r="C255" s="161" t="s">
        <v>422</v>
      </c>
      <c r="D255" s="161" t="s">
        <v>132</v>
      </c>
      <c r="E255" s="162" t="s">
        <v>423</v>
      </c>
      <c r="F255" s="163" t="s">
        <v>424</v>
      </c>
      <c r="G255" s="164" t="s">
        <v>289</v>
      </c>
      <c r="H255" s="165" t="n">
        <v>0.013</v>
      </c>
      <c r="I255" s="166"/>
      <c r="J255" s="167" t="n">
        <f aca="false">ROUND(I255*H255,2)</f>
        <v>0</v>
      </c>
      <c r="K255" s="163" t="s">
        <v>144</v>
      </c>
      <c r="L255" s="23"/>
      <c r="M255" s="168"/>
      <c r="N255" s="169" t="s">
        <v>40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220</v>
      </c>
      <c r="AT255" s="172" t="s">
        <v>132</v>
      </c>
      <c r="AU255" s="172" t="s">
        <v>137</v>
      </c>
      <c r="AY255" s="3" t="s">
        <v>130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137</v>
      </c>
      <c r="BK255" s="173" t="n">
        <f aca="false">ROUND(I255*H255,2)</f>
        <v>0</v>
      </c>
      <c r="BL255" s="3" t="s">
        <v>220</v>
      </c>
      <c r="BM255" s="172" t="s">
        <v>425</v>
      </c>
    </row>
    <row r="256" s="27" customFormat="true" ht="24.15" hidden="false" customHeight="true" outlineLevel="0" collapsed="false">
      <c r="A256" s="22"/>
      <c r="B256" s="160"/>
      <c r="C256" s="161" t="s">
        <v>426</v>
      </c>
      <c r="D256" s="161" t="s">
        <v>132</v>
      </c>
      <c r="E256" s="162" t="s">
        <v>427</v>
      </c>
      <c r="F256" s="163" t="s">
        <v>428</v>
      </c>
      <c r="G256" s="164" t="s">
        <v>361</v>
      </c>
      <c r="H256" s="202"/>
      <c r="I256" s="166"/>
      <c r="J256" s="167" t="n">
        <f aca="false">ROUND(I256*H256,2)</f>
        <v>0</v>
      </c>
      <c r="K256" s="163" t="s">
        <v>144</v>
      </c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220</v>
      </c>
      <c r="AT256" s="172" t="s">
        <v>132</v>
      </c>
      <c r="AU256" s="172" t="s">
        <v>137</v>
      </c>
      <c r="AY256" s="3" t="s">
        <v>130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137</v>
      </c>
      <c r="BK256" s="173" t="n">
        <f aca="false">ROUND(I256*H256,2)</f>
        <v>0</v>
      </c>
      <c r="BL256" s="3" t="s">
        <v>220</v>
      </c>
      <c r="BM256" s="172" t="s">
        <v>429</v>
      </c>
    </row>
    <row r="257" s="146" customFormat="true" ht="22.8" hidden="false" customHeight="true" outlineLevel="0" collapsed="false">
      <c r="B257" s="147"/>
      <c r="D257" s="148" t="s">
        <v>73</v>
      </c>
      <c r="E257" s="158" t="s">
        <v>430</v>
      </c>
      <c r="F257" s="158" t="s">
        <v>431</v>
      </c>
      <c r="I257" s="150"/>
      <c r="J257" s="159" t="n">
        <f aca="false">BK257</f>
        <v>0</v>
      </c>
      <c r="L257" s="147"/>
      <c r="M257" s="152"/>
      <c r="N257" s="153"/>
      <c r="O257" s="153"/>
      <c r="P257" s="154" t="n">
        <f aca="false">SUM(P258:P272)</f>
        <v>0</v>
      </c>
      <c r="Q257" s="153"/>
      <c r="R257" s="154" t="n">
        <f aca="false">SUM(R258:R272)</f>
        <v>0.0805</v>
      </c>
      <c r="S257" s="153"/>
      <c r="T257" s="155" t="n">
        <f aca="false">SUM(T258:T272)</f>
        <v>0.14197</v>
      </c>
      <c r="AR257" s="148" t="s">
        <v>137</v>
      </c>
      <c r="AT257" s="156" t="s">
        <v>73</v>
      </c>
      <c r="AU257" s="156" t="s">
        <v>79</v>
      </c>
      <c r="AY257" s="148" t="s">
        <v>130</v>
      </c>
      <c r="BK257" s="157" t="n">
        <f aca="false">SUM(BK258:BK272)</f>
        <v>0</v>
      </c>
    </row>
    <row r="258" s="27" customFormat="true" ht="16.5" hidden="false" customHeight="true" outlineLevel="0" collapsed="false">
      <c r="A258" s="22"/>
      <c r="B258" s="160"/>
      <c r="C258" s="161" t="s">
        <v>432</v>
      </c>
      <c r="D258" s="161" t="s">
        <v>132</v>
      </c>
      <c r="E258" s="162" t="s">
        <v>433</v>
      </c>
      <c r="F258" s="163" t="s">
        <v>434</v>
      </c>
      <c r="G258" s="164" t="s">
        <v>435</v>
      </c>
      <c r="H258" s="165" t="n">
        <v>1</v>
      </c>
      <c r="I258" s="166"/>
      <c r="J258" s="167" t="n">
        <f aca="false">ROUND(I258*H258,2)</f>
        <v>0</v>
      </c>
      <c r="K258" s="163" t="s">
        <v>144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0.01933</v>
      </c>
      <c r="T258" s="171" t="n">
        <f aca="false">S258*H258</f>
        <v>0.01933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220</v>
      </c>
      <c r="AT258" s="172" t="s">
        <v>132</v>
      </c>
      <c r="AU258" s="172" t="s">
        <v>137</v>
      </c>
      <c r="AY258" s="3" t="s">
        <v>130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137</v>
      </c>
      <c r="BK258" s="173" t="n">
        <f aca="false">ROUND(I258*H258,2)</f>
        <v>0</v>
      </c>
      <c r="BL258" s="3" t="s">
        <v>220</v>
      </c>
      <c r="BM258" s="172" t="s">
        <v>436</v>
      </c>
    </row>
    <row r="259" s="27" customFormat="true" ht="24.15" hidden="false" customHeight="true" outlineLevel="0" collapsed="false">
      <c r="A259" s="22"/>
      <c r="B259" s="160"/>
      <c r="C259" s="161" t="s">
        <v>437</v>
      </c>
      <c r="D259" s="161" t="s">
        <v>132</v>
      </c>
      <c r="E259" s="162" t="s">
        <v>438</v>
      </c>
      <c r="F259" s="163" t="s">
        <v>439</v>
      </c>
      <c r="G259" s="164" t="s">
        <v>435</v>
      </c>
      <c r="H259" s="165" t="n">
        <v>1</v>
      </c>
      <c r="I259" s="166"/>
      <c r="J259" s="167" t="n">
        <f aca="false">ROUND(I259*H259,2)</f>
        <v>0</v>
      </c>
      <c r="K259" s="163" t="s">
        <v>144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0.02894</v>
      </c>
      <c r="R259" s="170" t="n">
        <f aca="false">Q259*H259</f>
        <v>0.02894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220</v>
      </c>
      <c r="AT259" s="172" t="s">
        <v>132</v>
      </c>
      <c r="AU259" s="172" t="s">
        <v>137</v>
      </c>
      <c r="AY259" s="3" t="s">
        <v>130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137</v>
      </c>
      <c r="BK259" s="173" t="n">
        <f aca="false">ROUND(I259*H259,2)</f>
        <v>0</v>
      </c>
      <c r="BL259" s="3" t="s">
        <v>220</v>
      </c>
      <c r="BM259" s="172" t="s">
        <v>440</v>
      </c>
    </row>
    <row r="260" s="27" customFormat="true" ht="16.5" hidden="false" customHeight="true" outlineLevel="0" collapsed="false">
      <c r="A260" s="22"/>
      <c r="B260" s="160"/>
      <c r="C260" s="161" t="s">
        <v>441</v>
      </c>
      <c r="D260" s="161" t="s">
        <v>132</v>
      </c>
      <c r="E260" s="162" t="s">
        <v>442</v>
      </c>
      <c r="F260" s="163" t="s">
        <v>443</v>
      </c>
      <c r="G260" s="164" t="s">
        <v>435</v>
      </c>
      <c r="H260" s="165" t="n">
        <v>1</v>
      </c>
      <c r="I260" s="166"/>
      <c r="J260" s="167" t="n">
        <f aca="false">ROUND(I260*H260,2)</f>
        <v>0</v>
      </c>
      <c r="K260" s="163" t="s">
        <v>144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0.01946</v>
      </c>
      <c r="T260" s="171" t="n">
        <f aca="false">S260*H260</f>
        <v>0.01946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220</v>
      </c>
      <c r="AT260" s="172" t="s">
        <v>132</v>
      </c>
      <c r="AU260" s="172" t="s">
        <v>137</v>
      </c>
      <c r="AY260" s="3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137</v>
      </c>
      <c r="BK260" s="173" t="n">
        <f aca="false">ROUND(I260*H260,2)</f>
        <v>0</v>
      </c>
      <c r="BL260" s="3" t="s">
        <v>220</v>
      </c>
      <c r="BM260" s="172" t="s">
        <v>444</v>
      </c>
    </row>
    <row r="261" s="27" customFormat="true" ht="24.15" hidden="false" customHeight="true" outlineLevel="0" collapsed="false">
      <c r="A261" s="22"/>
      <c r="B261" s="160"/>
      <c r="C261" s="161" t="s">
        <v>445</v>
      </c>
      <c r="D261" s="161" t="s">
        <v>132</v>
      </c>
      <c r="E261" s="162" t="s">
        <v>446</v>
      </c>
      <c r="F261" s="163" t="s">
        <v>447</v>
      </c>
      <c r="G261" s="164" t="s">
        <v>435</v>
      </c>
      <c r="H261" s="165" t="n">
        <v>1</v>
      </c>
      <c r="I261" s="166"/>
      <c r="J261" s="167" t="n">
        <f aca="false">ROUND(I261*H261,2)</f>
        <v>0</v>
      </c>
      <c r="K261" s="163" t="s">
        <v>144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0.01497</v>
      </c>
      <c r="R261" s="170" t="n">
        <f aca="false">Q261*H261</f>
        <v>0.01497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220</v>
      </c>
      <c r="AT261" s="172" t="s">
        <v>132</v>
      </c>
      <c r="AU261" s="172" t="s">
        <v>137</v>
      </c>
      <c r="AY261" s="3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137</v>
      </c>
      <c r="BK261" s="173" t="n">
        <f aca="false">ROUND(I261*H261,2)</f>
        <v>0</v>
      </c>
      <c r="BL261" s="3" t="s">
        <v>220</v>
      </c>
      <c r="BM261" s="172" t="s">
        <v>448</v>
      </c>
    </row>
    <row r="262" s="27" customFormat="true" ht="16.5" hidden="false" customHeight="true" outlineLevel="0" collapsed="false">
      <c r="A262" s="22"/>
      <c r="B262" s="160"/>
      <c r="C262" s="161" t="s">
        <v>449</v>
      </c>
      <c r="D262" s="161" t="s">
        <v>132</v>
      </c>
      <c r="E262" s="162" t="s">
        <v>450</v>
      </c>
      <c r="F262" s="163" t="s">
        <v>451</v>
      </c>
      <c r="G262" s="164" t="s">
        <v>435</v>
      </c>
      <c r="H262" s="165" t="n">
        <v>1</v>
      </c>
      <c r="I262" s="166"/>
      <c r="J262" s="167" t="n">
        <f aca="false">ROUND(I262*H262,2)</f>
        <v>0</v>
      </c>
      <c r="K262" s="163" t="s">
        <v>144</v>
      </c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0.0329</v>
      </c>
      <c r="T262" s="171" t="n">
        <f aca="false">S262*H262</f>
        <v>0.0329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220</v>
      </c>
      <c r="AT262" s="172" t="s">
        <v>132</v>
      </c>
      <c r="AU262" s="172" t="s">
        <v>137</v>
      </c>
      <c r="AY262" s="3" t="s">
        <v>130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137</v>
      </c>
      <c r="BK262" s="173" t="n">
        <f aca="false">ROUND(I262*H262,2)</f>
        <v>0</v>
      </c>
      <c r="BL262" s="3" t="s">
        <v>220</v>
      </c>
      <c r="BM262" s="172" t="s">
        <v>452</v>
      </c>
    </row>
    <row r="263" s="27" customFormat="true" ht="24.15" hidden="false" customHeight="true" outlineLevel="0" collapsed="false">
      <c r="A263" s="22"/>
      <c r="B263" s="160"/>
      <c r="C263" s="161" t="s">
        <v>453</v>
      </c>
      <c r="D263" s="161" t="s">
        <v>132</v>
      </c>
      <c r="E263" s="162" t="s">
        <v>454</v>
      </c>
      <c r="F263" s="163" t="s">
        <v>455</v>
      </c>
      <c r="G263" s="164" t="s">
        <v>435</v>
      </c>
      <c r="H263" s="165" t="n">
        <v>1</v>
      </c>
      <c r="I263" s="166"/>
      <c r="J263" s="167" t="n">
        <f aca="false">ROUND(I263*H263,2)</f>
        <v>0</v>
      </c>
      <c r="K263" s="163" t="s">
        <v>144</v>
      </c>
      <c r="L263" s="23"/>
      <c r="M263" s="168"/>
      <c r="N263" s="169" t="s">
        <v>40</v>
      </c>
      <c r="O263" s="60"/>
      <c r="P263" s="170" t="n">
        <f aca="false">O263*H263</f>
        <v>0</v>
      </c>
      <c r="Q263" s="170" t="n">
        <v>0.02897</v>
      </c>
      <c r="R263" s="170" t="n">
        <f aca="false">Q263*H263</f>
        <v>0.02897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220</v>
      </c>
      <c r="AT263" s="172" t="s">
        <v>132</v>
      </c>
      <c r="AU263" s="172" t="s">
        <v>137</v>
      </c>
      <c r="AY263" s="3" t="s">
        <v>130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137</v>
      </c>
      <c r="BK263" s="173" t="n">
        <f aca="false">ROUND(I263*H263,2)</f>
        <v>0</v>
      </c>
      <c r="BL263" s="3" t="s">
        <v>220</v>
      </c>
      <c r="BM263" s="172" t="s">
        <v>456</v>
      </c>
    </row>
    <row r="264" s="27" customFormat="true" ht="24.15" hidden="false" customHeight="true" outlineLevel="0" collapsed="false">
      <c r="A264" s="22"/>
      <c r="B264" s="160"/>
      <c r="C264" s="161" t="s">
        <v>457</v>
      </c>
      <c r="D264" s="161" t="s">
        <v>132</v>
      </c>
      <c r="E264" s="162" t="s">
        <v>458</v>
      </c>
      <c r="F264" s="163" t="s">
        <v>459</v>
      </c>
      <c r="G264" s="164" t="s">
        <v>289</v>
      </c>
      <c r="H264" s="165" t="n">
        <v>0.157</v>
      </c>
      <c r="I264" s="166"/>
      <c r="J264" s="167" t="n">
        <f aca="false">ROUND(I264*H264,2)</f>
        <v>0</v>
      </c>
      <c r="K264" s="163" t="s">
        <v>144</v>
      </c>
      <c r="L264" s="23"/>
      <c r="M264" s="168"/>
      <c r="N264" s="169" t="s">
        <v>40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220</v>
      </c>
      <c r="AT264" s="172" t="s">
        <v>132</v>
      </c>
      <c r="AU264" s="172" t="s">
        <v>137</v>
      </c>
      <c r="AY264" s="3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137</v>
      </c>
      <c r="BK264" s="173" t="n">
        <f aca="false">ROUND(I264*H264,2)</f>
        <v>0</v>
      </c>
      <c r="BL264" s="3" t="s">
        <v>220</v>
      </c>
      <c r="BM264" s="172" t="s">
        <v>460</v>
      </c>
    </row>
    <row r="265" s="27" customFormat="true" ht="24.15" hidden="false" customHeight="true" outlineLevel="0" collapsed="false">
      <c r="A265" s="22"/>
      <c r="B265" s="160"/>
      <c r="C265" s="161" t="s">
        <v>461</v>
      </c>
      <c r="D265" s="161" t="s">
        <v>132</v>
      </c>
      <c r="E265" s="162" t="s">
        <v>462</v>
      </c>
      <c r="F265" s="163" t="s">
        <v>463</v>
      </c>
      <c r="G265" s="164" t="s">
        <v>435</v>
      </c>
      <c r="H265" s="165" t="n">
        <v>1</v>
      </c>
      <c r="I265" s="166"/>
      <c r="J265" s="167" t="n">
        <f aca="false">ROUND(I265*H265,2)</f>
        <v>0</v>
      </c>
      <c r="K265" s="163"/>
      <c r="L265" s="23"/>
      <c r="M265" s="168"/>
      <c r="N265" s="169" t="s">
        <v>40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0.067</v>
      </c>
      <c r="T265" s="171" t="n">
        <f aca="false">S265*H265</f>
        <v>0.067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220</v>
      </c>
      <c r="AT265" s="172" t="s">
        <v>132</v>
      </c>
      <c r="AU265" s="172" t="s">
        <v>137</v>
      </c>
      <c r="AY265" s="3" t="s">
        <v>130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137</v>
      </c>
      <c r="BK265" s="173" t="n">
        <f aca="false">ROUND(I265*H265,2)</f>
        <v>0</v>
      </c>
      <c r="BL265" s="3" t="s">
        <v>220</v>
      </c>
      <c r="BM265" s="172" t="s">
        <v>464</v>
      </c>
    </row>
    <row r="266" s="27" customFormat="true" ht="16.5" hidden="false" customHeight="true" outlineLevel="0" collapsed="false">
      <c r="A266" s="22"/>
      <c r="B266" s="160"/>
      <c r="C266" s="161" t="s">
        <v>465</v>
      </c>
      <c r="D266" s="161" t="s">
        <v>132</v>
      </c>
      <c r="E266" s="162" t="s">
        <v>466</v>
      </c>
      <c r="F266" s="163" t="s">
        <v>467</v>
      </c>
      <c r="G266" s="164" t="s">
        <v>201</v>
      </c>
      <c r="H266" s="165" t="n">
        <v>1</v>
      </c>
      <c r="I266" s="166"/>
      <c r="J266" s="167" t="n">
        <f aca="false">ROUND(I266*H266,2)</f>
        <v>0</v>
      </c>
      <c r="K266" s="163"/>
      <c r="L266" s="23"/>
      <c r="M266" s="168"/>
      <c r="N266" s="169" t="s">
        <v>40</v>
      </c>
      <c r="O266" s="60"/>
      <c r="P266" s="170" t="n">
        <f aca="false">O266*H266</f>
        <v>0</v>
      </c>
      <c r="Q266" s="170" t="n">
        <v>0.00198</v>
      </c>
      <c r="R266" s="170" t="n">
        <f aca="false">Q266*H266</f>
        <v>0.00198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220</v>
      </c>
      <c r="AT266" s="172" t="s">
        <v>132</v>
      </c>
      <c r="AU266" s="172" t="s">
        <v>137</v>
      </c>
      <c r="AY266" s="3" t="s">
        <v>130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137</v>
      </c>
      <c r="BK266" s="173" t="n">
        <f aca="false">ROUND(I266*H266,2)</f>
        <v>0</v>
      </c>
      <c r="BL266" s="3" t="s">
        <v>220</v>
      </c>
      <c r="BM266" s="172" t="s">
        <v>468</v>
      </c>
    </row>
    <row r="267" s="27" customFormat="true" ht="16.5" hidden="false" customHeight="true" outlineLevel="0" collapsed="false">
      <c r="A267" s="22"/>
      <c r="B267" s="160"/>
      <c r="C267" s="161" t="s">
        <v>469</v>
      </c>
      <c r="D267" s="161" t="s">
        <v>132</v>
      </c>
      <c r="E267" s="162" t="s">
        <v>470</v>
      </c>
      <c r="F267" s="163" t="s">
        <v>471</v>
      </c>
      <c r="G267" s="164" t="s">
        <v>435</v>
      </c>
      <c r="H267" s="165" t="n">
        <v>1</v>
      </c>
      <c r="I267" s="166"/>
      <c r="J267" s="167" t="n">
        <f aca="false">ROUND(I267*H267,2)</f>
        <v>0</v>
      </c>
      <c r="K267" s="163" t="s">
        <v>144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0.00156</v>
      </c>
      <c r="T267" s="171" t="n">
        <f aca="false">S267*H267</f>
        <v>0.00156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220</v>
      </c>
      <c r="AT267" s="172" t="s">
        <v>132</v>
      </c>
      <c r="AU267" s="172" t="s">
        <v>137</v>
      </c>
      <c r="AY267" s="3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137</v>
      </c>
      <c r="BK267" s="173" t="n">
        <f aca="false">ROUND(I267*H267,2)</f>
        <v>0</v>
      </c>
      <c r="BL267" s="3" t="s">
        <v>220</v>
      </c>
      <c r="BM267" s="172" t="s">
        <v>472</v>
      </c>
    </row>
    <row r="268" s="27" customFormat="true" ht="16.5" hidden="false" customHeight="true" outlineLevel="0" collapsed="false">
      <c r="A268" s="22"/>
      <c r="B268" s="160"/>
      <c r="C268" s="161" t="s">
        <v>473</v>
      </c>
      <c r="D268" s="161" t="s">
        <v>132</v>
      </c>
      <c r="E268" s="162" t="s">
        <v>474</v>
      </c>
      <c r="F268" s="163" t="s">
        <v>475</v>
      </c>
      <c r="G268" s="164" t="s">
        <v>435</v>
      </c>
      <c r="H268" s="165" t="n">
        <v>2</v>
      </c>
      <c r="I268" s="166"/>
      <c r="J268" s="167" t="n">
        <f aca="false">ROUND(I268*H268,2)</f>
        <v>0</v>
      </c>
      <c r="K268" s="163" t="s">
        <v>144</v>
      </c>
      <c r="L268" s="23"/>
      <c r="M268" s="168"/>
      <c r="N268" s="169" t="s">
        <v>40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0.00086</v>
      </c>
      <c r="T268" s="171" t="n">
        <f aca="false">S268*H268</f>
        <v>0.00172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220</v>
      </c>
      <c r="AT268" s="172" t="s">
        <v>132</v>
      </c>
      <c r="AU268" s="172" t="s">
        <v>137</v>
      </c>
      <c r="AY268" s="3" t="s">
        <v>130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137</v>
      </c>
      <c r="BK268" s="173" t="n">
        <f aca="false">ROUND(I268*H268,2)</f>
        <v>0</v>
      </c>
      <c r="BL268" s="3" t="s">
        <v>220</v>
      </c>
      <c r="BM268" s="172" t="s">
        <v>476</v>
      </c>
    </row>
    <row r="269" s="27" customFormat="true" ht="16.5" hidden="false" customHeight="true" outlineLevel="0" collapsed="false">
      <c r="A269" s="22"/>
      <c r="B269" s="160"/>
      <c r="C269" s="161" t="s">
        <v>477</v>
      </c>
      <c r="D269" s="161" t="s">
        <v>132</v>
      </c>
      <c r="E269" s="162" t="s">
        <v>478</v>
      </c>
      <c r="F269" s="163" t="s">
        <v>479</v>
      </c>
      <c r="G269" s="164" t="s">
        <v>435</v>
      </c>
      <c r="H269" s="165" t="n">
        <v>1</v>
      </c>
      <c r="I269" s="166"/>
      <c r="J269" s="167" t="n">
        <f aca="false">ROUND(I269*H269,2)</f>
        <v>0</v>
      </c>
      <c r="K269" s="163" t="s">
        <v>144</v>
      </c>
      <c r="L269" s="23"/>
      <c r="M269" s="168"/>
      <c r="N269" s="169" t="s">
        <v>40</v>
      </c>
      <c r="O269" s="60"/>
      <c r="P269" s="170" t="n">
        <f aca="false">O269*H269</f>
        <v>0</v>
      </c>
      <c r="Q269" s="170" t="n">
        <v>0.00184</v>
      </c>
      <c r="R269" s="170" t="n">
        <f aca="false">Q269*H269</f>
        <v>0.00184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220</v>
      </c>
      <c r="AT269" s="172" t="s">
        <v>132</v>
      </c>
      <c r="AU269" s="172" t="s">
        <v>137</v>
      </c>
      <c r="AY269" s="3" t="s">
        <v>130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137</v>
      </c>
      <c r="BK269" s="173" t="n">
        <f aca="false">ROUND(I269*H269,2)</f>
        <v>0</v>
      </c>
      <c r="BL269" s="3" t="s">
        <v>220</v>
      </c>
      <c r="BM269" s="172" t="s">
        <v>480</v>
      </c>
    </row>
    <row r="270" s="27" customFormat="true" ht="24.15" hidden="false" customHeight="true" outlineLevel="0" collapsed="false">
      <c r="A270" s="22"/>
      <c r="B270" s="160"/>
      <c r="C270" s="161" t="s">
        <v>481</v>
      </c>
      <c r="D270" s="161" t="s">
        <v>132</v>
      </c>
      <c r="E270" s="162" t="s">
        <v>482</v>
      </c>
      <c r="F270" s="163" t="s">
        <v>483</v>
      </c>
      <c r="G270" s="164" t="s">
        <v>435</v>
      </c>
      <c r="H270" s="165" t="n">
        <v>1</v>
      </c>
      <c r="I270" s="166"/>
      <c r="J270" s="167" t="n">
        <f aca="false">ROUND(I270*H270,2)</f>
        <v>0</v>
      </c>
      <c r="K270" s="163" t="s">
        <v>144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0.00196</v>
      </c>
      <c r="R270" s="170" t="n">
        <f aca="false">Q270*H270</f>
        <v>0.00196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220</v>
      </c>
      <c r="AT270" s="172" t="s">
        <v>132</v>
      </c>
      <c r="AU270" s="172" t="s">
        <v>137</v>
      </c>
      <c r="AY270" s="3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137</v>
      </c>
      <c r="BK270" s="173" t="n">
        <f aca="false">ROUND(I270*H270,2)</f>
        <v>0</v>
      </c>
      <c r="BL270" s="3" t="s">
        <v>220</v>
      </c>
      <c r="BM270" s="172" t="s">
        <v>484</v>
      </c>
    </row>
    <row r="271" s="27" customFormat="true" ht="24.15" hidden="false" customHeight="true" outlineLevel="0" collapsed="false">
      <c r="A271" s="22"/>
      <c r="B271" s="160"/>
      <c r="C271" s="161" t="s">
        <v>485</v>
      </c>
      <c r="D271" s="161" t="s">
        <v>132</v>
      </c>
      <c r="E271" s="162" t="s">
        <v>486</v>
      </c>
      <c r="F271" s="163" t="s">
        <v>487</v>
      </c>
      <c r="G271" s="164" t="s">
        <v>435</v>
      </c>
      <c r="H271" s="165" t="n">
        <v>1</v>
      </c>
      <c r="I271" s="166"/>
      <c r="J271" s="167" t="n">
        <f aca="false">ROUND(I271*H271,2)</f>
        <v>0</v>
      </c>
      <c r="K271" s="163"/>
      <c r="L271" s="23"/>
      <c r="M271" s="168"/>
      <c r="N271" s="169" t="s">
        <v>40</v>
      </c>
      <c r="O271" s="60"/>
      <c r="P271" s="170" t="n">
        <f aca="false">O271*H271</f>
        <v>0</v>
      </c>
      <c r="Q271" s="170" t="n">
        <v>0.00184</v>
      </c>
      <c r="R271" s="170" t="n">
        <f aca="false">Q271*H271</f>
        <v>0.00184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220</v>
      </c>
      <c r="AT271" s="172" t="s">
        <v>132</v>
      </c>
      <c r="AU271" s="172" t="s">
        <v>137</v>
      </c>
      <c r="AY271" s="3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137</v>
      </c>
      <c r="BK271" s="173" t="n">
        <f aca="false">ROUND(I271*H271,2)</f>
        <v>0</v>
      </c>
      <c r="BL271" s="3" t="s">
        <v>220</v>
      </c>
      <c r="BM271" s="172" t="s">
        <v>488</v>
      </c>
    </row>
    <row r="272" s="27" customFormat="true" ht="24.15" hidden="false" customHeight="true" outlineLevel="0" collapsed="false">
      <c r="A272" s="22"/>
      <c r="B272" s="160"/>
      <c r="C272" s="161" t="s">
        <v>489</v>
      </c>
      <c r="D272" s="161" t="s">
        <v>132</v>
      </c>
      <c r="E272" s="162" t="s">
        <v>490</v>
      </c>
      <c r="F272" s="163" t="s">
        <v>491</v>
      </c>
      <c r="G272" s="164" t="s">
        <v>361</v>
      </c>
      <c r="H272" s="202"/>
      <c r="I272" s="166"/>
      <c r="J272" s="167" t="n">
        <f aca="false">ROUND(I272*H272,2)</f>
        <v>0</v>
      </c>
      <c r="K272" s="163" t="s">
        <v>144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220</v>
      </c>
      <c r="AT272" s="172" t="s">
        <v>132</v>
      </c>
      <c r="AU272" s="172" t="s">
        <v>137</v>
      </c>
      <c r="AY272" s="3" t="s">
        <v>130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137</v>
      </c>
      <c r="BK272" s="173" t="n">
        <f aca="false">ROUND(I272*H272,2)</f>
        <v>0</v>
      </c>
      <c r="BL272" s="3" t="s">
        <v>220</v>
      </c>
      <c r="BM272" s="172" t="s">
        <v>492</v>
      </c>
    </row>
    <row r="273" s="146" customFormat="true" ht="22.8" hidden="false" customHeight="true" outlineLevel="0" collapsed="false">
      <c r="B273" s="147"/>
      <c r="D273" s="148" t="s">
        <v>73</v>
      </c>
      <c r="E273" s="158" t="s">
        <v>493</v>
      </c>
      <c r="F273" s="158" t="s">
        <v>494</v>
      </c>
      <c r="I273" s="150"/>
      <c r="J273" s="159" t="n">
        <f aca="false">BK273</f>
        <v>0</v>
      </c>
      <c r="L273" s="147"/>
      <c r="M273" s="152"/>
      <c r="N273" s="153"/>
      <c r="O273" s="153"/>
      <c r="P273" s="154" t="n">
        <f aca="false">SUM(P274:P277)</f>
        <v>0</v>
      </c>
      <c r="Q273" s="153"/>
      <c r="R273" s="154" t="n">
        <f aca="false">SUM(R274:R277)</f>
        <v>0</v>
      </c>
      <c r="S273" s="153"/>
      <c r="T273" s="155" t="n">
        <f aca="false">SUM(T274:T277)</f>
        <v>0</v>
      </c>
      <c r="AR273" s="148" t="s">
        <v>137</v>
      </c>
      <c r="AT273" s="156" t="s">
        <v>73</v>
      </c>
      <c r="AU273" s="156" t="s">
        <v>79</v>
      </c>
      <c r="AY273" s="148" t="s">
        <v>130</v>
      </c>
      <c r="BK273" s="157" t="n">
        <f aca="false">SUM(BK274:BK277)</f>
        <v>0</v>
      </c>
    </row>
    <row r="274" s="27" customFormat="true" ht="16.5" hidden="false" customHeight="true" outlineLevel="0" collapsed="false">
      <c r="A274" s="22"/>
      <c r="B274" s="160"/>
      <c r="C274" s="161" t="s">
        <v>495</v>
      </c>
      <c r="D274" s="161" t="s">
        <v>132</v>
      </c>
      <c r="E274" s="162" t="s">
        <v>496</v>
      </c>
      <c r="F274" s="163" t="s">
        <v>497</v>
      </c>
      <c r="G274" s="164" t="s">
        <v>435</v>
      </c>
      <c r="H274" s="165" t="n">
        <v>1</v>
      </c>
      <c r="I274" s="166"/>
      <c r="J274" s="167" t="n">
        <f aca="false">ROUND(I274*H274,2)</f>
        <v>0</v>
      </c>
      <c r="K274" s="163"/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220</v>
      </c>
      <c r="AT274" s="172" t="s">
        <v>132</v>
      </c>
      <c r="AU274" s="172" t="s">
        <v>137</v>
      </c>
      <c r="AY274" s="3" t="s">
        <v>130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137</v>
      </c>
      <c r="BK274" s="173" t="n">
        <f aca="false">ROUND(I274*H274,2)</f>
        <v>0</v>
      </c>
      <c r="BL274" s="3" t="s">
        <v>220</v>
      </c>
      <c r="BM274" s="172" t="s">
        <v>498</v>
      </c>
    </row>
    <row r="275" s="27" customFormat="true" ht="24.15" hidden="false" customHeight="true" outlineLevel="0" collapsed="false">
      <c r="A275" s="22"/>
      <c r="B275" s="160"/>
      <c r="C275" s="161" t="s">
        <v>499</v>
      </c>
      <c r="D275" s="161" t="s">
        <v>132</v>
      </c>
      <c r="E275" s="162" t="s">
        <v>500</v>
      </c>
      <c r="F275" s="163" t="s">
        <v>501</v>
      </c>
      <c r="G275" s="164" t="s">
        <v>201</v>
      </c>
      <c r="H275" s="165" t="n">
        <v>1</v>
      </c>
      <c r="I275" s="166"/>
      <c r="J275" s="167" t="n">
        <f aca="false">ROUND(I275*H275,2)</f>
        <v>0</v>
      </c>
      <c r="K275" s="163" t="s">
        <v>144</v>
      </c>
      <c r="L275" s="23"/>
      <c r="M275" s="168"/>
      <c r="N275" s="169" t="s">
        <v>40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220</v>
      </c>
      <c r="AT275" s="172" t="s">
        <v>132</v>
      </c>
      <c r="AU275" s="172" t="s">
        <v>137</v>
      </c>
      <c r="AY275" s="3" t="s">
        <v>130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137</v>
      </c>
      <c r="BK275" s="173" t="n">
        <f aca="false">ROUND(I275*H275,2)</f>
        <v>0</v>
      </c>
      <c r="BL275" s="3" t="s">
        <v>220</v>
      </c>
      <c r="BM275" s="172" t="s">
        <v>502</v>
      </c>
    </row>
    <row r="276" s="27" customFormat="true" ht="21.75" hidden="false" customHeight="true" outlineLevel="0" collapsed="false">
      <c r="A276" s="22"/>
      <c r="B276" s="160"/>
      <c r="C276" s="161" t="s">
        <v>503</v>
      </c>
      <c r="D276" s="161" t="s">
        <v>132</v>
      </c>
      <c r="E276" s="162" t="s">
        <v>504</v>
      </c>
      <c r="F276" s="163" t="s">
        <v>505</v>
      </c>
      <c r="G276" s="164" t="s">
        <v>435</v>
      </c>
      <c r="H276" s="165" t="n">
        <v>1</v>
      </c>
      <c r="I276" s="166"/>
      <c r="J276" s="167" t="n">
        <f aca="false">ROUND(I276*H276,2)</f>
        <v>0</v>
      </c>
      <c r="K276" s="163" t="s">
        <v>144</v>
      </c>
      <c r="L276" s="23"/>
      <c r="M276" s="168"/>
      <c r="N276" s="169" t="s">
        <v>40</v>
      </c>
      <c r="O276" s="60"/>
      <c r="P276" s="170" t="n">
        <f aca="false">O276*H276</f>
        <v>0</v>
      </c>
      <c r="Q276" s="170" t="n">
        <v>0</v>
      </c>
      <c r="R276" s="170" t="n">
        <f aca="false">Q276*H276</f>
        <v>0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220</v>
      </c>
      <c r="AT276" s="172" t="s">
        <v>132</v>
      </c>
      <c r="AU276" s="172" t="s">
        <v>137</v>
      </c>
      <c r="AY276" s="3" t="s">
        <v>130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137</v>
      </c>
      <c r="BK276" s="173" t="n">
        <f aca="false">ROUND(I276*H276,2)</f>
        <v>0</v>
      </c>
      <c r="BL276" s="3" t="s">
        <v>220</v>
      </c>
      <c r="BM276" s="172" t="s">
        <v>506</v>
      </c>
    </row>
    <row r="277" s="27" customFormat="true" ht="24.15" hidden="false" customHeight="true" outlineLevel="0" collapsed="false">
      <c r="A277" s="22"/>
      <c r="B277" s="160"/>
      <c r="C277" s="161" t="s">
        <v>507</v>
      </c>
      <c r="D277" s="161" t="s">
        <v>132</v>
      </c>
      <c r="E277" s="162" t="s">
        <v>508</v>
      </c>
      <c r="F277" s="163" t="s">
        <v>509</v>
      </c>
      <c r="G277" s="164" t="s">
        <v>361</v>
      </c>
      <c r="H277" s="202"/>
      <c r="I277" s="166"/>
      <c r="J277" s="167" t="n">
        <f aca="false">ROUND(I277*H277,2)</f>
        <v>0</v>
      </c>
      <c r="K277" s="163" t="s">
        <v>144</v>
      </c>
      <c r="L277" s="23"/>
      <c r="M277" s="168"/>
      <c r="N277" s="169" t="s">
        <v>40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220</v>
      </c>
      <c r="AT277" s="172" t="s">
        <v>132</v>
      </c>
      <c r="AU277" s="172" t="s">
        <v>137</v>
      </c>
      <c r="AY277" s="3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137</v>
      </c>
      <c r="BK277" s="173" t="n">
        <f aca="false">ROUND(I277*H277,2)</f>
        <v>0</v>
      </c>
      <c r="BL277" s="3" t="s">
        <v>220</v>
      </c>
      <c r="BM277" s="172" t="s">
        <v>510</v>
      </c>
    </row>
    <row r="278" s="146" customFormat="true" ht="22.8" hidden="false" customHeight="true" outlineLevel="0" collapsed="false">
      <c r="B278" s="147"/>
      <c r="D278" s="148" t="s">
        <v>73</v>
      </c>
      <c r="E278" s="158" t="s">
        <v>511</v>
      </c>
      <c r="F278" s="158" t="s">
        <v>512</v>
      </c>
      <c r="I278" s="150"/>
      <c r="J278" s="159" t="n">
        <f aca="false">BK278</f>
        <v>0</v>
      </c>
      <c r="L278" s="147"/>
      <c r="M278" s="152"/>
      <c r="N278" s="153"/>
      <c r="O278" s="153"/>
      <c r="P278" s="154" t="n">
        <f aca="false">SUM(P279:P280)</f>
        <v>0</v>
      </c>
      <c r="Q278" s="153"/>
      <c r="R278" s="154" t="n">
        <f aca="false">SUM(R279:R280)</f>
        <v>0.00105</v>
      </c>
      <c r="S278" s="153"/>
      <c r="T278" s="155" t="n">
        <f aca="false">SUM(T279:T280)</f>
        <v>0</v>
      </c>
      <c r="AR278" s="148" t="s">
        <v>137</v>
      </c>
      <c r="AT278" s="156" t="s">
        <v>73</v>
      </c>
      <c r="AU278" s="156" t="s">
        <v>79</v>
      </c>
      <c r="AY278" s="148" t="s">
        <v>130</v>
      </c>
      <c r="BK278" s="157" t="n">
        <f aca="false">SUM(BK279:BK280)</f>
        <v>0</v>
      </c>
    </row>
    <row r="279" s="27" customFormat="true" ht="16.5" hidden="false" customHeight="true" outlineLevel="0" collapsed="false">
      <c r="A279" s="22"/>
      <c r="B279" s="160"/>
      <c r="C279" s="161" t="s">
        <v>513</v>
      </c>
      <c r="D279" s="161" t="s">
        <v>132</v>
      </c>
      <c r="E279" s="162" t="s">
        <v>514</v>
      </c>
      <c r="F279" s="163" t="s">
        <v>515</v>
      </c>
      <c r="G279" s="164" t="s">
        <v>135</v>
      </c>
      <c r="H279" s="165" t="n">
        <v>1</v>
      </c>
      <c r="I279" s="166"/>
      <c r="J279" s="167" t="n">
        <f aca="false">ROUND(I279*H279,2)</f>
        <v>0</v>
      </c>
      <c r="K279" s="163"/>
      <c r="L279" s="23"/>
      <c r="M279" s="168"/>
      <c r="N279" s="169" t="s">
        <v>40</v>
      </c>
      <c r="O279" s="60"/>
      <c r="P279" s="170" t="n">
        <f aca="false">O279*H279</f>
        <v>0</v>
      </c>
      <c r="Q279" s="170" t="n">
        <v>0.00105</v>
      </c>
      <c r="R279" s="170" t="n">
        <f aca="false">Q279*H279</f>
        <v>0.00105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220</v>
      </c>
      <c r="AT279" s="172" t="s">
        <v>132</v>
      </c>
      <c r="AU279" s="172" t="s">
        <v>137</v>
      </c>
      <c r="AY279" s="3" t="s">
        <v>130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137</v>
      </c>
      <c r="BK279" s="173" t="n">
        <f aca="false">ROUND(I279*H279,2)</f>
        <v>0</v>
      </c>
      <c r="BL279" s="3" t="s">
        <v>220</v>
      </c>
      <c r="BM279" s="172" t="s">
        <v>516</v>
      </c>
    </row>
    <row r="280" s="27" customFormat="true" ht="24.15" hidden="false" customHeight="true" outlineLevel="0" collapsed="false">
      <c r="A280" s="22"/>
      <c r="B280" s="160"/>
      <c r="C280" s="161" t="s">
        <v>517</v>
      </c>
      <c r="D280" s="161" t="s">
        <v>132</v>
      </c>
      <c r="E280" s="162" t="s">
        <v>518</v>
      </c>
      <c r="F280" s="163" t="s">
        <v>519</v>
      </c>
      <c r="G280" s="164" t="s">
        <v>361</v>
      </c>
      <c r="H280" s="202"/>
      <c r="I280" s="166"/>
      <c r="J280" s="167" t="n">
        <f aca="false">ROUND(I280*H280,2)</f>
        <v>0</v>
      </c>
      <c r="K280" s="163" t="s">
        <v>144</v>
      </c>
      <c r="L280" s="23"/>
      <c r="M280" s="168"/>
      <c r="N280" s="169" t="s">
        <v>40</v>
      </c>
      <c r="O280" s="60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220</v>
      </c>
      <c r="AT280" s="172" t="s">
        <v>132</v>
      </c>
      <c r="AU280" s="172" t="s">
        <v>137</v>
      </c>
      <c r="AY280" s="3" t="s">
        <v>130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137</v>
      </c>
      <c r="BK280" s="173" t="n">
        <f aca="false">ROUND(I280*H280,2)</f>
        <v>0</v>
      </c>
      <c r="BL280" s="3" t="s">
        <v>220</v>
      </c>
      <c r="BM280" s="172" t="s">
        <v>520</v>
      </c>
    </row>
    <row r="281" s="146" customFormat="true" ht="22.8" hidden="false" customHeight="true" outlineLevel="0" collapsed="false">
      <c r="B281" s="147"/>
      <c r="D281" s="148" t="s">
        <v>73</v>
      </c>
      <c r="E281" s="158" t="s">
        <v>521</v>
      </c>
      <c r="F281" s="158" t="s">
        <v>522</v>
      </c>
      <c r="I281" s="150"/>
      <c r="J281" s="159" t="n">
        <f aca="false">BK281</f>
        <v>0</v>
      </c>
      <c r="L281" s="147"/>
      <c r="M281" s="152"/>
      <c r="N281" s="153"/>
      <c r="O281" s="153"/>
      <c r="P281" s="154" t="n">
        <f aca="false">SUM(P282:P287)</f>
        <v>0</v>
      </c>
      <c r="Q281" s="153"/>
      <c r="R281" s="154" t="n">
        <f aca="false">SUM(R282:R287)</f>
        <v>0.00077</v>
      </c>
      <c r="S281" s="153"/>
      <c r="T281" s="155" t="n">
        <f aca="false">SUM(T282:T287)</f>
        <v>0.00326</v>
      </c>
      <c r="AR281" s="148" t="s">
        <v>137</v>
      </c>
      <c r="AT281" s="156" t="s">
        <v>73</v>
      </c>
      <c r="AU281" s="156" t="s">
        <v>79</v>
      </c>
      <c r="AY281" s="148" t="s">
        <v>130</v>
      </c>
      <c r="BK281" s="157" t="n">
        <f aca="false">SUM(BK282:BK287)</f>
        <v>0</v>
      </c>
    </row>
    <row r="282" s="27" customFormat="true" ht="24.15" hidden="false" customHeight="true" outlineLevel="0" collapsed="false">
      <c r="A282" s="22"/>
      <c r="B282" s="160"/>
      <c r="C282" s="161" t="s">
        <v>523</v>
      </c>
      <c r="D282" s="161" t="s">
        <v>132</v>
      </c>
      <c r="E282" s="162" t="s">
        <v>524</v>
      </c>
      <c r="F282" s="163" t="s">
        <v>525</v>
      </c>
      <c r="G282" s="164" t="s">
        <v>201</v>
      </c>
      <c r="H282" s="165" t="n">
        <v>1</v>
      </c>
      <c r="I282" s="166"/>
      <c r="J282" s="167" t="n">
        <f aca="false">ROUND(I282*H282,2)</f>
        <v>0</v>
      </c>
      <c r="K282" s="163" t="s">
        <v>144</v>
      </c>
      <c r="L282" s="23"/>
      <c r="M282" s="168"/>
      <c r="N282" s="169" t="s">
        <v>40</v>
      </c>
      <c r="O282" s="60"/>
      <c r="P282" s="170" t="n">
        <f aca="false">O282*H282</f>
        <v>0</v>
      </c>
      <c r="Q282" s="170" t="n">
        <v>4E-005</v>
      </c>
      <c r="R282" s="170" t="n">
        <f aca="false">Q282*H282</f>
        <v>4E-005</v>
      </c>
      <c r="S282" s="170" t="n">
        <v>0.00045</v>
      </c>
      <c r="T282" s="171" t="n">
        <f aca="false">S282*H282</f>
        <v>0.00045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220</v>
      </c>
      <c r="AT282" s="172" t="s">
        <v>132</v>
      </c>
      <c r="AU282" s="172" t="s">
        <v>137</v>
      </c>
      <c r="AY282" s="3" t="s">
        <v>130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137</v>
      </c>
      <c r="BK282" s="173" t="n">
        <f aca="false">ROUND(I282*H282,2)</f>
        <v>0</v>
      </c>
      <c r="BL282" s="3" t="s">
        <v>220</v>
      </c>
      <c r="BM282" s="172" t="s">
        <v>526</v>
      </c>
    </row>
    <row r="283" s="27" customFormat="true" ht="24.15" hidden="false" customHeight="true" outlineLevel="0" collapsed="false">
      <c r="A283" s="22"/>
      <c r="B283" s="160"/>
      <c r="C283" s="161" t="s">
        <v>527</v>
      </c>
      <c r="D283" s="161" t="s">
        <v>132</v>
      </c>
      <c r="E283" s="162" t="s">
        <v>528</v>
      </c>
      <c r="F283" s="163" t="s">
        <v>529</v>
      </c>
      <c r="G283" s="164" t="s">
        <v>201</v>
      </c>
      <c r="H283" s="165" t="n">
        <v>2</v>
      </c>
      <c r="I283" s="166"/>
      <c r="J283" s="167" t="n">
        <f aca="false">ROUND(I283*H283,2)</f>
        <v>0</v>
      </c>
      <c r="K283" s="163" t="s">
        <v>144</v>
      </c>
      <c r="L283" s="23"/>
      <c r="M283" s="168"/>
      <c r="N283" s="169" t="s">
        <v>40</v>
      </c>
      <c r="O283" s="60"/>
      <c r="P283" s="170" t="n">
        <f aca="false">O283*H283</f>
        <v>0</v>
      </c>
      <c r="Q283" s="170" t="n">
        <v>9E-005</v>
      </c>
      <c r="R283" s="170" t="n">
        <f aca="false">Q283*H283</f>
        <v>0.00018</v>
      </c>
      <c r="S283" s="170" t="n">
        <v>0.00045</v>
      </c>
      <c r="T283" s="171" t="n">
        <f aca="false">S283*H283</f>
        <v>0.0009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220</v>
      </c>
      <c r="AT283" s="172" t="s">
        <v>132</v>
      </c>
      <c r="AU283" s="172" t="s">
        <v>137</v>
      </c>
      <c r="AY283" s="3" t="s">
        <v>130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137</v>
      </c>
      <c r="BK283" s="173" t="n">
        <f aca="false">ROUND(I283*H283,2)</f>
        <v>0</v>
      </c>
      <c r="BL283" s="3" t="s">
        <v>220</v>
      </c>
      <c r="BM283" s="172" t="s">
        <v>530</v>
      </c>
    </row>
    <row r="284" s="27" customFormat="true" ht="24.15" hidden="false" customHeight="true" outlineLevel="0" collapsed="false">
      <c r="A284" s="22"/>
      <c r="B284" s="160"/>
      <c r="C284" s="161" t="s">
        <v>531</v>
      </c>
      <c r="D284" s="161" t="s">
        <v>132</v>
      </c>
      <c r="E284" s="162" t="s">
        <v>532</v>
      </c>
      <c r="F284" s="163" t="s">
        <v>533</v>
      </c>
      <c r="G284" s="164" t="s">
        <v>201</v>
      </c>
      <c r="H284" s="165" t="n">
        <v>1</v>
      </c>
      <c r="I284" s="166"/>
      <c r="J284" s="167" t="n">
        <f aca="false">ROUND(I284*H284,2)</f>
        <v>0</v>
      </c>
      <c r="K284" s="163" t="s">
        <v>144</v>
      </c>
      <c r="L284" s="23"/>
      <c r="M284" s="168"/>
      <c r="N284" s="169" t="s">
        <v>40</v>
      </c>
      <c r="O284" s="60"/>
      <c r="P284" s="170" t="n">
        <f aca="false">O284*H284</f>
        <v>0</v>
      </c>
      <c r="Q284" s="170" t="n">
        <v>0.00028</v>
      </c>
      <c r="R284" s="170" t="n">
        <f aca="false">Q284*H284</f>
        <v>0.00028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220</v>
      </c>
      <c r="AT284" s="172" t="s">
        <v>132</v>
      </c>
      <c r="AU284" s="172" t="s">
        <v>137</v>
      </c>
      <c r="AY284" s="3" t="s">
        <v>130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137</v>
      </c>
      <c r="BK284" s="173" t="n">
        <f aca="false">ROUND(I284*H284,2)</f>
        <v>0</v>
      </c>
      <c r="BL284" s="3" t="s">
        <v>220</v>
      </c>
      <c r="BM284" s="172" t="s">
        <v>534</v>
      </c>
    </row>
    <row r="285" s="27" customFormat="true" ht="21.75" hidden="false" customHeight="true" outlineLevel="0" collapsed="false">
      <c r="A285" s="22"/>
      <c r="B285" s="160"/>
      <c r="C285" s="161" t="s">
        <v>535</v>
      </c>
      <c r="D285" s="161" t="s">
        <v>132</v>
      </c>
      <c r="E285" s="162" t="s">
        <v>536</v>
      </c>
      <c r="F285" s="163" t="s">
        <v>537</v>
      </c>
      <c r="G285" s="164" t="s">
        <v>201</v>
      </c>
      <c r="H285" s="165" t="n">
        <v>1</v>
      </c>
      <c r="I285" s="166"/>
      <c r="J285" s="167" t="n">
        <f aca="false">ROUND(I285*H285,2)</f>
        <v>0</v>
      </c>
      <c r="K285" s="163" t="s">
        <v>144</v>
      </c>
      <c r="L285" s="23"/>
      <c r="M285" s="168"/>
      <c r="N285" s="169" t="s">
        <v>40</v>
      </c>
      <c r="O285" s="60"/>
      <c r="P285" s="170" t="n">
        <f aca="false">O285*H285</f>
        <v>0</v>
      </c>
      <c r="Q285" s="170" t="n">
        <v>0.00027</v>
      </c>
      <c r="R285" s="170" t="n">
        <f aca="false">Q285*H285</f>
        <v>0.00027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220</v>
      </c>
      <c r="AT285" s="172" t="s">
        <v>132</v>
      </c>
      <c r="AU285" s="172" t="s">
        <v>137</v>
      </c>
      <c r="AY285" s="3" t="s">
        <v>130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137</v>
      </c>
      <c r="BK285" s="173" t="n">
        <f aca="false">ROUND(I285*H285,2)</f>
        <v>0</v>
      </c>
      <c r="BL285" s="3" t="s">
        <v>220</v>
      </c>
      <c r="BM285" s="172" t="s">
        <v>538</v>
      </c>
    </row>
    <row r="286" s="27" customFormat="true" ht="16.5" hidden="false" customHeight="true" outlineLevel="0" collapsed="false">
      <c r="A286" s="22"/>
      <c r="B286" s="160"/>
      <c r="C286" s="161" t="s">
        <v>539</v>
      </c>
      <c r="D286" s="161" t="s">
        <v>132</v>
      </c>
      <c r="E286" s="162" t="s">
        <v>540</v>
      </c>
      <c r="F286" s="163" t="s">
        <v>541</v>
      </c>
      <c r="G286" s="164" t="s">
        <v>201</v>
      </c>
      <c r="H286" s="165" t="n">
        <v>1</v>
      </c>
      <c r="I286" s="166"/>
      <c r="J286" s="167" t="n">
        <f aca="false">ROUND(I286*H286,2)</f>
        <v>0</v>
      </c>
      <c r="K286" s="163" t="s">
        <v>144</v>
      </c>
      <c r="L286" s="23"/>
      <c r="M286" s="168"/>
      <c r="N286" s="169" t="s">
        <v>40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0.00191</v>
      </c>
      <c r="T286" s="171" t="n">
        <f aca="false">S286*H286</f>
        <v>0.00191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220</v>
      </c>
      <c r="AT286" s="172" t="s">
        <v>132</v>
      </c>
      <c r="AU286" s="172" t="s">
        <v>137</v>
      </c>
      <c r="AY286" s="3" t="s">
        <v>130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137</v>
      </c>
      <c r="BK286" s="173" t="n">
        <f aca="false">ROUND(I286*H286,2)</f>
        <v>0</v>
      </c>
      <c r="BL286" s="3" t="s">
        <v>220</v>
      </c>
      <c r="BM286" s="172" t="s">
        <v>542</v>
      </c>
    </row>
    <row r="287" s="27" customFormat="true" ht="24.15" hidden="false" customHeight="true" outlineLevel="0" collapsed="false">
      <c r="A287" s="22"/>
      <c r="B287" s="160"/>
      <c r="C287" s="161" t="s">
        <v>543</v>
      </c>
      <c r="D287" s="161" t="s">
        <v>132</v>
      </c>
      <c r="E287" s="162" t="s">
        <v>544</v>
      </c>
      <c r="F287" s="163" t="s">
        <v>545</v>
      </c>
      <c r="G287" s="164" t="s">
        <v>361</v>
      </c>
      <c r="H287" s="202"/>
      <c r="I287" s="166"/>
      <c r="J287" s="167" t="n">
        <f aca="false">ROUND(I287*H287,2)</f>
        <v>0</v>
      </c>
      <c r="K287" s="163" t="s">
        <v>144</v>
      </c>
      <c r="L287" s="23"/>
      <c r="M287" s="168"/>
      <c r="N287" s="169" t="s">
        <v>40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220</v>
      </c>
      <c r="AT287" s="172" t="s">
        <v>132</v>
      </c>
      <c r="AU287" s="172" t="s">
        <v>137</v>
      </c>
      <c r="AY287" s="3" t="s">
        <v>130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137</v>
      </c>
      <c r="BK287" s="173" t="n">
        <f aca="false">ROUND(I287*H287,2)</f>
        <v>0</v>
      </c>
      <c r="BL287" s="3" t="s">
        <v>220</v>
      </c>
      <c r="BM287" s="172" t="s">
        <v>546</v>
      </c>
    </row>
    <row r="288" s="146" customFormat="true" ht="22.8" hidden="false" customHeight="true" outlineLevel="0" collapsed="false">
      <c r="B288" s="147"/>
      <c r="D288" s="148" t="s">
        <v>73</v>
      </c>
      <c r="E288" s="158" t="s">
        <v>547</v>
      </c>
      <c r="F288" s="158" t="s">
        <v>548</v>
      </c>
      <c r="I288" s="150"/>
      <c r="J288" s="159" t="n">
        <f aca="false">BK288</f>
        <v>0</v>
      </c>
      <c r="L288" s="147"/>
      <c r="M288" s="152"/>
      <c r="N288" s="153"/>
      <c r="O288" s="153"/>
      <c r="P288" s="154" t="n">
        <f aca="false">SUM(P289:P294)</f>
        <v>0</v>
      </c>
      <c r="Q288" s="153"/>
      <c r="R288" s="154" t="n">
        <f aca="false">SUM(R289:R294)</f>
        <v>0.01408</v>
      </c>
      <c r="S288" s="153"/>
      <c r="T288" s="155" t="n">
        <f aca="false">SUM(T289:T294)</f>
        <v>0.02493</v>
      </c>
      <c r="AR288" s="148" t="s">
        <v>137</v>
      </c>
      <c r="AT288" s="156" t="s">
        <v>73</v>
      </c>
      <c r="AU288" s="156" t="s">
        <v>79</v>
      </c>
      <c r="AY288" s="148" t="s">
        <v>130</v>
      </c>
      <c r="BK288" s="157" t="n">
        <f aca="false">SUM(BK289:BK294)</f>
        <v>0</v>
      </c>
    </row>
    <row r="289" s="27" customFormat="true" ht="24.15" hidden="false" customHeight="true" outlineLevel="0" collapsed="false">
      <c r="A289" s="22"/>
      <c r="B289" s="160"/>
      <c r="C289" s="161" t="s">
        <v>549</v>
      </c>
      <c r="D289" s="161" t="s">
        <v>132</v>
      </c>
      <c r="E289" s="162" t="s">
        <v>550</v>
      </c>
      <c r="F289" s="163" t="s">
        <v>551</v>
      </c>
      <c r="G289" s="164" t="s">
        <v>201</v>
      </c>
      <c r="H289" s="165" t="n">
        <v>1</v>
      </c>
      <c r="I289" s="166"/>
      <c r="J289" s="167" t="n">
        <f aca="false">ROUND(I289*H289,2)</f>
        <v>0</v>
      </c>
      <c r="K289" s="163" t="s">
        <v>144</v>
      </c>
      <c r="L289" s="23"/>
      <c r="M289" s="168"/>
      <c r="N289" s="169" t="s">
        <v>40</v>
      </c>
      <c r="O289" s="60"/>
      <c r="P289" s="170" t="n">
        <f aca="false">O289*H289</f>
        <v>0</v>
      </c>
      <c r="Q289" s="170" t="n">
        <v>8E-005</v>
      </c>
      <c r="R289" s="170" t="n">
        <f aca="false">Q289*H289</f>
        <v>8E-005</v>
      </c>
      <c r="S289" s="170" t="n">
        <v>0.02493</v>
      </c>
      <c r="T289" s="171" t="n">
        <f aca="false">S289*H289</f>
        <v>0.02493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220</v>
      </c>
      <c r="AT289" s="172" t="s">
        <v>132</v>
      </c>
      <c r="AU289" s="172" t="s">
        <v>137</v>
      </c>
      <c r="AY289" s="3" t="s">
        <v>130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137</v>
      </c>
      <c r="BK289" s="173" t="n">
        <f aca="false">ROUND(I289*H289,2)</f>
        <v>0</v>
      </c>
      <c r="BL289" s="3" t="s">
        <v>220</v>
      </c>
      <c r="BM289" s="172" t="s">
        <v>552</v>
      </c>
    </row>
    <row r="290" s="27" customFormat="true" ht="24.15" hidden="false" customHeight="true" outlineLevel="0" collapsed="false">
      <c r="A290" s="22"/>
      <c r="B290" s="160"/>
      <c r="C290" s="161" t="s">
        <v>553</v>
      </c>
      <c r="D290" s="161" t="s">
        <v>132</v>
      </c>
      <c r="E290" s="162" t="s">
        <v>554</v>
      </c>
      <c r="F290" s="163" t="s">
        <v>555</v>
      </c>
      <c r="G290" s="164" t="s">
        <v>201</v>
      </c>
      <c r="H290" s="165" t="n">
        <v>1</v>
      </c>
      <c r="I290" s="166"/>
      <c r="J290" s="167" t="n">
        <f aca="false">ROUND(I290*H290,2)</f>
        <v>0</v>
      </c>
      <c r="K290" s="163" t="s">
        <v>144</v>
      </c>
      <c r="L290" s="23"/>
      <c r="M290" s="168"/>
      <c r="N290" s="169" t="s">
        <v>40</v>
      </c>
      <c r="O290" s="60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220</v>
      </c>
      <c r="AT290" s="172" t="s">
        <v>132</v>
      </c>
      <c r="AU290" s="172" t="s">
        <v>137</v>
      </c>
      <c r="AY290" s="3" t="s">
        <v>130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137</v>
      </c>
      <c r="BK290" s="173" t="n">
        <f aca="false">ROUND(I290*H290,2)</f>
        <v>0</v>
      </c>
      <c r="BL290" s="3" t="s">
        <v>220</v>
      </c>
      <c r="BM290" s="172" t="s">
        <v>556</v>
      </c>
    </row>
    <row r="291" s="27" customFormat="true" ht="21.75" hidden="false" customHeight="true" outlineLevel="0" collapsed="false">
      <c r="A291" s="22"/>
      <c r="B291" s="160"/>
      <c r="C291" s="203" t="s">
        <v>557</v>
      </c>
      <c r="D291" s="203" t="s">
        <v>558</v>
      </c>
      <c r="E291" s="204" t="s">
        <v>559</v>
      </c>
      <c r="F291" s="205" t="s">
        <v>560</v>
      </c>
      <c r="G291" s="206" t="s">
        <v>201</v>
      </c>
      <c r="H291" s="207" t="n">
        <v>1</v>
      </c>
      <c r="I291" s="208"/>
      <c r="J291" s="209" t="n">
        <f aca="false">ROUND(I291*H291,2)</f>
        <v>0</v>
      </c>
      <c r="K291" s="205"/>
      <c r="L291" s="210"/>
      <c r="M291" s="211"/>
      <c r="N291" s="212" t="s">
        <v>40</v>
      </c>
      <c r="O291" s="60"/>
      <c r="P291" s="170" t="n">
        <f aca="false">O291*H291</f>
        <v>0</v>
      </c>
      <c r="Q291" s="170" t="n">
        <v>0.0136</v>
      </c>
      <c r="R291" s="170" t="n">
        <f aca="false">Q291*H291</f>
        <v>0.0136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291</v>
      </c>
      <c r="AT291" s="172" t="s">
        <v>558</v>
      </c>
      <c r="AU291" s="172" t="s">
        <v>137</v>
      </c>
      <c r="AY291" s="3" t="s">
        <v>130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137</v>
      </c>
      <c r="BK291" s="173" t="n">
        <f aca="false">ROUND(I291*H291,2)</f>
        <v>0</v>
      </c>
      <c r="BL291" s="3" t="s">
        <v>220</v>
      </c>
      <c r="BM291" s="172" t="s">
        <v>561</v>
      </c>
    </row>
    <row r="292" s="27" customFormat="true" ht="16.5" hidden="false" customHeight="true" outlineLevel="0" collapsed="false">
      <c r="A292" s="22"/>
      <c r="B292" s="160"/>
      <c r="C292" s="161" t="s">
        <v>562</v>
      </c>
      <c r="D292" s="161" t="s">
        <v>132</v>
      </c>
      <c r="E292" s="162" t="s">
        <v>563</v>
      </c>
      <c r="F292" s="163" t="s">
        <v>564</v>
      </c>
      <c r="G292" s="164" t="s">
        <v>201</v>
      </c>
      <c r="H292" s="165" t="n">
        <v>1</v>
      </c>
      <c r="I292" s="166"/>
      <c r="J292" s="167" t="n">
        <f aca="false">ROUND(I292*H292,2)</f>
        <v>0</v>
      </c>
      <c r="K292" s="163"/>
      <c r="L292" s="23"/>
      <c r="M292" s="168"/>
      <c r="N292" s="169" t="s">
        <v>40</v>
      </c>
      <c r="O292" s="60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220</v>
      </c>
      <c r="AT292" s="172" t="s">
        <v>132</v>
      </c>
      <c r="AU292" s="172" t="s">
        <v>137</v>
      </c>
      <c r="AY292" s="3" t="s">
        <v>130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137</v>
      </c>
      <c r="BK292" s="173" t="n">
        <f aca="false">ROUND(I292*H292,2)</f>
        <v>0</v>
      </c>
      <c r="BL292" s="3" t="s">
        <v>220</v>
      </c>
      <c r="BM292" s="172" t="s">
        <v>565</v>
      </c>
    </row>
    <row r="293" s="27" customFormat="true" ht="16.5" hidden="false" customHeight="true" outlineLevel="0" collapsed="false">
      <c r="A293" s="22"/>
      <c r="B293" s="160"/>
      <c r="C293" s="203" t="s">
        <v>566</v>
      </c>
      <c r="D293" s="203" t="s">
        <v>558</v>
      </c>
      <c r="E293" s="204" t="s">
        <v>567</v>
      </c>
      <c r="F293" s="205" t="s">
        <v>568</v>
      </c>
      <c r="G293" s="206" t="s">
        <v>201</v>
      </c>
      <c r="H293" s="207" t="n">
        <v>1</v>
      </c>
      <c r="I293" s="208"/>
      <c r="J293" s="209" t="n">
        <f aca="false">ROUND(I293*H293,2)</f>
        <v>0</v>
      </c>
      <c r="K293" s="205"/>
      <c r="L293" s="210"/>
      <c r="M293" s="211"/>
      <c r="N293" s="212" t="s">
        <v>40</v>
      </c>
      <c r="O293" s="60"/>
      <c r="P293" s="170" t="n">
        <f aca="false">O293*H293</f>
        <v>0</v>
      </c>
      <c r="Q293" s="170" t="n">
        <v>0.0004</v>
      </c>
      <c r="R293" s="170" t="n">
        <f aca="false">Q293*H293</f>
        <v>0.0004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291</v>
      </c>
      <c r="AT293" s="172" t="s">
        <v>558</v>
      </c>
      <c r="AU293" s="172" t="s">
        <v>137</v>
      </c>
      <c r="AY293" s="3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137</v>
      </c>
      <c r="BK293" s="173" t="n">
        <f aca="false">ROUND(I293*H293,2)</f>
        <v>0</v>
      </c>
      <c r="BL293" s="3" t="s">
        <v>220</v>
      </c>
      <c r="BM293" s="172" t="s">
        <v>569</v>
      </c>
    </row>
    <row r="294" s="27" customFormat="true" ht="24.15" hidden="false" customHeight="true" outlineLevel="0" collapsed="false">
      <c r="A294" s="22"/>
      <c r="B294" s="160"/>
      <c r="C294" s="161" t="s">
        <v>570</v>
      </c>
      <c r="D294" s="161" t="s">
        <v>132</v>
      </c>
      <c r="E294" s="162" t="s">
        <v>571</v>
      </c>
      <c r="F294" s="163" t="s">
        <v>572</v>
      </c>
      <c r="G294" s="164" t="s">
        <v>361</v>
      </c>
      <c r="H294" s="202"/>
      <c r="I294" s="166"/>
      <c r="J294" s="167" t="n">
        <f aca="false">ROUND(I294*H294,2)</f>
        <v>0</v>
      </c>
      <c r="K294" s="163" t="s">
        <v>144</v>
      </c>
      <c r="L294" s="23"/>
      <c r="M294" s="168"/>
      <c r="N294" s="169" t="s">
        <v>40</v>
      </c>
      <c r="O294" s="60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220</v>
      </c>
      <c r="AT294" s="172" t="s">
        <v>132</v>
      </c>
      <c r="AU294" s="172" t="s">
        <v>137</v>
      </c>
      <c r="AY294" s="3" t="s">
        <v>130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137</v>
      </c>
      <c r="BK294" s="173" t="n">
        <f aca="false">ROUND(I294*H294,2)</f>
        <v>0</v>
      </c>
      <c r="BL294" s="3" t="s">
        <v>220</v>
      </c>
      <c r="BM294" s="172" t="s">
        <v>573</v>
      </c>
    </row>
    <row r="295" s="146" customFormat="true" ht="22.8" hidden="false" customHeight="true" outlineLevel="0" collapsed="false">
      <c r="B295" s="147"/>
      <c r="D295" s="148" t="s">
        <v>73</v>
      </c>
      <c r="E295" s="158" t="s">
        <v>574</v>
      </c>
      <c r="F295" s="158" t="s">
        <v>575</v>
      </c>
      <c r="I295" s="150"/>
      <c r="J295" s="159" t="n">
        <f aca="false">BK295</f>
        <v>0</v>
      </c>
      <c r="L295" s="147"/>
      <c r="M295" s="152"/>
      <c r="N295" s="153"/>
      <c r="O295" s="153"/>
      <c r="P295" s="154" t="n">
        <f aca="false">SUM(P296:P341)</f>
        <v>0</v>
      </c>
      <c r="Q295" s="153"/>
      <c r="R295" s="154" t="n">
        <f aca="false">SUM(R296:R341)</f>
        <v>0.058485</v>
      </c>
      <c r="S295" s="153"/>
      <c r="T295" s="155" t="n">
        <f aca="false">SUM(T296:T341)</f>
        <v>0.090244</v>
      </c>
      <c r="AR295" s="148" t="s">
        <v>137</v>
      </c>
      <c r="AT295" s="156" t="s">
        <v>73</v>
      </c>
      <c r="AU295" s="156" t="s">
        <v>79</v>
      </c>
      <c r="AY295" s="148" t="s">
        <v>130</v>
      </c>
      <c r="BK295" s="157" t="n">
        <f aca="false">SUM(BK296:BK341)</f>
        <v>0</v>
      </c>
    </row>
    <row r="296" s="27" customFormat="true" ht="24.15" hidden="false" customHeight="true" outlineLevel="0" collapsed="false">
      <c r="A296" s="22"/>
      <c r="B296" s="160"/>
      <c r="C296" s="161" t="s">
        <v>576</v>
      </c>
      <c r="D296" s="161" t="s">
        <v>132</v>
      </c>
      <c r="E296" s="162" t="s">
        <v>577</v>
      </c>
      <c r="F296" s="163" t="s">
        <v>578</v>
      </c>
      <c r="G296" s="164" t="s">
        <v>244</v>
      </c>
      <c r="H296" s="165" t="n">
        <v>10</v>
      </c>
      <c r="I296" s="166"/>
      <c r="J296" s="167" t="n">
        <f aca="false">ROUND(I296*H296,2)</f>
        <v>0</v>
      </c>
      <c r="K296" s="163" t="s">
        <v>144</v>
      </c>
      <c r="L296" s="23"/>
      <c r="M296" s="168"/>
      <c r="N296" s="169" t="s">
        <v>40</v>
      </c>
      <c r="O296" s="60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220</v>
      </c>
      <c r="AT296" s="172" t="s">
        <v>132</v>
      </c>
      <c r="AU296" s="172" t="s">
        <v>137</v>
      </c>
      <c r="AY296" s="3" t="s">
        <v>130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137</v>
      </c>
      <c r="BK296" s="173" t="n">
        <f aca="false">ROUND(I296*H296,2)</f>
        <v>0</v>
      </c>
      <c r="BL296" s="3" t="s">
        <v>220</v>
      </c>
      <c r="BM296" s="172" t="s">
        <v>579</v>
      </c>
    </row>
    <row r="297" s="27" customFormat="true" ht="24.15" hidden="false" customHeight="true" outlineLevel="0" collapsed="false">
      <c r="A297" s="22"/>
      <c r="B297" s="160"/>
      <c r="C297" s="203" t="s">
        <v>580</v>
      </c>
      <c r="D297" s="203" t="s">
        <v>558</v>
      </c>
      <c r="E297" s="204" t="s">
        <v>581</v>
      </c>
      <c r="F297" s="205" t="s">
        <v>582</v>
      </c>
      <c r="G297" s="206" t="s">
        <v>244</v>
      </c>
      <c r="H297" s="207" t="n">
        <v>10.5</v>
      </c>
      <c r="I297" s="208"/>
      <c r="J297" s="209" t="n">
        <f aca="false">ROUND(I297*H297,2)</f>
        <v>0</v>
      </c>
      <c r="K297" s="205" t="s">
        <v>144</v>
      </c>
      <c r="L297" s="210"/>
      <c r="M297" s="211"/>
      <c r="N297" s="212" t="s">
        <v>40</v>
      </c>
      <c r="O297" s="60"/>
      <c r="P297" s="170" t="n">
        <f aca="false">O297*H297</f>
        <v>0</v>
      </c>
      <c r="Q297" s="170" t="n">
        <v>0.00019</v>
      </c>
      <c r="R297" s="170" t="n">
        <f aca="false">Q297*H297</f>
        <v>0.001995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291</v>
      </c>
      <c r="AT297" s="172" t="s">
        <v>558</v>
      </c>
      <c r="AU297" s="172" t="s">
        <v>137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137</v>
      </c>
      <c r="BK297" s="173" t="n">
        <f aca="false">ROUND(I297*H297,2)</f>
        <v>0</v>
      </c>
      <c r="BL297" s="3" t="s">
        <v>220</v>
      </c>
      <c r="BM297" s="172" t="s">
        <v>583</v>
      </c>
    </row>
    <row r="298" s="174" customFormat="true" ht="12.8" hidden="false" customHeight="false" outlineLevel="0" collapsed="false">
      <c r="B298" s="175"/>
      <c r="D298" s="176" t="s">
        <v>146</v>
      </c>
      <c r="F298" s="178" t="s">
        <v>584</v>
      </c>
      <c r="H298" s="179" t="n">
        <v>10.5</v>
      </c>
      <c r="I298" s="180"/>
      <c r="L298" s="175"/>
      <c r="M298" s="181"/>
      <c r="N298" s="182"/>
      <c r="O298" s="182"/>
      <c r="P298" s="182"/>
      <c r="Q298" s="182"/>
      <c r="R298" s="182"/>
      <c r="S298" s="182"/>
      <c r="T298" s="183"/>
      <c r="AT298" s="177" t="s">
        <v>146</v>
      </c>
      <c r="AU298" s="177" t="s">
        <v>137</v>
      </c>
      <c r="AV298" s="174" t="s">
        <v>137</v>
      </c>
      <c r="AW298" s="174" t="s">
        <v>2</v>
      </c>
      <c r="AX298" s="174" t="s">
        <v>79</v>
      </c>
      <c r="AY298" s="177" t="s">
        <v>130</v>
      </c>
    </row>
    <row r="299" s="27" customFormat="true" ht="24.15" hidden="false" customHeight="true" outlineLevel="0" collapsed="false">
      <c r="A299" s="22"/>
      <c r="B299" s="160"/>
      <c r="C299" s="161" t="s">
        <v>585</v>
      </c>
      <c r="D299" s="161" t="s">
        <v>132</v>
      </c>
      <c r="E299" s="162" t="s">
        <v>586</v>
      </c>
      <c r="F299" s="163" t="s">
        <v>587</v>
      </c>
      <c r="G299" s="164" t="s">
        <v>244</v>
      </c>
      <c r="H299" s="165" t="n">
        <v>10</v>
      </c>
      <c r="I299" s="166"/>
      <c r="J299" s="167" t="n">
        <f aca="false">ROUND(I299*H299,2)</f>
        <v>0</v>
      </c>
      <c r="K299" s="163" t="s">
        <v>144</v>
      </c>
      <c r="L299" s="23"/>
      <c r="M299" s="168"/>
      <c r="N299" s="169" t="s">
        <v>40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0.00017</v>
      </c>
      <c r="T299" s="171" t="n">
        <f aca="false">S299*H299</f>
        <v>0.0017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220</v>
      </c>
      <c r="AT299" s="172" t="s">
        <v>132</v>
      </c>
      <c r="AU299" s="172" t="s">
        <v>137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137</v>
      </c>
      <c r="BK299" s="173" t="n">
        <f aca="false">ROUND(I299*H299,2)</f>
        <v>0</v>
      </c>
      <c r="BL299" s="3" t="s">
        <v>220</v>
      </c>
      <c r="BM299" s="172" t="s">
        <v>588</v>
      </c>
    </row>
    <row r="300" s="27" customFormat="true" ht="16.5" hidden="false" customHeight="true" outlineLevel="0" collapsed="false">
      <c r="A300" s="22"/>
      <c r="B300" s="160"/>
      <c r="C300" s="161" t="s">
        <v>589</v>
      </c>
      <c r="D300" s="161" t="s">
        <v>132</v>
      </c>
      <c r="E300" s="162" t="s">
        <v>590</v>
      </c>
      <c r="F300" s="163" t="s">
        <v>591</v>
      </c>
      <c r="G300" s="164" t="s">
        <v>201</v>
      </c>
      <c r="H300" s="165" t="n">
        <v>45</v>
      </c>
      <c r="I300" s="166"/>
      <c r="J300" s="167" t="n">
        <f aca="false">ROUND(I300*H300,2)</f>
        <v>0</v>
      </c>
      <c r="K300" s="163" t="s">
        <v>144</v>
      </c>
      <c r="L300" s="23"/>
      <c r="M300" s="168"/>
      <c r="N300" s="169" t="s">
        <v>40</v>
      </c>
      <c r="O300" s="60"/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220</v>
      </c>
      <c r="AT300" s="172" t="s">
        <v>132</v>
      </c>
      <c r="AU300" s="172" t="s">
        <v>137</v>
      </c>
      <c r="AY300" s="3" t="s">
        <v>130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137</v>
      </c>
      <c r="BK300" s="173" t="n">
        <f aca="false">ROUND(I300*H300,2)</f>
        <v>0</v>
      </c>
      <c r="BL300" s="3" t="s">
        <v>220</v>
      </c>
      <c r="BM300" s="172" t="s">
        <v>592</v>
      </c>
    </row>
    <row r="301" s="27" customFormat="true" ht="21.75" hidden="false" customHeight="true" outlineLevel="0" collapsed="false">
      <c r="A301" s="22"/>
      <c r="B301" s="160"/>
      <c r="C301" s="203" t="s">
        <v>593</v>
      </c>
      <c r="D301" s="203" t="s">
        <v>558</v>
      </c>
      <c r="E301" s="204" t="s">
        <v>594</v>
      </c>
      <c r="F301" s="205" t="s">
        <v>595</v>
      </c>
      <c r="G301" s="206" t="s">
        <v>201</v>
      </c>
      <c r="H301" s="207" t="n">
        <v>35</v>
      </c>
      <c r="I301" s="208"/>
      <c r="J301" s="209" t="n">
        <f aca="false">ROUND(I301*H301,2)</f>
        <v>0</v>
      </c>
      <c r="K301" s="205" t="s">
        <v>144</v>
      </c>
      <c r="L301" s="210"/>
      <c r="M301" s="211"/>
      <c r="N301" s="212" t="s">
        <v>40</v>
      </c>
      <c r="O301" s="60"/>
      <c r="P301" s="170" t="n">
        <f aca="false">O301*H301</f>
        <v>0</v>
      </c>
      <c r="Q301" s="170" t="n">
        <v>4E-005</v>
      </c>
      <c r="R301" s="170" t="n">
        <f aca="false">Q301*H301</f>
        <v>0.0014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291</v>
      </c>
      <c r="AT301" s="172" t="s">
        <v>558</v>
      </c>
      <c r="AU301" s="172" t="s">
        <v>137</v>
      </c>
      <c r="AY301" s="3" t="s">
        <v>130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137</v>
      </c>
      <c r="BK301" s="173" t="n">
        <f aca="false">ROUND(I301*H301,2)</f>
        <v>0</v>
      </c>
      <c r="BL301" s="3" t="s">
        <v>220</v>
      </c>
      <c r="BM301" s="172" t="s">
        <v>596</v>
      </c>
    </row>
    <row r="302" s="27" customFormat="true" ht="24.15" hidden="false" customHeight="true" outlineLevel="0" collapsed="false">
      <c r="A302" s="22"/>
      <c r="B302" s="160"/>
      <c r="C302" s="213" t="s">
        <v>597</v>
      </c>
      <c r="D302" s="203" t="s">
        <v>558</v>
      </c>
      <c r="E302" s="204" t="s">
        <v>598</v>
      </c>
      <c r="F302" s="205" t="s">
        <v>599</v>
      </c>
      <c r="G302" s="206" t="s">
        <v>201</v>
      </c>
      <c r="H302" s="207" t="n">
        <v>10</v>
      </c>
      <c r="I302" s="208"/>
      <c r="J302" s="209" t="n">
        <f aca="false">ROUND(I302*H302,2)</f>
        <v>0</v>
      </c>
      <c r="K302" s="205" t="s">
        <v>144</v>
      </c>
      <c r="L302" s="210"/>
      <c r="M302" s="211"/>
      <c r="N302" s="212" t="s">
        <v>40</v>
      </c>
      <c r="O302" s="60"/>
      <c r="P302" s="170" t="n">
        <f aca="false">O302*H302</f>
        <v>0</v>
      </c>
      <c r="Q302" s="170" t="n">
        <v>0.00019</v>
      </c>
      <c r="R302" s="170" t="n">
        <f aca="false">Q302*H302</f>
        <v>0.0019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291</v>
      </c>
      <c r="AT302" s="172" t="s">
        <v>558</v>
      </c>
      <c r="AU302" s="172" t="s">
        <v>137</v>
      </c>
      <c r="AY302" s="3" t="s">
        <v>130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137</v>
      </c>
      <c r="BK302" s="173" t="n">
        <f aca="false">ROUND(I302*H302,2)</f>
        <v>0</v>
      </c>
      <c r="BL302" s="3" t="s">
        <v>220</v>
      </c>
      <c r="BM302" s="172" t="s">
        <v>600</v>
      </c>
    </row>
    <row r="303" s="27" customFormat="true" ht="24.15" hidden="false" customHeight="true" outlineLevel="0" collapsed="false">
      <c r="A303" s="22"/>
      <c r="B303" s="160"/>
      <c r="C303" s="214" t="s">
        <v>601</v>
      </c>
      <c r="D303" s="161" t="s">
        <v>132</v>
      </c>
      <c r="E303" s="162" t="s">
        <v>602</v>
      </c>
      <c r="F303" s="163" t="s">
        <v>603</v>
      </c>
      <c r="G303" s="164" t="s">
        <v>244</v>
      </c>
      <c r="H303" s="165" t="n">
        <v>250</v>
      </c>
      <c r="I303" s="166"/>
      <c r="J303" s="167" t="n">
        <f aca="false">ROUND(I303*H303,2)</f>
        <v>0</v>
      </c>
      <c r="K303" s="163" t="s">
        <v>144</v>
      </c>
      <c r="L303" s="23"/>
      <c r="M303" s="168"/>
      <c r="N303" s="169" t="s">
        <v>40</v>
      </c>
      <c r="O303" s="60"/>
      <c r="P303" s="170" t="n">
        <f aca="false">O303*H303</f>
        <v>0</v>
      </c>
      <c r="Q303" s="170" t="n">
        <v>0</v>
      </c>
      <c r="R303" s="170" t="n">
        <f aca="false">Q303*H303</f>
        <v>0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220</v>
      </c>
      <c r="AT303" s="172" t="s">
        <v>132</v>
      </c>
      <c r="AU303" s="172" t="s">
        <v>137</v>
      </c>
      <c r="AY303" s="3" t="s">
        <v>130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137</v>
      </c>
      <c r="BK303" s="173" t="n">
        <f aca="false">ROUND(I303*H303,2)</f>
        <v>0</v>
      </c>
      <c r="BL303" s="3" t="s">
        <v>220</v>
      </c>
      <c r="BM303" s="172" t="s">
        <v>604</v>
      </c>
    </row>
    <row r="304" s="27" customFormat="true" ht="24.15" hidden="false" customHeight="true" outlineLevel="0" collapsed="false">
      <c r="A304" s="22"/>
      <c r="B304" s="160"/>
      <c r="C304" s="213" t="s">
        <v>605</v>
      </c>
      <c r="D304" s="203" t="s">
        <v>558</v>
      </c>
      <c r="E304" s="204" t="s">
        <v>606</v>
      </c>
      <c r="F304" s="205" t="s">
        <v>607</v>
      </c>
      <c r="G304" s="206" t="s">
        <v>244</v>
      </c>
      <c r="H304" s="207" t="n">
        <v>138</v>
      </c>
      <c r="I304" s="208"/>
      <c r="J304" s="209" t="n">
        <f aca="false">ROUND(I304*H304,2)</f>
        <v>0</v>
      </c>
      <c r="K304" s="205" t="s">
        <v>144</v>
      </c>
      <c r="L304" s="210"/>
      <c r="M304" s="211"/>
      <c r="N304" s="212" t="s">
        <v>40</v>
      </c>
      <c r="O304" s="60"/>
      <c r="P304" s="170" t="n">
        <f aca="false">O304*H304</f>
        <v>0</v>
      </c>
      <c r="Q304" s="170" t="n">
        <v>0.00012</v>
      </c>
      <c r="R304" s="170" t="n">
        <f aca="false">Q304*H304</f>
        <v>0.01656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291</v>
      </c>
      <c r="AT304" s="172" t="s">
        <v>558</v>
      </c>
      <c r="AU304" s="172" t="s">
        <v>137</v>
      </c>
      <c r="AY304" s="3" t="s">
        <v>130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137</v>
      </c>
      <c r="BK304" s="173" t="n">
        <f aca="false">ROUND(I304*H304,2)</f>
        <v>0</v>
      </c>
      <c r="BL304" s="3" t="s">
        <v>220</v>
      </c>
      <c r="BM304" s="172" t="s">
        <v>608</v>
      </c>
    </row>
    <row r="305" s="174" customFormat="true" ht="12.8" hidden="false" customHeight="false" outlineLevel="0" collapsed="false">
      <c r="B305" s="175"/>
      <c r="D305" s="176" t="s">
        <v>146</v>
      </c>
      <c r="F305" s="178" t="s">
        <v>609</v>
      </c>
      <c r="H305" s="179" t="n">
        <v>138</v>
      </c>
      <c r="I305" s="180"/>
      <c r="L305" s="175"/>
      <c r="M305" s="181"/>
      <c r="N305" s="182"/>
      <c r="O305" s="182"/>
      <c r="P305" s="182"/>
      <c r="Q305" s="182"/>
      <c r="R305" s="182"/>
      <c r="S305" s="182"/>
      <c r="T305" s="183"/>
      <c r="AT305" s="177" t="s">
        <v>146</v>
      </c>
      <c r="AU305" s="177" t="s">
        <v>137</v>
      </c>
      <c r="AV305" s="174" t="s">
        <v>137</v>
      </c>
      <c r="AW305" s="174" t="s">
        <v>2</v>
      </c>
      <c r="AX305" s="174" t="s">
        <v>79</v>
      </c>
      <c r="AY305" s="177" t="s">
        <v>130</v>
      </c>
    </row>
    <row r="306" s="27" customFormat="true" ht="24.15" hidden="false" customHeight="true" outlineLevel="0" collapsed="false">
      <c r="A306" s="22"/>
      <c r="B306" s="160"/>
      <c r="C306" s="213" t="s">
        <v>610</v>
      </c>
      <c r="D306" s="203" t="s">
        <v>558</v>
      </c>
      <c r="E306" s="204" t="s">
        <v>611</v>
      </c>
      <c r="F306" s="205" t="s">
        <v>612</v>
      </c>
      <c r="G306" s="206" t="s">
        <v>244</v>
      </c>
      <c r="H306" s="207" t="n">
        <v>149.5</v>
      </c>
      <c r="I306" s="208"/>
      <c r="J306" s="209" t="n">
        <f aca="false">ROUND(I306*H306,2)</f>
        <v>0</v>
      </c>
      <c r="K306" s="205" t="s">
        <v>144</v>
      </c>
      <c r="L306" s="210"/>
      <c r="M306" s="211"/>
      <c r="N306" s="212" t="s">
        <v>40</v>
      </c>
      <c r="O306" s="60"/>
      <c r="P306" s="170" t="n">
        <f aca="false">O306*H306</f>
        <v>0</v>
      </c>
      <c r="Q306" s="170" t="n">
        <v>0.00017</v>
      </c>
      <c r="R306" s="170" t="n">
        <f aca="false">Q306*H306</f>
        <v>0.025415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291</v>
      </c>
      <c r="AT306" s="172" t="s">
        <v>558</v>
      </c>
      <c r="AU306" s="172" t="s">
        <v>137</v>
      </c>
      <c r="AY306" s="3" t="s">
        <v>130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137</v>
      </c>
      <c r="BK306" s="173" t="n">
        <f aca="false">ROUND(I306*H306,2)</f>
        <v>0</v>
      </c>
      <c r="BL306" s="3" t="s">
        <v>220</v>
      </c>
      <c r="BM306" s="172" t="s">
        <v>613</v>
      </c>
    </row>
    <row r="307" s="174" customFormat="true" ht="12.8" hidden="false" customHeight="false" outlineLevel="0" collapsed="false">
      <c r="B307" s="175"/>
      <c r="D307" s="176" t="s">
        <v>146</v>
      </c>
      <c r="F307" s="178" t="s">
        <v>614</v>
      </c>
      <c r="H307" s="179" t="n">
        <v>149.5</v>
      </c>
      <c r="I307" s="180"/>
      <c r="L307" s="175"/>
      <c r="M307" s="181"/>
      <c r="N307" s="182"/>
      <c r="O307" s="182"/>
      <c r="P307" s="182"/>
      <c r="Q307" s="182"/>
      <c r="R307" s="182"/>
      <c r="S307" s="182"/>
      <c r="T307" s="183"/>
      <c r="AT307" s="177" t="s">
        <v>146</v>
      </c>
      <c r="AU307" s="177" t="s">
        <v>137</v>
      </c>
      <c r="AV307" s="174" t="s">
        <v>137</v>
      </c>
      <c r="AW307" s="174" t="s">
        <v>2</v>
      </c>
      <c r="AX307" s="174" t="s">
        <v>79</v>
      </c>
      <c r="AY307" s="177" t="s">
        <v>130</v>
      </c>
    </row>
    <row r="308" s="27" customFormat="true" ht="24.15" hidden="false" customHeight="true" outlineLevel="0" collapsed="false">
      <c r="A308" s="22"/>
      <c r="B308" s="160"/>
      <c r="C308" s="214" t="s">
        <v>615</v>
      </c>
      <c r="D308" s="161" t="s">
        <v>132</v>
      </c>
      <c r="E308" s="162" t="s">
        <v>616</v>
      </c>
      <c r="F308" s="163" t="s">
        <v>617</v>
      </c>
      <c r="G308" s="164" t="s">
        <v>244</v>
      </c>
      <c r="H308" s="165" t="n">
        <v>15</v>
      </c>
      <c r="I308" s="166"/>
      <c r="J308" s="167" t="n">
        <f aca="false">ROUND(I308*H308,2)</f>
        <v>0</v>
      </c>
      <c r="K308" s="163" t="s">
        <v>144</v>
      </c>
      <c r="L308" s="23"/>
      <c r="M308" s="168"/>
      <c r="N308" s="169" t="s">
        <v>40</v>
      </c>
      <c r="O308" s="60"/>
      <c r="P308" s="170" t="n">
        <f aca="false">O308*H308</f>
        <v>0</v>
      </c>
      <c r="Q308" s="170" t="n">
        <v>0</v>
      </c>
      <c r="R308" s="170" t="n">
        <f aca="false">Q308*H308</f>
        <v>0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220</v>
      </c>
      <c r="AT308" s="172" t="s">
        <v>132</v>
      </c>
      <c r="AU308" s="172" t="s">
        <v>137</v>
      </c>
      <c r="AY308" s="3" t="s">
        <v>130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137</v>
      </c>
      <c r="BK308" s="173" t="n">
        <f aca="false">ROUND(I308*H308,2)</f>
        <v>0</v>
      </c>
      <c r="BL308" s="3" t="s">
        <v>220</v>
      </c>
      <c r="BM308" s="172" t="s">
        <v>618</v>
      </c>
    </row>
    <row r="309" s="27" customFormat="true" ht="24.15" hidden="false" customHeight="true" outlineLevel="0" collapsed="false">
      <c r="A309" s="22"/>
      <c r="B309" s="160"/>
      <c r="C309" s="213" t="s">
        <v>619</v>
      </c>
      <c r="D309" s="203" t="s">
        <v>558</v>
      </c>
      <c r="E309" s="204" t="s">
        <v>620</v>
      </c>
      <c r="F309" s="205" t="s">
        <v>621</v>
      </c>
      <c r="G309" s="206" t="s">
        <v>244</v>
      </c>
      <c r="H309" s="207" t="n">
        <v>17.25</v>
      </c>
      <c r="I309" s="208"/>
      <c r="J309" s="209" t="n">
        <f aca="false">ROUND(I309*H309,2)</f>
        <v>0</v>
      </c>
      <c r="K309" s="205" t="s">
        <v>144</v>
      </c>
      <c r="L309" s="210"/>
      <c r="M309" s="211"/>
      <c r="N309" s="212" t="s">
        <v>40</v>
      </c>
      <c r="O309" s="60"/>
      <c r="P309" s="170" t="n">
        <f aca="false">O309*H309</f>
        <v>0</v>
      </c>
      <c r="Q309" s="170" t="n">
        <v>0.00034</v>
      </c>
      <c r="R309" s="170" t="n">
        <f aca="false">Q309*H309</f>
        <v>0.005865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291</v>
      </c>
      <c r="AT309" s="172" t="s">
        <v>558</v>
      </c>
      <c r="AU309" s="172" t="s">
        <v>137</v>
      </c>
      <c r="AY309" s="3" t="s">
        <v>130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137</v>
      </c>
      <c r="BK309" s="173" t="n">
        <f aca="false">ROUND(I309*H309,2)</f>
        <v>0</v>
      </c>
      <c r="BL309" s="3" t="s">
        <v>220</v>
      </c>
      <c r="BM309" s="172" t="s">
        <v>622</v>
      </c>
    </row>
    <row r="310" s="174" customFormat="true" ht="12.8" hidden="false" customHeight="false" outlineLevel="0" collapsed="false">
      <c r="B310" s="175"/>
      <c r="D310" s="176" t="s">
        <v>146</v>
      </c>
      <c r="F310" s="178" t="s">
        <v>623</v>
      </c>
      <c r="H310" s="179" t="n">
        <v>17.25</v>
      </c>
      <c r="I310" s="180"/>
      <c r="L310" s="175"/>
      <c r="M310" s="181"/>
      <c r="N310" s="182"/>
      <c r="O310" s="182"/>
      <c r="P310" s="182"/>
      <c r="Q310" s="182"/>
      <c r="R310" s="182"/>
      <c r="S310" s="182"/>
      <c r="T310" s="183"/>
      <c r="AT310" s="177" t="s">
        <v>146</v>
      </c>
      <c r="AU310" s="177" t="s">
        <v>137</v>
      </c>
      <c r="AV310" s="174" t="s">
        <v>137</v>
      </c>
      <c r="AW310" s="174" t="s">
        <v>2</v>
      </c>
      <c r="AX310" s="174" t="s">
        <v>79</v>
      </c>
      <c r="AY310" s="177" t="s">
        <v>130</v>
      </c>
    </row>
    <row r="311" s="27" customFormat="true" ht="44.25" hidden="false" customHeight="true" outlineLevel="0" collapsed="false">
      <c r="A311" s="22"/>
      <c r="B311" s="160"/>
      <c r="C311" s="214" t="s">
        <v>624</v>
      </c>
      <c r="D311" s="161" t="s">
        <v>132</v>
      </c>
      <c r="E311" s="162" t="s">
        <v>625</v>
      </c>
      <c r="F311" s="163" t="s">
        <v>626</v>
      </c>
      <c r="G311" s="164" t="s">
        <v>244</v>
      </c>
      <c r="H311" s="165" t="n">
        <v>150</v>
      </c>
      <c r="I311" s="166"/>
      <c r="J311" s="167" t="n">
        <f aca="false">ROUND(I311*H311,2)</f>
        <v>0</v>
      </c>
      <c r="K311" s="163" t="s">
        <v>144</v>
      </c>
      <c r="L311" s="23"/>
      <c r="M311" s="168"/>
      <c r="N311" s="169" t="s">
        <v>40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0.00048</v>
      </c>
      <c r="T311" s="171" t="n">
        <f aca="false">S311*H311</f>
        <v>0.072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220</v>
      </c>
      <c r="AT311" s="172" t="s">
        <v>132</v>
      </c>
      <c r="AU311" s="172" t="s">
        <v>137</v>
      </c>
      <c r="AY311" s="3" t="s">
        <v>130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137</v>
      </c>
      <c r="BK311" s="173" t="n">
        <f aca="false">ROUND(I311*H311,2)</f>
        <v>0</v>
      </c>
      <c r="BL311" s="3" t="s">
        <v>220</v>
      </c>
      <c r="BM311" s="172" t="s">
        <v>627</v>
      </c>
    </row>
    <row r="312" s="27" customFormat="true" ht="24.15" hidden="false" customHeight="true" outlineLevel="0" collapsed="false">
      <c r="A312" s="22"/>
      <c r="B312" s="160"/>
      <c r="C312" s="214" t="s">
        <v>628</v>
      </c>
      <c r="D312" s="161" t="s">
        <v>132</v>
      </c>
      <c r="E312" s="162" t="s">
        <v>629</v>
      </c>
      <c r="F312" s="163" t="s">
        <v>630</v>
      </c>
      <c r="G312" s="164" t="s">
        <v>201</v>
      </c>
      <c r="H312" s="165" t="n">
        <v>90</v>
      </c>
      <c r="I312" s="166"/>
      <c r="J312" s="167" t="n">
        <f aca="false">ROUND(I312*H312,2)</f>
        <v>0</v>
      </c>
      <c r="K312" s="163" t="s">
        <v>144</v>
      </c>
      <c r="L312" s="23"/>
      <c r="M312" s="168"/>
      <c r="N312" s="169" t="s">
        <v>40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220</v>
      </c>
      <c r="AT312" s="172" t="s">
        <v>132</v>
      </c>
      <c r="AU312" s="172" t="s">
        <v>137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137</v>
      </c>
      <c r="BK312" s="173" t="n">
        <f aca="false">ROUND(I312*H312,2)</f>
        <v>0</v>
      </c>
      <c r="BL312" s="3" t="s">
        <v>220</v>
      </c>
      <c r="BM312" s="172" t="s">
        <v>631</v>
      </c>
    </row>
    <row r="313" s="27" customFormat="true" ht="24.15" hidden="false" customHeight="true" outlineLevel="0" collapsed="false">
      <c r="A313" s="22"/>
      <c r="B313" s="160"/>
      <c r="C313" s="214" t="s">
        <v>632</v>
      </c>
      <c r="D313" s="161" t="s">
        <v>132</v>
      </c>
      <c r="E313" s="162" t="s">
        <v>633</v>
      </c>
      <c r="F313" s="163" t="s">
        <v>634</v>
      </c>
      <c r="G313" s="164" t="s">
        <v>201</v>
      </c>
      <c r="H313" s="165" t="n">
        <v>10</v>
      </c>
      <c r="I313" s="166"/>
      <c r="J313" s="167" t="n">
        <f aca="false">ROUND(I313*H313,2)</f>
        <v>0</v>
      </c>
      <c r="K313" s="163" t="s">
        <v>144</v>
      </c>
      <c r="L313" s="23"/>
      <c r="M313" s="168"/>
      <c r="N313" s="169" t="s">
        <v>40</v>
      </c>
      <c r="O313" s="60"/>
      <c r="P313" s="170" t="n">
        <f aca="false">O313*H313</f>
        <v>0</v>
      </c>
      <c r="Q313" s="170" t="n">
        <v>0</v>
      </c>
      <c r="R313" s="170" t="n">
        <f aca="false">Q313*H313</f>
        <v>0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220</v>
      </c>
      <c r="AT313" s="172" t="s">
        <v>132</v>
      </c>
      <c r="AU313" s="172" t="s">
        <v>137</v>
      </c>
      <c r="AY313" s="3" t="s">
        <v>130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137</v>
      </c>
      <c r="BK313" s="173" t="n">
        <f aca="false">ROUND(I313*H313,2)</f>
        <v>0</v>
      </c>
      <c r="BL313" s="3" t="s">
        <v>220</v>
      </c>
      <c r="BM313" s="172" t="s">
        <v>635</v>
      </c>
    </row>
    <row r="314" s="27" customFormat="true" ht="37.8" hidden="false" customHeight="true" outlineLevel="0" collapsed="false">
      <c r="A314" s="22"/>
      <c r="B314" s="160"/>
      <c r="C314" s="214" t="s">
        <v>636</v>
      </c>
      <c r="D314" s="161" t="s">
        <v>132</v>
      </c>
      <c r="E314" s="162" t="s">
        <v>637</v>
      </c>
      <c r="F314" s="163" t="s">
        <v>638</v>
      </c>
      <c r="G314" s="164" t="s">
        <v>135</v>
      </c>
      <c r="H314" s="165" t="n">
        <v>1</v>
      </c>
      <c r="I314" s="166"/>
      <c r="J314" s="167" t="n">
        <f aca="false">ROUND(I314*H314,2)</f>
        <v>0</v>
      </c>
      <c r="K314" s="163"/>
      <c r="L314" s="23"/>
      <c r="M314" s="168"/>
      <c r="N314" s="169" t="s">
        <v>40</v>
      </c>
      <c r="O314" s="60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220</v>
      </c>
      <c r="AT314" s="172" t="s">
        <v>132</v>
      </c>
      <c r="AU314" s="172" t="s">
        <v>137</v>
      </c>
      <c r="AY314" s="3" t="s">
        <v>130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137</v>
      </c>
      <c r="BK314" s="173" t="n">
        <f aca="false">ROUND(I314*H314,2)</f>
        <v>0</v>
      </c>
      <c r="BL314" s="3" t="s">
        <v>220</v>
      </c>
      <c r="BM314" s="172" t="s">
        <v>639</v>
      </c>
    </row>
    <row r="315" s="27" customFormat="true" ht="16.5" hidden="false" customHeight="true" outlineLevel="0" collapsed="false">
      <c r="A315" s="22"/>
      <c r="B315" s="160"/>
      <c r="C315" s="214" t="s">
        <v>640</v>
      </c>
      <c r="D315" s="161" t="s">
        <v>132</v>
      </c>
      <c r="E315" s="162" t="s">
        <v>641</v>
      </c>
      <c r="F315" s="163" t="s">
        <v>642</v>
      </c>
      <c r="G315" s="164" t="s">
        <v>201</v>
      </c>
      <c r="H315" s="165" t="n">
        <v>1</v>
      </c>
      <c r="I315" s="166"/>
      <c r="J315" s="167" t="n">
        <f aca="false">ROUND(I315*H315,2)</f>
        <v>0</v>
      </c>
      <c r="K315" s="163"/>
      <c r="L315" s="23"/>
      <c r="M315" s="168"/>
      <c r="N315" s="169" t="s">
        <v>40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0.012</v>
      </c>
      <c r="T315" s="171" t="n">
        <f aca="false">S315*H315</f>
        <v>0.012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220</v>
      </c>
      <c r="AT315" s="172" t="s">
        <v>132</v>
      </c>
      <c r="AU315" s="172" t="s">
        <v>137</v>
      </c>
      <c r="AY315" s="3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137</v>
      </c>
      <c r="BK315" s="173" t="n">
        <f aca="false">ROUND(I315*H315,2)</f>
        <v>0</v>
      </c>
      <c r="BL315" s="3" t="s">
        <v>220</v>
      </c>
      <c r="BM315" s="172" t="s">
        <v>643</v>
      </c>
    </row>
    <row r="316" s="27" customFormat="true" ht="24.15" hidden="false" customHeight="true" outlineLevel="0" collapsed="false">
      <c r="A316" s="22"/>
      <c r="B316" s="160"/>
      <c r="C316" s="214" t="s">
        <v>644</v>
      </c>
      <c r="D316" s="161" t="s">
        <v>132</v>
      </c>
      <c r="E316" s="162" t="s">
        <v>645</v>
      </c>
      <c r="F316" s="163" t="s">
        <v>646</v>
      </c>
      <c r="G316" s="164" t="s">
        <v>201</v>
      </c>
      <c r="H316" s="165" t="n">
        <v>2</v>
      </c>
      <c r="I316" s="166"/>
      <c r="J316" s="167" t="n">
        <f aca="false">ROUND(I316*H316,2)</f>
        <v>0</v>
      </c>
      <c r="K316" s="163" t="s">
        <v>144</v>
      </c>
      <c r="L316" s="23"/>
      <c r="M316" s="168"/>
      <c r="N316" s="169" t="s">
        <v>40</v>
      </c>
      <c r="O316" s="60"/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220</v>
      </c>
      <c r="AT316" s="172" t="s">
        <v>132</v>
      </c>
      <c r="AU316" s="172" t="s">
        <v>137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137</v>
      </c>
      <c r="BK316" s="173" t="n">
        <f aca="false">ROUND(I316*H316,2)</f>
        <v>0</v>
      </c>
      <c r="BL316" s="3" t="s">
        <v>220</v>
      </c>
      <c r="BM316" s="172" t="s">
        <v>647</v>
      </c>
    </row>
    <row r="317" s="27" customFormat="true" ht="24.15" hidden="false" customHeight="true" outlineLevel="0" collapsed="false">
      <c r="A317" s="22"/>
      <c r="B317" s="160"/>
      <c r="C317" s="213" t="s">
        <v>648</v>
      </c>
      <c r="D317" s="203" t="s">
        <v>558</v>
      </c>
      <c r="E317" s="204" t="s">
        <v>649</v>
      </c>
      <c r="F317" s="205" t="s">
        <v>650</v>
      </c>
      <c r="G317" s="206" t="s">
        <v>201</v>
      </c>
      <c r="H317" s="207" t="n">
        <v>2</v>
      </c>
      <c r="I317" s="208"/>
      <c r="J317" s="209" t="n">
        <f aca="false">ROUND(I317*H317,2)</f>
        <v>0</v>
      </c>
      <c r="K317" s="205" t="s">
        <v>144</v>
      </c>
      <c r="L317" s="210"/>
      <c r="M317" s="211"/>
      <c r="N317" s="212" t="s">
        <v>40</v>
      </c>
      <c r="O317" s="60"/>
      <c r="P317" s="170" t="n">
        <f aca="false">O317*H317</f>
        <v>0</v>
      </c>
      <c r="Q317" s="170" t="n">
        <v>8E-005</v>
      </c>
      <c r="R317" s="170" t="n">
        <f aca="false">Q317*H317</f>
        <v>0.00016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291</v>
      </c>
      <c r="AT317" s="172" t="s">
        <v>558</v>
      </c>
      <c r="AU317" s="172" t="s">
        <v>137</v>
      </c>
      <c r="AY317" s="3" t="s">
        <v>130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137</v>
      </c>
      <c r="BK317" s="173" t="n">
        <f aca="false">ROUND(I317*H317,2)</f>
        <v>0</v>
      </c>
      <c r="BL317" s="3" t="s">
        <v>220</v>
      </c>
      <c r="BM317" s="172" t="s">
        <v>651</v>
      </c>
    </row>
    <row r="318" s="27" customFormat="true" ht="24.15" hidden="false" customHeight="true" outlineLevel="0" collapsed="false">
      <c r="A318" s="22"/>
      <c r="B318" s="160"/>
      <c r="C318" s="214" t="s">
        <v>652</v>
      </c>
      <c r="D318" s="161" t="s">
        <v>132</v>
      </c>
      <c r="E318" s="162" t="s">
        <v>653</v>
      </c>
      <c r="F318" s="163" t="s">
        <v>654</v>
      </c>
      <c r="G318" s="164" t="s">
        <v>201</v>
      </c>
      <c r="H318" s="165" t="n">
        <v>2</v>
      </c>
      <c r="I318" s="166"/>
      <c r="J318" s="167" t="n">
        <f aca="false">ROUND(I318*H318,2)</f>
        <v>0</v>
      </c>
      <c r="K318" s="163" t="s">
        <v>144</v>
      </c>
      <c r="L318" s="23"/>
      <c r="M318" s="168"/>
      <c r="N318" s="169" t="s">
        <v>40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220</v>
      </c>
      <c r="AT318" s="172" t="s">
        <v>132</v>
      </c>
      <c r="AU318" s="172" t="s">
        <v>137</v>
      </c>
      <c r="AY318" s="3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137</v>
      </c>
      <c r="BK318" s="173" t="n">
        <f aca="false">ROUND(I318*H318,2)</f>
        <v>0</v>
      </c>
      <c r="BL318" s="3" t="s">
        <v>220</v>
      </c>
      <c r="BM318" s="172" t="s">
        <v>655</v>
      </c>
    </row>
    <row r="319" s="27" customFormat="true" ht="24.15" hidden="false" customHeight="true" outlineLevel="0" collapsed="false">
      <c r="A319" s="22"/>
      <c r="B319" s="160"/>
      <c r="C319" s="213" t="s">
        <v>656</v>
      </c>
      <c r="D319" s="203" t="s">
        <v>558</v>
      </c>
      <c r="E319" s="204" t="s">
        <v>657</v>
      </c>
      <c r="F319" s="205" t="s">
        <v>658</v>
      </c>
      <c r="G319" s="206" t="s">
        <v>201</v>
      </c>
      <c r="H319" s="207" t="n">
        <v>2</v>
      </c>
      <c r="I319" s="208"/>
      <c r="J319" s="209" t="n">
        <f aca="false">ROUND(I319*H319,2)</f>
        <v>0</v>
      </c>
      <c r="K319" s="205" t="s">
        <v>144</v>
      </c>
      <c r="L319" s="210"/>
      <c r="M319" s="211"/>
      <c r="N319" s="212" t="s">
        <v>40</v>
      </c>
      <c r="O319" s="60"/>
      <c r="P319" s="170" t="n">
        <f aca="false">O319*H319</f>
        <v>0</v>
      </c>
      <c r="Q319" s="170" t="n">
        <v>0.00012</v>
      </c>
      <c r="R319" s="170" t="n">
        <f aca="false">Q319*H319</f>
        <v>0.00024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291</v>
      </c>
      <c r="AT319" s="172" t="s">
        <v>558</v>
      </c>
      <c r="AU319" s="172" t="s">
        <v>137</v>
      </c>
      <c r="AY319" s="3" t="s">
        <v>130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137</v>
      </c>
      <c r="BK319" s="173" t="n">
        <f aca="false">ROUND(I319*H319,2)</f>
        <v>0</v>
      </c>
      <c r="BL319" s="3" t="s">
        <v>220</v>
      </c>
      <c r="BM319" s="172" t="s">
        <v>659</v>
      </c>
    </row>
    <row r="320" s="27" customFormat="true" ht="24.15" hidden="false" customHeight="true" outlineLevel="0" collapsed="false">
      <c r="A320" s="22"/>
      <c r="B320" s="160"/>
      <c r="C320" s="214" t="s">
        <v>660</v>
      </c>
      <c r="D320" s="161" t="s">
        <v>132</v>
      </c>
      <c r="E320" s="162" t="s">
        <v>661</v>
      </c>
      <c r="F320" s="163" t="s">
        <v>662</v>
      </c>
      <c r="G320" s="164" t="s">
        <v>201</v>
      </c>
      <c r="H320" s="165" t="n">
        <v>6</v>
      </c>
      <c r="I320" s="166"/>
      <c r="J320" s="167" t="n">
        <f aca="false">ROUND(I320*H320,2)</f>
        <v>0</v>
      </c>
      <c r="K320" s="163" t="s">
        <v>144</v>
      </c>
      <c r="L320" s="23"/>
      <c r="M320" s="168"/>
      <c r="N320" s="169" t="s">
        <v>40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220</v>
      </c>
      <c r="AT320" s="172" t="s">
        <v>132</v>
      </c>
      <c r="AU320" s="172" t="s">
        <v>137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137</v>
      </c>
      <c r="BK320" s="173" t="n">
        <f aca="false">ROUND(I320*H320,2)</f>
        <v>0</v>
      </c>
      <c r="BL320" s="3" t="s">
        <v>220</v>
      </c>
      <c r="BM320" s="172" t="s">
        <v>663</v>
      </c>
    </row>
    <row r="321" s="27" customFormat="true" ht="24.15" hidden="false" customHeight="true" outlineLevel="0" collapsed="false">
      <c r="A321" s="22"/>
      <c r="B321" s="160"/>
      <c r="C321" s="213" t="s">
        <v>664</v>
      </c>
      <c r="D321" s="203" t="s">
        <v>558</v>
      </c>
      <c r="E321" s="204" t="s">
        <v>665</v>
      </c>
      <c r="F321" s="205" t="s">
        <v>666</v>
      </c>
      <c r="G321" s="206" t="s">
        <v>201</v>
      </c>
      <c r="H321" s="207" t="n">
        <v>6</v>
      </c>
      <c r="I321" s="208"/>
      <c r="J321" s="209" t="n">
        <f aca="false">ROUND(I321*H321,2)</f>
        <v>0</v>
      </c>
      <c r="K321" s="205" t="s">
        <v>144</v>
      </c>
      <c r="L321" s="210"/>
      <c r="M321" s="211"/>
      <c r="N321" s="212" t="s">
        <v>40</v>
      </c>
      <c r="O321" s="60"/>
      <c r="P321" s="170" t="n">
        <f aca="false">O321*H321</f>
        <v>0</v>
      </c>
      <c r="Q321" s="170" t="n">
        <v>8E-005</v>
      </c>
      <c r="R321" s="170" t="n">
        <f aca="false">Q321*H321</f>
        <v>0.00048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291</v>
      </c>
      <c r="AT321" s="172" t="s">
        <v>558</v>
      </c>
      <c r="AU321" s="172" t="s">
        <v>137</v>
      </c>
      <c r="AY321" s="3" t="s">
        <v>130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137</v>
      </c>
      <c r="BK321" s="173" t="n">
        <f aca="false">ROUND(I321*H321,2)</f>
        <v>0</v>
      </c>
      <c r="BL321" s="3" t="s">
        <v>220</v>
      </c>
      <c r="BM321" s="172" t="s">
        <v>667</v>
      </c>
    </row>
    <row r="322" s="27" customFormat="true" ht="24.15" hidden="false" customHeight="true" outlineLevel="0" collapsed="false">
      <c r="A322" s="22"/>
      <c r="B322" s="160"/>
      <c r="C322" s="214" t="s">
        <v>668</v>
      </c>
      <c r="D322" s="161" t="s">
        <v>132</v>
      </c>
      <c r="E322" s="162" t="s">
        <v>669</v>
      </c>
      <c r="F322" s="163" t="s">
        <v>670</v>
      </c>
      <c r="G322" s="164" t="s">
        <v>201</v>
      </c>
      <c r="H322" s="165" t="n">
        <v>1</v>
      </c>
      <c r="I322" s="166"/>
      <c r="J322" s="167" t="n">
        <f aca="false">ROUND(I322*H322,2)</f>
        <v>0</v>
      </c>
      <c r="K322" s="163" t="s">
        <v>144</v>
      </c>
      <c r="L322" s="23"/>
      <c r="M322" s="168"/>
      <c r="N322" s="169" t="s">
        <v>40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220</v>
      </c>
      <c r="AT322" s="172" t="s">
        <v>132</v>
      </c>
      <c r="AU322" s="172" t="s">
        <v>137</v>
      </c>
      <c r="AY322" s="3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137</v>
      </c>
      <c r="BK322" s="173" t="n">
        <f aca="false">ROUND(I322*H322,2)</f>
        <v>0</v>
      </c>
      <c r="BL322" s="3" t="s">
        <v>220</v>
      </c>
      <c r="BM322" s="172" t="s">
        <v>671</v>
      </c>
    </row>
    <row r="323" s="27" customFormat="true" ht="37.8" hidden="false" customHeight="true" outlineLevel="0" collapsed="false">
      <c r="A323" s="22"/>
      <c r="B323" s="160"/>
      <c r="C323" s="213" t="s">
        <v>672</v>
      </c>
      <c r="D323" s="203" t="s">
        <v>558</v>
      </c>
      <c r="E323" s="204" t="s">
        <v>673</v>
      </c>
      <c r="F323" s="205" t="s">
        <v>674</v>
      </c>
      <c r="G323" s="206" t="s">
        <v>201</v>
      </c>
      <c r="H323" s="207" t="n">
        <v>1</v>
      </c>
      <c r="I323" s="208"/>
      <c r="J323" s="209" t="n">
        <f aca="false">ROUND(I323*H323,2)</f>
        <v>0</v>
      </c>
      <c r="K323" s="205" t="s">
        <v>144</v>
      </c>
      <c r="L323" s="210"/>
      <c r="M323" s="211"/>
      <c r="N323" s="212" t="s">
        <v>40</v>
      </c>
      <c r="O323" s="60"/>
      <c r="P323" s="170" t="n">
        <f aca="false">O323*H323</f>
        <v>0</v>
      </c>
      <c r="Q323" s="170" t="n">
        <v>0.00039</v>
      </c>
      <c r="R323" s="170" t="n">
        <f aca="false">Q323*H323</f>
        <v>0.00039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291</v>
      </c>
      <c r="AT323" s="172" t="s">
        <v>558</v>
      </c>
      <c r="AU323" s="172" t="s">
        <v>137</v>
      </c>
      <c r="AY323" s="3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137</v>
      </c>
      <c r="BK323" s="173" t="n">
        <f aca="false">ROUND(I323*H323,2)</f>
        <v>0</v>
      </c>
      <c r="BL323" s="3" t="s">
        <v>220</v>
      </c>
      <c r="BM323" s="172" t="s">
        <v>675</v>
      </c>
    </row>
    <row r="324" s="27" customFormat="true" ht="33" hidden="false" customHeight="true" outlineLevel="0" collapsed="false">
      <c r="A324" s="22"/>
      <c r="B324" s="160"/>
      <c r="C324" s="214" t="s">
        <v>676</v>
      </c>
      <c r="D324" s="161" t="s">
        <v>132</v>
      </c>
      <c r="E324" s="162" t="s">
        <v>677</v>
      </c>
      <c r="F324" s="163" t="s">
        <v>678</v>
      </c>
      <c r="G324" s="164" t="s">
        <v>201</v>
      </c>
      <c r="H324" s="165" t="n">
        <v>10</v>
      </c>
      <c r="I324" s="166"/>
      <c r="J324" s="167" t="n">
        <f aca="false">ROUND(I324*H324,2)</f>
        <v>0</v>
      </c>
      <c r="K324" s="163" t="s">
        <v>144</v>
      </c>
      <c r="L324" s="23"/>
      <c r="M324" s="168"/>
      <c r="N324" s="169" t="s">
        <v>40</v>
      </c>
      <c r="O324" s="60"/>
      <c r="P324" s="170" t="n">
        <f aca="false">O324*H324</f>
        <v>0</v>
      </c>
      <c r="Q324" s="170" t="n">
        <v>0</v>
      </c>
      <c r="R324" s="170" t="n">
        <f aca="false">Q324*H324</f>
        <v>0</v>
      </c>
      <c r="S324" s="170" t="n">
        <v>4.8E-005</v>
      </c>
      <c r="T324" s="171" t="n">
        <f aca="false">S324*H324</f>
        <v>0.00048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2" t="s">
        <v>220</v>
      </c>
      <c r="AT324" s="172" t="s">
        <v>132</v>
      </c>
      <c r="AU324" s="172" t="s">
        <v>137</v>
      </c>
      <c r="AY324" s="3" t="s">
        <v>130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137</v>
      </c>
      <c r="BK324" s="173" t="n">
        <f aca="false">ROUND(I324*H324,2)</f>
        <v>0</v>
      </c>
      <c r="BL324" s="3" t="s">
        <v>220</v>
      </c>
      <c r="BM324" s="172" t="s">
        <v>679</v>
      </c>
    </row>
    <row r="325" s="27" customFormat="true" ht="24.15" hidden="false" customHeight="true" outlineLevel="0" collapsed="false">
      <c r="A325" s="22"/>
      <c r="B325" s="160"/>
      <c r="C325" s="214" t="s">
        <v>680</v>
      </c>
      <c r="D325" s="161" t="s">
        <v>132</v>
      </c>
      <c r="E325" s="162" t="s">
        <v>681</v>
      </c>
      <c r="F325" s="163" t="s">
        <v>682</v>
      </c>
      <c r="G325" s="164" t="s">
        <v>201</v>
      </c>
      <c r="H325" s="165" t="n">
        <v>4</v>
      </c>
      <c r="I325" s="166"/>
      <c r="J325" s="167" t="n">
        <f aca="false">ROUND(I325*H325,2)</f>
        <v>0</v>
      </c>
      <c r="K325" s="163" t="s">
        <v>144</v>
      </c>
      <c r="L325" s="23"/>
      <c r="M325" s="168"/>
      <c r="N325" s="169" t="s">
        <v>40</v>
      </c>
      <c r="O325" s="60"/>
      <c r="P325" s="170" t="n">
        <f aca="false">O325*H325</f>
        <v>0</v>
      </c>
      <c r="Q325" s="170" t="n">
        <v>0</v>
      </c>
      <c r="R325" s="170" t="n">
        <f aca="false">Q325*H325</f>
        <v>0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220</v>
      </c>
      <c r="AT325" s="172" t="s">
        <v>132</v>
      </c>
      <c r="AU325" s="172" t="s">
        <v>137</v>
      </c>
      <c r="AY325" s="3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137</v>
      </c>
      <c r="BK325" s="173" t="n">
        <f aca="false">ROUND(I325*H325,2)</f>
        <v>0</v>
      </c>
      <c r="BL325" s="3" t="s">
        <v>220</v>
      </c>
      <c r="BM325" s="172" t="s">
        <v>683</v>
      </c>
    </row>
    <row r="326" s="27" customFormat="true" ht="24.15" hidden="false" customHeight="true" outlineLevel="0" collapsed="false">
      <c r="A326" s="22"/>
      <c r="B326" s="160"/>
      <c r="C326" s="213" t="s">
        <v>684</v>
      </c>
      <c r="D326" s="203" t="s">
        <v>558</v>
      </c>
      <c r="E326" s="204" t="s">
        <v>685</v>
      </c>
      <c r="F326" s="205" t="s">
        <v>686</v>
      </c>
      <c r="G326" s="206" t="s">
        <v>201</v>
      </c>
      <c r="H326" s="207" t="n">
        <v>4</v>
      </c>
      <c r="I326" s="208"/>
      <c r="J326" s="209" t="n">
        <f aca="false">ROUND(I326*H326,2)</f>
        <v>0</v>
      </c>
      <c r="K326" s="205" t="s">
        <v>144</v>
      </c>
      <c r="L326" s="210"/>
      <c r="M326" s="211"/>
      <c r="N326" s="212" t="s">
        <v>40</v>
      </c>
      <c r="O326" s="60"/>
      <c r="P326" s="170" t="n">
        <f aca="false">O326*H326</f>
        <v>0</v>
      </c>
      <c r="Q326" s="170" t="n">
        <v>6E-005</v>
      </c>
      <c r="R326" s="170" t="n">
        <f aca="false">Q326*H326</f>
        <v>0.00024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291</v>
      </c>
      <c r="AT326" s="172" t="s">
        <v>558</v>
      </c>
      <c r="AU326" s="172" t="s">
        <v>137</v>
      </c>
      <c r="AY326" s="3" t="s">
        <v>130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137</v>
      </c>
      <c r="BK326" s="173" t="n">
        <f aca="false">ROUND(I326*H326,2)</f>
        <v>0</v>
      </c>
      <c r="BL326" s="3" t="s">
        <v>220</v>
      </c>
      <c r="BM326" s="172" t="s">
        <v>687</v>
      </c>
    </row>
    <row r="327" s="27" customFormat="true" ht="33" hidden="false" customHeight="true" outlineLevel="0" collapsed="false">
      <c r="A327" s="22"/>
      <c r="B327" s="160"/>
      <c r="C327" s="214" t="s">
        <v>688</v>
      </c>
      <c r="D327" s="161" t="s">
        <v>132</v>
      </c>
      <c r="E327" s="162" t="s">
        <v>689</v>
      </c>
      <c r="F327" s="163" t="s">
        <v>690</v>
      </c>
      <c r="G327" s="164" t="s">
        <v>201</v>
      </c>
      <c r="H327" s="165" t="n">
        <v>14</v>
      </c>
      <c r="I327" s="166"/>
      <c r="J327" s="167" t="n">
        <f aca="false">ROUND(I327*H327,2)</f>
        <v>0</v>
      </c>
      <c r="K327" s="163" t="s">
        <v>144</v>
      </c>
      <c r="L327" s="23"/>
      <c r="M327" s="168"/>
      <c r="N327" s="169" t="s">
        <v>40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220</v>
      </c>
      <c r="AT327" s="172" t="s">
        <v>132</v>
      </c>
      <c r="AU327" s="172" t="s">
        <v>137</v>
      </c>
      <c r="AY327" s="3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137</v>
      </c>
      <c r="BK327" s="173" t="n">
        <f aca="false">ROUND(I327*H327,2)</f>
        <v>0</v>
      </c>
      <c r="BL327" s="3" t="s">
        <v>220</v>
      </c>
      <c r="BM327" s="172" t="s">
        <v>691</v>
      </c>
    </row>
    <row r="328" s="27" customFormat="true" ht="16.5" hidden="false" customHeight="true" outlineLevel="0" collapsed="false">
      <c r="A328" s="22"/>
      <c r="B328" s="160"/>
      <c r="C328" s="213" t="s">
        <v>692</v>
      </c>
      <c r="D328" s="203" t="s">
        <v>558</v>
      </c>
      <c r="E328" s="204" t="s">
        <v>693</v>
      </c>
      <c r="F328" s="205" t="s">
        <v>694</v>
      </c>
      <c r="G328" s="206" t="s">
        <v>201</v>
      </c>
      <c r="H328" s="207" t="n">
        <v>14</v>
      </c>
      <c r="I328" s="208"/>
      <c r="J328" s="209" t="n">
        <f aca="false">ROUND(I328*H328,2)</f>
        <v>0</v>
      </c>
      <c r="K328" s="205" t="s">
        <v>144</v>
      </c>
      <c r="L328" s="210"/>
      <c r="M328" s="211"/>
      <c r="N328" s="212" t="s">
        <v>40</v>
      </c>
      <c r="O328" s="60"/>
      <c r="P328" s="170" t="n">
        <f aca="false">O328*H328</f>
        <v>0</v>
      </c>
      <c r="Q328" s="170" t="n">
        <v>0.0001</v>
      </c>
      <c r="R328" s="170" t="n">
        <f aca="false">Q328*H328</f>
        <v>0.0014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291</v>
      </c>
      <c r="AT328" s="172" t="s">
        <v>558</v>
      </c>
      <c r="AU328" s="172" t="s">
        <v>137</v>
      </c>
      <c r="AY328" s="3" t="s">
        <v>130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137</v>
      </c>
      <c r="BK328" s="173" t="n">
        <f aca="false">ROUND(I328*H328,2)</f>
        <v>0</v>
      </c>
      <c r="BL328" s="3" t="s">
        <v>220</v>
      </c>
      <c r="BM328" s="172" t="s">
        <v>695</v>
      </c>
    </row>
    <row r="329" s="27" customFormat="true" ht="37.8" hidden="false" customHeight="true" outlineLevel="0" collapsed="false">
      <c r="A329" s="22"/>
      <c r="B329" s="160"/>
      <c r="C329" s="214" t="s">
        <v>696</v>
      </c>
      <c r="D329" s="161" t="s">
        <v>132</v>
      </c>
      <c r="E329" s="162" t="s">
        <v>697</v>
      </c>
      <c r="F329" s="163" t="s">
        <v>698</v>
      </c>
      <c r="G329" s="164" t="s">
        <v>201</v>
      </c>
      <c r="H329" s="165" t="n">
        <v>18</v>
      </c>
      <c r="I329" s="166"/>
      <c r="J329" s="167" t="n">
        <f aca="false">ROUND(I329*H329,2)</f>
        <v>0</v>
      </c>
      <c r="K329" s="163" t="s">
        <v>144</v>
      </c>
      <c r="L329" s="23"/>
      <c r="M329" s="168"/>
      <c r="N329" s="169" t="s">
        <v>40</v>
      </c>
      <c r="O329" s="60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4.8E-005</v>
      </c>
      <c r="T329" s="171" t="n">
        <f aca="false">S329*H329</f>
        <v>0.000864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220</v>
      </c>
      <c r="AT329" s="172" t="s">
        <v>132</v>
      </c>
      <c r="AU329" s="172" t="s">
        <v>137</v>
      </c>
      <c r="AY329" s="3" t="s">
        <v>130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137</v>
      </c>
      <c r="BK329" s="173" t="n">
        <f aca="false">ROUND(I329*H329,2)</f>
        <v>0</v>
      </c>
      <c r="BL329" s="3" t="s">
        <v>220</v>
      </c>
      <c r="BM329" s="172" t="s">
        <v>699</v>
      </c>
    </row>
    <row r="330" s="27" customFormat="true" ht="21.75" hidden="false" customHeight="true" outlineLevel="0" collapsed="false">
      <c r="A330" s="22"/>
      <c r="B330" s="160"/>
      <c r="C330" s="214" t="s">
        <v>700</v>
      </c>
      <c r="D330" s="161" t="s">
        <v>132</v>
      </c>
      <c r="E330" s="162" t="s">
        <v>701</v>
      </c>
      <c r="F330" s="163" t="s">
        <v>702</v>
      </c>
      <c r="G330" s="164" t="s">
        <v>201</v>
      </c>
      <c r="H330" s="165" t="n">
        <v>4</v>
      </c>
      <c r="I330" s="166"/>
      <c r="J330" s="167" t="n">
        <f aca="false">ROUND(I330*H330,2)</f>
        <v>0</v>
      </c>
      <c r="K330" s="163" t="s">
        <v>144</v>
      </c>
      <c r="L330" s="23"/>
      <c r="M330" s="168"/>
      <c r="N330" s="169" t="s">
        <v>40</v>
      </c>
      <c r="O330" s="60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220</v>
      </c>
      <c r="AT330" s="172" t="s">
        <v>132</v>
      </c>
      <c r="AU330" s="172" t="s">
        <v>137</v>
      </c>
      <c r="AY330" s="3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137</v>
      </c>
      <c r="BK330" s="173" t="n">
        <f aca="false">ROUND(I330*H330,2)</f>
        <v>0</v>
      </c>
      <c r="BL330" s="3" t="s">
        <v>220</v>
      </c>
      <c r="BM330" s="172" t="s">
        <v>703</v>
      </c>
    </row>
    <row r="331" s="27" customFormat="true" ht="21.75" hidden="false" customHeight="true" outlineLevel="0" collapsed="false">
      <c r="A331" s="22"/>
      <c r="B331" s="160"/>
      <c r="C331" s="213" t="s">
        <v>704</v>
      </c>
      <c r="D331" s="203" t="s">
        <v>558</v>
      </c>
      <c r="E331" s="204" t="s">
        <v>705</v>
      </c>
      <c r="F331" s="205" t="s">
        <v>706</v>
      </c>
      <c r="G331" s="206" t="s">
        <v>201</v>
      </c>
      <c r="H331" s="207" t="n">
        <v>4</v>
      </c>
      <c r="I331" s="208"/>
      <c r="J331" s="209" t="n">
        <f aca="false">ROUND(I331*H331,2)</f>
        <v>0</v>
      </c>
      <c r="K331" s="205" t="s">
        <v>144</v>
      </c>
      <c r="L331" s="210"/>
      <c r="M331" s="211"/>
      <c r="N331" s="212" t="s">
        <v>40</v>
      </c>
      <c r="O331" s="60"/>
      <c r="P331" s="170" t="n">
        <f aca="false">O331*H331</f>
        <v>0</v>
      </c>
      <c r="Q331" s="170" t="n">
        <v>1E-005</v>
      </c>
      <c r="R331" s="170" t="n">
        <f aca="false">Q331*H331</f>
        <v>4E-005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291</v>
      </c>
      <c r="AT331" s="172" t="s">
        <v>558</v>
      </c>
      <c r="AU331" s="172" t="s">
        <v>137</v>
      </c>
      <c r="AY331" s="3" t="s">
        <v>130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137</v>
      </c>
      <c r="BK331" s="173" t="n">
        <f aca="false">ROUND(I331*H331,2)</f>
        <v>0</v>
      </c>
      <c r="BL331" s="3" t="s">
        <v>220</v>
      </c>
      <c r="BM331" s="172" t="s">
        <v>707</v>
      </c>
    </row>
    <row r="332" s="27" customFormat="true" ht="16.5" hidden="false" customHeight="true" outlineLevel="0" collapsed="false">
      <c r="A332" s="22"/>
      <c r="B332" s="160"/>
      <c r="C332" s="213" t="s">
        <v>708</v>
      </c>
      <c r="D332" s="203" t="s">
        <v>558</v>
      </c>
      <c r="E332" s="204" t="s">
        <v>709</v>
      </c>
      <c r="F332" s="205" t="s">
        <v>710</v>
      </c>
      <c r="G332" s="206" t="s">
        <v>201</v>
      </c>
      <c r="H332" s="207" t="n">
        <v>4</v>
      </c>
      <c r="I332" s="208"/>
      <c r="J332" s="209" t="n">
        <f aca="false">ROUND(I332*H332,2)</f>
        <v>0</v>
      </c>
      <c r="K332" s="205" t="s">
        <v>144</v>
      </c>
      <c r="L332" s="210"/>
      <c r="M332" s="211"/>
      <c r="N332" s="212" t="s">
        <v>40</v>
      </c>
      <c r="O332" s="60"/>
      <c r="P332" s="170" t="n">
        <f aca="false">O332*H332</f>
        <v>0</v>
      </c>
      <c r="Q332" s="170" t="n">
        <v>0.0002</v>
      </c>
      <c r="R332" s="170" t="n">
        <f aca="false">Q332*H332</f>
        <v>0.0008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291</v>
      </c>
      <c r="AT332" s="172" t="s">
        <v>558</v>
      </c>
      <c r="AU332" s="172" t="s">
        <v>137</v>
      </c>
      <c r="AY332" s="3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137</v>
      </c>
      <c r="BK332" s="173" t="n">
        <f aca="false">ROUND(I332*H332,2)</f>
        <v>0</v>
      </c>
      <c r="BL332" s="3" t="s">
        <v>220</v>
      </c>
      <c r="BM332" s="172" t="s">
        <v>711</v>
      </c>
    </row>
    <row r="333" s="27" customFormat="true" ht="24.15" hidden="false" customHeight="true" outlineLevel="0" collapsed="false">
      <c r="A333" s="22"/>
      <c r="B333" s="160"/>
      <c r="C333" s="214" t="s">
        <v>712</v>
      </c>
      <c r="D333" s="161" t="s">
        <v>132</v>
      </c>
      <c r="E333" s="162" t="s">
        <v>713</v>
      </c>
      <c r="F333" s="163" t="s">
        <v>714</v>
      </c>
      <c r="G333" s="164" t="s">
        <v>201</v>
      </c>
      <c r="H333" s="165" t="n">
        <v>2</v>
      </c>
      <c r="I333" s="166"/>
      <c r="J333" s="167" t="n">
        <f aca="false">ROUND(I333*H333,2)</f>
        <v>0</v>
      </c>
      <c r="K333" s="163" t="s">
        <v>144</v>
      </c>
      <c r="L333" s="23"/>
      <c r="M333" s="168"/>
      <c r="N333" s="169" t="s">
        <v>40</v>
      </c>
      <c r="O333" s="60"/>
      <c r="P333" s="170" t="n">
        <f aca="false">O333*H333</f>
        <v>0</v>
      </c>
      <c r="Q333" s="170" t="n">
        <v>0</v>
      </c>
      <c r="R333" s="170" t="n">
        <f aca="false">Q333*H333</f>
        <v>0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220</v>
      </c>
      <c r="AT333" s="172" t="s">
        <v>132</v>
      </c>
      <c r="AU333" s="172" t="s">
        <v>137</v>
      </c>
      <c r="AY333" s="3" t="s">
        <v>130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137</v>
      </c>
      <c r="BK333" s="173" t="n">
        <f aca="false">ROUND(I333*H333,2)</f>
        <v>0</v>
      </c>
      <c r="BL333" s="3" t="s">
        <v>220</v>
      </c>
      <c r="BM333" s="172" t="s">
        <v>715</v>
      </c>
    </row>
    <row r="334" s="27" customFormat="true" ht="24.15" hidden="false" customHeight="true" outlineLevel="0" collapsed="false">
      <c r="A334" s="22"/>
      <c r="B334" s="160"/>
      <c r="C334" s="213" t="s">
        <v>716</v>
      </c>
      <c r="D334" s="203" t="s">
        <v>558</v>
      </c>
      <c r="E334" s="204" t="s">
        <v>717</v>
      </c>
      <c r="F334" s="205" t="s">
        <v>718</v>
      </c>
      <c r="G334" s="206" t="s">
        <v>201</v>
      </c>
      <c r="H334" s="207" t="n">
        <v>2</v>
      </c>
      <c r="I334" s="208"/>
      <c r="J334" s="209" t="n">
        <f aca="false">ROUND(I334*H334,2)</f>
        <v>0</v>
      </c>
      <c r="K334" s="205"/>
      <c r="L334" s="210"/>
      <c r="M334" s="211"/>
      <c r="N334" s="212" t="s">
        <v>40</v>
      </c>
      <c r="O334" s="60"/>
      <c r="P334" s="170" t="n">
        <f aca="false">O334*H334</f>
        <v>0</v>
      </c>
      <c r="Q334" s="170" t="n">
        <v>0.0008</v>
      </c>
      <c r="R334" s="170" t="n">
        <f aca="false">Q334*H334</f>
        <v>0.0016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291</v>
      </c>
      <c r="AT334" s="172" t="s">
        <v>558</v>
      </c>
      <c r="AU334" s="172" t="s">
        <v>137</v>
      </c>
      <c r="AY334" s="3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137</v>
      </c>
      <c r="BK334" s="173" t="n">
        <f aca="false">ROUND(I334*H334,2)</f>
        <v>0</v>
      </c>
      <c r="BL334" s="3" t="s">
        <v>220</v>
      </c>
      <c r="BM334" s="172" t="s">
        <v>719</v>
      </c>
    </row>
    <row r="335" s="27" customFormat="true" ht="37.8" hidden="false" customHeight="true" outlineLevel="0" collapsed="false">
      <c r="A335" s="22"/>
      <c r="B335" s="160"/>
      <c r="C335" s="214" t="s">
        <v>720</v>
      </c>
      <c r="D335" s="161" t="s">
        <v>132</v>
      </c>
      <c r="E335" s="162" t="s">
        <v>721</v>
      </c>
      <c r="F335" s="163" t="s">
        <v>722</v>
      </c>
      <c r="G335" s="164" t="s">
        <v>201</v>
      </c>
      <c r="H335" s="165" t="n">
        <v>4</v>
      </c>
      <c r="I335" s="166"/>
      <c r="J335" s="167" t="n">
        <f aca="false">ROUND(I335*H335,2)</f>
        <v>0</v>
      </c>
      <c r="K335" s="163" t="s">
        <v>144</v>
      </c>
      <c r="L335" s="23"/>
      <c r="M335" s="168"/>
      <c r="N335" s="169" t="s">
        <v>40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0.0008</v>
      </c>
      <c r="T335" s="171" t="n">
        <f aca="false">S335*H335</f>
        <v>0.0032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220</v>
      </c>
      <c r="AT335" s="172" t="s">
        <v>132</v>
      </c>
      <c r="AU335" s="172" t="s">
        <v>137</v>
      </c>
      <c r="AY335" s="3" t="s">
        <v>130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137</v>
      </c>
      <c r="BK335" s="173" t="n">
        <f aca="false">ROUND(I335*H335,2)</f>
        <v>0</v>
      </c>
      <c r="BL335" s="3" t="s">
        <v>220</v>
      </c>
      <c r="BM335" s="172" t="s">
        <v>723</v>
      </c>
    </row>
    <row r="336" s="27" customFormat="true" ht="24.15" hidden="false" customHeight="true" outlineLevel="0" collapsed="false">
      <c r="A336" s="22"/>
      <c r="B336" s="160"/>
      <c r="C336" s="214" t="s">
        <v>724</v>
      </c>
      <c r="D336" s="161" t="s">
        <v>132</v>
      </c>
      <c r="E336" s="162" t="s">
        <v>725</v>
      </c>
      <c r="F336" s="163" t="s">
        <v>726</v>
      </c>
      <c r="G336" s="164" t="s">
        <v>201</v>
      </c>
      <c r="H336" s="165" t="n">
        <v>1</v>
      </c>
      <c r="I336" s="166"/>
      <c r="J336" s="167" t="n">
        <f aca="false">ROUND(I336*H336,2)</f>
        <v>0</v>
      </c>
      <c r="K336" s="163" t="s">
        <v>144</v>
      </c>
      <c r="L336" s="23"/>
      <c r="M336" s="168"/>
      <c r="N336" s="169" t="s">
        <v>40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220</v>
      </c>
      <c r="AT336" s="172" t="s">
        <v>132</v>
      </c>
      <c r="AU336" s="172" t="s">
        <v>137</v>
      </c>
      <c r="AY336" s="3" t="s">
        <v>130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137</v>
      </c>
      <c r="BK336" s="173" t="n">
        <f aca="false">ROUND(I336*H336,2)</f>
        <v>0</v>
      </c>
      <c r="BL336" s="3" t="s">
        <v>220</v>
      </c>
      <c r="BM336" s="172" t="s">
        <v>727</v>
      </c>
    </row>
    <row r="337" s="27" customFormat="true" ht="21.75" hidden="false" customHeight="true" outlineLevel="0" collapsed="false">
      <c r="A337" s="22"/>
      <c r="B337" s="160"/>
      <c r="C337" s="214" t="s">
        <v>728</v>
      </c>
      <c r="D337" s="161" t="s">
        <v>132</v>
      </c>
      <c r="E337" s="162" t="s">
        <v>729</v>
      </c>
      <c r="F337" s="163" t="s">
        <v>730</v>
      </c>
      <c r="G337" s="164" t="s">
        <v>201</v>
      </c>
      <c r="H337" s="165" t="n">
        <v>1</v>
      </c>
      <c r="I337" s="166"/>
      <c r="J337" s="167" t="n">
        <f aca="false">ROUND(I337*H337,2)</f>
        <v>0</v>
      </c>
      <c r="K337" s="163" t="s">
        <v>144</v>
      </c>
      <c r="L337" s="23"/>
      <c r="M337" s="168"/>
      <c r="N337" s="169" t="s">
        <v>40</v>
      </c>
      <c r="O337" s="60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</v>
      </c>
      <c r="T337" s="17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220</v>
      </c>
      <c r="AT337" s="172" t="s">
        <v>132</v>
      </c>
      <c r="AU337" s="172" t="s">
        <v>137</v>
      </c>
      <c r="AY337" s="3" t="s">
        <v>130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137</v>
      </c>
      <c r="BK337" s="173" t="n">
        <f aca="false">ROUND(I337*H337,2)</f>
        <v>0</v>
      </c>
      <c r="BL337" s="3" t="s">
        <v>220</v>
      </c>
      <c r="BM337" s="172" t="s">
        <v>731</v>
      </c>
    </row>
    <row r="338" s="27" customFormat="true" ht="16.5" hidden="false" customHeight="true" outlineLevel="0" collapsed="false">
      <c r="A338" s="22"/>
      <c r="B338" s="160"/>
      <c r="C338" s="214" t="s">
        <v>732</v>
      </c>
      <c r="D338" s="161" t="s">
        <v>132</v>
      </c>
      <c r="E338" s="162" t="s">
        <v>733</v>
      </c>
      <c r="F338" s="163" t="s">
        <v>734</v>
      </c>
      <c r="G338" s="164" t="s">
        <v>201</v>
      </c>
      <c r="H338" s="165" t="n">
        <v>1</v>
      </c>
      <c r="I338" s="166"/>
      <c r="J338" s="167" t="n">
        <f aca="false">ROUND(I338*H338,2)</f>
        <v>0</v>
      </c>
      <c r="K338" s="163"/>
      <c r="L338" s="23"/>
      <c r="M338" s="168"/>
      <c r="N338" s="169" t="s">
        <v>40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220</v>
      </c>
      <c r="AT338" s="172" t="s">
        <v>132</v>
      </c>
      <c r="AU338" s="172" t="s">
        <v>137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137</v>
      </c>
      <c r="BK338" s="173" t="n">
        <f aca="false">ROUND(I338*H338,2)</f>
        <v>0</v>
      </c>
      <c r="BL338" s="3" t="s">
        <v>220</v>
      </c>
      <c r="BM338" s="172" t="s">
        <v>735</v>
      </c>
    </row>
    <row r="339" s="27" customFormat="true" ht="16.5" hidden="false" customHeight="true" outlineLevel="0" collapsed="false">
      <c r="A339" s="22"/>
      <c r="B339" s="160"/>
      <c r="C339" s="214" t="s">
        <v>736</v>
      </c>
      <c r="D339" s="161" t="s">
        <v>132</v>
      </c>
      <c r="E339" s="162" t="s">
        <v>737</v>
      </c>
      <c r="F339" s="163" t="s">
        <v>738</v>
      </c>
      <c r="G339" s="164" t="s">
        <v>201</v>
      </c>
      <c r="H339" s="165" t="n">
        <v>1</v>
      </c>
      <c r="I339" s="166"/>
      <c r="J339" s="167" t="n">
        <f aca="false">ROUND(I339*H339,2)</f>
        <v>0</v>
      </c>
      <c r="K339" s="163"/>
      <c r="L339" s="23"/>
      <c r="M339" s="168"/>
      <c r="N339" s="169" t="s">
        <v>40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220</v>
      </c>
      <c r="AT339" s="172" t="s">
        <v>132</v>
      </c>
      <c r="AU339" s="172" t="s">
        <v>137</v>
      </c>
      <c r="AY339" s="3" t="s">
        <v>130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137</v>
      </c>
      <c r="BK339" s="173" t="n">
        <f aca="false">ROUND(I339*H339,2)</f>
        <v>0</v>
      </c>
      <c r="BL339" s="3" t="s">
        <v>220</v>
      </c>
      <c r="BM339" s="172" t="s">
        <v>739</v>
      </c>
    </row>
    <row r="340" s="27" customFormat="true" ht="16.5" hidden="false" customHeight="true" outlineLevel="0" collapsed="false">
      <c r="A340" s="22"/>
      <c r="B340" s="160"/>
      <c r="C340" s="214" t="s">
        <v>740</v>
      </c>
      <c r="D340" s="161" t="s">
        <v>132</v>
      </c>
      <c r="E340" s="162" t="s">
        <v>741</v>
      </c>
      <c r="F340" s="163" t="s">
        <v>742</v>
      </c>
      <c r="G340" s="164" t="s">
        <v>135</v>
      </c>
      <c r="H340" s="165" t="n">
        <v>1</v>
      </c>
      <c r="I340" s="166"/>
      <c r="J340" s="167" t="n">
        <f aca="false">ROUND(I340*H340,2)</f>
        <v>0</v>
      </c>
      <c r="K340" s="163"/>
      <c r="L340" s="23"/>
      <c r="M340" s="168"/>
      <c r="N340" s="169" t="s">
        <v>40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220</v>
      </c>
      <c r="AT340" s="172" t="s">
        <v>132</v>
      </c>
      <c r="AU340" s="172" t="s">
        <v>137</v>
      </c>
      <c r="AY340" s="3" t="s">
        <v>130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137</v>
      </c>
      <c r="BK340" s="173" t="n">
        <f aca="false">ROUND(I340*H340,2)</f>
        <v>0</v>
      </c>
      <c r="BL340" s="3" t="s">
        <v>220</v>
      </c>
      <c r="BM340" s="172" t="s">
        <v>743</v>
      </c>
    </row>
    <row r="341" s="27" customFormat="true" ht="24.15" hidden="false" customHeight="true" outlineLevel="0" collapsed="false">
      <c r="A341" s="22"/>
      <c r="B341" s="160"/>
      <c r="C341" s="214" t="s">
        <v>744</v>
      </c>
      <c r="D341" s="161" t="s">
        <v>132</v>
      </c>
      <c r="E341" s="162" t="s">
        <v>745</v>
      </c>
      <c r="F341" s="163" t="s">
        <v>746</v>
      </c>
      <c r="G341" s="164" t="s">
        <v>361</v>
      </c>
      <c r="H341" s="202"/>
      <c r="I341" s="166"/>
      <c r="J341" s="167" t="n">
        <f aca="false">ROUND(I341*H341,2)</f>
        <v>0</v>
      </c>
      <c r="K341" s="163" t="s">
        <v>144</v>
      </c>
      <c r="L341" s="23"/>
      <c r="M341" s="168"/>
      <c r="N341" s="169" t="s">
        <v>40</v>
      </c>
      <c r="O341" s="60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</v>
      </c>
      <c r="T341" s="17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220</v>
      </c>
      <c r="AT341" s="172" t="s">
        <v>132</v>
      </c>
      <c r="AU341" s="172" t="s">
        <v>137</v>
      </c>
      <c r="AY341" s="3" t="s">
        <v>130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137</v>
      </c>
      <c r="BK341" s="173" t="n">
        <f aca="false">ROUND(I341*H341,2)</f>
        <v>0</v>
      </c>
      <c r="BL341" s="3" t="s">
        <v>220</v>
      </c>
      <c r="BM341" s="172" t="s">
        <v>747</v>
      </c>
    </row>
    <row r="342" s="146" customFormat="true" ht="22.8" hidden="false" customHeight="true" outlineLevel="0" collapsed="false">
      <c r="B342" s="147"/>
      <c r="D342" s="148" t="s">
        <v>73</v>
      </c>
      <c r="E342" s="158" t="s">
        <v>748</v>
      </c>
      <c r="F342" s="158" t="s">
        <v>749</v>
      </c>
      <c r="I342" s="150"/>
      <c r="J342" s="159" t="n">
        <f aca="false">BK342</f>
        <v>0</v>
      </c>
      <c r="L342" s="147"/>
      <c r="M342" s="152"/>
      <c r="N342" s="153"/>
      <c r="O342" s="153"/>
      <c r="P342" s="154" t="n">
        <f aca="false">SUM(P343:P350)</f>
        <v>0</v>
      </c>
      <c r="Q342" s="153"/>
      <c r="R342" s="154" t="n">
        <f aca="false">SUM(R343:R350)</f>
        <v>0.00081</v>
      </c>
      <c r="S342" s="153"/>
      <c r="T342" s="155" t="n">
        <f aca="false">SUM(T343:T350)</f>
        <v>0.0006</v>
      </c>
      <c r="AR342" s="148" t="s">
        <v>137</v>
      </c>
      <c r="AT342" s="156" t="s">
        <v>73</v>
      </c>
      <c r="AU342" s="156" t="s">
        <v>79</v>
      </c>
      <c r="AY342" s="148" t="s">
        <v>130</v>
      </c>
      <c r="BK342" s="157" t="n">
        <f aca="false">SUM(BK343:BK350)</f>
        <v>0</v>
      </c>
    </row>
    <row r="343" s="27" customFormat="true" ht="21.75" hidden="false" customHeight="true" outlineLevel="0" collapsed="false">
      <c r="A343" s="22"/>
      <c r="B343" s="160"/>
      <c r="C343" s="214" t="s">
        <v>750</v>
      </c>
      <c r="D343" s="161" t="s">
        <v>132</v>
      </c>
      <c r="E343" s="162" t="s">
        <v>751</v>
      </c>
      <c r="F343" s="163" t="s">
        <v>752</v>
      </c>
      <c r="G343" s="164" t="s">
        <v>244</v>
      </c>
      <c r="H343" s="165" t="n">
        <v>10</v>
      </c>
      <c r="I343" s="166"/>
      <c r="J343" s="167" t="n">
        <f aca="false">ROUND(I343*H343,2)</f>
        <v>0</v>
      </c>
      <c r="K343" s="163" t="s">
        <v>144</v>
      </c>
      <c r="L343" s="23"/>
      <c r="M343" s="168"/>
      <c r="N343" s="169" t="s">
        <v>40</v>
      </c>
      <c r="O343" s="60"/>
      <c r="P343" s="170" t="n">
        <f aca="false">O343*H343</f>
        <v>0</v>
      </c>
      <c r="Q343" s="170" t="n">
        <v>0</v>
      </c>
      <c r="R343" s="170" t="n">
        <f aca="false">Q343*H343</f>
        <v>0</v>
      </c>
      <c r="S343" s="170" t="n">
        <v>0</v>
      </c>
      <c r="T343" s="17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220</v>
      </c>
      <c r="AT343" s="172" t="s">
        <v>132</v>
      </c>
      <c r="AU343" s="172" t="s">
        <v>137</v>
      </c>
      <c r="AY343" s="3" t="s">
        <v>130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137</v>
      </c>
      <c r="BK343" s="173" t="n">
        <f aca="false">ROUND(I343*H343,2)</f>
        <v>0</v>
      </c>
      <c r="BL343" s="3" t="s">
        <v>220</v>
      </c>
      <c r="BM343" s="172" t="s">
        <v>753</v>
      </c>
    </row>
    <row r="344" s="27" customFormat="true" ht="24.15" hidden="false" customHeight="true" outlineLevel="0" collapsed="false">
      <c r="A344" s="22"/>
      <c r="B344" s="160"/>
      <c r="C344" s="213" t="s">
        <v>754</v>
      </c>
      <c r="D344" s="203" t="s">
        <v>558</v>
      </c>
      <c r="E344" s="204" t="s">
        <v>755</v>
      </c>
      <c r="F344" s="205" t="s">
        <v>756</v>
      </c>
      <c r="G344" s="206" t="s">
        <v>244</v>
      </c>
      <c r="H344" s="207" t="n">
        <v>12</v>
      </c>
      <c r="I344" s="208"/>
      <c r="J344" s="209" t="n">
        <f aca="false">ROUND(I344*H344,2)</f>
        <v>0</v>
      </c>
      <c r="K344" s="205" t="s">
        <v>144</v>
      </c>
      <c r="L344" s="210"/>
      <c r="M344" s="211"/>
      <c r="N344" s="212" t="s">
        <v>40</v>
      </c>
      <c r="O344" s="60"/>
      <c r="P344" s="170" t="n">
        <f aca="false">O344*H344</f>
        <v>0</v>
      </c>
      <c r="Q344" s="170" t="n">
        <v>3E-005</v>
      </c>
      <c r="R344" s="170" t="n">
        <f aca="false">Q344*H344</f>
        <v>0.00036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291</v>
      </c>
      <c r="AT344" s="172" t="s">
        <v>558</v>
      </c>
      <c r="AU344" s="172" t="s">
        <v>137</v>
      </c>
      <c r="AY344" s="3" t="s">
        <v>130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137</v>
      </c>
      <c r="BK344" s="173" t="n">
        <f aca="false">ROUND(I344*H344,2)</f>
        <v>0</v>
      </c>
      <c r="BL344" s="3" t="s">
        <v>220</v>
      </c>
      <c r="BM344" s="172" t="s">
        <v>757</v>
      </c>
    </row>
    <row r="345" s="174" customFormat="true" ht="12.8" hidden="false" customHeight="false" outlineLevel="0" collapsed="false">
      <c r="B345" s="175"/>
      <c r="D345" s="176" t="s">
        <v>146</v>
      </c>
      <c r="F345" s="178" t="s">
        <v>758</v>
      </c>
      <c r="H345" s="179" t="n">
        <v>12</v>
      </c>
      <c r="I345" s="180"/>
      <c r="L345" s="175"/>
      <c r="M345" s="181"/>
      <c r="N345" s="182"/>
      <c r="O345" s="182"/>
      <c r="P345" s="182"/>
      <c r="Q345" s="182"/>
      <c r="R345" s="182"/>
      <c r="S345" s="182"/>
      <c r="T345" s="183"/>
      <c r="AT345" s="177" t="s">
        <v>146</v>
      </c>
      <c r="AU345" s="177" t="s">
        <v>137</v>
      </c>
      <c r="AV345" s="174" t="s">
        <v>137</v>
      </c>
      <c r="AW345" s="174" t="s">
        <v>2</v>
      </c>
      <c r="AX345" s="174" t="s">
        <v>79</v>
      </c>
      <c r="AY345" s="177" t="s">
        <v>130</v>
      </c>
    </row>
    <row r="346" s="27" customFormat="true" ht="21.75" hidden="false" customHeight="true" outlineLevel="0" collapsed="false">
      <c r="A346" s="22"/>
      <c r="B346" s="160"/>
      <c r="C346" s="214" t="s">
        <v>759</v>
      </c>
      <c r="D346" s="161" t="s">
        <v>132</v>
      </c>
      <c r="E346" s="162" t="s">
        <v>760</v>
      </c>
      <c r="F346" s="163" t="s">
        <v>761</v>
      </c>
      <c r="G346" s="164" t="s">
        <v>201</v>
      </c>
      <c r="H346" s="165" t="n">
        <v>1</v>
      </c>
      <c r="I346" s="166"/>
      <c r="J346" s="167" t="n">
        <f aca="false">ROUND(I346*H346,2)</f>
        <v>0</v>
      </c>
      <c r="K346" s="163" t="s">
        <v>144</v>
      </c>
      <c r="L346" s="23"/>
      <c r="M346" s="168"/>
      <c r="N346" s="169" t="s">
        <v>40</v>
      </c>
      <c r="O346" s="60"/>
      <c r="P346" s="170" t="n">
        <f aca="false">O346*H346</f>
        <v>0</v>
      </c>
      <c r="Q346" s="170" t="n">
        <v>0</v>
      </c>
      <c r="R346" s="170" t="n">
        <f aca="false">Q346*H346</f>
        <v>0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220</v>
      </c>
      <c r="AT346" s="172" t="s">
        <v>132</v>
      </c>
      <c r="AU346" s="172" t="s">
        <v>137</v>
      </c>
      <c r="AY346" s="3" t="s">
        <v>130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137</v>
      </c>
      <c r="BK346" s="173" t="n">
        <f aca="false">ROUND(I346*H346,2)</f>
        <v>0</v>
      </c>
      <c r="BL346" s="3" t="s">
        <v>220</v>
      </c>
      <c r="BM346" s="172" t="s">
        <v>762</v>
      </c>
    </row>
    <row r="347" s="27" customFormat="true" ht="16.5" hidden="false" customHeight="true" outlineLevel="0" collapsed="false">
      <c r="A347" s="22"/>
      <c r="B347" s="160"/>
      <c r="C347" s="213" t="s">
        <v>763</v>
      </c>
      <c r="D347" s="203" t="s">
        <v>558</v>
      </c>
      <c r="E347" s="204" t="s">
        <v>764</v>
      </c>
      <c r="F347" s="205" t="s">
        <v>765</v>
      </c>
      <c r="G347" s="206" t="s">
        <v>201</v>
      </c>
      <c r="H347" s="207" t="n">
        <v>1</v>
      </c>
      <c r="I347" s="208"/>
      <c r="J347" s="209" t="n">
        <f aca="false">ROUND(I347*H347,2)</f>
        <v>0</v>
      </c>
      <c r="K347" s="205" t="s">
        <v>144</v>
      </c>
      <c r="L347" s="210"/>
      <c r="M347" s="211"/>
      <c r="N347" s="212" t="s">
        <v>40</v>
      </c>
      <c r="O347" s="60"/>
      <c r="P347" s="170" t="n">
        <f aca="false">O347*H347</f>
        <v>0</v>
      </c>
      <c r="Q347" s="170" t="n">
        <v>0.00045</v>
      </c>
      <c r="R347" s="170" t="n">
        <f aca="false">Q347*H347</f>
        <v>0.00045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291</v>
      </c>
      <c r="AT347" s="172" t="s">
        <v>558</v>
      </c>
      <c r="AU347" s="172" t="s">
        <v>137</v>
      </c>
      <c r="AY347" s="3" t="s">
        <v>130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137</v>
      </c>
      <c r="BK347" s="173" t="n">
        <f aca="false">ROUND(I347*H347,2)</f>
        <v>0</v>
      </c>
      <c r="BL347" s="3" t="s">
        <v>220</v>
      </c>
      <c r="BM347" s="172" t="s">
        <v>766</v>
      </c>
    </row>
    <row r="348" s="27" customFormat="true" ht="21.75" hidden="false" customHeight="true" outlineLevel="0" collapsed="false">
      <c r="A348" s="22"/>
      <c r="B348" s="160"/>
      <c r="C348" s="214" t="s">
        <v>767</v>
      </c>
      <c r="D348" s="161" t="s">
        <v>132</v>
      </c>
      <c r="E348" s="162" t="s">
        <v>768</v>
      </c>
      <c r="F348" s="163" t="s">
        <v>769</v>
      </c>
      <c r="G348" s="164" t="s">
        <v>201</v>
      </c>
      <c r="H348" s="165" t="n">
        <v>1</v>
      </c>
      <c r="I348" s="166"/>
      <c r="J348" s="167" t="n">
        <f aca="false">ROUND(I348*H348,2)</f>
        <v>0</v>
      </c>
      <c r="K348" s="163" t="s">
        <v>144</v>
      </c>
      <c r="L348" s="23"/>
      <c r="M348" s="168"/>
      <c r="N348" s="169" t="s">
        <v>40</v>
      </c>
      <c r="O348" s="60"/>
      <c r="P348" s="170" t="n">
        <f aca="false">O348*H348</f>
        <v>0</v>
      </c>
      <c r="Q348" s="170" t="n">
        <v>0</v>
      </c>
      <c r="R348" s="170" t="n">
        <f aca="false">Q348*H348</f>
        <v>0</v>
      </c>
      <c r="S348" s="170" t="n">
        <v>0.0003</v>
      </c>
      <c r="T348" s="171" t="n">
        <f aca="false">S348*H348</f>
        <v>0.0003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220</v>
      </c>
      <c r="AT348" s="172" t="s">
        <v>132</v>
      </c>
      <c r="AU348" s="172" t="s">
        <v>137</v>
      </c>
      <c r="AY348" s="3" t="s">
        <v>130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137</v>
      </c>
      <c r="BK348" s="173" t="n">
        <f aca="false">ROUND(I348*H348,2)</f>
        <v>0</v>
      </c>
      <c r="BL348" s="3" t="s">
        <v>220</v>
      </c>
      <c r="BM348" s="172" t="s">
        <v>770</v>
      </c>
    </row>
    <row r="349" s="27" customFormat="true" ht="16.5" hidden="false" customHeight="true" outlineLevel="0" collapsed="false">
      <c r="A349" s="22"/>
      <c r="B349" s="160"/>
      <c r="C349" s="214" t="s">
        <v>771</v>
      </c>
      <c r="D349" s="161" t="s">
        <v>132</v>
      </c>
      <c r="E349" s="162" t="s">
        <v>772</v>
      </c>
      <c r="F349" s="163" t="s">
        <v>773</v>
      </c>
      <c r="G349" s="164" t="s">
        <v>201</v>
      </c>
      <c r="H349" s="165" t="n">
        <v>1</v>
      </c>
      <c r="I349" s="166"/>
      <c r="J349" s="167" t="n">
        <f aca="false">ROUND(I349*H349,2)</f>
        <v>0</v>
      </c>
      <c r="K349" s="163"/>
      <c r="L349" s="23"/>
      <c r="M349" s="168"/>
      <c r="N349" s="169" t="s">
        <v>40</v>
      </c>
      <c r="O349" s="60"/>
      <c r="P349" s="170" t="n">
        <f aca="false">O349*H349</f>
        <v>0</v>
      </c>
      <c r="Q349" s="170" t="n">
        <v>0</v>
      </c>
      <c r="R349" s="170" t="n">
        <f aca="false">Q349*H349</f>
        <v>0</v>
      </c>
      <c r="S349" s="170" t="n">
        <v>0.0003</v>
      </c>
      <c r="T349" s="171" t="n">
        <f aca="false">S349*H349</f>
        <v>0.0003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220</v>
      </c>
      <c r="AT349" s="172" t="s">
        <v>132</v>
      </c>
      <c r="AU349" s="172" t="s">
        <v>137</v>
      </c>
      <c r="AY349" s="3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137</v>
      </c>
      <c r="BK349" s="173" t="n">
        <f aca="false">ROUND(I349*H349,2)</f>
        <v>0</v>
      </c>
      <c r="BL349" s="3" t="s">
        <v>220</v>
      </c>
      <c r="BM349" s="172" t="s">
        <v>774</v>
      </c>
    </row>
    <row r="350" s="27" customFormat="true" ht="24.15" hidden="false" customHeight="true" outlineLevel="0" collapsed="false">
      <c r="A350" s="22"/>
      <c r="B350" s="160"/>
      <c r="C350" s="214" t="s">
        <v>775</v>
      </c>
      <c r="D350" s="161" t="s">
        <v>132</v>
      </c>
      <c r="E350" s="162" t="s">
        <v>776</v>
      </c>
      <c r="F350" s="163" t="s">
        <v>777</v>
      </c>
      <c r="G350" s="164" t="s">
        <v>361</v>
      </c>
      <c r="H350" s="202"/>
      <c r="I350" s="166"/>
      <c r="J350" s="167" t="n">
        <f aca="false">ROUND(I350*H350,2)</f>
        <v>0</v>
      </c>
      <c r="K350" s="163" t="s">
        <v>144</v>
      </c>
      <c r="L350" s="23"/>
      <c r="M350" s="168"/>
      <c r="N350" s="169" t="s">
        <v>40</v>
      </c>
      <c r="O350" s="60"/>
      <c r="P350" s="170" t="n">
        <f aca="false">O350*H350</f>
        <v>0</v>
      </c>
      <c r="Q350" s="170" t="n">
        <v>0</v>
      </c>
      <c r="R350" s="170" t="n">
        <f aca="false">Q350*H350</f>
        <v>0</v>
      </c>
      <c r="S350" s="170" t="n">
        <v>0</v>
      </c>
      <c r="T350" s="17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220</v>
      </c>
      <c r="AT350" s="172" t="s">
        <v>132</v>
      </c>
      <c r="AU350" s="172" t="s">
        <v>137</v>
      </c>
      <c r="AY350" s="3" t="s">
        <v>130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137</v>
      </c>
      <c r="BK350" s="173" t="n">
        <f aca="false">ROUND(I350*H350,2)</f>
        <v>0</v>
      </c>
      <c r="BL350" s="3" t="s">
        <v>220</v>
      </c>
      <c r="BM350" s="172" t="s">
        <v>778</v>
      </c>
    </row>
    <row r="351" s="146" customFormat="true" ht="22.8" hidden="false" customHeight="true" outlineLevel="0" collapsed="false">
      <c r="B351" s="147"/>
      <c r="D351" s="148" t="s">
        <v>73</v>
      </c>
      <c r="E351" s="158" t="s">
        <v>779</v>
      </c>
      <c r="F351" s="158" t="s">
        <v>780</v>
      </c>
      <c r="I351" s="150"/>
      <c r="J351" s="159" t="n">
        <f aca="false">BK351</f>
        <v>0</v>
      </c>
      <c r="L351" s="147"/>
      <c r="M351" s="152"/>
      <c r="N351" s="153"/>
      <c r="O351" s="153"/>
      <c r="P351" s="154" t="n">
        <f aca="false">SUM(P352:P361)</f>
        <v>0</v>
      </c>
      <c r="Q351" s="153"/>
      <c r="R351" s="154" t="n">
        <f aca="false">SUM(R352:R361)</f>
        <v>0</v>
      </c>
      <c r="S351" s="153"/>
      <c r="T351" s="155" t="n">
        <f aca="false">SUM(T352:T361)</f>
        <v>0.0234</v>
      </c>
      <c r="AR351" s="148" t="s">
        <v>137</v>
      </c>
      <c r="AT351" s="156" t="s">
        <v>73</v>
      </c>
      <c r="AU351" s="156" t="s">
        <v>79</v>
      </c>
      <c r="AY351" s="148" t="s">
        <v>130</v>
      </c>
      <c r="BK351" s="157" t="n">
        <f aca="false">SUM(BK352:BK361)</f>
        <v>0</v>
      </c>
    </row>
    <row r="352" s="27" customFormat="true" ht="16.5" hidden="false" customHeight="true" outlineLevel="0" collapsed="false">
      <c r="A352" s="22"/>
      <c r="B352" s="160"/>
      <c r="C352" s="214" t="s">
        <v>781</v>
      </c>
      <c r="D352" s="161" t="s">
        <v>132</v>
      </c>
      <c r="E352" s="162" t="s">
        <v>782</v>
      </c>
      <c r="F352" s="163" t="s">
        <v>783</v>
      </c>
      <c r="G352" s="164" t="s">
        <v>201</v>
      </c>
      <c r="H352" s="165" t="n">
        <v>1</v>
      </c>
      <c r="I352" s="166"/>
      <c r="J352" s="167" t="n">
        <f aca="false">ROUND(I352*H352,2)</f>
        <v>0</v>
      </c>
      <c r="K352" s="163"/>
      <c r="L352" s="23"/>
      <c r="M352" s="168"/>
      <c r="N352" s="169" t="s">
        <v>40</v>
      </c>
      <c r="O352" s="60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0.0018</v>
      </c>
      <c r="T352" s="171" t="n">
        <f aca="false">S352*H352</f>
        <v>0.0018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220</v>
      </c>
      <c r="AT352" s="172" t="s">
        <v>132</v>
      </c>
      <c r="AU352" s="172" t="s">
        <v>137</v>
      </c>
      <c r="AY352" s="3" t="s">
        <v>130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137</v>
      </c>
      <c r="BK352" s="173" t="n">
        <f aca="false">ROUND(I352*H352,2)</f>
        <v>0</v>
      </c>
      <c r="BL352" s="3" t="s">
        <v>220</v>
      </c>
      <c r="BM352" s="172" t="s">
        <v>784</v>
      </c>
    </row>
    <row r="353" s="27" customFormat="true" ht="16.5" hidden="false" customHeight="true" outlineLevel="0" collapsed="false">
      <c r="A353" s="22"/>
      <c r="B353" s="160"/>
      <c r="C353" s="214" t="s">
        <v>785</v>
      </c>
      <c r="D353" s="161" t="s">
        <v>132</v>
      </c>
      <c r="E353" s="162" t="s">
        <v>786</v>
      </c>
      <c r="F353" s="163" t="s">
        <v>787</v>
      </c>
      <c r="G353" s="164" t="s">
        <v>135</v>
      </c>
      <c r="H353" s="165" t="n">
        <v>5</v>
      </c>
      <c r="I353" s="166"/>
      <c r="J353" s="167" t="n">
        <f aca="false">ROUND(I353*H353,2)</f>
        <v>0</v>
      </c>
      <c r="K353" s="163"/>
      <c r="L353" s="23"/>
      <c r="M353" s="168"/>
      <c r="N353" s="169" t="s">
        <v>40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0.0018</v>
      </c>
      <c r="T353" s="171" t="n">
        <f aca="false">S353*H353</f>
        <v>0.009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220</v>
      </c>
      <c r="AT353" s="172" t="s">
        <v>132</v>
      </c>
      <c r="AU353" s="172" t="s">
        <v>137</v>
      </c>
      <c r="AY353" s="3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137</v>
      </c>
      <c r="BK353" s="173" t="n">
        <f aca="false">ROUND(I353*H353,2)</f>
        <v>0</v>
      </c>
      <c r="BL353" s="3" t="s">
        <v>220</v>
      </c>
      <c r="BM353" s="172" t="s">
        <v>788</v>
      </c>
    </row>
    <row r="354" s="27" customFormat="true" ht="24.15" hidden="false" customHeight="true" outlineLevel="0" collapsed="false">
      <c r="A354" s="22"/>
      <c r="B354" s="160"/>
      <c r="C354" s="214" t="s">
        <v>789</v>
      </c>
      <c r="D354" s="161" t="s">
        <v>132</v>
      </c>
      <c r="E354" s="162" t="s">
        <v>790</v>
      </c>
      <c r="F354" s="163" t="s">
        <v>791</v>
      </c>
      <c r="G354" s="164" t="s">
        <v>201</v>
      </c>
      <c r="H354" s="165" t="n">
        <v>1</v>
      </c>
      <c r="I354" s="166"/>
      <c r="J354" s="167" t="n">
        <f aca="false">ROUND(I354*H354,2)</f>
        <v>0</v>
      </c>
      <c r="K354" s="163"/>
      <c r="L354" s="23"/>
      <c r="M354" s="168"/>
      <c r="N354" s="169" t="s">
        <v>40</v>
      </c>
      <c r="O354" s="60"/>
      <c r="P354" s="170" t="n">
        <f aca="false">O354*H354</f>
        <v>0</v>
      </c>
      <c r="Q354" s="170" t="n">
        <v>0</v>
      </c>
      <c r="R354" s="170" t="n">
        <f aca="false">Q354*H354</f>
        <v>0</v>
      </c>
      <c r="S354" s="170" t="n">
        <v>0.0018</v>
      </c>
      <c r="T354" s="171" t="n">
        <f aca="false">S354*H354</f>
        <v>0.0018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220</v>
      </c>
      <c r="AT354" s="172" t="s">
        <v>132</v>
      </c>
      <c r="AU354" s="172" t="s">
        <v>137</v>
      </c>
      <c r="AY354" s="3" t="s">
        <v>130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137</v>
      </c>
      <c r="BK354" s="173" t="n">
        <f aca="false">ROUND(I354*H354,2)</f>
        <v>0</v>
      </c>
      <c r="BL354" s="3" t="s">
        <v>220</v>
      </c>
      <c r="BM354" s="172" t="s">
        <v>792</v>
      </c>
    </row>
    <row r="355" s="27" customFormat="true" ht="24.15" hidden="false" customHeight="true" outlineLevel="0" collapsed="false">
      <c r="A355" s="22"/>
      <c r="B355" s="160"/>
      <c r="C355" s="214" t="s">
        <v>793</v>
      </c>
      <c r="D355" s="161" t="s">
        <v>132</v>
      </c>
      <c r="E355" s="162" t="s">
        <v>794</v>
      </c>
      <c r="F355" s="163" t="s">
        <v>795</v>
      </c>
      <c r="G355" s="164" t="s">
        <v>201</v>
      </c>
      <c r="H355" s="165" t="n">
        <v>1</v>
      </c>
      <c r="I355" s="166"/>
      <c r="J355" s="167" t="n">
        <f aca="false">ROUND(I355*H355,2)</f>
        <v>0</v>
      </c>
      <c r="K355" s="163"/>
      <c r="L355" s="23"/>
      <c r="M355" s="168"/>
      <c r="N355" s="169" t="s">
        <v>40</v>
      </c>
      <c r="O355" s="60"/>
      <c r="P355" s="170" t="n">
        <f aca="false">O355*H355</f>
        <v>0</v>
      </c>
      <c r="Q355" s="170" t="n">
        <v>0</v>
      </c>
      <c r="R355" s="170" t="n">
        <f aca="false">Q355*H355</f>
        <v>0</v>
      </c>
      <c r="S355" s="170" t="n">
        <v>0.0018</v>
      </c>
      <c r="T355" s="171" t="n">
        <f aca="false">S355*H355</f>
        <v>0.0018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220</v>
      </c>
      <c r="AT355" s="172" t="s">
        <v>132</v>
      </c>
      <c r="AU355" s="172" t="s">
        <v>137</v>
      </c>
      <c r="AY355" s="3" t="s">
        <v>130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137</v>
      </c>
      <c r="BK355" s="173" t="n">
        <f aca="false">ROUND(I355*H355,2)</f>
        <v>0</v>
      </c>
      <c r="BL355" s="3" t="s">
        <v>220</v>
      </c>
      <c r="BM355" s="172" t="s">
        <v>796</v>
      </c>
    </row>
    <row r="356" s="27" customFormat="true" ht="44.25" hidden="false" customHeight="true" outlineLevel="0" collapsed="false">
      <c r="A356" s="22"/>
      <c r="B356" s="160"/>
      <c r="C356" s="214" t="s">
        <v>797</v>
      </c>
      <c r="D356" s="161" t="s">
        <v>132</v>
      </c>
      <c r="E356" s="162" t="s">
        <v>798</v>
      </c>
      <c r="F356" s="163" t="s">
        <v>799</v>
      </c>
      <c r="G356" s="164" t="s">
        <v>201</v>
      </c>
      <c r="H356" s="165" t="n">
        <v>1</v>
      </c>
      <c r="I356" s="166"/>
      <c r="J356" s="167" t="n">
        <f aca="false">ROUND(I356*H356,2)</f>
        <v>0</v>
      </c>
      <c r="K356" s="163"/>
      <c r="L356" s="23"/>
      <c r="M356" s="168"/>
      <c r="N356" s="169" t="s">
        <v>40</v>
      </c>
      <c r="O356" s="60"/>
      <c r="P356" s="170" t="n">
        <f aca="false">O356*H356</f>
        <v>0</v>
      </c>
      <c r="Q356" s="170" t="n">
        <v>0</v>
      </c>
      <c r="R356" s="170" t="n">
        <f aca="false">Q356*H356</f>
        <v>0</v>
      </c>
      <c r="S356" s="170" t="n">
        <v>0.0018</v>
      </c>
      <c r="T356" s="171" t="n">
        <f aca="false">S356*H356</f>
        <v>0.0018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220</v>
      </c>
      <c r="AT356" s="172" t="s">
        <v>132</v>
      </c>
      <c r="AU356" s="172" t="s">
        <v>137</v>
      </c>
      <c r="AY356" s="3" t="s">
        <v>130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137</v>
      </c>
      <c r="BK356" s="173" t="n">
        <f aca="false">ROUND(I356*H356,2)</f>
        <v>0</v>
      </c>
      <c r="BL356" s="3" t="s">
        <v>220</v>
      </c>
      <c r="BM356" s="172" t="s">
        <v>800</v>
      </c>
    </row>
    <row r="357" s="27" customFormat="true" ht="24.15" hidden="false" customHeight="true" outlineLevel="0" collapsed="false">
      <c r="A357" s="22"/>
      <c r="B357" s="160"/>
      <c r="C357" s="214" t="s">
        <v>801</v>
      </c>
      <c r="D357" s="161" t="s">
        <v>132</v>
      </c>
      <c r="E357" s="162" t="s">
        <v>802</v>
      </c>
      <c r="F357" s="163" t="s">
        <v>803</v>
      </c>
      <c r="G357" s="164" t="s">
        <v>201</v>
      </c>
      <c r="H357" s="165" t="n">
        <v>1</v>
      </c>
      <c r="I357" s="166"/>
      <c r="J357" s="167" t="n">
        <f aca="false">ROUND(I357*H357,2)</f>
        <v>0</v>
      </c>
      <c r="K357" s="163"/>
      <c r="L357" s="23"/>
      <c r="M357" s="168"/>
      <c r="N357" s="169" t="s">
        <v>40</v>
      </c>
      <c r="O357" s="60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0.0018</v>
      </c>
      <c r="T357" s="171" t="n">
        <f aca="false">S357*H357</f>
        <v>0.0018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220</v>
      </c>
      <c r="AT357" s="172" t="s">
        <v>132</v>
      </c>
      <c r="AU357" s="172" t="s">
        <v>137</v>
      </c>
      <c r="AY357" s="3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137</v>
      </c>
      <c r="BK357" s="173" t="n">
        <f aca="false">ROUND(I357*H357,2)</f>
        <v>0</v>
      </c>
      <c r="BL357" s="3" t="s">
        <v>220</v>
      </c>
      <c r="BM357" s="172" t="s">
        <v>804</v>
      </c>
    </row>
    <row r="358" s="27" customFormat="true" ht="21.75" hidden="false" customHeight="true" outlineLevel="0" collapsed="false">
      <c r="A358" s="22"/>
      <c r="B358" s="160"/>
      <c r="C358" s="214" t="s">
        <v>805</v>
      </c>
      <c r="D358" s="161" t="s">
        <v>132</v>
      </c>
      <c r="E358" s="162" t="s">
        <v>806</v>
      </c>
      <c r="F358" s="163" t="s">
        <v>807</v>
      </c>
      <c r="G358" s="164" t="s">
        <v>201</v>
      </c>
      <c r="H358" s="165" t="n">
        <v>1</v>
      </c>
      <c r="I358" s="166"/>
      <c r="J358" s="167" t="n">
        <f aca="false">ROUND(I358*H358,2)</f>
        <v>0</v>
      </c>
      <c r="K358" s="163"/>
      <c r="L358" s="23"/>
      <c r="M358" s="168"/>
      <c r="N358" s="169" t="s">
        <v>40</v>
      </c>
      <c r="O358" s="60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0.0018</v>
      </c>
      <c r="T358" s="171" t="n">
        <f aca="false">S358*H358</f>
        <v>0.0018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220</v>
      </c>
      <c r="AT358" s="172" t="s">
        <v>132</v>
      </c>
      <c r="AU358" s="172" t="s">
        <v>137</v>
      </c>
      <c r="AY358" s="3" t="s">
        <v>130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137</v>
      </c>
      <c r="BK358" s="173" t="n">
        <f aca="false">ROUND(I358*H358,2)</f>
        <v>0</v>
      </c>
      <c r="BL358" s="3" t="s">
        <v>220</v>
      </c>
      <c r="BM358" s="172" t="s">
        <v>808</v>
      </c>
    </row>
    <row r="359" s="27" customFormat="true" ht="21.75" hidden="false" customHeight="true" outlineLevel="0" collapsed="false">
      <c r="A359" s="22"/>
      <c r="B359" s="160"/>
      <c r="C359" s="214" t="s">
        <v>809</v>
      </c>
      <c r="D359" s="161" t="s">
        <v>132</v>
      </c>
      <c r="E359" s="162" t="s">
        <v>810</v>
      </c>
      <c r="F359" s="163" t="s">
        <v>811</v>
      </c>
      <c r="G359" s="164" t="s">
        <v>135</v>
      </c>
      <c r="H359" s="165" t="n">
        <v>1</v>
      </c>
      <c r="I359" s="166"/>
      <c r="J359" s="167" t="n">
        <f aca="false">ROUND(I359*H359,2)</f>
        <v>0</v>
      </c>
      <c r="K359" s="163"/>
      <c r="L359" s="23"/>
      <c r="M359" s="168"/>
      <c r="N359" s="169" t="s">
        <v>40</v>
      </c>
      <c r="O359" s="60"/>
      <c r="P359" s="170" t="n">
        <f aca="false">O359*H359</f>
        <v>0</v>
      </c>
      <c r="Q359" s="170" t="n">
        <v>0</v>
      </c>
      <c r="R359" s="170" t="n">
        <f aca="false">Q359*H359</f>
        <v>0</v>
      </c>
      <c r="S359" s="170" t="n">
        <v>0.0018</v>
      </c>
      <c r="T359" s="171" t="n">
        <f aca="false">S359*H359</f>
        <v>0.0018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220</v>
      </c>
      <c r="AT359" s="172" t="s">
        <v>132</v>
      </c>
      <c r="AU359" s="172" t="s">
        <v>137</v>
      </c>
      <c r="AY359" s="3" t="s">
        <v>130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137</v>
      </c>
      <c r="BK359" s="173" t="n">
        <f aca="false">ROUND(I359*H359,2)</f>
        <v>0</v>
      </c>
      <c r="BL359" s="3" t="s">
        <v>220</v>
      </c>
      <c r="BM359" s="172" t="s">
        <v>812</v>
      </c>
    </row>
    <row r="360" s="27" customFormat="true" ht="33" hidden="false" customHeight="true" outlineLevel="0" collapsed="false">
      <c r="A360" s="22"/>
      <c r="B360" s="160"/>
      <c r="C360" s="214" t="s">
        <v>813</v>
      </c>
      <c r="D360" s="161" t="s">
        <v>132</v>
      </c>
      <c r="E360" s="162" t="s">
        <v>814</v>
      </c>
      <c r="F360" s="163" t="s">
        <v>815</v>
      </c>
      <c r="G360" s="164" t="s">
        <v>135</v>
      </c>
      <c r="H360" s="165" t="n">
        <v>1</v>
      </c>
      <c r="I360" s="166"/>
      <c r="J360" s="167" t="n">
        <f aca="false">ROUND(I360*H360,2)</f>
        <v>0</v>
      </c>
      <c r="K360" s="163"/>
      <c r="L360" s="23"/>
      <c r="M360" s="168"/>
      <c r="N360" s="169" t="s">
        <v>40</v>
      </c>
      <c r="O360" s="60"/>
      <c r="P360" s="170" t="n">
        <f aca="false">O360*H360</f>
        <v>0</v>
      </c>
      <c r="Q360" s="170" t="n">
        <v>0</v>
      </c>
      <c r="R360" s="170" t="n">
        <f aca="false">Q360*H360</f>
        <v>0</v>
      </c>
      <c r="S360" s="170" t="n">
        <v>0.0018</v>
      </c>
      <c r="T360" s="171" t="n">
        <f aca="false">S360*H360</f>
        <v>0.0018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220</v>
      </c>
      <c r="AT360" s="172" t="s">
        <v>132</v>
      </c>
      <c r="AU360" s="172" t="s">
        <v>137</v>
      </c>
      <c r="AY360" s="3" t="s">
        <v>130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137</v>
      </c>
      <c r="BK360" s="173" t="n">
        <f aca="false">ROUND(I360*H360,2)</f>
        <v>0</v>
      </c>
      <c r="BL360" s="3" t="s">
        <v>220</v>
      </c>
      <c r="BM360" s="172" t="s">
        <v>816</v>
      </c>
    </row>
    <row r="361" s="27" customFormat="true" ht="24.15" hidden="false" customHeight="true" outlineLevel="0" collapsed="false">
      <c r="A361" s="22"/>
      <c r="B361" s="160"/>
      <c r="C361" s="214" t="s">
        <v>817</v>
      </c>
      <c r="D361" s="161" t="s">
        <v>132</v>
      </c>
      <c r="E361" s="162" t="s">
        <v>818</v>
      </c>
      <c r="F361" s="163" t="s">
        <v>819</v>
      </c>
      <c r="G361" s="164" t="s">
        <v>361</v>
      </c>
      <c r="H361" s="202"/>
      <c r="I361" s="166"/>
      <c r="J361" s="167" t="n">
        <f aca="false">ROUND(I361*H361,2)</f>
        <v>0</v>
      </c>
      <c r="K361" s="163" t="s">
        <v>144</v>
      </c>
      <c r="L361" s="23"/>
      <c r="M361" s="168"/>
      <c r="N361" s="169" t="s">
        <v>40</v>
      </c>
      <c r="O361" s="60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220</v>
      </c>
      <c r="AT361" s="172" t="s">
        <v>132</v>
      </c>
      <c r="AU361" s="172" t="s">
        <v>137</v>
      </c>
      <c r="AY361" s="3" t="s">
        <v>130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137</v>
      </c>
      <c r="BK361" s="173" t="n">
        <f aca="false">ROUND(I361*H361,2)</f>
        <v>0</v>
      </c>
      <c r="BL361" s="3" t="s">
        <v>220</v>
      </c>
      <c r="BM361" s="172" t="s">
        <v>820</v>
      </c>
    </row>
    <row r="362" s="146" customFormat="true" ht="22.8" hidden="false" customHeight="true" outlineLevel="0" collapsed="false">
      <c r="B362" s="147"/>
      <c r="D362" s="148" t="s">
        <v>73</v>
      </c>
      <c r="E362" s="158" t="s">
        <v>821</v>
      </c>
      <c r="F362" s="158" t="s">
        <v>822</v>
      </c>
      <c r="I362" s="150"/>
      <c r="J362" s="159" t="n">
        <f aca="false">BK362</f>
        <v>0</v>
      </c>
      <c r="L362" s="147"/>
      <c r="M362" s="152"/>
      <c r="N362" s="153"/>
      <c r="O362" s="153"/>
      <c r="P362" s="154" t="n">
        <f aca="false">SUM(P363:P372)</f>
        <v>0</v>
      </c>
      <c r="Q362" s="153"/>
      <c r="R362" s="154" t="n">
        <f aca="false">SUM(R363:R372)</f>
        <v>0.1815435</v>
      </c>
      <c r="S362" s="153"/>
      <c r="T362" s="155" t="n">
        <f aca="false">SUM(T363:T372)</f>
        <v>0</v>
      </c>
      <c r="AR362" s="148" t="s">
        <v>137</v>
      </c>
      <c r="AT362" s="156" t="s">
        <v>73</v>
      </c>
      <c r="AU362" s="156" t="s">
        <v>79</v>
      </c>
      <c r="AY362" s="148" t="s">
        <v>130</v>
      </c>
      <c r="BK362" s="157" t="n">
        <f aca="false">SUM(BK363:BK372)</f>
        <v>0</v>
      </c>
    </row>
    <row r="363" s="27" customFormat="true" ht="16.5" hidden="false" customHeight="true" outlineLevel="0" collapsed="false">
      <c r="A363" s="22"/>
      <c r="B363" s="160"/>
      <c r="C363" s="214" t="s">
        <v>823</v>
      </c>
      <c r="D363" s="161" t="s">
        <v>132</v>
      </c>
      <c r="E363" s="162" t="s">
        <v>824</v>
      </c>
      <c r="F363" s="163" t="s">
        <v>825</v>
      </c>
      <c r="G363" s="164" t="s">
        <v>143</v>
      </c>
      <c r="H363" s="165" t="n">
        <v>4.6</v>
      </c>
      <c r="I363" s="166"/>
      <c r="J363" s="167" t="n">
        <f aca="false">ROUND(I363*H363,2)</f>
        <v>0</v>
      </c>
      <c r="K363" s="163" t="s">
        <v>144</v>
      </c>
      <c r="L363" s="23"/>
      <c r="M363" s="168"/>
      <c r="N363" s="169" t="s">
        <v>40</v>
      </c>
      <c r="O363" s="60"/>
      <c r="P363" s="170" t="n">
        <f aca="false">O363*H363</f>
        <v>0</v>
      </c>
      <c r="Q363" s="170" t="n">
        <v>0.0003</v>
      </c>
      <c r="R363" s="170" t="n">
        <f aca="false">Q363*H363</f>
        <v>0.00138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220</v>
      </c>
      <c r="AT363" s="172" t="s">
        <v>132</v>
      </c>
      <c r="AU363" s="172" t="s">
        <v>137</v>
      </c>
      <c r="AY363" s="3" t="s">
        <v>130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137</v>
      </c>
      <c r="BK363" s="173" t="n">
        <f aca="false">ROUND(I363*H363,2)</f>
        <v>0</v>
      </c>
      <c r="BL363" s="3" t="s">
        <v>220</v>
      </c>
      <c r="BM363" s="172" t="s">
        <v>826</v>
      </c>
    </row>
    <row r="364" s="27" customFormat="true" ht="21.75" hidden="false" customHeight="true" outlineLevel="0" collapsed="false">
      <c r="A364" s="22"/>
      <c r="B364" s="160"/>
      <c r="C364" s="214" t="s">
        <v>827</v>
      </c>
      <c r="D364" s="161" t="s">
        <v>132</v>
      </c>
      <c r="E364" s="162" t="s">
        <v>828</v>
      </c>
      <c r="F364" s="163" t="s">
        <v>829</v>
      </c>
      <c r="G364" s="164" t="s">
        <v>143</v>
      </c>
      <c r="H364" s="165" t="n">
        <v>4.6</v>
      </c>
      <c r="I364" s="166"/>
      <c r="J364" s="167" t="n">
        <f aca="false">ROUND(I364*H364,2)</f>
        <v>0</v>
      </c>
      <c r="K364" s="163" t="s">
        <v>144</v>
      </c>
      <c r="L364" s="23"/>
      <c r="M364" s="168"/>
      <c r="N364" s="169" t="s">
        <v>40</v>
      </c>
      <c r="O364" s="60"/>
      <c r="P364" s="170" t="n">
        <f aca="false">O364*H364</f>
        <v>0</v>
      </c>
      <c r="Q364" s="170" t="n">
        <v>0.00455</v>
      </c>
      <c r="R364" s="170" t="n">
        <f aca="false">Q364*H364</f>
        <v>0.02093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220</v>
      </c>
      <c r="AT364" s="172" t="s">
        <v>132</v>
      </c>
      <c r="AU364" s="172" t="s">
        <v>137</v>
      </c>
      <c r="AY364" s="3" t="s">
        <v>130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137</v>
      </c>
      <c r="BK364" s="173" t="n">
        <f aca="false">ROUND(I364*H364,2)</f>
        <v>0</v>
      </c>
      <c r="BL364" s="3" t="s">
        <v>220</v>
      </c>
      <c r="BM364" s="172" t="s">
        <v>830</v>
      </c>
    </row>
    <row r="365" s="27" customFormat="true" ht="24.15" hidden="false" customHeight="true" outlineLevel="0" collapsed="false">
      <c r="A365" s="22"/>
      <c r="B365" s="160"/>
      <c r="C365" s="214" t="s">
        <v>831</v>
      </c>
      <c r="D365" s="161" t="s">
        <v>132</v>
      </c>
      <c r="E365" s="162" t="s">
        <v>832</v>
      </c>
      <c r="F365" s="163" t="s">
        <v>833</v>
      </c>
      <c r="G365" s="164" t="s">
        <v>143</v>
      </c>
      <c r="H365" s="165" t="n">
        <v>4.6</v>
      </c>
      <c r="I365" s="166"/>
      <c r="J365" s="167" t="n">
        <f aca="false">ROUND(I365*H365,2)</f>
        <v>0</v>
      </c>
      <c r="K365" s="163" t="s">
        <v>144</v>
      </c>
      <c r="L365" s="23"/>
      <c r="M365" s="168"/>
      <c r="N365" s="169" t="s">
        <v>40</v>
      </c>
      <c r="O365" s="60"/>
      <c r="P365" s="170" t="n">
        <f aca="false">O365*H365</f>
        <v>0</v>
      </c>
      <c r="Q365" s="170" t="n">
        <v>0.0058</v>
      </c>
      <c r="R365" s="170" t="n">
        <f aca="false">Q365*H365</f>
        <v>0.02668</v>
      </c>
      <c r="S365" s="170" t="n">
        <v>0</v>
      </c>
      <c r="T365" s="171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2" t="s">
        <v>220</v>
      </c>
      <c r="AT365" s="172" t="s">
        <v>132</v>
      </c>
      <c r="AU365" s="172" t="s">
        <v>137</v>
      </c>
      <c r="AY365" s="3" t="s">
        <v>130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3" t="s">
        <v>137</v>
      </c>
      <c r="BK365" s="173" t="n">
        <f aca="false">ROUND(I365*H365,2)</f>
        <v>0</v>
      </c>
      <c r="BL365" s="3" t="s">
        <v>220</v>
      </c>
      <c r="BM365" s="172" t="s">
        <v>834</v>
      </c>
    </row>
    <row r="366" s="27" customFormat="true" ht="21.75" hidden="false" customHeight="true" outlineLevel="0" collapsed="false">
      <c r="A366" s="22"/>
      <c r="B366" s="160"/>
      <c r="C366" s="213" t="s">
        <v>835</v>
      </c>
      <c r="D366" s="203" t="s">
        <v>558</v>
      </c>
      <c r="E366" s="204" t="s">
        <v>836</v>
      </c>
      <c r="F366" s="205" t="s">
        <v>837</v>
      </c>
      <c r="G366" s="206" t="s">
        <v>143</v>
      </c>
      <c r="H366" s="207" t="n">
        <v>6.005</v>
      </c>
      <c r="I366" s="208"/>
      <c r="J366" s="209" t="n">
        <f aca="false">ROUND(I366*H366,2)</f>
        <v>0</v>
      </c>
      <c r="K366" s="205" t="s">
        <v>144</v>
      </c>
      <c r="L366" s="210"/>
      <c r="M366" s="211"/>
      <c r="N366" s="212" t="s">
        <v>40</v>
      </c>
      <c r="O366" s="60"/>
      <c r="P366" s="170" t="n">
        <f aca="false">O366*H366</f>
        <v>0</v>
      </c>
      <c r="Q366" s="170" t="n">
        <v>0.0207</v>
      </c>
      <c r="R366" s="170" t="n">
        <f aca="false">Q366*H366</f>
        <v>0.1243035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291</v>
      </c>
      <c r="AT366" s="172" t="s">
        <v>558</v>
      </c>
      <c r="AU366" s="172" t="s">
        <v>137</v>
      </c>
      <c r="AY366" s="3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137</v>
      </c>
      <c r="BK366" s="173" t="n">
        <f aca="false">ROUND(I366*H366,2)</f>
        <v>0</v>
      </c>
      <c r="BL366" s="3" t="s">
        <v>220</v>
      </c>
      <c r="BM366" s="172" t="s">
        <v>838</v>
      </c>
    </row>
    <row r="367" s="174" customFormat="true" ht="12.8" hidden="false" customHeight="false" outlineLevel="0" collapsed="false">
      <c r="B367" s="175"/>
      <c r="D367" s="176" t="s">
        <v>146</v>
      </c>
      <c r="F367" s="178" t="s">
        <v>839</v>
      </c>
      <c r="H367" s="179" t="n">
        <v>6.005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146</v>
      </c>
      <c r="AU367" s="177" t="s">
        <v>137</v>
      </c>
      <c r="AV367" s="174" t="s">
        <v>137</v>
      </c>
      <c r="AW367" s="174" t="s">
        <v>2</v>
      </c>
      <c r="AX367" s="174" t="s">
        <v>79</v>
      </c>
      <c r="AY367" s="177" t="s">
        <v>130</v>
      </c>
    </row>
    <row r="368" s="27" customFormat="true" ht="24.15" hidden="false" customHeight="true" outlineLevel="0" collapsed="false">
      <c r="A368" s="22"/>
      <c r="B368" s="160"/>
      <c r="C368" s="214" t="s">
        <v>840</v>
      </c>
      <c r="D368" s="161" t="s">
        <v>132</v>
      </c>
      <c r="E368" s="162" t="s">
        <v>841</v>
      </c>
      <c r="F368" s="163" t="s">
        <v>842</v>
      </c>
      <c r="G368" s="164" t="s">
        <v>143</v>
      </c>
      <c r="H368" s="165" t="n">
        <v>4.6</v>
      </c>
      <c r="I368" s="166"/>
      <c r="J368" s="167" t="n">
        <f aca="false">ROUND(I368*H368,2)</f>
        <v>0</v>
      </c>
      <c r="K368" s="163" t="s">
        <v>144</v>
      </c>
      <c r="L368" s="23"/>
      <c r="M368" s="168"/>
      <c r="N368" s="169" t="s">
        <v>40</v>
      </c>
      <c r="O368" s="60"/>
      <c r="P368" s="170" t="n">
        <f aca="false">O368*H368</f>
        <v>0</v>
      </c>
      <c r="Q368" s="170" t="n">
        <v>0</v>
      </c>
      <c r="R368" s="170" t="n">
        <f aca="false">Q368*H368</f>
        <v>0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220</v>
      </c>
      <c r="AT368" s="172" t="s">
        <v>132</v>
      </c>
      <c r="AU368" s="172" t="s">
        <v>137</v>
      </c>
      <c r="AY368" s="3" t="s">
        <v>130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137</v>
      </c>
      <c r="BK368" s="173" t="n">
        <f aca="false">ROUND(I368*H368,2)</f>
        <v>0</v>
      </c>
      <c r="BL368" s="3" t="s">
        <v>220</v>
      </c>
      <c r="BM368" s="172" t="s">
        <v>843</v>
      </c>
    </row>
    <row r="369" s="27" customFormat="true" ht="37.8" hidden="false" customHeight="true" outlineLevel="0" collapsed="false">
      <c r="A369" s="22"/>
      <c r="B369" s="160"/>
      <c r="C369" s="214" t="s">
        <v>844</v>
      </c>
      <c r="D369" s="161" t="s">
        <v>132</v>
      </c>
      <c r="E369" s="162" t="s">
        <v>845</v>
      </c>
      <c r="F369" s="163" t="s">
        <v>846</v>
      </c>
      <c r="G369" s="164" t="s">
        <v>143</v>
      </c>
      <c r="H369" s="165" t="n">
        <v>4.6</v>
      </c>
      <c r="I369" s="166"/>
      <c r="J369" s="167" t="n">
        <f aca="false">ROUND(I369*H369,2)</f>
        <v>0</v>
      </c>
      <c r="K369" s="163" t="s">
        <v>144</v>
      </c>
      <c r="L369" s="23"/>
      <c r="M369" s="168"/>
      <c r="N369" s="169" t="s">
        <v>40</v>
      </c>
      <c r="O369" s="60"/>
      <c r="P369" s="170" t="n">
        <f aca="false">O369*H369</f>
        <v>0</v>
      </c>
      <c r="Q369" s="170" t="n">
        <v>0</v>
      </c>
      <c r="R369" s="170" t="n">
        <f aca="false">Q369*H369</f>
        <v>0</v>
      </c>
      <c r="S369" s="170" t="n">
        <v>0</v>
      </c>
      <c r="T369" s="171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2" t="s">
        <v>220</v>
      </c>
      <c r="AT369" s="172" t="s">
        <v>132</v>
      </c>
      <c r="AU369" s="172" t="s">
        <v>137</v>
      </c>
      <c r="AY369" s="3" t="s">
        <v>130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3" t="s">
        <v>137</v>
      </c>
      <c r="BK369" s="173" t="n">
        <f aca="false">ROUND(I369*H369,2)</f>
        <v>0</v>
      </c>
      <c r="BL369" s="3" t="s">
        <v>220</v>
      </c>
      <c r="BM369" s="172" t="s">
        <v>847</v>
      </c>
    </row>
    <row r="370" s="27" customFormat="true" ht="24.15" hidden="false" customHeight="true" outlineLevel="0" collapsed="false">
      <c r="A370" s="22"/>
      <c r="B370" s="160"/>
      <c r="C370" s="214" t="s">
        <v>848</v>
      </c>
      <c r="D370" s="161" t="s">
        <v>132</v>
      </c>
      <c r="E370" s="162" t="s">
        <v>849</v>
      </c>
      <c r="F370" s="163" t="s">
        <v>850</v>
      </c>
      <c r="G370" s="164" t="s">
        <v>143</v>
      </c>
      <c r="H370" s="165" t="n">
        <v>5.5</v>
      </c>
      <c r="I370" s="166"/>
      <c r="J370" s="167" t="n">
        <f aca="false">ROUND(I370*H370,2)</f>
        <v>0</v>
      </c>
      <c r="K370" s="163" t="s">
        <v>144</v>
      </c>
      <c r="L370" s="23"/>
      <c r="M370" s="168"/>
      <c r="N370" s="169" t="s">
        <v>40</v>
      </c>
      <c r="O370" s="60"/>
      <c r="P370" s="170" t="n">
        <f aca="false">O370*H370</f>
        <v>0</v>
      </c>
      <c r="Q370" s="170" t="n">
        <v>0.0015</v>
      </c>
      <c r="R370" s="170" t="n">
        <f aca="false">Q370*H370</f>
        <v>0.00825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220</v>
      </c>
      <c r="AT370" s="172" t="s">
        <v>132</v>
      </c>
      <c r="AU370" s="172" t="s">
        <v>137</v>
      </c>
      <c r="AY370" s="3" t="s">
        <v>130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137</v>
      </c>
      <c r="BK370" s="173" t="n">
        <f aca="false">ROUND(I370*H370,2)</f>
        <v>0</v>
      </c>
      <c r="BL370" s="3" t="s">
        <v>220</v>
      </c>
      <c r="BM370" s="172" t="s">
        <v>851</v>
      </c>
    </row>
    <row r="371" s="174" customFormat="true" ht="12.8" hidden="false" customHeight="false" outlineLevel="0" collapsed="false">
      <c r="B371" s="175"/>
      <c r="D371" s="176" t="s">
        <v>146</v>
      </c>
      <c r="E371" s="177"/>
      <c r="F371" s="178" t="s">
        <v>852</v>
      </c>
      <c r="H371" s="179" t="n">
        <v>5.5</v>
      </c>
      <c r="I371" s="180"/>
      <c r="L371" s="175"/>
      <c r="M371" s="181"/>
      <c r="N371" s="182"/>
      <c r="O371" s="182"/>
      <c r="P371" s="182"/>
      <c r="Q371" s="182"/>
      <c r="R371" s="182"/>
      <c r="S371" s="182"/>
      <c r="T371" s="183"/>
      <c r="AT371" s="177" t="s">
        <v>146</v>
      </c>
      <c r="AU371" s="177" t="s">
        <v>137</v>
      </c>
      <c r="AV371" s="174" t="s">
        <v>137</v>
      </c>
      <c r="AW371" s="174" t="s">
        <v>31</v>
      </c>
      <c r="AX371" s="174" t="s">
        <v>79</v>
      </c>
      <c r="AY371" s="177" t="s">
        <v>130</v>
      </c>
    </row>
    <row r="372" s="27" customFormat="true" ht="24.15" hidden="false" customHeight="true" outlineLevel="0" collapsed="false">
      <c r="A372" s="22"/>
      <c r="B372" s="160"/>
      <c r="C372" s="214" t="s">
        <v>853</v>
      </c>
      <c r="D372" s="161" t="s">
        <v>132</v>
      </c>
      <c r="E372" s="162" t="s">
        <v>854</v>
      </c>
      <c r="F372" s="163" t="s">
        <v>855</v>
      </c>
      <c r="G372" s="164" t="s">
        <v>361</v>
      </c>
      <c r="H372" s="202"/>
      <c r="I372" s="166"/>
      <c r="J372" s="167" t="n">
        <f aca="false">ROUND(I372*H372,2)</f>
        <v>0</v>
      </c>
      <c r="K372" s="163" t="s">
        <v>144</v>
      </c>
      <c r="L372" s="23"/>
      <c r="M372" s="168"/>
      <c r="N372" s="169" t="s">
        <v>40</v>
      </c>
      <c r="O372" s="60"/>
      <c r="P372" s="170" t="n">
        <f aca="false">O372*H372</f>
        <v>0</v>
      </c>
      <c r="Q372" s="170" t="n">
        <v>0</v>
      </c>
      <c r="R372" s="170" t="n">
        <f aca="false">Q372*H372</f>
        <v>0</v>
      </c>
      <c r="S372" s="170" t="n">
        <v>0</v>
      </c>
      <c r="T372" s="171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2" t="s">
        <v>220</v>
      </c>
      <c r="AT372" s="172" t="s">
        <v>132</v>
      </c>
      <c r="AU372" s="172" t="s">
        <v>137</v>
      </c>
      <c r="AY372" s="3" t="s">
        <v>130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3" t="s">
        <v>137</v>
      </c>
      <c r="BK372" s="173" t="n">
        <f aca="false">ROUND(I372*H372,2)</f>
        <v>0</v>
      </c>
      <c r="BL372" s="3" t="s">
        <v>220</v>
      </c>
      <c r="BM372" s="172" t="s">
        <v>856</v>
      </c>
    </row>
    <row r="373" s="146" customFormat="true" ht="22.8" hidden="false" customHeight="true" outlineLevel="0" collapsed="false">
      <c r="B373" s="147"/>
      <c r="D373" s="148" t="s">
        <v>73</v>
      </c>
      <c r="E373" s="158" t="s">
        <v>857</v>
      </c>
      <c r="F373" s="158" t="s">
        <v>858</v>
      </c>
      <c r="I373" s="150"/>
      <c r="J373" s="159" t="n">
        <f aca="false">BK373</f>
        <v>0</v>
      </c>
      <c r="L373" s="147"/>
      <c r="M373" s="152"/>
      <c r="N373" s="153"/>
      <c r="O373" s="153"/>
      <c r="P373" s="154" t="n">
        <f aca="false">SUM(P374:P387)</f>
        <v>0</v>
      </c>
      <c r="Q373" s="153"/>
      <c r="R373" s="154" t="n">
        <f aca="false">SUM(R374:R387)</f>
        <v>0.024772</v>
      </c>
      <c r="S373" s="153"/>
      <c r="T373" s="155" t="n">
        <f aca="false">SUM(T374:T387)</f>
        <v>0.0366</v>
      </c>
      <c r="AR373" s="148" t="s">
        <v>137</v>
      </c>
      <c r="AT373" s="156" t="s">
        <v>73</v>
      </c>
      <c r="AU373" s="156" t="s">
        <v>79</v>
      </c>
      <c r="AY373" s="148" t="s">
        <v>130</v>
      </c>
      <c r="BK373" s="157" t="n">
        <f aca="false">SUM(BK374:BK387)</f>
        <v>0</v>
      </c>
    </row>
    <row r="374" s="27" customFormat="true" ht="24.15" hidden="false" customHeight="true" outlineLevel="0" collapsed="false">
      <c r="A374" s="22"/>
      <c r="B374" s="160"/>
      <c r="C374" s="214" t="s">
        <v>859</v>
      </c>
      <c r="D374" s="161" t="s">
        <v>132</v>
      </c>
      <c r="E374" s="162" t="s">
        <v>860</v>
      </c>
      <c r="F374" s="163" t="s">
        <v>861</v>
      </c>
      <c r="G374" s="164" t="s">
        <v>244</v>
      </c>
      <c r="H374" s="165" t="n">
        <v>36.6</v>
      </c>
      <c r="I374" s="166"/>
      <c r="J374" s="167" t="n">
        <f aca="false">ROUND(I374*H374,2)</f>
        <v>0</v>
      </c>
      <c r="K374" s="163" t="s">
        <v>144</v>
      </c>
      <c r="L374" s="23"/>
      <c r="M374" s="168"/>
      <c r="N374" s="169" t="s">
        <v>40</v>
      </c>
      <c r="O374" s="60"/>
      <c r="P374" s="170" t="n">
        <f aca="false">O374*H374</f>
        <v>0</v>
      </c>
      <c r="Q374" s="170" t="n">
        <v>0</v>
      </c>
      <c r="R374" s="170" t="n">
        <f aca="false">Q374*H374</f>
        <v>0</v>
      </c>
      <c r="S374" s="170" t="n">
        <v>0.001</v>
      </c>
      <c r="T374" s="171" t="n">
        <f aca="false">S374*H374</f>
        <v>0.0366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2" t="s">
        <v>220</v>
      </c>
      <c r="AT374" s="172" t="s">
        <v>132</v>
      </c>
      <c r="AU374" s="172" t="s">
        <v>137</v>
      </c>
      <c r="AY374" s="3" t="s">
        <v>130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137</v>
      </c>
      <c r="BK374" s="173" t="n">
        <f aca="false">ROUND(I374*H374,2)</f>
        <v>0</v>
      </c>
      <c r="BL374" s="3" t="s">
        <v>220</v>
      </c>
      <c r="BM374" s="172" t="s">
        <v>862</v>
      </c>
    </row>
    <row r="375" s="174" customFormat="true" ht="12.8" hidden="false" customHeight="false" outlineLevel="0" collapsed="false">
      <c r="B375" s="175"/>
      <c r="D375" s="176" t="s">
        <v>146</v>
      </c>
      <c r="E375" s="177"/>
      <c r="F375" s="178" t="s">
        <v>863</v>
      </c>
      <c r="H375" s="179" t="n">
        <v>16.4</v>
      </c>
      <c r="I375" s="180"/>
      <c r="L375" s="175"/>
      <c r="M375" s="181"/>
      <c r="N375" s="182"/>
      <c r="O375" s="182"/>
      <c r="P375" s="182"/>
      <c r="Q375" s="182"/>
      <c r="R375" s="182"/>
      <c r="S375" s="182"/>
      <c r="T375" s="183"/>
      <c r="AT375" s="177" t="s">
        <v>146</v>
      </c>
      <c r="AU375" s="177" t="s">
        <v>137</v>
      </c>
      <c r="AV375" s="174" t="s">
        <v>137</v>
      </c>
      <c r="AW375" s="174" t="s">
        <v>31</v>
      </c>
      <c r="AX375" s="174" t="s">
        <v>74</v>
      </c>
      <c r="AY375" s="177" t="s">
        <v>130</v>
      </c>
    </row>
    <row r="376" s="174" customFormat="true" ht="12.8" hidden="false" customHeight="false" outlineLevel="0" collapsed="false">
      <c r="B376" s="175"/>
      <c r="D376" s="176" t="s">
        <v>146</v>
      </c>
      <c r="E376" s="177"/>
      <c r="F376" s="178" t="s">
        <v>864</v>
      </c>
      <c r="H376" s="179" t="n">
        <v>20.2</v>
      </c>
      <c r="I376" s="180"/>
      <c r="L376" s="175"/>
      <c r="M376" s="181"/>
      <c r="N376" s="182"/>
      <c r="O376" s="182"/>
      <c r="P376" s="182"/>
      <c r="Q376" s="182"/>
      <c r="R376" s="182"/>
      <c r="S376" s="182"/>
      <c r="T376" s="183"/>
      <c r="AT376" s="177" t="s">
        <v>146</v>
      </c>
      <c r="AU376" s="177" t="s">
        <v>137</v>
      </c>
      <c r="AV376" s="174" t="s">
        <v>137</v>
      </c>
      <c r="AW376" s="174" t="s">
        <v>31</v>
      </c>
      <c r="AX376" s="174" t="s">
        <v>74</v>
      </c>
      <c r="AY376" s="177" t="s">
        <v>130</v>
      </c>
    </row>
    <row r="377" s="184" customFormat="true" ht="12.8" hidden="false" customHeight="false" outlineLevel="0" collapsed="false">
      <c r="B377" s="185"/>
      <c r="D377" s="176" t="s">
        <v>146</v>
      </c>
      <c r="E377" s="186"/>
      <c r="F377" s="187" t="s">
        <v>154</v>
      </c>
      <c r="H377" s="188" t="n">
        <v>36.6</v>
      </c>
      <c r="I377" s="189"/>
      <c r="L377" s="185"/>
      <c r="M377" s="190"/>
      <c r="N377" s="191"/>
      <c r="O377" s="191"/>
      <c r="P377" s="191"/>
      <c r="Q377" s="191"/>
      <c r="R377" s="191"/>
      <c r="S377" s="191"/>
      <c r="T377" s="192"/>
      <c r="AT377" s="186" t="s">
        <v>146</v>
      </c>
      <c r="AU377" s="186" t="s">
        <v>137</v>
      </c>
      <c r="AV377" s="184" t="s">
        <v>136</v>
      </c>
      <c r="AW377" s="184" t="s">
        <v>31</v>
      </c>
      <c r="AX377" s="184" t="s">
        <v>79</v>
      </c>
      <c r="AY377" s="186" t="s">
        <v>130</v>
      </c>
    </row>
    <row r="378" s="27" customFormat="true" ht="24.15" hidden="false" customHeight="true" outlineLevel="0" collapsed="false">
      <c r="A378" s="22"/>
      <c r="B378" s="160"/>
      <c r="C378" s="214" t="s">
        <v>865</v>
      </c>
      <c r="D378" s="161" t="s">
        <v>132</v>
      </c>
      <c r="E378" s="162" t="s">
        <v>866</v>
      </c>
      <c r="F378" s="163" t="s">
        <v>867</v>
      </c>
      <c r="G378" s="164" t="s">
        <v>244</v>
      </c>
      <c r="H378" s="165" t="n">
        <v>22</v>
      </c>
      <c r="I378" s="166"/>
      <c r="J378" s="167" t="n">
        <f aca="false">ROUND(I378*H378,2)</f>
        <v>0</v>
      </c>
      <c r="K378" s="163" t="s">
        <v>144</v>
      </c>
      <c r="L378" s="23"/>
      <c r="M378" s="168"/>
      <c r="N378" s="169" t="s">
        <v>40</v>
      </c>
      <c r="O378" s="60"/>
      <c r="P378" s="170" t="n">
        <f aca="false">O378*H378</f>
        <v>0</v>
      </c>
      <c r="Q378" s="170" t="n">
        <v>1E-005</v>
      </c>
      <c r="R378" s="170" t="n">
        <f aca="false">Q378*H378</f>
        <v>0.00022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220</v>
      </c>
      <c r="AT378" s="172" t="s">
        <v>132</v>
      </c>
      <c r="AU378" s="172" t="s">
        <v>137</v>
      </c>
      <c r="AY378" s="3" t="s">
        <v>130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137</v>
      </c>
      <c r="BK378" s="173" t="n">
        <f aca="false">ROUND(I378*H378,2)</f>
        <v>0</v>
      </c>
      <c r="BL378" s="3" t="s">
        <v>220</v>
      </c>
      <c r="BM378" s="172" t="s">
        <v>868</v>
      </c>
    </row>
    <row r="379" s="174" customFormat="true" ht="12.8" hidden="false" customHeight="false" outlineLevel="0" collapsed="false">
      <c r="B379" s="175"/>
      <c r="D379" s="176" t="s">
        <v>146</v>
      </c>
      <c r="E379" s="177"/>
      <c r="F379" s="178" t="s">
        <v>869</v>
      </c>
      <c r="H379" s="179" t="n">
        <v>22</v>
      </c>
      <c r="I379" s="180"/>
      <c r="L379" s="175"/>
      <c r="M379" s="181"/>
      <c r="N379" s="182"/>
      <c r="O379" s="182"/>
      <c r="P379" s="182"/>
      <c r="Q379" s="182"/>
      <c r="R379" s="182"/>
      <c r="S379" s="182"/>
      <c r="T379" s="183"/>
      <c r="AT379" s="177" t="s">
        <v>146</v>
      </c>
      <c r="AU379" s="177" t="s">
        <v>137</v>
      </c>
      <c r="AV379" s="174" t="s">
        <v>137</v>
      </c>
      <c r="AW379" s="174" t="s">
        <v>31</v>
      </c>
      <c r="AX379" s="174" t="s">
        <v>79</v>
      </c>
      <c r="AY379" s="177" t="s">
        <v>130</v>
      </c>
    </row>
    <row r="380" s="27" customFormat="true" ht="16.5" hidden="false" customHeight="true" outlineLevel="0" collapsed="false">
      <c r="A380" s="22"/>
      <c r="B380" s="160"/>
      <c r="C380" s="213" t="s">
        <v>870</v>
      </c>
      <c r="D380" s="203" t="s">
        <v>558</v>
      </c>
      <c r="E380" s="204" t="s">
        <v>871</v>
      </c>
      <c r="F380" s="205" t="s">
        <v>872</v>
      </c>
      <c r="G380" s="206" t="s">
        <v>244</v>
      </c>
      <c r="H380" s="207" t="n">
        <v>23.76</v>
      </c>
      <c r="I380" s="208"/>
      <c r="J380" s="209" t="n">
        <f aca="false">ROUND(I380*H380,2)</f>
        <v>0</v>
      </c>
      <c r="K380" s="205" t="s">
        <v>144</v>
      </c>
      <c r="L380" s="210"/>
      <c r="M380" s="211"/>
      <c r="N380" s="212" t="s">
        <v>40</v>
      </c>
      <c r="O380" s="60"/>
      <c r="P380" s="170" t="n">
        <f aca="false">O380*H380</f>
        <v>0</v>
      </c>
      <c r="Q380" s="170" t="n">
        <v>0.0002</v>
      </c>
      <c r="R380" s="170" t="n">
        <f aca="false">Q380*H380</f>
        <v>0.004752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291</v>
      </c>
      <c r="AT380" s="172" t="s">
        <v>558</v>
      </c>
      <c r="AU380" s="172" t="s">
        <v>137</v>
      </c>
      <c r="AY380" s="3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137</v>
      </c>
      <c r="BK380" s="173" t="n">
        <f aca="false">ROUND(I380*H380,2)</f>
        <v>0</v>
      </c>
      <c r="BL380" s="3" t="s">
        <v>220</v>
      </c>
      <c r="BM380" s="172" t="s">
        <v>873</v>
      </c>
    </row>
    <row r="381" s="174" customFormat="true" ht="12.8" hidden="false" customHeight="false" outlineLevel="0" collapsed="false">
      <c r="B381" s="175"/>
      <c r="D381" s="176" t="s">
        <v>146</v>
      </c>
      <c r="F381" s="178" t="s">
        <v>874</v>
      </c>
      <c r="H381" s="179" t="n">
        <v>23.76</v>
      </c>
      <c r="I381" s="180"/>
      <c r="L381" s="175"/>
      <c r="M381" s="181"/>
      <c r="N381" s="182"/>
      <c r="O381" s="182"/>
      <c r="P381" s="182"/>
      <c r="Q381" s="182"/>
      <c r="R381" s="182"/>
      <c r="S381" s="182"/>
      <c r="T381" s="183"/>
      <c r="AT381" s="177" t="s">
        <v>146</v>
      </c>
      <c r="AU381" s="177" t="s">
        <v>137</v>
      </c>
      <c r="AV381" s="174" t="s">
        <v>137</v>
      </c>
      <c r="AW381" s="174" t="s">
        <v>2</v>
      </c>
      <c r="AX381" s="174" t="s">
        <v>79</v>
      </c>
      <c r="AY381" s="177" t="s">
        <v>130</v>
      </c>
    </row>
    <row r="382" s="27" customFormat="true" ht="24.15" hidden="false" customHeight="true" outlineLevel="0" collapsed="false">
      <c r="A382" s="22"/>
      <c r="B382" s="160"/>
      <c r="C382" s="214" t="s">
        <v>875</v>
      </c>
      <c r="D382" s="161" t="s">
        <v>132</v>
      </c>
      <c r="E382" s="162" t="s">
        <v>876</v>
      </c>
      <c r="F382" s="163" t="s">
        <v>877</v>
      </c>
      <c r="G382" s="164" t="s">
        <v>143</v>
      </c>
      <c r="H382" s="165" t="n">
        <v>30</v>
      </c>
      <c r="I382" s="166"/>
      <c r="J382" s="167" t="n">
        <f aca="false">ROUND(I382*H382,2)</f>
        <v>0</v>
      </c>
      <c r="K382" s="163" t="s">
        <v>144</v>
      </c>
      <c r="L382" s="23"/>
      <c r="M382" s="168"/>
      <c r="N382" s="169" t="s">
        <v>40</v>
      </c>
      <c r="O382" s="60"/>
      <c r="P382" s="170" t="n">
        <f aca="false">O382*H382</f>
        <v>0</v>
      </c>
      <c r="Q382" s="170" t="n">
        <v>8E-005</v>
      </c>
      <c r="R382" s="170" t="n">
        <f aca="false">Q382*H382</f>
        <v>0.0024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220</v>
      </c>
      <c r="AT382" s="172" t="s">
        <v>132</v>
      </c>
      <c r="AU382" s="172" t="s">
        <v>137</v>
      </c>
      <c r="AY382" s="3" t="s">
        <v>130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137</v>
      </c>
      <c r="BK382" s="173" t="n">
        <f aca="false">ROUND(I382*H382,2)</f>
        <v>0</v>
      </c>
      <c r="BL382" s="3" t="s">
        <v>220</v>
      </c>
      <c r="BM382" s="172" t="s">
        <v>878</v>
      </c>
    </row>
    <row r="383" s="174" customFormat="true" ht="12.8" hidden="false" customHeight="false" outlineLevel="0" collapsed="false">
      <c r="B383" s="175"/>
      <c r="D383" s="176" t="s">
        <v>146</v>
      </c>
      <c r="E383" s="177"/>
      <c r="F383" s="178" t="s">
        <v>280</v>
      </c>
      <c r="H383" s="179" t="n">
        <v>30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146</v>
      </c>
      <c r="AU383" s="177" t="s">
        <v>137</v>
      </c>
      <c r="AV383" s="174" t="s">
        <v>137</v>
      </c>
      <c r="AW383" s="174" t="s">
        <v>31</v>
      </c>
      <c r="AX383" s="174" t="s">
        <v>79</v>
      </c>
      <c r="AY383" s="177" t="s">
        <v>130</v>
      </c>
    </row>
    <row r="384" s="27" customFormat="true" ht="24.15" hidden="false" customHeight="true" outlineLevel="0" collapsed="false">
      <c r="A384" s="22"/>
      <c r="B384" s="160"/>
      <c r="C384" s="214" t="s">
        <v>879</v>
      </c>
      <c r="D384" s="161" t="s">
        <v>132</v>
      </c>
      <c r="E384" s="162" t="s">
        <v>880</v>
      </c>
      <c r="F384" s="163" t="s">
        <v>881</v>
      </c>
      <c r="G384" s="164" t="s">
        <v>143</v>
      </c>
      <c r="H384" s="165" t="n">
        <v>30</v>
      </c>
      <c r="I384" s="166"/>
      <c r="J384" s="167" t="n">
        <f aca="false">ROUND(I384*H384,2)</f>
        <v>0</v>
      </c>
      <c r="K384" s="163" t="s">
        <v>144</v>
      </c>
      <c r="L384" s="23"/>
      <c r="M384" s="168"/>
      <c r="N384" s="169" t="s">
        <v>40</v>
      </c>
      <c r="O384" s="60"/>
      <c r="P384" s="170" t="n">
        <f aca="false">O384*H384</f>
        <v>0</v>
      </c>
      <c r="Q384" s="170" t="n">
        <v>0.00017</v>
      </c>
      <c r="R384" s="170" t="n">
        <f aca="false">Q384*H384</f>
        <v>0.0051</v>
      </c>
      <c r="S384" s="170" t="n">
        <v>0</v>
      </c>
      <c r="T384" s="171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220</v>
      </c>
      <c r="AT384" s="172" t="s">
        <v>132</v>
      </c>
      <c r="AU384" s="172" t="s">
        <v>137</v>
      </c>
      <c r="AY384" s="3" t="s">
        <v>130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137</v>
      </c>
      <c r="BK384" s="173" t="n">
        <f aca="false">ROUND(I384*H384,2)</f>
        <v>0</v>
      </c>
      <c r="BL384" s="3" t="s">
        <v>220</v>
      </c>
      <c r="BM384" s="172" t="s">
        <v>882</v>
      </c>
    </row>
    <row r="385" s="27" customFormat="true" ht="16.5" hidden="false" customHeight="true" outlineLevel="0" collapsed="false">
      <c r="A385" s="22"/>
      <c r="B385" s="160"/>
      <c r="C385" s="214" t="s">
        <v>883</v>
      </c>
      <c r="D385" s="161" t="s">
        <v>132</v>
      </c>
      <c r="E385" s="162" t="s">
        <v>884</v>
      </c>
      <c r="F385" s="163" t="s">
        <v>885</v>
      </c>
      <c r="G385" s="164" t="s">
        <v>143</v>
      </c>
      <c r="H385" s="165" t="n">
        <v>30</v>
      </c>
      <c r="I385" s="166"/>
      <c r="J385" s="167" t="n">
        <f aca="false">ROUND(I385*H385,2)</f>
        <v>0</v>
      </c>
      <c r="K385" s="163" t="s">
        <v>144</v>
      </c>
      <c r="L385" s="23"/>
      <c r="M385" s="168"/>
      <c r="N385" s="169" t="s">
        <v>40</v>
      </c>
      <c r="O385" s="60"/>
      <c r="P385" s="170" t="n">
        <f aca="false">O385*H385</f>
        <v>0</v>
      </c>
      <c r="Q385" s="170" t="n">
        <v>0.00026</v>
      </c>
      <c r="R385" s="170" t="n">
        <f aca="false">Q385*H385</f>
        <v>0.0078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220</v>
      </c>
      <c r="AT385" s="172" t="s">
        <v>132</v>
      </c>
      <c r="AU385" s="172" t="s">
        <v>137</v>
      </c>
      <c r="AY385" s="3" t="s">
        <v>130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137</v>
      </c>
      <c r="BK385" s="173" t="n">
        <f aca="false">ROUND(I385*H385,2)</f>
        <v>0</v>
      </c>
      <c r="BL385" s="3" t="s">
        <v>220</v>
      </c>
      <c r="BM385" s="172" t="s">
        <v>886</v>
      </c>
    </row>
    <row r="386" s="27" customFormat="true" ht="24.15" hidden="false" customHeight="true" outlineLevel="0" collapsed="false">
      <c r="A386" s="22"/>
      <c r="B386" s="160"/>
      <c r="C386" s="214" t="s">
        <v>887</v>
      </c>
      <c r="D386" s="161" t="s">
        <v>132</v>
      </c>
      <c r="E386" s="162" t="s">
        <v>888</v>
      </c>
      <c r="F386" s="163" t="s">
        <v>889</v>
      </c>
      <c r="G386" s="164" t="s">
        <v>143</v>
      </c>
      <c r="H386" s="165" t="n">
        <v>30</v>
      </c>
      <c r="I386" s="166"/>
      <c r="J386" s="167" t="n">
        <f aca="false">ROUND(I386*H386,2)</f>
        <v>0</v>
      </c>
      <c r="K386" s="163" t="s">
        <v>144</v>
      </c>
      <c r="L386" s="23"/>
      <c r="M386" s="168"/>
      <c r="N386" s="169" t="s">
        <v>40</v>
      </c>
      <c r="O386" s="60"/>
      <c r="P386" s="170" t="n">
        <f aca="false">O386*H386</f>
        <v>0</v>
      </c>
      <c r="Q386" s="170" t="n">
        <v>0.00015</v>
      </c>
      <c r="R386" s="170" t="n">
        <f aca="false">Q386*H386</f>
        <v>0.0045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220</v>
      </c>
      <c r="AT386" s="172" t="s">
        <v>132</v>
      </c>
      <c r="AU386" s="172" t="s">
        <v>137</v>
      </c>
      <c r="AY386" s="3" t="s">
        <v>130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137</v>
      </c>
      <c r="BK386" s="173" t="n">
        <f aca="false">ROUND(I386*H386,2)</f>
        <v>0</v>
      </c>
      <c r="BL386" s="3" t="s">
        <v>220</v>
      </c>
      <c r="BM386" s="172" t="s">
        <v>890</v>
      </c>
    </row>
    <row r="387" s="27" customFormat="true" ht="24.15" hidden="false" customHeight="true" outlineLevel="0" collapsed="false">
      <c r="A387" s="22"/>
      <c r="B387" s="160"/>
      <c r="C387" s="214" t="s">
        <v>891</v>
      </c>
      <c r="D387" s="161" t="s">
        <v>132</v>
      </c>
      <c r="E387" s="162" t="s">
        <v>892</v>
      </c>
      <c r="F387" s="163" t="s">
        <v>893</v>
      </c>
      <c r="G387" s="164" t="s">
        <v>361</v>
      </c>
      <c r="H387" s="202"/>
      <c r="I387" s="166"/>
      <c r="J387" s="167" t="n">
        <f aca="false">ROUND(I387*H387,2)</f>
        <v>0</v>
      </c>
      <c r="K387" s="163" t="s">
        <v>144</v>
      </c>
      <c r="L387" s="23"/>
      <c r="M387" s="168"/>
      <c r="N387" s="169" t="s">
        <v>40</v>
      </c>
      <c r="O387" s="60"/>
      <c r="P387" s="170" t="n">
        <f aca="false">O387*H387</f>
        <v>0</v>
      </c>
      <c r="Q387" s="170" t="n">
        <v>0</v>
      </c>
      <c r="R387" s="170" t="n">
        <f aca="false">Q387*H387</f>
        <v>0</v>
      </c>
      <c r="S387" s="170" t="n">
        <v>0</v>
      </c>
      <c r="T387" s="171" t="n">
        <f aca="false"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172" t="s">
        <v>220</v>
      </c>
      <c r="AT387" s="172" t="s">
        <v>132</v>
      </c>
      <c r="AU387" s="172" t="s">
        <v>137</v>
      </c>
      <c r="AY387" s="3" t="s">
        <v>130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3" t="s">
        <v>137</v>
      </c>
      <c r="BK387" s="173" t="n">
        <f aca="false">ROUND(I387*H387,2)</f>
        <v>0</v>
      </c>
      <c r="BL387" s="3" t="s">
        <v>220</v>
      </c>
      <c r="BM387" s="172" t="s">
        <v>894</v>
      </c>
    </row>
    <row r="388" s="146" customFormat="true" ht="22.8" hidden="false" customHeight="true" outlineLevel="0" collapsed="false">
      <c r="B388" s="147"/>
      <c r="D388" s="148" t="s">
        <v>73</v>
      </c>
      <c r="E388" s="158" t="s">
        <v>895</v>
      </c>
      <c r="F388" s="158" t="s">
        <v>896</v>
      </c>
      <c r="I388" s="150"/>
      <c r="J388" s="159" t="n">
        <f aca="false">BK388</f>
        <v>0</v>
      </c>
      <c r="L388" s="147"/>
      <c r="M388" s="152"/>
      <c r="N388" s="153"/>
      <c r="O388" s="153"/>
      <c r="P388" s="154" t="n">
        <f aca="false">SUM(P389:P410)</f>
        <v>0</v>
      </c>
      <c r="Q388" s="153"/>
      <c r="R388" s="154" t="n">
        <f aca="false">SUM(R389:R410)</f>
        <v>0.101936</v>
      </c>
      <c r="S388" s="153"/>
      <c r="T388" s="155" t="n">
        <f aca="false">SUM(T389:T410)</f>
        <v>0.020566</v>
      </c>
      <c r="AR388" s="148" t="s">
        <v>137</v>
      </c>
      <c r="AT388" s="156" t="s">
        <v>73</v>
      </c>
      <c r="AU388" s="156" t="s">
        <v>79</v>
      </c>
      <c r="AY388" s="148" t="s">
        <v>130</v>
      </c>
      <c r="BK388" s="157" t="n">
        <f aca="false">SUM(BK389:BK410)</f>
        <v>0</v>
      </c>
    </row>
    <row r="389" s="27" customFormat="true" ht="24.15" hidden="false" customHeight="true" outlineLevel="0" collapsed="false">
      <c r="A389" s="22"/>
      <c r="B389" s="160"/>
      <c r="C389" s="214" t="s">
        <v>897</v>
      </c>
      <c r="D389" s="161" t="s">
        <v>132</v>
      </c>
      <c r="E389" s="162" t="s">
        <v>898</v>
      </c>
      <c r="F389" s="163" t="s">
        <v>899</v>
      </c>
      <c r="G389" s="164" t="s">
        <v>143</v>
      </c>
      <c r="H389" s="165" t="n">
        <v>5.5</v>
      </c>
      <c r="I389" s="166"/>
      <c r="J389" s="167" t="n">
        <f aca="false">ROUND(I389*H389,2)</f>
        <v>0</v>
      </c>
      <c r="K389" s="163" t="s">
        <v>144</v>
      </c>
      <c r="L389" s="23"/>
      <c r="M389" s="168"/>
      <c r="N389" s="169" t="s">
        <v>40</v>
      </c>
      <c r="O389" s="60"/>
      <c r="P389" s="170" t="n">
        <f aca="false">O389*H389</f>
        <v>0</v>
      </c>
      <c r="Q389" s="170" t="n">
        <v>0.00455</v>
      </c>
      <c r="R389" s="170" t="n">
        <f aca="false">Q389*H389</f>
        <v>0.025025</v>
      </c>
      <c r="S389" s="170" t="n">
        <v>0</v>
      </c>
      <c r="T389" s="171" t="n">
        <f aca="false"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172" t="s">
        <v>220</v>
      </c>
      <c r="AT389" s="172" t="s">
        <v>132</v>
      </c>
      <c r="AU389" s="172" t="s">
        <v>137</v>
      </c>
      <c r="AY389" s="3" t="s">
        <v>130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3" t="s">
        <v>137</v>
      </c>
      <c r="BK389" s="173" t="n">
        <f aca="false">ROUND(I389*H389,2)</f>
        <v>0</v>
      </c>
      <c r="BL389" s="3" t="s">
        <v>220</v>
      </c>
      <c r="BM389" s="172" t="s">
        <v>900</v>
      </c>
    </row>
    <row r="390" s="27" customFormat="true" ht="16.5" hidden="false" customHeight="true" outlineLevel="0" collapsed="false">
      <c r="A390" s="22"/>
      <c r="B390" s="160"/>
      <c r="C390" s="214" t="s">
        <v>901</v>
      </c>
      <c r="D390" s="161" t="s">
        <v>132</v>
      </c>
      <c r="E390" s="162" t="s">
        <v>902</v>
      </c>
      <c r="F390" s="163" t="s">
        <v>903</v>
      </c>
      <c r="G390" s="164" t="s">
        <v>143</v>
      </c>
      <c r="H390" s="165" t="n">
        <v>9.7</v>
      </c>
      <c r="I390" s="166"/>
      <c r="J390" s="167" t="n">
        <f aca="false">ROUND(I390*H390,2)</f>
        <v>0</v>
      </c>
      <c r="K390" s="163"/>
      <c r="L390" s="23"/>
      <c r="M390" s="168"/>
      <c r="N390" s="169" t="s">
        <v>40</v>
      </c>
      <c r="O390" s="60"/>
      <c r="P390" s="170" t="n">
        <f aca="false">O390*H390</f>
        <v>0</v>
      </c>
      <c r="Q390" s="170" t="n">
        <v>0</v>
      </c>
      <c r="R390" s="170" t="n">
        <f aca="false">Q390*H390</f>
        <v>0</v>
      </c>
      <c r="S390" s="170" t="n">
        <v>0</v>
      </c>
      <c r="T390" s="171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2" t="s">
        <v>220</v>
      </c>
      <c r="AT390" s="172" t="s">
        <v>132</v>
      </c>
      <c r="AU390" s="172" t="s">
        <v>137</v>
      </c>
      <c r="AY390" s="3" t="s">
        <v>130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3" t="s">
        <v>137</v>
      </c>
      <c r="BK390" s="173" t="n">
        <f aca="false">ROUND(I390*H390,2)</f>
        <v>0</v>
      </c>
      <c r="BL390" s="3" t="s">
        <v>220</v>
      </c>
      <c r="BM390" s="172" t="s">
        <v>904</v>
      </c>
    </row>
    <row r="391" s="174" customFormat="true" ht="12.8" hidden="false" customHeight="false" outlineLevel="0" collapsed="false">
      <c r="B391" s="175"/>
      <c r="D391" s="176" t="s">
        <v>146</v>
      </c>
      <c r="E391" s="177"/>
      <c r="F391" s="178" t="s">
        <v>905</v>
      </c>
      <c r="H391" s="179" t="n">
        <v>9.7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146</v>
      </c>
      <c r="AU391" s="177" t="s">
        <v>137</v>
      </c>
      <c r="AV391" s="174" t="s">
        <v>137</v>
      </c>
      <c r="AW391" s="174" t="s">
        <v>31</v>
      </c>
      <c r="AX391" s="174" t="s">
        <v>79</v>
      </c>
      <c r="AY391" s="177" t="s">
        <v>130</v>
      </c>
    </row>
    <row r="392" s="27" customFormat="true" ht="16.5" hidden="false" customHeight="true" outlineLevel="0" collapsed="false">
      <c r="A392" s="22"/>
      <c r="B392" s="160"/>
      <c r="C392" s="214" t="s">
        <v>906</v>
      </c>
      <c r="D392" s="161" t="s">
        <v>132</v>
      </c>
      <c r="E392" s="162" t="s">
        <v>907</v>
      </c>
      <c r="F392" s="163" t="s">
        <v>908</v>
      </c>
      <c r="G392" s="164" t="s">
        <v>143</v>
      </c>
      <c r="H392" s="165" t="n">
        <v>19.9</v>
      </c>
      <c r="I392" s="166"/>
      <c r="J392" s="167" t="n">
        <f aca="false">ROUND(I392*H392,2)</f>
        <v>0</v>
      </c>
      <c r="K392" s="163"/>
      <c r="L392" s="23"/>
      <c r="M392" s="168"/>
      <c r="N392" s="169" t="s">
        <v>40</v>
      </c>
      <c r="O392" s="60"/>
      <c r="P392" s="170" t="n">
        <f aca="false">O392*H392</f>
        <v>0</v>
      </c>
      <c r="Q392" s="170" t="n">
        <v>0</v>
      </c>
      <c r="R392" s="170" t="n">
        <f aca="false">Q392*H392</f>
        <v>0</v>
      </c>
      <c r="S392" s="170" t="n">
        <v>0</v>
      </c>
      <c r="T392" s="17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2" t="s">
        <v>220</v>
      </c>
      <c r="AT392" s="172" t="s">
        <v>132</v>
      </c>
      <c r="AU392" s="172" t="s">
        <v>137</v>
      </c>
      <c r="AY392" s="3" t="s">
        <v>130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3" t="s">
        <v>137</v>
      </c>
      <c r="BK392" s="173" t="n">
        <f aca="false">ROUND(I392*H392,2)</f>
        <v>0</v>
      </c>
      <c r="BL392" s="3" t="s">
        <v>220</v>
      </c>
      <c r="BM392" s="172" t="s">
        <v>909</v>
      </c>
    </row>
    <row r="393" s="174" customFormat="true" ht="12.8" hidden="false" customHeight="false" outlineLevel="0" collapsed="false">
      <c r="B393" s="175"/>
      <c r="D393" s="176" t="s">
        <v>146</v>
      </c>
      <c r="E393" s="177"/>
      <c r="F393" s="178" t="s">
        <v>910</v>
      </c>
      <c r="H393" s="179" t="n">
        <v>19.9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146</v>
      </c>
      <c r="AU393" s="177" t="s">
        <v>137</v>
      </c>
      <c r="AV393" s="174" t="s">
        <v>137</v>
      </c>
      <c r="AW393" s="174" t="s">
        <v>31</v>
      </c>
      <c r="AX393" s="174" t="s">
        <v>79</v>
      </c>
      <c r="AY393" s="177" t="s">
        <v>130</v>
      </c>
    </row>
    <row r="394" s="27" customFormat="true" ht="24.15" hidden="false" customHeight="true" outlineLevel="0" collapsed="false">
      <c r="A394" s="22"/>
      <c r="B394" s="160"/>
      <c r="C394" s="214" t="s">
        <v>911</v>
      </c>
      <c r="D394" s="161" t="s">
        <v>132</v>
      </c>
      <c r="E394" s="162" t="s">
        <v>912</v>
      </c>
      <c r="F394" s="163" t="s">
        <v>913</v>
      </c>
      <c r="G394" s="164" t="s">
        <v>143</v>
      </c>
      <c r="H394" s="165" t="n">
        <v>5.5</v>
      </c>
      <c r="I394" s="166"/>
      <c r="J394" s="167" t="n">
        <f aca="false">ROUND(I394*H394,2)</f>
        <v>0</v>
      </c>
      <c r="K394" s="163" t="s">
        <v>144</v>
      </c>
      <c r="L394" s="23"/>
      <c r="M394" s="168"/>
      <c r="N394" s="169" t="s">
        <v>40</v>
      </c>
      <c r="O394" s="60"/>
      <c r="P394" s="170" t="n">
        <f aca="false">O394*H394</f>
        <v>0</v>
      </c>
      <c r="Q394" s="170" t="n">
        <v>3E-005</v>
      </c>
      <c r="R394" s="170" t="n">
        <f aca="false">Q394*H394</f>
        <v>0.000165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220</v>
      </c>
      <c r="AT394" s="172" t="s">
        <v>132</v>
      </c>
      <c r="AU394" s="172" t="s">
        <v>137</v>
      </c>
      <c r="AY394" s="3" t="s">
        <v>130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137</v>
      </c>
      <c r="BK394" s="173" t="n">
        <f aca="false">ROUND(I394*H394,2)</f>
        <v>0</v>
      </c>
      <c r="BL394" s="3" t="s">
        <v>220</v>
      </c>
      <c r="BM394" s="172" t="s">
        <v>914</v>
      </c>
    </row>
    <row r="395" s="174" customFormat="true" ht="12.8" hidden="false" customHeight="false" outlineLevel="0" collapsed="false">
      <c r="B395" s="175"/>
      <c r="D395" s="176" t="s">
        <v>146</v>
      </c>
      <c r="E395" s="177"/>
      <c r="F395" s="178" t="s">
        <v>915</v>
      </c>
      <c r="H395" s="179" t="n">
        <v>5.5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146</v>
      </c>
      <c r="AU395" s="177" t="s">
        <v>137</v>
      </c>
      <c r="AV395" s="174" t="s">
        <v>137</v>
      </c>
      <c r="AW395" s="174" t="s">
        <v>31</v>
      </c>
      <c r="AX395" s="174" t="s">
        <v>79</v>
      </c>
      <c r="AY395" s="177" t="s">
        <v>130</v>
      </c>
    </row>
    <row r="396" s="27" customFormat="true" ht="21.75" hidden="false" customHeight="true" outlineLevel="0" collapsed="false">
      <c r="A396" s="22"/>
      <c r="B396" s="160"/>
      <c r="C396" s="214" t="s">
        <v>916</v>
      </c>
      <c r="D396" s="161" t="s">
        <v>132</v>
      </c>
      <c r="E396" s="162" t="s">
        <v>917</v>
      </c>
      <c r="F396" s="163" t="s">
        <v>918</v>
      </c>
      <c r="G396" s="164" t="s">
        <v>143</v>
      </c>
      <c r="H396" s="165" t="n">
        <v>5.5</v>
      </c>
      <c r="I396" s="166"/>
      <c r="J396" s="167" t="n">
        <f aca="false">ROUND(I396*H396,2)</f>
        <v>0</v>
      </c>
      <c r="K396" s="163" t="s">
        <v>144</v>
      </c>
      <c r="L396" s="23"/>
      <c r="M396" s="168"/>
      <c r="N396" s="169" t="s">
        <v>40</v>
      </c>
      <c r="O396" s="60"/>
      <c r="P396" s="170" t="n">
        <f aca="false">O396*H396</f>
        <v>0</v>
      </c>
      <c r="Q396" s="170" t="n">
        <v>0</v>
      </c>
      <c r="R396" s="170" t="n">
        <f aca="false">Q396*H396</f>
        <v>0</v>
      </c>
      <c r="S396" s="170" t="n">
        <v>0.0025</v>
      </c>
      <c r="T396" s="171" t="n">
        <f aca="false">S396*H396</f>
        <v>0.01375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220</v>
      </c>
      <c r="AT396" s="172" t="s">
        <v>132</v>
      </c>
      <c r="AU396" s="172" t="s">
        <v>137</v>
      </c>
      <c r="AY396" s="3" t="s">
        <v>130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137</v>
      </c>
      <c r="BK396" s="173" t="n">
        <f aca="false">ROUND(I396*H396,2)</f>
        <v>0</v>
      </c>
      <c r="BL396" s="3" t="s">
        <v>220</v>
      </c>
      <c r="BM396" s="172" t="s">
        <v>919</v>
      </c>
    </row>
    <row r="397" s="27" customFormat="true" ht="21.75" hidden="false" customHeight="true" outlineLevel="0" collapsed="false">
      <c r="A397" s="22"/>
      <c r="B397" s="160"/>
      <c r="C397" s="214" t="s">
        <v>920</v>
      </c>
      <c r="D397" s="161" t="s">
        <v>132</v>
      </c>
      <c r="E397" s="162" t="s">
        <v>921</v>
      </c>
      <c r="F397" s="163" t="s">
        <v>922</v>
      </c>
      <c r="G397" s="164" t="s">
        <v>143</v>
      </c>
      <c r="H397" s="165" t="n">
        <v>20.2</v>
      </c>
      <c r="I397" s="166"/>
      <c r="J397" s="167" t="n">
        <f aca="false">ROUND(I397*H397,2)</f>
        <v>0</v>
      </c>
      <c r="K397" s="163" t="s">
        <v>144</v>
      </c>
      <c r="L397" s="23"/>
      <c r="M397" s="168"/>
      <c r="N397" s="169" t="s">
        <v>40</v>
      </c>
      <c r="O397" s="60"/>
      <c r="P397" s="170" t="n">
        <f aca="false">O397*H397</f>
        <v>0</v>
      </c>
      <c r="Q397" s="170" t="n">
        <v>0</v>
      </c>
      <c r="R397" s="170" t="n">
        <f aca="false">Q397*H397</f>
        <v>0</v>
      </c>
      <c r="S397" s="170" t="n">
        <v>0</v>
      </c>
      <c r="T397" s="171" t="n">
        <f aca="false">S397*H397</f>
        <v>0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172" t="s">
        <v>220</v>
      </c>
      <c r="AT397" s="172" t="s">
        <v>132</v>
      </c>
      <c r="AU397" s="172" t="s">
        <v>137</v>
      </c>
      <c r="AY397" s="3" t="s">
        <v>130</v>
      </c>
      <c r="BE397" s="173" t="n">
        <f aca="false">IF(N397="základní",J397,0)</f>
        <v>0</v>
      </c>
      <c r="BF397" s="173" t="n">
        <f aca="false">IF(N397="snížená",J397,0)</f>
        <v>0</v>
      </c>
      <c r="BG397" s="173" t="n">
        <f aca="false">IF(N397="zákl. přenesená",J397,0)</f>
        <v>0</v>
      </c>
      <c r="BH397" s="173" t="n">
        <f aca="false">IF(N397="sníž. přenesená",J397,0)</f>
        <v>0</v>
      </c>
      <c r="BI397" s="173" t="n">
        <f aca="false">IF(N397="nulová",J397,0)</f>
        <v>0</v>
      </c>
      <c r="BJ397" s="3" t="s">
        <v>137</v>
      </c>
      <c r="BK397" s="173" t="n">
        <f aca="false">ROUND(I397*H397,2)</f>
        <v>0</v>
      </c>
      <c r="BL397" s="3" t="s">
        <v>220</v>
      </c>
      <c r="BM397" s="172" t="s">
        <v>923</v>
      </c>
    </row>
    <row r="398" s="174" customFormat="true" ht="12.8" hidden="false" customHeight="false" outlineLevel="0" collapsed="false">
      <c r="B398" s="175"/>
      <c r="D398" s="176" t="s">
        <v>146</v>
      </c>
      <c r="E398" s="177"/>
      <c r="F398" s="178" t="s">
        <v>924</v>
      </c>
      <c r="H398" s="179" t="n">
        <v>20.2</v>
      </c>
      <c r="I398" s="180"/>
      <c r="L398" s="175"/>
      <c r="M398" s="181"/>
      <c r="N398" s="182"/>
      <c r="O398" s="182"/>
      <c r="P398" s="182"/>
      <c r="Q398" s="182"/>
      <c r="R398" s="182"/>
      <c r="S398" s="182"/>
      <c r="T398" s="183"/>
      <c r="AT398" s="177" t="s">
        <v>146</v>
      </c>
      <c r="AU398" s="177" t="s">
        <v>137</v>
      </c>
      <c r="AV398" s="174" t="s">
        <v>137</v>
      </c>
      <c r="AW398" s="174" t="s">
        <v>31</v>
      </c>
      <c r="AX398" s="174" t="s">
        <v>79</v>
      </c>
      <c r="AY398" s="177" t="s">
        <v>130</v>
      </c>
    </row>
    <row r="399" s="27" customFormat="true" ht="16.5" hidden="false" customHeight="true" outlineLevel="0" collapsed="false">
      <c r="A399" s="22"/>
      <c r="B399" s="160"/>
      <c r="C399" s="213" t="s">
        <v>925</v>
      </c>
      <c r="D399" s="203" t="s">
        <v>558</v>
      </c>
      <c r="E399" s="204" t="s">
        <v>926</v>
      </c>
      <c r="F399" s="205" t="s">
        <v>927</v>
      </c>
      <c r="G399" s="206" t="s">
        <v>143</v>
      </c>
      <c r="H399" s="207" t="n">
        <v>22.22</v>
      </c>
      <c r="I399" s="208"/>
      <c r="J399" s="209" t="n">
        <f aca="false">ROUND(I399*H399,2)</f>
        <v>0</v>
      </c>
      <c r="K399" s="205"/>
      <c r="L399" s="210"/>
      <c r="M399" s="211"/>
      <c r="N399" s="212" t="s">
        <v>40</v>
      </c>
      <c r="O399" s="60"/>
      <c r="P399" s="170" t="n">
        <f aca="false">O399*H399</f>
        <v>0</v>
      </c>
      <c r="Q399" s="170" t="n">
        <v>0.00264</v>
      </c>
      <c r="R399" s="170" t="n">
        <f aca="false">Q399*H399</f>
        <v>0.0586608</v>
      </c>
      <c r="S399" s="170" t="n">
        <v>0</v>
      </c>
      <c r="T399" s="171" t="n">
        <f aca="false">S399*H399</f>
        <v>0</v>
      </c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R399" s="172" t="s">
        <v>291</v>
      </c>
      <c r="AT399" s="172" t="s">
        <v>558</v>
      </c>
      <c r="AU399" s="172" t="s">
        <v>137</v>
      </c>
      <c r="AY399" s="3" t="s">
        <v>130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3" t="s">
        <v>137</v>
      </c>
      <c r="BK399" s="173" t="n">
        <f aca="false">ROUND(I399*H399,2)</f>
        <v>0</v>
      </c>
      <c r="BL399" s="3" t="s">
        <v>220</v>
      </c>
      <c r="BM399" s="172" t="s">
        <v>928</v>
      </c>
    </row>
    <row r="400" s="174" customFormat="true" ht="12.8" hidden="false" customHeight="false" outlineLevel="0" collapsed="false">
      <c r="B400" s="175"/>
      <c r="D400" s="176" t="s">
        <v>146</v>
      </c>
      <c r="F400" s="178" t="s">
        <v>929</v>
      </c>
      <c r="H400" s="179" t="n">
        <v>22.22</v>
      </c>
      <c r="I400" s="180"/>
      <c r="L400" s="175"/>
      <c r="M400" s="181"/>
      <c r="N400" s="182"/>
      <c r="O400" s="182"/>
      <c r="P400" s="182"/>
      <c r="Q400" s="182"/>
      <c r="R400" s="182"/>
      <c r="S400" s="182"/>
      <c r="T400" s="183"/>
      <c r="AT400" s="177" t="s">
        <v>146</v>
      </c>
      <c r="AU400" s="177" t="s">
        <v>137</v>
      </c>
      <c r="AV400" s="174" t="s">
        <v>137</v>
      </c>
      <c r="AW400" s="174" t="s">
        <v>2</v>
      </c>
      <c r="AX400" s="174" t="s">
        <v>79</v>
      </c>
      <c r="AY400" s="177" t="s">
        <v>130</v>
      </c>
    </row>
    <row r="401" s="27" customFormat="true" ht="16.5" hidden="false" customHeight="true" outlineLevel="0" collapsed="false">
      <c r="A401" s="22"/>
      <c r="B401" s="160"/>
      <c r="C401" s="213" t="s">
        <v>930</v>
      </c>
      <c r="D401" s="203" t="s">
        <v>558</v>
      </c>
      <c r="E401" s="204" t="s">
        <v>931</v>
      </c>
      <c r="F401" s="205" t="s">
        <v>932</v>
      </c>
      <c r="G401" s="206" t="s">
        <v>143</v>
      </c>
      <c r="H401" s="207" t="n">
        <v>6.05</v>
      </c>
      <c r="I401" s="208"/>
      <c r="J401" s="209" t="n">
        <f aca="false">ROUND(I401*H401,2)</f>
        <v>0</v>
      </c>
      <c r="K401" s="205"/>
      <c r="L401" s="210"/>
      <c r="M401" s="211"/>
      <c r="N401" s="212" t="s">
        <v>40</v>
      </c>
      <c r="O401" s="60"/>
      <c r="P401" s="170" t="n">
        <f aca="false">O401*H401</f>
        <v>0</v>
      </c>
      <c r="Q401" s="170" t="n">
        <v>0.00264</v>
      </c>
      <c r="R401" s="170" t="n">
        <f aca="false">Q401*H401</f>
        <v>0.015972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291</v>
      </c>
      <c r="AT401" s="172" t="s">
        <v>558</v>
      </c>
      <c r="AU401" s="172" t="s">
        <v>137</v>
      </c>
      <c r="AY401" s="3" t="s">
        <v>130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137</v>
      </c>
      <c r="BK401" s="173" t="n">
        <f aca="false">ROUND(I401*H401,2)</f>
        <v>0</v>
      </c>
      <c r="BL401" s="3" t="s">
        <v>220</v>
      </c>
      <c r="BM401" s="172" t="s">
        <v>933</v>
      </c>
    </row>
    <row r="402" s="174" customFormat="true" ht="12.8" hidden="false" customHeight="false" outlineLevel="0" collapsed="false">
      <c r="B402" s="175"/>
      <c r="D402" s="176" t="s">
        <v>146</v>
      </c>
      <c r="F402" s="178" t="s">
        <v>934</v>
      </c>
      <c r="H402" s="179" t="n">
        <v>6.05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146</v>
      </c>
      <c r="AU402" s="177" t="s">
        <v>137</v>
      </c>
      <c r="AV402" s="174" t="s">
        <v>137</v>
      </c>
      <c r="AW402" s="174" t="s">
        <v>2</v>
      </c>
      <c r="AX402" s="174" t="s">
        <v>79</v>
      </c>
      <c r="AY402" s="177" t="s">
        <v>130</v>
      </c>
    </row>
    <row r="403" s="27" customFormat="true" ht="16.5" hidden="false" customHeight="true" outlineLevel="0" collapsed="false">
      <c r="A403" s="22"/>
      <c r="B403" s="160"/>
      <c r="C403" s="214" t="s">
        <v>935</v>
      </c>
      <c r="D403" s="161" t="s">
        <v>132</v>
      </c>
      <c r="E403" s="162" t="s">
        <v>936</v>
      </c>
      <c r="F403" s="163" t="s">
        <v>937</v>
      </c>
      <c r="G403" s="164" t="s">
        <v>143</v>
      </c>
      <c r="H403" s="165" t="n">
        <v>5.5</v>
      </c>
      <c r="I403" s="166"/>
      <c r="J403" s="167" t="n">
        <f aca="false">ROUND(I403*H403,2)</f>
        <v>0</v>
      </c>
      <c r="K403" s="163" t="s">
        <v>144</v>
      </c>
      <c r="L403" s="23"/>
      <c r="M403" s="168"/>
      <c r="N403" s="169" t="s">
        <v>40</v>
      </c>
      <c r="O403" s="60"/>
      <c r="P403" s="170" t="n">
        <f aca="false">O403*H403</f>
        <v>0</v>
      </c>
      <c r="Q403" s="170" t="n">
        <v>0.0003</v>
      </c>
      <c r="R403" s="170" t="n">
        <f aca="false">Q403*H403</f>
        <v>0.00165</v>
      </c>
      <c r="S403" s="170" t="n">
        <v>0</v>
      </c>
      <c r="T403" s="171" t="n">
        <f aca="false">S403*H403</f>
        <v>0</v>
      </c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R403" s="172" t="s">
        <v>220</v>
      </c>
      <c r="AT403" s="172" t="s">
        <v>132</v>
      </c>
      <c r="AU403" s="172" t="s">
        <v>137</v>
      </c>
      <c r="AY403" s="3" t="s">
        <v>130</v>
      </c>
      <c r="BE403" s="173" t="n">
        <f aca="false">IF(N403="základní",J403,0)</f>
        <v>0</v>
      </c>
      <c r="BF403" s="173" t="n">
        <f aca="false">IF(N403="snížená",J403,0)</f>
        <v>0</v>
      </c>
      <c r="BG403" s="173" t="n">
        <f aca="false">IF(N403="zákl. přenesená",J403,0)</f>
        <v>0</v>
      </c>
      <c r="BH403" s="173" t="n">
        <f aca="false">IF(N403="sníž. přenesená",J403,0)</f>
        <v>0</v>
      </c>
      <c r="BI403" s="173" t="n">
        <f aca="false">IF(N403="nulová",J403,0)</f>
        <v>0</v>
      </c>
      <c r="BJ403" s="3" t="s">
        <v>137</v>
      </c>
      <c r="BK403" s="173" t="n">
        <f aca="false">ROUND(I403*H403,2)</f>
        <v>0</v>
      </c>
      <c r="BL403" s="3" t="s">
        <v>220</v>
      </c>
      <c r="BM403" s="172" t="s">
        <v>938</v>
      </c>
    </row>
    <row r="404" s="174" customFormat="true" ht="12.8" hidden="false" customHeight="false" outlineLevel="0" collapsed="false">
      <c r="B404" s="175"/>
      <c r="D404" s="176" t="s">
        <v>146</v>
      </c>
      <c r="E404" s="177"/>
      <c r="F404" s="178" t="s">
        <v>915</v>
      </c>
      <c r="H404" s="179" t="n">
        <v>5.5</v>
      </c>
      <c r="I404" s="180"/>
      <c r="L404" s="175"/>
      <c r="M404" s="181"/>
      <c r="N404" s="182"/>
      <c r="O404" s="182"/>
      <c r="P404" s="182"/>
      <c r="Q404" s="182"/>
      <c r="R404" s="182"/>
      <c r="S404" s="182"/>
      <c r="T404" s="183"/>
      <c r="AT404" s="177" t="s">
        <v>146</v>
      </c>
      <c r="AU404" s="177" t="s">
        <v>137</v>
      </c>
      <c r="AV404" s="174" t="s">
        <v>137</v>
      </c>
      <c r="AW404" s="174" t="s">
        <v>31</v>
      </c>
      <c r="AX404" s="174" t="s">
        <v>79</v>
      </c>
      <c r="AY404" s="177" t="s">
        <v>130</v>
      </c>
    </row>
    <row r="405" s="27" customFormat="true" ht="24.15" hidden="false" customHeight="true" outlineLevel="0" collapsed="false">
      <c r="A405" s="22"/>
      <c r="B405" s="160"/>
      <c r="C405" s="214" t="s">
        <v>939</v>
      </c>
      <c r="D405" s="161" t="s">
        <v>132</v>
      </c>
      <c r="E405" s="162" t="s">
        <v>940</v>
      </c>
      <c r="F405" s="163" t="s">
        <v>941</v>
      </c>
      <c r="G405" s="164" t="s">
        <v>143</v>
      </c>
      <c r="H405" s="165" t="n">
        <v>25.4</v>
      </c>
      <c r="I405" s="166"/>
      <c r="J405" s="167" t="n">
        <f aca="false">ROUND(I405*H405,2)</f>
        <v>0</v>
      </c>
      <c r="K405" s="163"/>
      <c r="L405" s="23"/>
      <c r="M405" s="168"/>
      <c r="N405" s="169" t="s">
        <v>40</v>
      </c>
      <c r="O405" s="60"/>
      <c r="P405" s="170" t="n">
        <f aca="false">O405*H405</f>
        <v>0</v>
      </c>
      <c r="Q405" s="170" t="n">
        <v>0</v>
      </c>
      <c r="R405" s="170" t="n">
        <f aca="false">Q405*H405</f>
        <v>0</v>
      </c>
      <c r="S405" s="170" t="n">
        <v>0</v>
      </c>
      <c r="T405" s="171" t="n">
        <f aca="false">S405*H405</f>
        <v>0</v>
      </c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R405" s="172" t="s">
        <v>220</v>
      </c>
      <c r="AT405" s="172" t="s">
        <v>132</v>
      </c>
      <c r="AU405" s="172" t="s">
        <v>137</v>
      </c>
      <c r="AY405" s="3" t="s">
        <v>130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3" t="s">
        <v>137</v>
      </c>
      <c r="BK405" s="173" t="n">
        <f aca="false">ROUND(I405*H405,2)</f>
        <v>0</v>
      </c>
      <c r="BL405" s="3" t="s">
        <v>220</v>
      </c>
      <c r="BM405" s="172" t="s">
        <v>942</v>
      </c>
    </row>
    <row r="406" s="27" customFormat="true" ht="21.75" hidden="false" customHeight="true" outlineLevel="0" collapsed="false">
      <c r="A406" s="22"/>
      <c r="B406" s="160"/>
      <c r="C406" s="214" t="s">
        <v>943</v>
      </c>
      <c r="D406" s="161" t="s">
        <v>132</v>
      </c>
      <c r="E406" s="162" t="s">
        <v>944</v>
      </c>
      <c r="F406" s="163" t="s">
        <v>945</v>
      </c>
      <c r="G406" s="164" t="s">
        <v>244</v>
      </c>
      <c r="H406" s="165" t="n">
        <v>22.72</v>
      </c>
      <c r="I406" s="166"/>
      <c r="J406" s="167" t="n">
        <f aca="false">ROUND(I406*H406,2)</f>
        <v>0</v>
      </c>
      <c r="K406" s="163" t="s">
        <v>144</v>
      </c>
      <c r="L406" s="23"/>
      <c r="M406" s="168"/>
      <c r="N406" s="169" t="s">
        <v>40</v>
      </c>
      <c r="O406" s="60"/>
      <c r="P406" s="170" t="n">
        <f aca="false">O406*H406</f>
        <v>0</v>
      </c>
      <c r="Q406" s="170" t="n">
        <v>0</v>
      </c>
      <c r="R406" s="170" t="n">
        <f aca="false">Q406*H406</f>
        <v>0</v>
      </c>
      <c r="S406" s="170" t="n">
        <v>0.0003</v>
      </c>
      <c r="T406" s="171" t="n">
        <f aca="false">S406*H406</f>
        <v>0.006816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220</v>
      </c>
      <c r="AT406" s="172" t="s">
        <v>132</v>
      </c>
      <c r="AU406" s="172" t="s">
        <v>137</v>
      </c>
      <c r="AY406" s="3" t="s">
        <v>130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137</v>
      </c>
      <c r="BK406" s="173" t="n">
        <f aca="false">ROUND(I406*H406,2)</f>
        <v>0</v>
      </c>
      <c r="BL406" s="3" t="s">
        <v>220</v>
      </c>
      <c r="BM406" s="172" t="s">
        <v>946</v>
      </c>
    </row>
    <row r="407" s="174" customFormat="true" ht="12.8" hidden="false" customHeight="false" outlineLevel="0" collapsed="false">
      <c r="B407" s="175"/>
      <c r="D407" s="176" t="s">
        <v>146</v>
      </c>
      <c r="E407" s="177"/>
      <c r="F407" s="178" t="s">
        <v>947</v>
      </c>
      <c r="H407" s="179" t="n">
        <v>22.72</v>
      </c>
      <c r="I407" s="180"/>
      <c r="L407" s="175"/>
      <c r="M407" s="181"/>
      <c r="N407" s="182"/>
      <c r="O407" s="182"/>
      <c r="P407" s="182"/>
      <c r="Q407" s="182"/>
      <c r="R407" s="182"/>
      <c r="S407" s="182"/>
      <c r="T407" s="183"/>
      <c r="AT407" s="177" t="s">
        <v>146</v>
      </c>
      <c r="AU407" s="177" t="s">
        <v>137</v>
      </c>
      <c r="AV407" s="174" t="s">
        <v>137</v>
      </c>
      <c r="AW407" s="174" t="s">
        <v>31</v>
      </c>
      <c r="AX407" s="174" t="s">
        <v>79</v>
      </c>
      <c r="AY407" s="177" t="s">
        <v>130</v>
      </c>
    </row>
    <row r="408" s="27" customFormat="true" ht="16.5" hidden="false" customHeight="true" outlineLevel="0" collapsed="false">
      <c r="A408" s="22"/>
      <c r="B408" s="160"/>
      <c r="C408" s="214" t="s">
        <v>948</v>
      </c>
      <c r="D408" s="161" t="s">
        <v>132</v>
      </c>
      <c r="E408" s="162" t="s">
        <v>949</v>
      </c>
      <c r="F408" s="163" t="s">
        <v>950</v>
      </c>
      <c r="G408" s="164" t="s">
        <v>244</v>
      </c>
      <c r="H408" s="165" t="n">
        <v>46.32</v>
      </c>
      <c r="I408" s="166"/>
      <c r="J408" s="167" t="n">
        <f aca="false">ROUND(I408*H408,2)</f>
        <v>0</v>
      </c>
      <c r="K408" s="163"/>
      <c r="L408" s="23"/>
      <c r="M408" s="168"/>
      <c r="N408" s="169" t="s">
        <v>40</v>
      </c>
      <c r="O408" s="60"/>
      <c r="P408" s="170" t="n">
        <f aca="false">O408*H408</f>
        <v>0</v>
      </c>
      <c r="Q408" s="170" t="n">
        <v>1E-005</v>
      </c>
      <c r="R408" s="170" t="n">
        <f aca="false">Q408*H408</f>
        <v>0.0004632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220</v>
      </c>
      <c r="AT408" s="172" t="s">
        <v>132</v>
      </c>
      <c r="AU408" s="172" t="s">
        <v>137</v>
      </c>
      <c r="AY408" s="3" t="s">
        <v>130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137</v>
      </c>
      <c r="BK408" s="173" t="n">
        <f aca="false">ROUND(I408*H408,2)</f>
        <v>0</v>
      </c>
      <c r="BL408" s="3" t="s">
        <v>220</v>
      </c>
      <c r="BM408" s="172" t="s">
        <v>951</v>
      </c>
    </row>
    <row r="409" s="174" customFormat="true" ht="12.8" hidden="false" customHeight="false" outlineLevel="0" collapsed="false">
      <c r="B409" s="175"/>
      <c r="D409" s="176" t="s">
        <v>146</v>
      </c>
      <c r="E409" s="177"/>
      <c r="F409" s="178" t="s">
        <v>952</v>
      </c>
      <c r="H409" s="179" t="n">
        <v>46.32</v>
      </c>
      <c r="I409" s="180"/>
      <c r="L409" s="175"/>
      <c r="M409" s="181"/>
      <c r="N409" s="182"/>
      <c r="O409" s="182"/>
      <c r="P409" s="182"/>
      <c r="Q409" s="182"/>
      <c r="R409" s="182"/>
      <c r="S409" s="182"/>
      <c r="T409" s="183"/>
      <c r="AT409" s="177" t="s">
        <v>146</v>
      </c>
      <c r="AU409" s="177" t="s">
        <v>137</v>
      </c>
      <c r="AV409" s="174" t="s">
        <v>137</v>
      </c>
      <c r="AW409" s="174" t="s">
        <v>31</v>
      </c>
      <c r="AX409" s="174" t="s">
        <v>79</v>
      </c>
      <c r="AY409" s="177" t="s">
        <v>130</v>
      </c>
    </row>
    <row r="410" s="27" customFormat="true" ht="24.15" hidden="false" customHeight="true" outlineLevel="0" collapsed="false">
      <c r="A410" s="22"/>
      <c r="B410" s="160"/>
      <c r="C410" s="214" t="s">
        <v>953</v>
      </c>
      <c r="D410" s="161" t="s">
        <v>132</v>
      </c>
      <c r="E410" s="162" t="s">
        <v>954</v>
      </c>
      <c r="F410" s="163" t="s">
        <v>955</v>
      </c>
      <c r="G410" s="164" t="s">
        <v>361</v>
      </c>
      <c r="H410" s="202"/>
      <c r="I410" s="166"/>
      <c r="J410" s="167" t="n">
        <f aca="false">ROUND(I410*H410,2)</f>
        <v>0</v>
      </c>
      <c r="K410" s="163" t="s">
        <v>144</v>
      </c>
      <c r="L410" s="23"/>
      <c r="M410" s="168"/>
      <c r="N410" s="169" t="s">
        <v>40</v>
      </c>
      <c r="O410" s="60"/>
      <c r="P410" s="170" t="n">
        <f aca="false">O410*H410</f>
        <v>0</v>
      </c>
      <c r="Q410" s="170" t="n">
        <v>0</v>
      </c>
      <c r="R410" s="170" t="n">
        <f aca="false">Q410*H410</f>
        <v>0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220</v>
      </c>
      <c r="AT410" s="172" t="s">
        <v>132</v>
      </c>
      <c r="AU410" s="172" t="s">
        <v>137</v>
      </c>
      <c r="AY410" s="3" t="s">
        <v>130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137</v>
      </c>
      <c r="BK410" s="173" t="n">
        <f aca="false">ROUND(I410*H410,2)</f>
        <v>0</v>
      </c>
      <c r="BL410" s="3" t="s">
        <v>220</v>
      </c>
      <c r="BM410" s="172" t="s">
        <v>956</v>
      </c>
    </row>
    <row r="411" s="146" customFormat="true" ht="22.8" hidden="false" customHeight="true" outlineLevel="0" collapsed="false">
      <c r="B411" s="147"/>
      <c r="D411" s="148" t="s">
        <v>73</v>
      </c>
      <c r="E411" s="158" t="s">
        <v>957</v>
      </c>
      <c r="F411" s="158" t="s">
        <v>958</v>
      </c>
      <c r="I411" s="150"/>
      <c r="J411" s="159" t="n">
        <f aca="false">BK411</f>
        <v>0</v>
      </c>
      <c r="L411" s="147"/>
      <c r="M411" s="152"/>
      <c r="N411" s="153"/>
      <c r="O411" s="153"/>
      <c r="P411" s="154" t="n">
        <f aca="false">SUM(P412:P430)</f>
        <v>0</v>
      </c>
      <c r="Q411" s="153"/>
      <c r="R411" s="154" t="n">
        <f aca="false">SUM(R412:R430)</f>
        <v>0.4047192</v>
      </c>
      <c r="S411" s="153"/>
      <c r="T411" s="155" t="n">
        <f aca="false">SUM(T412:T430)</f>
        <v>0</v>
      </c>
      <c r="AR411" s="148" t="s">
        <v>137</v>
      </c>
      <c r="AT411" s="156" t="s">
        <v>73</v>
      </c>
      <c r="AU411" s="156" t="s">
        <v>79</v>
      </c>
      <c r="AY411" s="148" t="s">
        <v>130</v>
      </c>
      <c r="BK411" s="157" t="n">
        <f aca="false">SUM(BK412:BK430)</f>
        <v>0</v>
      </c>
    </row>
    <row r="412" s="27" customFormat="true" ht="16.5" hidden="false" customHeight="true" outlineLevel="0" collapsed="false">
      <c r="A412" s="22"/>
      <c r="B412" s="160"/>
      <c r="C412" s="214" t="s">
        <v>959</v>
      </c>
      <c r="D412" s="161" t="s">
        <v>132</v>
      </c>
      <c r="E412" s="162" t="s">
        <v>960</v>
      </c>
      <c r="F412" s="163" t="s">
        <v>961</v>
      </c>
      <c r="G412" s="164" t="s">
        <v>143</v>
      </c>
      <c r="H412" s="165" t="n">
        <v>16.08</v>
      </c>
      <c r="I412" s="166"/>
      <c r="J412" s="167" t="n">
        <f aca="false">ROUND(I412*H412,2)</f>
        <v>0</v>
      </c>
      <c r="K412" s="163" t="s">
        <v>144</v>
      </c>
      <c r="L412" s="23"/>
      <c r="M412" s="168"/>
      <c r="N412" s="169" t="s">
        <v>40</v>
      </c>
      <c r="O412" s="60"/>
      <c r="P412" s="170" t="n">
        <f aca="false">O412*H412</f>
        <v>0</v>
      </c>
      <c r="Q412" s="170" t="n">
        <v>0.0003</v>
      </c>
      <c r="R412" s="170" t="n">
        <f aca="false">Q412*H412</f>
        <v>0.004824</v>
      </c>
      <c r="S412" s="170" t="n">
        <v>0</v>
      </c>
      <c r="T412" s="171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2" t="s">
        <v>220</v>
      </c>
      <c r="AT412" s="172" t="s">
        <v>132</v>
      </c>
      <c r="AU412" s="172" t="s">
        <v>137</v>
      </c>
      <c r="AY412" s="3" t="s">
        <v>130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137</v>
      </c>
      <c r="BK412" s="173" t="n">
        <f aca="false">ROUND(I412*H412,2)</f>
        <v>0</v>
      </c>
      <c r="BL412" s="3" t="s">
        <v>220</v>
      </c>
      <c r="BM412" s="172" t="s">
        <v>962</v>
      </c>
    </row>
    <row r="413" s="174" customFormat="true" ht="12.8" hidden="false" customHeight="false" outlineLevel="0" collapsed="false">
      <c r="B413" s="175"/>
      <c r="D413" s="176" t="s">
        <v>146</v>
      </c>
      <c r="E413" s="177"/>
      <c r="F413" s="178" t="s">
        <v>963</v>
      </c>
      <c r="H413" s="179" t="n">
        <v>1.8</v>
      </c>
      <c r="I413" s="180"/>
      <c r="L413" s="175"/>
      <c r="M413" s="181"/>
      <c r="N413" s="182"/>
      <c r="O413" s="182"/>
      <c r="P413" s="182"/>
      <c r="Q413" s="182"/>
      <c r="R413" s="182"/>
      <c r="S413" s="182"/>
      <c r="T413" s="183"/>
      <c r="AT413" s="177" t="s">
        <v>146</v>
      </c>
      <c r="AU413" s="177" t="s">
        <v>137</v>
      </c>
      <c r="AV413" s="174" t="s">
        <v>137</v>
      </c>
      <c r="AW413" s="174" t="s">
        <v>31</v>
      </c>
      <c r="AX413" s="174" t="s">
        <v>74</v>
      </c>
      <c r="AY413" s="177" t="s">
        <v>130</v>
      </c>
    </row>
    <row r="414" s="174" customFormat="true" ht="12.8" hidden="false" customHeight="false" outlineLevel="0" collapsed="false">
      <c r="B414" s="175"/>
      <c r="D414" s="176" t="s">
        <v>146</v>
      </c>
      <c r="E414" s="177"/>
      <c r="F414" s="178" t="s">
        <v>964</v>
      </c>
      <c r="H414" s="179" t="n">
        <v>14.28</v>
      </c>
      <c r="I414" s="180"/>
      <c r="L414" s="175"/>
      <c r="M414" s="181"/>
      <c r="N414" s="182"/>
      <c r="O414" s="182"/>
      <c r="P414" s="182"/>
      <c r="Q414" s="182"/>
      <c r="R414" s="182"/>
      <c r="S414" s="182"/>
      <c r="T414" s="183"/>
      <c r="AT414" s="177" t="s">
        <v>146</v>
      </c>
      <c r="AU414" s="177" t="s">
        <v>137</v>
      </c>
      <c r="AV414" s="174" t="s">
        <v>137</v>
      </c>
      <c r="AW414" s="174" t="s">
        <v>31</v>
      </c>
      <c r="AX414" s="174" t="s">
        <v>74</v>
      </c>
      <c r="AY414" s="177" t="s">
        <v>130</v>
      </c>
    </row>
    <row r="415" s="184" customFormat="true" ht="12.8" hidden="false" customHeight="false" outlineLevel="0" collapsed="false">
      <c r="B415" s="185"/>
      <c r="D415" s="176" t="s">
        <v>146</v>
      </c>
      <c r="E415" s="186"/>
      <c r="F415" s="187" t="s">
        <v>154</v>
      </c>
      <c r="H415" s="188" t="n">
        <v>16.08</v>
      </c>
      <c r="I415" s="189"/>
      <c r="L415" s="185"/>
      <c r="M415" s="190"/>
      <c r="N415" s="191"/>
      <c r="O415" s="191"/>
      <c r="P415" s="191"/>
      <c r="Q415" s="191"/>
      <c r="R415" s="191"/>
      <c r="S415" s="191"/>
      <c r="T415" s="192"/>
      <c r="AT415" s="186" t="s">
        <v>146</v>
      </c>
      <c r="AU415" s="186" t="s">
        <v>137</v>
      </c>
      <c r="AV415" s="184" t="s">
        <v>136</v>
      </c>
      <c r="AW415" s="184" t="s">
        <v>31</v>
      </c>
      <c r="AX415" s="184" t="s">
        <v>79</v>
      </c>
      <c r="AY415" s="186" t="s">
        <v>130</v>
      </c>
    </row>
    <row r="416" s="27" customFormat="true" ht="24.15" hidden="false" customHeight="true" outlineLevel="0" collapsed="false">
      <c r="A416" s="22"/>
      <c r="B416" s="160"/>
      <c r="C416" s="214" t="s">
        <v>965</v>
      </c>
      <c r="D416" s="161" t="s">
        <v>132</v>
      </c>
      <c r="E416" s="162" t="s">
        <v>966</v>
      </c>
      <c r="F416" s="163" t="s">
        <v>967</v>
      </c>
      <c r="G416" s="164" t="s">
        <v>143</v>
      </c>
      <c r="H416" s="165" t="n">
        <v>6.6</v>
      </c>
      <c r="I416" s="166"/>
      <c r="J416" s="167" t="n">
        <f aca="false">ROUND(I416*H416,2)</f>
        <v>0</v>
      </c>
      <c r="K416" s="163" t="s">
        <v>144</v>
      </c>
      <c r="L416" s="23"/>
      <c r="M416" s="168"/>
      <c r="N416" s="169" t="s">
        <v>40</v>
      </c>
      <c r="O416" s="60"/>
      <c r="P416" s="170" t="n">
        <f aca="false">O416*H416</f>
        <v>0</v>
      </c>
      <c r="Q416" s="170" t="n">
        <v>0.0015</v>
      </c>
      <c r="R416" s="170" t="n">
        <f aca="false">Q416*H416</f>
        <v>0.0099</v>
      </c>
      <c r="S416" s="170" t="n">
        <v>0</v>
      </c>
      <c r="T416" s="171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2" t="s">
        <v>220</v>
      </c>
      <c r="AT416" s="172" t="s">
        <v>132</v>
      </c>
      <c r="AU416" s="172" t="s">
        <v>137</v>
      </c>
      <c r="AY416" s="3" t="s">
        <v>130</v>
      </c>
      <c r="BE416" s="173" t="n">
        <f aca="false">IF(N416="základní",J416,0)</f>
        <v>0</v>
      </c>
      <c r="BF416" s="173" t="n">
        <f aca="false">IF(N416="snížená",J416,0)</f>
        <v>0</v>
      </c>
      <c r="BG416" s="173" t="n">
        <f aca="false">IF(N416="zákl. přenesená",J416,0)</f>
        <v>0</v>
      </c>
      <c r="BH416" s="173" t="n">
        <f aca="false">IF(N416="sníž. přenesená",J416,0)</f>
        <v>0</v>
      </c>
      <c r="BI416" s="173" t="n">
        <f aca="false">IF(N416="nulová",J416,0)</f>
        <v>0</v>
      </c>
      <c r="BJ416" s="3" t="s">
        <v>137</v>
      </c>
      <c r="BK416" s="173" t="n">
        <f aca="false">ROUND(I416*H416,2)</f>
        <v>0</v>
      </c>
      <c r="BL416" s="3" t="s">
        <v>220</v>
      </c>
      <c r="BM416" s="172" t="s">
        <v>968</v>
      </c>
    </row>
    <row r="417" s="174" customFormat="true" ht="12.8" hidden="false" customHeight="false" outlineLevel="0" collapsed="false">
      <c r="B417" s="175"/>
      <c r="D417" s="176" t="s">
        <v>146</v>
      </c>
      <c r="E417" s="177"/>
      <c r="F417" s="178" t="s">
        <v>969</v>
      </c>
      <c r="H417" s="179" t="n">
        <v>6.6</v>
      </c>
      <c r="I417" s="180"/>
      <c r="L417" s="175"/>
      <c r="M417" s="181"/>
      <c r="N417" s="182"/>
      <c r="O417" s="182"/>
      <c r="P417" s="182"/>
      <c r="Q417" s="182"/>
      <c r="R417" s="182"/>
      <c r="S417" s="182"/>
      <c r="T417" s="183"/>
      <c r="AT417" s="177" t="s">
        <v>146</v>
      </c>
      <c r="AU417" s="177" t="s">
        <v>137</v>
      </c>
      <c r="AV417" s="174" t="s">
        <v>137</v>
      </c>
      <c r="AW417" s="174" t="s">
        <v>31</v>
      </c>
      <c r="AX417" s="174" t="s">
        <v>79</v>
      </c>
      <c r="AY417" s="177" t="s">
        <v>130</v>
      </c>
    </row>
    <row r="418" s="27" customFormat="true" ht="16.5" hidden="false" customHeight="true" outlineLevel="0" collapsed="false">
      <c r="A418" s="22"/>
      <c r="B418" s="160"/>
      <c r="C418" s="214" t="s">
        <v>970</v>
      </c>
      <c r="D418" s="161" t="s">
        <v>132</v>
      </c>
      <c r="E418" s="162" t="s">
        <v>971</v>
      </c>
      <c r="F418" s="163" t="s">
        <v>972</v>
      </c>
      <c r="G418" s="164" t="s">
        <v>143</v>
      </c>
      <c r="H418" s="165" t="n">
        <v>16.08</v>
      </c>
      <c r="I418" s="166"/>
      <c r="J418" s="167" t="n">
        <f aca="false">ROUND(I418*H418,2)</f>
        <v>0</v>
      </c>
      <c r="K418" s="163" t="s">
        <v>144</v>
      </c>
      <c r="L418" s="23"/>
      <c r="M418" s="168"/>
      <c r="N418" s="169" t="s">
        <v>40</v>
      </c>
      <c r="O418" s="60"/>
      <c r="P418" s="170" t="n">
        <f aca="false">O418*H418</f>
        <v>0</v>
      </c>
      <c r="Q418" s="170" t="n">
        <v>0.0045</v>
      </c>
      <c r="R418" s="170" t="n">
        <f aca="false">Q418*H418</f>
        <v>0.07236</v>
      </c>
      <c r="S418" s="170" t="n">
        <v>0</v>
      </c>
      <c r="T418" s="171" t="n">
        <f aca="false">S418*H418</f>
        <v>0</v>
      </c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R418" s="172" t="s">
        <v>220</v>
      </c>
      <c r="AT418" s="172" t="s">
        <v>132</v>
      </c>
      <c r="AU418" s="172" t="s">
        <v>137</v>
      </c>
      <c r="AY418" s="3" t="s">
        <v>130</v>
      </c>
      <c r="BE418" s="173" t="n">
        <f aca="false">IF(N418="základní",J418,0)</f>
        <v>0</v>
      </c>
      <c r="BF418" s="173" t="n">
        <f aca="false">IF(N418="snížená",J418,0)</f>
        <v>0</v>
      </c>
      <c r="BG418" s="173" t="n">
        <f aca="false">IF(N418="zákl. přenesená",J418,0)</f>
        <v>0</v>
      </c>
      <c r="BH418" s="173" t="n">
        <f aca="false">IF(N418="sníž. přenesená",J418,0)</f>
        <v>0</v>
      </c>
      <c r="BI418" s="173" t="n">
        <f aca="false">IF(N418="nulová",J418,0)</f>
        <v>0</v>
      </c>
      <c r="BJ418" s="3" t="s">
        <v>137</v>
      </c>
      <c r="BK418" s="173" t="n">
        <f aca="false">ROUND(I418*H418,2)</f>
        <v>0</v>
      </c>
      <c r="BL418" s="3" t="s">
        <v>220</v>
      </c>
      <c r="BM418" s="172" t="s">
        <v>973</v>
      </c>
    </row>
    <row r="419" s="27" customFormat="true" ht="33" hidden="false" customHeight="true" outlineLevel="0" collapsed="false">
      <c r="A419" s="22"/>
      <c r="B419" s="160"/>
      <c r="C419" s="214" t="s">
        <v>974</v>
      </c>
      <c r="D419" s="161" t="s">
        <v>132</v>
      </c>
      <c r="E419" s="162" t="s">
        <v>975</v>
      </c>
      <c r="F419" s="163" t="s">
        <v>976</v>
      </c>
      <c r="G419" s="164" t="s">
        <v>143</v>
      </c>
      <c r="H419" s="165" t="n">
        <v>16.08</v>
      </c>
      <c r="I419" s="166"/>
      <c r="J419" s="167" t="n">
        <f aca="false">ROUND(I419*H419,2)</f>
        <v>0</v>
      </c>
      <c r="K419" s="163" t="s">
        <v>144</v>
      </c>
      <c r="L419" s="23"/>
      <c r="M419" s="168"/>
      <c r="N419" s="169" t="s">
        <v>40</v>
      </c>
      <c r="O419" s="60"/>
      <c r="P419" s="170" t="n">
        <f aca="false">O419*H419</f>
        <v>0</v>
      </c>
      <c r="Q419" s="170" t="n">
        <v>0.0053</v>
      </c>
      <c r="R419" s="170" t="n">
        <f aca="false">Q419*H419</f>
        <v>0.085224</v>
      </c>
      <c r="S419" s="170" t="n">
        <v>0</v>
      </c>
      <c r="T419" s="171" t="n">
        <f aca="false">S419*H419</f>
        <v>0</v>
      </c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R419" s="172" t="s">
        <v>220</v>
      </c>
      <c r="AT419" s="172" t="s">
        <v>132</v>
      </c>
      <c r="AU419" s="172" t="s">
        <v>137</v>
      </c>
      <c r="AY419" s="3" t="s">
        <v>130</v>
      </c>
      <c r="BE419" s="173" t="n">
        <f aca="false">IF(N419="základní",J419,0)</f>
        <v>0</v>
      </c>
      <c r="BF419" s="173" t="n">
        <f aca="false">IF(N419="snížená",J419,0)</f>
        <v>0</v>
      </c>
      <c r="BG419" s="173" t="n">
        <f aca="false">IF(N419="zákl. přenesená",J419,0)</f>
        <v>0</v>
      </c>
      <c r="BH419" s="173" t="n">
        <f aca="false">IF(N419="sníž. přenesená",J419,0)</f>
        <v>0</v>
      </c>
      <c r="BI419" s="173" t="n">
        <f aca="false">IF(N419="nulová",J419,0)</f>
        <v>0</v>
      </c>
      <c r="BJ419" s="3" t="s">
        <v>137</v>
      </c>
      <c r="BK419" s="173" t="n">
        <f aca="false">ROUND(I419*H419,2)</f>
        <v>0</v>
      </c>
      <c r="BL419" s="3" t="s">
        <v>220</v>
      </c>
      <c r="BM419" s="172" t="s">
        <v>977</v>
      </c>
    </row>
    <row r="420" s="27" customFormat="true" ht="16.5" hidden="false" customHeight="true" outlineLevel="0" collapsed="false">
      <c r="A420" s="22"/>
      <c r="B420" s="160"/>
      <c r="C420" s="213" t="s">
        <v>978</v>
      </c>
      <c r="D420" s="203" t="s">
        <v>558</v>
      </c>
      <c r="E420" s="204" t="s">
        <v>979</v>
      </c>
      <c r="F420" s="205" t="s">
        <v>980</v>
      </c>
      <c r="G420" s="206" t="s">
        <v>143</v>
      </c>
      <c r="H420" s="207" t="n">
        <v>17.688</v>
      </c>
      <c r="I420" s="208"/>
      <c r="J420" s="209" t="n">
        <f aca="false">ROUND(I420*H420,2)</f>
        <v>0</v>
      </c>
      <c r="K420" s="205" t="s">
        <v>144</v>
      </c>
      <c r="L420" s="210"/>
      <c r="M420" s="211"/>
      <c r="N420" s="212" t="s">
        <v>40</v>
      </c>
      <c r="O420" s="60"/>
      <c r="P420" s="170" t="n">
        <f aca="false">O420*H420</f>
        <v>0</v>
      </c>
      <c r="Q420" s="170" t="n">
        <v>0.0126</v>
      </c>
      <c r="R420" s="170" t="n">
        <f aca="false">Q420*H420</f>
        <v>0.2228688</v>
      </c>
      <c r="S420" s="170" t="n">
        <v>0</v>
      </c>
      <c r="T420" s="171" t="n">
        <f aca="false">S420*H420</f>
        <v>0</v>
      </c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R420" s="172" t="s">
        <v>291</v>
      </c>
      <c r="AT420" s="172" t="s">
        <v>558</v>
      </c>
      <c r="AU420" s="172" t="s">
        <v>137</v>
      </c>
      <c r="AY420" s="3" t="s">
        <v>130</v>
      </c>
      <c r="BE420" s="173" t="n">
        <f aca="false">IF(N420="základní",J420,0)</f>
        <v>0</v>
      </c>
      <c r="BF420" s="173" t="n">
        <f aca="false">IF(N420="snížená",J420,0)</f>
        <v>0</v>
      </c>
      <c r="BG420" s="173" t="n">
        <f aca="false">IF(N420="zákl. přenesená",J420,0)</f>
        <v>0</v>
      </c>
      <c r="BH420" s="173" t="n">
        <f aca="false">IF(N420="sníž. přenesená",J420,0)</f>
        <v>0</v>
      </c>
      <c r="BI420" s="173" t="n">
        <f aca="false">IF(N420="nulová",J420,0)</f>
        <v>0</v>
      </c>
      <c r="BJ420" s="3" t="s">
        <v>137</v>
      </c>
      <c r="BK420" s="173" t="n">
        <f aca="false">ROUND(I420*H420,2)</f>
        <v>0</v>
      </c>
      <c r="BL420" s="3" t="s">
        <v>220</v>
      </c>
      <c r="BM420" s="172" t="s">
        <v>981</v>
      </c>
    </row>
    <row r="421" s="174" customFormat="true" ht="12.8" hidden="false" customHeight="false" outlineLevel="0" collapsed="false">
      <c r="B421" s="175"/>
      <c r="D421" s="176" t="s">
        <v>146</v>
      </c>
      <c r="F421" s="178" t="s">
        <v>982</v>
      </c>
      <c r="H421" s="179" t="n">
        <v>17.688</v>
      </c>
      <c r="I421" s="180"/>
      <c r="L421" s="175"/>
      <c r="M421" s="181"/>
      <c r="N421" s="182"/>
      <c r="O421" s="182"/>
      <c r="P421" s="182"/>
      <c r="Q421" s="182"/>
      <c r="R421" s="182"/>
      <c r="S421" s="182"/>
      <c r="T421" s="183"/>
      <c r="AT421" s="177" t="s">
        <v>146</v>
      </c>
      <c r="AU421" s="177" t="s">
        <v>137</v>
      </c>
      <c r="AV421" s="174" t="s">
        <v>137</v>
      </c>
      <c r="AW421" s="174" t="s">
        <v>2</v>
      </c>
      <c r="AX421" s="174" t="s">
        <v>79</v>
      </c>
      <c r="AY421" s="177" t="s">
        <v>130</v>
      </c>
    </row>
    <row r="422" s="27" customFormat="true" ht="24.15" hidden="false" customHeight="true" outlineLevel="0" collapsed="false">
      <c r="A422" s="22"/>
      <c r="B422" s="160"/>
      <c r="C422" s="214" t="s">
        <v>983</v>
      </c>
      <c r="D422" s="161" t="s">
        <v>132</v>
      </c>
      <c r="E422" s="162" t="s">
        <v>984</v>
      </c>
      <c r="F422" s="163" t="s">
        <v>985</v>
      </c>
      <c r="G422" s="164" t="s">
        <v>143</v>
      </c>
      <c r="H422" s="165" t="n">
        <v>16.08</v>
      </c>
      <c r="I422" s="166"/>
      <c r="J422" s="167" t="n">
        <f aca="false">ROUND(I422*H422,2)</f>
        <v>0</v>
      </c>
      <c r="K422" s="163" t="s">
        <v>144</v>
      </c>
      <c r="L422" s="23"/>
      <c r="M422" s="168"/>
      <c r="N422" s="169" t="s">
        <v>40</v>
      </c>
      <c r="O422" s="60"/>
      <c r="P422" s="170" t="n">
        <f aca="false">O422*H422</f>
        <v>0</v>
      </c>
      <c r="Q422" s="170" t="n">
        <v>0</v>
      </c>
      <c r="R422" s="170" t="n">
        <f aca="false">Q422*H422</f>
        <v>0</v>
      </c>
      <c r="S422" s="170" t="n">
        <v>0</v>
      </c>
      <c r="T422" s="171" t="n">
        <f aca="false">S422*H422</f>
        <v>0</v>
      </c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R422" s="172" t="s">
        <v>220</v>
      </c>
      <c r="AT422" s="172" t="s">
        <v>132</v>
      </c>
      <c r="AU422" s="172" t="s">
        <v>137</v>
      </c>
      <c r="AY422" s="3" t="s">
        <v>130</v>
      </c>
      <c r="BE422" s="173" t="n">
        <f aca="false">IF(N422="základní",J422,0)</f>
        <v>0</v>
      </c>
      <c r="BF422" s="173" t="n">
        <f aca="false">IF(N422="snížená",J422,0)</f>
        <v>0</v>
      </c>
      <c r="BG422" s="173" t="n">
        <f aca="false">IF(N422="zákl. přenesená",J422,0)</f>
        <v>0</v>
      </c>
      <c r="BH422" s="173" t="n">
        <f aca="false">IF(N422="sníž. přenesená",J422,0)</f>
        <v>0</v>
      </c>
      <c r="BI422" s="173" t="n">
        <f aca="false">IF(N422="nulová",J422,0)</f>
        <v>0</v>
      </c>
      <c r="BJ422" s="3" t="s">
        <v>137</v>
      </c>
      <c r="BK422" s="173" t="n">
        <f aca="false">ROUND(I422*H422,2)</f>
        <v>0</v>
      </c>
      <c r="BL422" s="3" t="s">
        <v>220</v>
      </c>
      <c r="BM422" s="172" t="s">
        <v>986</v>
      </c>
    </row>
    <row r="423" s="27" customFormat="true" ht="24.15" hidden="false" customHeight="true" outlineLevel="0" collapsed="false">
      <c r="A423" s="22"/>
      <c r="B423" s="160"/>
      <c r="C423" s="214" t="s">
        <v>987</v>
      </c>
      <c r="D423" s="161" t="s">
        <v>132</v>
      </c>
      <c r="E423" s="162" t="s">
        <v>988</v>
      </c>
      <c r="F423" s="163" t="s">
        <v>989</v>
      </c>
      <c r="G423" s="164" t="s">
        <v>143</v>
      </c>
      <c r="H423" s="165" t="n">
        <v>16.08</v>
      </c>
      <c r="I423" s="166"/>
      <c r="J423" s="167" t="n">
        <f aca="false">ROUND(I423*H423,2)</f>
        <v>0</v>
      </c>
      <c r="K423" s="163" t="s">
        <v>144</v>
      </c>
      <c r="L423" s="23"/>
      <c r="M423" s="168"/>
      <c r="N423" s="169" t="s">
        <v>40</v>
      </c>
      <c r="O423" s="60"/>
      <c r="P423" s="170" t="n">
        <f aca="false">O423*H423</f>
        <v>0</v>
      </c>
      <c r="Q423" s="170" t="n">
        <v>0</v>
      </c>
      <c r="R423" s="170" t="n">
        <f aca="false">Q423*H423</f>
        <v>0</v>
      </c>
      <c r="S423" s="170" t="n">
        <v>0</v>
      </c>
      <c r="T423" s="171" t="n">
        <f aca="false">S423*H423</f>
        <v>0</v>
      </c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R423" s="172" t="s">
        <v>220</v>
      </c>
      <c r="AT423" s="172" t="s">
        <v>132</v>
      </c>
      <c r="AU423" s="172" t="s">
        <v>137</v>
      </c>
      <c r="AY423" s="3" t="s">
        <v>130</v>
      </c>
      <c r="BE423" s="173" t="n">
        <f aca="false">IF(N423="základní",J423,0)</f>
        <v>0</v>
      </c>
      <c r="BF423" s="173" t="n">
        <f aca="false">IF(N423="snížená",J423,0)</f>
        <v>0</v>
      </c>
      <c r="BG423" s="173" t="n">
        <f aca="false">IF(N423="zákl. přenesená",J423,0)</f>
        <v>0</v>
      </c>
      <c r="BH423" s="173" t="n">
        <f aca="false">IF(N423="sníž. přenesená",J423,0)</f>
        <v>0</v>
      </c>
      <c r="BI423" s="173" t="n">
        <f aca="false">IF(N423="nulová",J423,0)</f>
        <v>0</v>
      </c>
      <c r="BJ423" s="3" t="s">
        <v>137</v>
      </c>
      <c r="BK423" s="173" t="n">
        <f aca="false">ROUND(I423*H423,2)</f>
        <v>0</v>
      </c>
      <c r="BL423" s="3" t="s">
        <v>220</v>
      </c>
      <c r="BM423" s="172" t="s">
        <v>990</v>
      </c>
    </row>
    <row r="424" s="27" customFormat="true" ht="21.75" hidden="false" customHeight="true" outlineLevel="0" collapsed="false">
      <c r="A424" s="22"/>
      <c r="B424" s="160"/>
      <c r="C424" s="214" t="s">
        <v>991</v>
      </c>
      <c r="D424" s="161" t="s">
        <v>132</v>
      </c>
      <c r="E424" s="162" t="s">
        <v>992</v>
      </c>
      <c r="F424" s="163" t="s">
        <v>993</v>
      </c>
      <c r="G424" s="164" t="s">
        <v>244</v>
      </c>
      <c r="H424" s="165" t="n">
        <v>10.2</v>
      </c>
      <c r="I424" s="166"/>
      <c r="J424" s="167" t="n">
        <f aca="false">ROUND(I424*H424,2)</f>
        <v>0</v>
      </c>
      <c r="K424" s="163" t="s">
        <v>144</v>
      </c>
      <c r="L424" s="23"/>
      <c r="M424" s="168"/>
      <c r="N424" s="169" t="s">
        <v>40</v>
      </c>
      <c r="O424" s="60"/>
      <c r="P424" s="170" t="n">
        <f aca="false">O424*H424</f>
        <v>0</v>
      </c>
      <c r="Q424" s="170" t="n">
        <v>0.00055</v>
      </c>
      <c r="R424" s="170" t="n">
        <f aca="false">Q424*H424</f>
        <v>0.00561</v>
      </c>
      <c r="S424" s="170" t="n">
        <v>0</v>
      </c>
      <c r="T424" s="171" t="n">
        <f aca="false">S424*H424</f>
        <v>0</v>
      </c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R424" s="172" t="s">
        <v>220</v>
      </c>
      <c r="AT424" s="172" t="s">
        <v>132</v>
      </c>
      <c r="AU424" s="172" t="s">
        <v>137</v>
      </c>
      <c r="AY424" s="3" t="s">
        <v>130</v>
      </c>
      <c r="BE424" s="173" t="n">
        <f aca="false">IF(N424="základní",J424,0)</f>
        <v>0</v>
      </c>
      <c r="BF424" s="173" t="n">
        <f aca="false">IF(N424="snížená",J424,0)</f>
        <v>0</v>
      </c>
      <c r="BG424" s="173" t="n">
        <f aca="false">IF(N424="zákl. přenesená",J424,0)</f>
        <v>0</v>
      </c>
      <c r="BH424" s="173" t="n">
        <f aca="false">IF(N424="sníž. přenesená",J424,0)</f>
        <v>0</v>
      </c>
      <c r="BI424" s="173" t="n">
        <f aca="false">IF(N424="nulová",J424,0)</f>
        <v>0</v>
      </c>
      <c r="BJ424" s="3" t="s">
        <v>137</v>
      </c>
      <c r="BK424" s="173" t="n">
        <f aca="false">ROUND(I424*H424,2)</f>
        <v>0</v>
      </c>
      <c r="BL424" s="3" t="s">
        <v>220</v>
      </c>
      <c r="BM424" s="172" t="s">
        <v>994</v>
      </c>
    </row>
    <row r="425" s="174" customFormat="true" ht="12.8" hidden="false" customHeight="false" outlineLevel="0" collapsed="false">
      <c r="B425" s="175"/>
      <c r="D425" s="176" t="s">
        <v>146</v>
      </c>
      <c r="E425" s="177"/>
      <c r="F425" s="178" t="s">
        <v>995</v>
      </c>
      <c r="H425" s="179" t="n">
        <v>10.2</v>
      </c>
      <c r="I425" s="180"/>
      <c r="L425" s="175"/>
      <c r="M425" s="181"/>
      <c r="N425" s="182"/>
      <c r="O425" s="182"/>
      <c r="P425" s="182"/>
      <c r="Q425" s="182"/>
      <c r="R425" s="182"/>
      <c r="S425" s="182"/>
      <c r="T425" s="183"/>
      <c r="AT425" s="177" t="s">
        <v>146</v>
      </c>
      <c r="AU425" s="177" t="s">
        <v>137</v>
      </c>
      <c r="AV425" s="174" t="s">
        <v>137</v>
      </c>
      <c r="AW425" s="174" t="s">
        <v>31</v>
      </c>
      <c r="AX425" s="174" t="s">
        <v>79</v>
      </c>
      <c r="AY425" s="177" t="s">
        <v>130</v>
      </c>
    </row>
    <row r="426" s="27" customFormat="true" ht="21.75" hidden="false" customHeight="true" outlineLevel="0" collapsed="false">
      <c r="A426" s="22"/>
      <c r="B426" s="160"/>
      <c r="C426" s="214" t="s">
        <v>996</v>
      </c>
      <c r="D426" s="161" t="s">
        <v>132</v>
      </c>
      <c r="E426" s="162" t="s">
        <v>997</v>
      </c>
      <c r="F426" s="163" t="s">
        <v>998</v>
      </c>
      <c r="G426" s="164" t="s">
        <v>244</v>
      </c>
      <c r="H426" s="165" t="n">
        <v>6.9</v>
      </c>
      <c r="I426" s="166"/>
      <c r="J426" s="167" t="n">
        <f aca="false">ROUND(I426*H426,2)</f>
        <v>0</v>
      </c>
      <c r="K426" s="163" t="s">
        <v>144</v>
      </c>
      <c r="L426" s="23"/>
      <c r="M426" s="168"/>
      <c r="N426" s="169" t="s">
        <v>40</v>
      </c>
      <c r="O426" s="60"/>
      <c r="P426" s="170" t="n">
        <f aca="false">O426*H426</f>
        <v>0</v>
      </c>
      <c r="Q426" s="170" t="n">
        <v>0.0005</v>
      </c>
      <c r="R426" s="170" t="n">
        <f aca="false">Q426*H426</f>
        <v>0.00345</v>
      </c>
      <c r="S426" s="170" t="n">
        <v>0</v>
      </c>
      <c r="T426" s="171" t="n">
        <f aca="false">S426*H426</f>
        <v>0</v>
      </c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R426" s="172" t="s">
        <v>220</v>
      </c>
      <c r="AT426" s="172" t="s">
        <v>132</v>
      </c>
      <c r="AU426" s="172" t="s">
        <v>137</v>
      </c>
      <c r="AY426" s="3" t="s">
        <v>130</v>
      </c>
      <c r="BE426" s="173" t="n">
        <f aca="false">IF(N426="základní",J426,0)</f>
        <v>0</v>
      </c>
      <c r="BF426" s="173" t="n">
        <f aca="false">IF(N426="snížená",J426,0)</f>
        <v>0</v>
      </c>
      <c r="BG426" s="173" t="n">
        <f aca="false">IF(N426="zákl. přenesená",J426,0)</f>
        <v>0</v>
      </c>
      <c r="BH426" s="173" t="n">
        <f aca="false">IF(N426="sníž. přenesená",J426,0)</f>
        <v>0</v>
      </c>
      <c r="BI426" s="173" t="n">
        <f aca="false">IF(N426="nulová",J426,0)</f>
        <v>0</v>
      </c>
      <c r="BJ426" s="3" t="s">
        <v>137</v>
      </c>
      <c r="BK426" s="173" t="n">
        <f aca="false">ROUND(I426*H426,2)</f>
        <v>0</v>
      </c>
      <c r="BL426" s="3" t="s">
        <v>220</v>
      </c>
      <c r="BM426" s="172" t="s">
        <v>999</v>
      </c>
    </row>
    <row r="427" s="174" customFormat="true" ht="12.8" hidden="false" customHeight="false" outlineLevel="0" collapsed="false">
      <c r="B427" s="175"/>
      <c r="D427" s="176" t="s">
        <v>146</v>
      </c>
      <c r="E427" s="177"/>
      <c r="F427" s="178" t="s">
        <v>1000</v>
      </c>
      <c r="H427" s="179" t="n">
        <v>6.9</v>
      </c>
      <c r="I427" s="180"/>
      <c r="L427" s="175"/>
      <c r="M427" s="181"/>
      <c r="N427" s="182"/>
      <c r="O427" s="182"/>
      <c r="P427" s="182"/>
      <c r="Q427" s="182"/>
      <c r="R427" s="182"/>
      <c r="S427" s="182"/>
      <c r="T427" s="183"/>
      <c r="AT427" s="177" t="s">
        <v>146</v>
      </c>
      <c r="AU427" s="177" t="s">
        <v>137</v>
      </c>
      <c r="AV427" s="174" t="s">
        <v>137</v>
      </c>
      <c r="AW427" s="174" t="s">
        <v>31</v>
      </c>
      <c r="AX427" s="174" t="s">
        <v>79</v>
      </c>
      <c r="AY427" s="177" t="s">
        <v>130</v>
      </c>
    </row>
    <row r="428" s="27" customFormat="true" ht="16.5" hidden="false" customHeight="true" outlineLevel="0" collapsed="false">
      <c r="A428" s="22"/>
      <c r="B428" s="160"/>
      <c r="C428" s="214" t="s">
        <v>1001</v>
      </c>
      <c r="D428" s="161" t="s">
        <v>132</v>
      </c>
      <c r="E428" s="162" t="s">
        <v>1002</v>
      </c>
      <c r="F428" s="163" t="s">
        <v>1003</v>
      </c>
      <c r="G428" s="164" t="s">
        <v>244</v>
      </c>
      <c r="H428" s="165" t="n">
        <v>16.08</v>
      </c>
      <c r="I428" s="166"/>
      <c r="J428" s="167" t="n">
        <f aca="false">ROUND(I428*H428,2)</f>
        <v>0</v>
      </c>
      <c r="K428" s="163" t="s">
        <v>144</v>
      </c>
      <c r="L428" s="23"/>
      <c r="M428" s="168"/>
      <c r="N428" s="169" t="s">
        <v>40</v>
      </c>
      <c r="O428" s="60"/>
      <c r="P428" s="170" t="n">
        <f aca="false">O428*H428</f>
        <v>0</v>
      </c>
      <c r="Q428" s="170" t="n">
        <v>3E-005</v>
      </c>
      <c r="R428" s="170" t="n">
        <f aca="false">Q428*H428</f>
        <v>0.0004824</v>
      </c>
      <c r="S428" s="170" t="n">
        <v>0</v>
      </c>
      <c r="T428" s="171" t="n">
        <f aca="false">S428*H428</f>
        <v>0</v>
      </c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R428" s="172" t="s">
        <v>220</v>
      </c>
      <c r="AT428" s="172" t="s">
        <v>132</v>
      </c>
      <c r="AU428" s="172" t="s">
        <v>137</v>
      </c>
      <c r="AY428" s="3" t="s">
        <v>130</v>
      </c>
      <c r="BE428" s="173" t="n">
        <f aca="false">IF(N428="základní",J428,0)</f>
        <v>0</v>
      </c>
      <c r="BF428" s="173" t="n">
        <f aca="false">IF(N428="snížená",J428,0)</f>
        <v>0</v>
      </c>
      <c r="BG428" s="173" t="n">
        <f aca="false">IF(N428="zákl. přenesená",J428,0)</f>
        <v>0</v>
      </c>
      <c r="BH428" s="173" t="n">
        <f aca="false">IF(N428="sníž. přenesená",J428,0)</f>
        <v>0</v>
      </c>
      <c r="BI428" s="173" t="n">
        <f aca="false">IF(N428="nulová",J428,0)</f>
        <v>0</v>
      </c>
      <c r="BJ428" s="3" t="s">
        <v>137</v>
      </c>
      <c r="BK428" s="173" t="n">
        <f aca="false">ROUND(I428*H428,2)</f>
        <v>0</v>
      </c>
      <c r="BL428" s="3" t="s">
        <v>220</v>
      </c>
      <c r="BM428" s="172" t="s">
        <v>1004</v>
      </c>
    </row>
    <row r="429" s="174" customFormat="true" ht="12.8" hidden="false" customHeight="false" outlineLevel="0" collapsed="false">
      <c r="B429" s="175"/>
      <c r="D429" s="176" t="s">
        <v>146</v>
      </c>
      <c r="E429" s="177"/>
      <c r="F429" s="178" t="s">
        <v>1005</v>
      </c>
      <c r="H429" s="179" t="n">
        <v>16.08</v>
      </c>
      <c r="I429" s="180"/>
      <c r="L429" s="175"/>
      <c r="M429" s="181"/>
      <c r="N429" s="182"/>
      <c r="O429" s="182"/>
      <c r="P429" s="182"/>
      <c r="Q429" s="182"/>
      <c r="R429" s="182"/>
      <c r="S429" s="182"/>
      <c r="T429" s="183"/>
      <c r="AT429" s="177" t="s">
        <v>146</v>
      </c>
      <c r="AU429" s="177" t="s">
        <v>137</v>
      </c>
      <c r="AV429" s="174" t="s">
        <v>137</v>
      </c>
      <c r="AW429" s="174" t="s">
        <v>31</v>
      </c>
      <c r="AX429" s="174" t="s">
        <v>79</v>
      </c>
      <c r="AY429" s="177" t="s">
        <v>130</v>
      </c>
    </row>
    <row r="430" s="27" customFormat="true" ht="24.15" hidden="false" customHeight="true" outlineLevel="0" collapsed="false">
      <c r="A430" s="22"/>
      <c r="B430" s="160"/>
      <c r="C430" s="214" t="s">
        <v>1006</v>
      </c>
      <c r="D430" s="161" t="s">
        <v>132</v>
      </c>
      <c r="E430" s="162" t="s">
        <v>1007</v>
      </c>
      <c r="F430" s="163" t="s">
        <v>1008</v>
      </c>
      <c r="G430" s="164" t="s">
        <v>361</v>
      </c>
      <c r="H430" s="202"/>
      <c r="I430" s="166"/>
      <c r="J430" s="167" t="n">
        <f aca="false">ROUND(I430*H430,2)</f>
        <v>0</v>
      </c>
      <c r="K430" s="163" t="s">
        <v>144</v>
      </c>
      <c r="L430" s="23"/>
      <c r="M430" s="168"/>
      <c r="N430" s="169" t="s">
        <v>40</v>
      </c>
      <c r="O430" s="60"/>
      <c r="P430" s="170" t="n">
        <f aca="false">O430*H430</f>
        <v>0</v>
      </c>
      <c r="Q430" s="170" t="n">
        <v>0</v>
      </c>
      <c r="R430" s="170" t="n">
        <f aca="false">Q430*H430</f>
        <v>0</v>
      </c>
      <c r="S430" s="170" t="n">
        <v>0</v>
      </c>
      <c r="T430" s="171" t="n">
        <f aca="false">S430*H430</f>
        <v>0</v>
      </c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R430" s="172" t="s">
        <v>220</v>
      </c>
      <c r="AT430" s="172" t="s">
        <v>132</v>
      </c>
      <c r="AU430" s="172" t="s">
        <v>137</v>
      </c>
      <c r="AY430" s="3" t="s">
        <v>130</v>
      </c>
      <c r="BE430" s="173" t="n">
        <f aca="false">IF(N430="základní",J430,0)</f>
        <v>0</v>
      </c>
      <c r="BF430" s="173" t="n">
        <f aca="false">IF(N430="snížená",J430,0)</f>
        <v>0</v>
      </c>
      <c r="BG430" s="173" t="n">
        <f aca="false">IF(N430="zákl. přenesená",J430,0)</f>
        <v>0</v>
      </c>
      <c r="BH430" s="173" t="n">
        <f aca="false">IF(N430="sníž. přenesená",J430,0)</f>
        <v>0</v>
      </c>
      <c r="BI430" s="173" t="n">
        <f aca="false">IF(N430="nulová",J430,0)</f>
        <v>0</v>
      </c>
      <c r="BJ430" s="3" t="s">
        <v>137</v>
      </c>
      <c r="BK430" s="173" t="n">
        <f aca="false">ROUND(I430*H430,2)</f>
        <v>0</v>
      </c>
      <c r="BL430" s="3" t="s">
        <v>220</v>
      </c>
      <c r="BM430" s="172" t="s">
        <v>1009</v>
      </c>
    </row>
    <row r="431" s="146" customFormat="true" ht="22.8" hidden="false" customHeight="true" outlineLevel="0" collapsed="false">
      <c r="B431" s="147"/>
      <c r="D431" s="148" t="s">
        <v>73</v>
      </c>
      <c r="E431" s="158" t="s">
        <v>1010</v>
      </c>
      <c r="F431" s="158" t="s">
        <v>1011</v>
      </c>
      <c r="I431" s="150"/>
      <c r="J431" s="159" t="n">
        <f aca="false">BK431</f>
        <v>0</v>
      </c>
      <c r="L431" s="147"/>
      <c r="M431" s="152"/>
      <c r="N431" s="153"/>
      <c r="O431" s="153"/>
      <c r="P431" s="154" t="n">
        <f aca="false">SUM(P432:P443)</f>
        <v>0</v>
      </c>
      <c r="Q431" s="153"/>
      <c r="R431" s="154" t="n">
        <f aca="false">SUM(R432:R443)</f>
        <v>0.03504186</v>
      </c>
      <c r="S431" s="153"/>
      <c r="T431" s="155" t="n">
        <f aca="false">SUM(T432:T443)</f>
        <v>0</v>
      </c>
      <c r="AR431" s="148" t="s">
        <v>137</v>
      </c>
      <c r="AT431" s="156" t="s">
        <v>73</v>
      </c>
      <c r="AU431" s="156" t="s">
        <v>79</v>
      </c>
      <c r="AY431" s="148" t="s">
        <v>130</v>
      </c>
      <c r="BK431" s="157" t="n">
        <f aca="false">SUM(BK432:BK443)</f>
        <v>0</v>
      </c>
    </row>
    <row r="432" s="27" customFormat="true" ht="24.15" hidden="false" customHeight="true" outlineLevel="0" collapsed="false">
      <c r="A432" s="22"/>
      <c r="B432" s="160"/>
      <c r="C432" s="214" t="s">
        <v>1012</v>
      </c>
      <c r="D432" s="161" t="s">
        <v>132</v>
      </c>
      <c r="E432" s="162" t="s">
        <v>1013</v>
      </c>
      <c r="F432" s="163" t="s">
        <v>1014</v>
      </c>
      <c r="G432" s="164" t="s">
        <v>143</v>
      </c>
      <c r="H432" s="165" t="n">
        <v>55.622</v>
      </c>
      <c r="I432" s="166"/>
      <c r="J432" s="167" t="n">
        <f aca="false">ROUND(I432*H432,2)</f>
        <v>0</v>
      </c>
      <c r="K432" s="163" t="s">
        <v>144</v>
      </c>
      <c r="L432" s="23"/>
      <c r="M432" s="168"/>
      <c r="N432" s="169" t="s">
        <v>40</v>
      </c>
      <c r="O432" s="60"/>
      <c r="P432" s="170" t="n">
        <f aca="false">O432*H432</f>
        <v>0</v>
      </c>
      <c r="Q432" s="170" t="n">
        <v>6E-005</v>
      </c>
      <c r="R432" s="170" t="n">
        <f aca="false">Q432*H432</f>
        <v>0.00333732</v>
      </c>
      <c r="S432" s="170" t="n">
        <v>0</v>
      </c>
      <c r="T432" s="171" t="n">
        <f aca="false">S432*H432</f>
        <v>0</v>
      </c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R432" s="172" t="s">
        <v>220</v>
      </c>
      <c r="AT432" s="172" t="s">
        <v>132</v>
      </c>
      <c r="AU432" s="172" t="s">
        <v>137</v>
      </c>
      <c r="AY432" s="3" t="s">
        <v>130</v>
      </c>
      <c r="BE432" s="173" t="n">
        <f aca="false">IF(N432="základní",J432,0)</f>
        <v>0</v>
      </c>
      <c r="BF432" s="173" t="n">
        <f aca="false">IF(N432="snížená",J432,0)</f>
        <v>0</v>
      </c>
      <c r="BG432" s="173" t="n">
        <f aca="false">IF(N432="zákl. přenesená",J432,0)</f>
        <v>0</v>
      </c>
      <c r="BH432" s="173" t="n">
        <f aca="false">IF(N432="sníž. přenesená",J432,0)</f>
        <v>0</v>
      </c>
      <c r="BI432" s="173" t="n">
        <f aca="false">IF(N432="nulová",J432,0)</f>
        <v>0</v>
      </c>
      <c r="BJ432" s="3" t="s">
        <v>137</v>
      </c>
      <c r="BK432" s="173" t="n">
        <f aca="false">ROUND(I432*H432,2)</f>
        <v>0</v>
      </c>
      <c r="BL432" s="3" t="s">
        <v>220</v>
      </c>
      <c r="BM432" s="172" t="s">
        <v>1015</v>
      </c>
    </row>
    <row r="433" s="174" customFormat="true" ht="12.8" hidden="false" customHeight="false" outlineLevel="0" collapsed="false">
      <c r="B433" s="175"/>
      <c r="D433" s="176" t="s">
        <v>146</v>
      </c>
      <c r="E433" s="177"/>
      <c r="F433" s="178" t="s">
        <v>1016</v>
      </c>
      <c r="H433" s="179" t="n">
        <v>12.697</v>
      </c>
      <c r="I433" s="180"/>
      <c r="L433" s="175"/>
      <c r="M433" s="181"/>
      <c r="N433" s="182"/>
      <c r="O433" s="182"/>
      <c r="P433" s="182"/>
      <c r="Q433" s="182"/>
      <c r="R433" s="182"/>
      <c r="S433" s="182"/>
      <c r="T433" s="183"/>
      <c r="AT433" s="177" t="s">
        <v>146</v>
      </c>
      <c r="AU433" s="177" t="s">
        <v>137</v>
      </c>
      <c r="AV433" s="174" t="s">
        <v>137</v>
      </c>
      <c r="AW433" s="174" t="s">
        <v>31</v>
      </c>
      <c r="AX433" s="174" t="s">
        <v>74</v>
      </c>
      <c r="AY433" s="177" t="s">
        <v>130</v>
      </c>
    </row>
    <row r="434" s="174" customFormat="true" ht="12.8" hidden="false" customHeight="false" outlineLevel="0" collapsed="false">
      <c r="B434" s="175"/>
      <c r="D434" s="176" t="s">
        <v>146</v>
      </c>
      <c r="E434" s="177"/>
      <c r="F434" s="178" t="s">
        <v>1017</v>
      </c>
      <c r="H434" s="179" t="n">
        <v>11.2</v>
      </c>
      <c r="I434" s="180"/>
      <c r="L434" s="175"/>
      <c r="M434" s="181"/>
      <c r="N434" s="182"/>
      <c r="O434" s="182"/>
      <c r="P434" s="182"/>
      <c r="Q434" s="182"/>
      <c r="R434" s="182"/>
      <c r="S434" s="182"/>
      <c r="T434" s="183"/>
      <c r="AT434" s="177" t="s">
        <v>146</v>
      </c>
      <c r="AU434" s="177" t="s">
        <v>137</v>
      </c>
      <c r="AV434" s="174" t="s">
        <v>137</v>
      </c>
      <c r="AW434" s="174" t="s">
        <v>31</v>
      </c>
      <c r="AX434" s="174" t="s">
        <v>74</v>
      </c>
      <c r="AY434" s="177" t="s">
        <v>130</v>
      </c>
    </row>
    <row r="435" s="174" customFormat="true" ht="12.8" hidden="false" customHeight="false" outlineLevel="0" collapsed="false">
      <c r="B435" s="175"/>
      <c r="D435" s="176" t="s">
        <v>146</v>
      </c>
      <c r="E435" s="177"/>
      <c r="F435" s="178" t="s">
        <v>1018</v>
      </c>
      <c r="H435" s="179" t="n">
        <v>6.84</v>
      </c>
      <c r="I435" s="180"/>
      <c r="L435" s="175"/>
      <c r="M435" s="181"/>
      <c r="N435" s="182"/>
      <c r="O435" s="182"/>
      <c r="P435" s="182"/>
      <c r="Q435" s="182"/>
      <c r="R435" s="182"/>
      <c r="S435" s="182"/>
      <c r="T435" s="183"/>
      <c r="AT435" s="177" t="s">
        <v>146</v>
      </c>
      <c r="AU435" s="177" t="s">
        <v>137</v>
      </c>
      <c r="AV435" s="174" t="s">
        <v>137</v>
      </c>
      <c r="AW435" s="174" t="s">
        <v>31</v>
      </c>
      <c r="AX435" s="174" t="s">
        <v>74</v>
      </c>
      <c r="AY435" s="177" t="s">
        <v>130</v>
      </c>
    </row>
    <row r="436" s="174" customFormat="true" ht="12.8" hidden="false" customHeight="false" outlineLevel="0" collapsed="false">
      <c r="B436" s="175"/>
      <c r="D436" s="176" t="s">
        <v>146</v>
      </c>
      <c r="E436" s="177"/>
      <c r="F436" s="178" t="s">
        <v>1019</v>
      </c>
      <c r="H436" s="179" t="n">
        <v>6.36</v>
      </c>
      <c r="I436" s="180"/>
      <c r="L436" s="175"/>
      <c r="M436" s="181"/>
      <c r="N436" s="182"/>
      <c r="O436" s="182"/>
      <c r="P436" s="182"/>
      <c r="Q436" s="182"/>
      <c r="R436" s="182"/>
      <c r="S436" s="182"/>
      <c r="T436" s="183"/>
      <c r="AT436" s="177" t="s">
        <v>146</v>
      </c>
      <c r="AU436" s="177" t="s">
        <v>137</v>
      </c>
      <c r="AV436" s="174" t="s">
        <v>137</v>
      </c>
      <c r="AW436" s="174" t="s">
        <v>31</v>
      </c>
      <c r="AX436" s="174" t="s">
        <v>74</v>
      </c>
      <c r="AY436" s="177" t="s">
        <v>130</v>
      </c>
    </row>
    <row r="437" s="174" customFormat="true" ht="12.8" hidden="false" customHeight="false" outlineLevel="0" collapsed="false">
      <c r="B437" s="175"/>
      <c r="D437" s="176" t="s">
        <v>146</v>
      </c>
      <c r="E437" s="177"/>
      <c r="F437" s="178" t="s">
        <v>1020</v>
      </c>
      <c r="H437" s="179" t="n">
        <v>8.285</v>
      </c>
      <c r="I437" s="180"/>
      <c r="L437" s="175"/>
      <c r="M437" s="181"/>
      <c r="N437" s="182"/>
      <c r="O437" s="182"/>
      <c r="P437" s="182"/>
      <c r="Q437" s="182"/>
      <c r="R437" s="182"/>
      <c r="S437" s="182"/>
      <c r="T437" s="183"/>
      <c r="AT437" s="177" t="s">
        <v>146</v>
      </c>
      <c r="AU437" s="177" t="s">
        <v>137</v>
      </c>
      <c r="AV437" s="174" t="s">
        <v>137</v>
      </c>
      <c r="AW437" s="174" t="s">
        <v>31</v>
      </c>
      <c r="AX437" s="174" t="s">
        <v>74</v>
      </c>
      <c r="AY437" s="177" t="s">
        <v>130</v>
      </c>
    </row>
    <row r="438" s="174" customFormat="true" ht="12.8" hidden="false" customHeight="false" outlineLevel="0" collapsed="false">
      <c r="B438" s="175"/>
      <c r="D438" s="176" t="s">
        <v>146</v>
      </c>
      <c r="E438" s="177"/>
      <c r="F438" s="178" t="s">
        <v>1021</v>
      </c>
      <c r="H438" s="179" t="n">
        <v>10.24</v>
      </c>
      <c r="I438" s="180"/>
      <c r="L438" s="175"/>
      <c r="M438" s="181"/>
      <c r="N438" s="182"/>
      <c r="O438" s="182"/>
      <c r="P438" s="182"/>
      <c r="Q438" s="182"/>
      <c r="R438" s="182"/>
      <c r="S438" s="182"/>
      <c r="T438" s="183"/>
      <c r="AT438" s="177" t="s">
        <v>146</v>
      </c>
      <c r="AU438" s="177" t="s">
        <v>137</v>
      </c>
      <c r="AV438" s="174" t="s">
        <v>137</v>
      </c>
      <c r="AW438" s="174" t="s">
        <v>31</v>
      </c>
      <c r="AX438" s="174" t="s">
        <v>74</v>
      </c>
      <c r="AY438" s="177" t="s">
        <v>130</v>
      </c>
    </row>
    <row r="439" s="184" customFormat="true" ht="12.8" hidden="false" customHeight="false" outlineLevel="0" collapsed="false">
      <c r="B439" s="185"/>
      <c r="D439" s="176" t="s">
        <v>146</v>
      </c>
      <c r="E439" s="186"/>
      <c r="F439" s="187" t="s">
        <v>154</v>
      </c>
      <c r="H439" s="188" t="n">
        <v>55.622</v>
      </c>
      <c r="I439" s="189"/>
      <c r="L439" s="185"/>
      <c r="M439" s="190"/>
      <c r="N439" s="191"/>
      <c r="O439" s="191"/>
      <c r="P439" s="191"/>
      <c r="Q439" s="191"/>
      <c r="R439" s="191"/>
      <c r="S439" s="191"/>
      <c r="T439" s="192"/>
      <c r="AT439" s="186" t="s">
        <v>146</v>
      </c>
      <c r="AU439" s="186" t="s">
        <v>137</v>
      </c>
      <c r="AV439" s="184" t="s">
        <v>136</v>
      </c>
      <c r="AW439" s="184" t="s">
        <v>31</v>
      </c>
      <c r="AX439" s="184" t="s">
        <v>79</v>
      </c>
      <c r="AY439" s="186" t="s">
        <v>130</v>
      </c>
    </row>
    <row r="440" s="27" customFormat="true" ht="24.15" hidden="false" customHeight="true" outlineLevel="0" collapsed="false">
      <c r="A440" s="22"/>
      <c r="B440" s="160"/>
      <c r="C440" s="214" t="s">
        <v>1022</v>
      </c>
      <c r="D440" s="161" t="s">
        <v>132</v>
      </c>
      <c r="E440" s="162" t="s">
        <v>1023</v>
      </c>
      <c r="F440" s="163" t="s">
        <v>1024</v>
      </c>
      <c r="G440" s="164" t="s">
        <v>143</v>
      </c>
      <c r="H440" s="165" t="n">
        <v>55.622</v>
      </c>
      <c r="I440" s="166"/>
      <c r="J440" s="167" t="n">
        <f aca="false">ROUND(I440*H440,2)</f>
        <v>0</v>
      </c>
      <c r="K440" s="163" t="s">
        <v>144</v>
      </c>
      <c r="L440" s="23"/>
      <c r="M440" s="168"/>
      <c r="N440" s="169" t="s">
        <v>40</v>
      </c>
      <c r="O440" s="60"/>
      <c r="P440" s="170" t="n">
        <f aca="false">O440*H440</f>
        <v>0</v>
      </c>
      <c r="Q440" s="170" t="n">
        <v>0.00013</v>
      </c>
      <c r="R440" s="170" t="n">
        <f aca="false">Q440*H440</f>
        <v>0.00723086</v>
      </c>
      <c r="S440" s="170" t="n">
        <v>0</v>
      </c>
      <c r="T440" s="171" t="n">
        <f aca="false">S440*H440</f>
        <v>0</v>
      </c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R440" s="172" t="s">
        <v>220</v>
      </c>
      <c r="AT440" s="172" t="s">
        <v>132</v>
      </c>
      <c r="AU440" s="172" t="s">
        <v>137</v>
      </c>
      <c r="AY440" s="3" t="s">
        <v>130</v>
      </c>
      <c r="BE440" s="173" t="n">
        <f aca="false">IF(N440="základní",J440,0)</f>
        <v>0</v>
      </c>
      <c r="BF440" s="173" t="n">
        <f aca="false">IF(N440="snížená",J440,0)</f>
        <v>0</v>
      </c>
      <c r="BG440" s="173" t="n">
        <f aca="false">IF(N440="zákl. přenesená",J440,0)</f>
        <v>0</v>
      </c>
      <c r="BH440" s="173" t="n">
        <f aca="false">IF(N440="sníž. přenesená",J440,0)</f>
        <v>0</v>
      </c>
      <c r="BI440" s="173" t="n">
        <f aca="false">IF(N440="nulová",J440,0)</f>
        <v>0</v>
      </c>
      <c r="BJ440" s="3" t="s">
        <v>137</v>
      </c>
      <c r="BK440" s="173" t="n">
        <f aca="false">ROUND(I440*H440,2)</f>
        <v>0</v>
      </c>
      <c r="BL440" s="3" t="s">
        <v>220</v>
      </c>
      <c r="BM440" s="172" t="s">
        <v>1025</v>
      </c>
    </row>
    <row r="441" s="27" customFormat="true" ht="24.15" hidden="false" customHeight="true" outlineLevel="0" collapsed="false">
      <c r="A441" s="22"/>
      <c r="B441" s="160"/>
      <c r="C441" s="214" t="s">
        <v>1026</v>
      </c>
      <c r="D441" s="161" t="s">
        <v>132</v>
      </c>
      <c r="E441" s="162" t="s">
        <v>1027</v>
      </c>
      <c r="F441" s="163" t="s">
        <v>1028</v>
      </c>
      <c r="G441" s="164" t="s">
        <v>143</v>
      </c>
      <c r="H441" s="165" t="n">
        <v>55.622</v>
      </c>
      <c r="I441" s="166"/>
      <c r="J441" s="167" t="n">
        <f aca="false">ROUND(I441*H441,2)</f>
        <v>0</v>
      </c>
      <c r="K441" s="163" t="s">
        <v>144</v>
      </c>
      <c r="L441" s="23"/>
      <c r="M441" s="168"/>
      <c r="N441" s="169" t="s">
        <v>40</v>
      </c>
      <c r="O441" s="60"/>
      <c r="P441" s="170" t="n">
        <f aca="false">O441*H441</f>
        <v>0</v>
      </c>
      <c r="Q441" s="170" t="n">
        <v>0.00012</v>
      </c>
      <c r="R441" s="170" t="n">
        <f aca="false">Q441*H441</f>
        <v>0.00667464</v>
      </c>
      <c r="S441" s="170" t="n">
        <v>0</v>
      </c>
      <c r="T441" s="171" t="n">
        <f aca="false">S441*H441</f>
        <v>0</v>
      </c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R441" s="172" t="s">
        <v>220</v>
      </c>
      <c r="AT441" s="172" t="s">
        <v>132</v>
      </c>
      <c r="AU441" s="172" t="s">
        <v>137</v>
      </c>
      <c r="AY441" s="3" t="s">
        <v>130</v>
      </c>
      <c r="BE441" s="173" t="n">
        <f aca="false">IF(N441="základní",J441,0)</f>
        <v>0</v>
      </c>
      <c r="BF441" s="173" t="n">
        <f aca="false">IF(N441="snížená",J441,0)</f>
        <v>0</v>
      </c>
      <c r="BG441" s="173" t="n">
        <f aca="false">IF(N441="zákl. přenesená",J441,0)</f>
        <v>0</v>
      </c>
      <c r="BH441" s="173" t="n">
        <f aca="false">IF(N441="sníž. přenesená",J441,0)</f>
        <v>0</v>
      </c>
      <c r="BI441" s="173" t="n">
        <f aca="false">IF(N441="nulová",J441,0)</f>
        <v>0</v>
      </c>
      <c r="BJ441" s="3" t="s">
        <v>137</v>
      </c>
      <c r="BK441" s="173" t="n">
        <f aca="false">ROUND(I441*H441,2)</f>
        <v>0</v>
      </c>
      <c r="BL441" s="3" t="s">
        <v>220</v>
      </c>
      <c r="BM441" s="172" t="s">
        <v>1029</v>
      </c>
    </row>
    <row r="442" s="27" customFormat="true" ht="24.15" hidden="false" customHeight="true" outlineLevel="0" collapsed="false">
      <c r="A442" s="22"/>
      <c r="B442" s="160"/>
      <c r="C442" s="214" t="s">
        <v>1030</v>
      </c>
      <c r="D442" s="161" t="s">
        <v>132</v>
      </c>
      <c r="E442" s="162" t="s">
        <v>1031</v>
      </c>
      <c r="F442" s="163" t="s">
        <v>1032</v>
      </c>
      <c r="G442" s="164" t="s">
        <v>143</v>
      </c>
      <c r="H442" s="165" t="n">
        <v>55.622</v>
      </c>
      <c r="I442" s="166"/>
      <c r="J442" s="167" t="n">
        <f aca="false">ROUND(I442*H442,2)</f>
        <v>0</v>
      </c>
      <c r="K442" s="163" t="s">
        <v>144</v>
      </c>
      <c r="L442" s="23"/>
      <c r="M442" s="168"/>
      <c r="N442" s="169" t="s">
        <v>40</v>
      </c>
      <c r="O442" s="60"/>
      <c r="P442" s="170" t="n">
        <f aca="false">O442*H442</f>
        <v>0</v>
      </c>
      <c r="Q442" s="170" t="n">
        <v>0.00032</v>
      </c>
      <c r="R442" s="170" t="n">
        <f aca="false">Q442*H442</f>
        <v>0.01779904</v>
      </c>
      <c r="S442" s="170" t="n">
        <v>0</v>
      </c>
      <c r="T442" s="171" t="n">
        <f aca="false">S442*H442</f>
        <v>0</v>
      </c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R442" s="172" t="s">
        <v>220</v>
      </c>
      <c r="AT442" s="172" t="s">
        <v>132</v>
      </c>
      <c r="AU442" s="172" t="s">
        <v>137</v>
      </c>
      <c r="AY442" s="3" t="s">
        <v>130</v>
      </c>
      <c r="BE442" s="173" t="n">
        <f aca="false">IF(N442="základní",J442,0)</f>
        <v>0</v>
      </c>
      <c r="BF442" s="173" t="n">
        <f aca="false">IF(N442="snížená",J442,0)</f>
        <v>0</v>
      </c>
      <c r="BG442" s="173" t="n">
        <f aca="false">IF(N442="zákl. přenesená",J442,0)</f>
        <v>0</v>
      </c>
      <c r="BH442" s="173" t="n">
        <f aca="false">IF(N442="sníž. přenesená",J442,0)</f>
        <v>0</v>
      </c>
      <c r="BI442" s="173" t="n">
        <f aca="false">IF(N442="nulová",J442,0)</f>
        <v>0</v>
      </c>
      <c r="BJ442" s="3" t="s">
        <v>137</v>
      </c>
      <c r="BK442" s="173" t="n">
        <f aca="false">ROUND(I442*H442,2)</f>
        <v>0</v>
      </c>
      <c r="BL442" s="3" t="s">
        <v>220</v>
      </c>
      <c r="BM442" s="172" t="s">
        <v>1033</v>
      </c>
    </row>
    <row r="443" s="27" customFormat="true" ht="16.5" hidden="false" customHeight="true" outlineLevel="0" collapsed="false">
      <c r="A443" s="22"/>
      <c r="B443" s="160"/>
      <c r="C443" s="214" t="s">
        <v>1034</v>
      </c>
      <c r="D443" s="161" t="s">
        <v>132</v>
      </c>
      <c r="E443" s="162" t="s">
        <v>1035</v>
      </c>
      <c r="F443" s="163" t="s">
        <v>1036</v>
      </c>
      <c r="G443" s="164" t="s">
        <v>135</v>
      </c>
      <c r="H443" s="165" t="n">
        <v>1</v>
      </c>
      <c r="I443" s="166"/>
      <c r="J443" s="167" t="n">
        <f aca="false">ROUND(I443*H443,2)</f>
        <v>0</v>
      </c>
      <c r="K443" s="163"/>
      <c r="L443" s="23"/>
      <c r="M443" s="168"/>
      <c r="N443" s="169" t="s">
        <v>40</v>
      </c>
      <c r="O443" s="60"/>
      <c r="P443" s="170" t="n">
        <f aca="false">O443*H443</f>
        <v>0</v>
      </c>
      <c r="Q443" s="170" t="n">
        <v>0</v>
      </c>
      <c r="R443" s="170" t="n">
        <f aca="false">Q443*H443</f>
        <v>0</v>
      </c>
      <c r="S443" s="170" t="n">
        <v>0</v>
      </c>
      <c r="T443" s="171" t="n">
        <f aca="false">S443*H443</f>
        <v>0</v>
      </c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R443" s="172" t="s">
        <v>220</v>
      </c>
      <c r="AT443" s="172" t="s">
        <v>132</v>
      </c>
      <c r="AU443" s="172" t="s">
        <v>137</v>
      </c>
      <c r="AY443" s="3" t="s">
        <v>130</v>
      </c>
      <c r="BE443" s="173" t="n">
        <f aca="false">IF(N443="základní",J443,0)</f>
        <v>0</v>
      </c>
      <c r="BF443" s="173" t="n">
        <f aca="false">IF(N443="snížená",J443,0)</f>
        <v>0</v>
      </c>
      <c r="BG443" s="173" t="n">
        <f aca="false">IF(N443="zákl. přenesená",J443,0)</f>
        <v>0</v>
      </c>
      <c r="BH443" s="173" t="n">
        <f aca="false">IF(N443="sníž. přenesená",J443,0)</f>
        <v>0</v>
      </c>
      <c r="BI443" s="173" t="n">
        <f aca="false">IF(N443="nulová",J443,0)</f>
        <v>0</v>
      </c>
      <c r="BJ443" s="3" t="s">
        <v>137</v>
      </c>
      <c r="BK443" s="173" t="n">
        <f aca="false">ROUND(I443*H443,2)</f>
        <v>0</v>
      </c>
      <c r="BL443" s="3" t="s">
        <v>220</v>
      </c>
      <c r="BM443" s="172" t="s">
        <v>1037</v>
      </c>
    </row>
    <row r="444" s="146" customFormat="true" ht="22.8" hidden="false" customHeight="true" outlineLevel="0" collapsed="false">
      <c r="B444" s="147"/>
      <c r="D444" s="148" t="s">
        <v>73</v>
      </c>
      <c r="E444" s="158" t="s">
        <v>1038</v>
      </c>
      <c r="F444" s="158" t="s">
        <v>1039</v>
      </c>
      <c r="I444" s="150"/>
      <c r="J444" s="159" t="n">
        <f aca="false">BK444</f>
        <v>0</v>
      </c>
      <c r="L444" s="147"/>
      <c r="M444" s="152"/>
      <c r="N444" s="153"/>
      <c r="O444" s="153"/>
      <c r="P444" s="154" t="n">
        <f aca="false">SUM(P445:P456)</f>
        <v>0</v>
      </c>
      <c r="Q444" s="153"/>
      <c r="R444" s="154" t="n">
        <f aca="false">SUM(R445:R456)</f>
        <v>0.43006604</v>
      </c>
      <c r="S444" s="153"/>
      <c r="T444" s="155" t="n">
        <f aca="false">SUM(T445:T456)</f>
        <v>0.08726686</v>
      </c>
      <c r="AR444" s="148" t="s">
        <v>137</v>
      </c>
      <c r="AT444" s="156" t="s">
        <v>73</v>
      </c>
      <c r="AU444" s="156" t="s">
        <v>79</v>
      </c>
      <c r="AY444" s="148" t="s">
        <v>130</v>
      </c>
      <c r="BK444" s="157" t="n">
        <f aca="false">SUM(BK445:BK456)</f>
        <v>0</v>
      </c>
    </row>
    <row r="445" s="27" customFormat="true" ht="16.5" hidden="false" customHeight="true" outlineLevel="0" collapsed="false">
      <c r="A445" s="22"/>
      <c r="B445" s="160"/>
      <c r="C445" s="214" t="s">
        <v>1040</v>
      </c>
      <c r="D445" s="161" t="s">
        <v>132</v>
      </c>
      <c r="E445" s="162" t="s">
        <v>1041</v>
      </c>
      <c r="F445" s="163" t="s">
        <v>1042</v>
      </c>
      <c r="G445" s="164" t="s">
        <v>143</v>
      </c>
      <c r="H445" s="165" t="n">
        <v>281.506</v>
      </c>
      <c r="I445" s="166"/>
      <c r="J445" s="167" t="n">
        <f aca="false">ROUND(I445*H445,2)</f>
        <v>0</v>
      </c>
      <c r="K445" s="163" t="s">
        <v>144</v>
      </c>
      <c r="L445" s="23"/>
      <c r="M445" s="168"/>
      <c r="N445" s="169" t="s">
        <v>40</v>
      </c>
      <c r="O445" s="60"/>
      <c r="P445" s="170" t="n">
        <f aca="false">O445*H445</f>
        <v>0</v>
      </c>
      <c r="Q445" s="170" t="n">
        <v>0.001</v>
      </c>
      <c r="R445" s="170" t="n">
        <f aca="false">Q445*H445</f>
        <v>0.281506</v>
      </c>
      <c r="S445" s="170" t="n">
        <v>0.00031</v>
      </c>
      <c r="T445" s="171" t="n">
        <f aca="false">S445*H445</f>
        <v>0.08726686</v>
      </c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R445" s="172" t="s">
        <v>220</v>
      </c>
      <c r="AT445" s="172" t="s">
        <v>132</v>
      </c>
      <c r="AU445" s="172" t="s">
        <v>137</v>
      </c>
      <c r="AY445" s="3" t="s">
        <v>130</v>
      </c>
      <c r="BE445" s="173" t="n">
        <f aca="false">IF(N445="základní",J445,0)</f>
        <v>0</v>
      </c>
      <c r="BF445" s="173" t="n">
        <f aca="false">IF(N445="snížená",J445,0)</f>
        <v>0</v>
      </c>
      <c r="BG445" s="173" t="n">
        <f aca="false">IF(N445="zákl. přenesená",J445,0)</f>
        <v>0</v>
      </c>
      <c r="BH445" s="173" t="n">
        <f aca="false">IF(N445="sníž. přenesená",J445,0)</f>
        <v>0</v>
      </c>
      <c r="BI445" s="173" t="n">
        <f aca="false">IF(N445="nulová",J445,0)</f>
        <v>0</v>
      </c>
      <c r="BJ445" s="3" t="s">
        <v>137</v>
      </c>
      <c r="BK445" s="173" t="n">
        <f aca="false">ROUND(I445*H445,2)</f>
        <v>0</v>
      </c>
      <c r="BL445" s="3" t="s">
        <v>220</v>
      </c>
      <c r="BM445" s="172" t="s">
        <v>1043</v>
      </c>
    </row>
    <row r="446" s="174" customFormat="true" ht="12.8" hidden="false" customHeight="false" outlineLevel="0" collapsed="false">
      <c r="B446" s="175"/>
      <c r="D446" s="176" t="s">
        <v>146</v>
      </c>
      <c r="E446" s="177"/>
      <c r="F446" s="178" t="s">
        <v>1044</v>
      </c>
      <c r="H446" s="179" t="n">
        <v>69.6</v>
      </c>
      <c r="I446" s="180"/>
      <c r="L446" s="175"/>
      <c r="M446" s="181"/>
      <c r="N446" s="182"/>
      <c r="O446" s="182"/>
      <c r="P446" s="182"/>
      <c r="Q446" s="182"/>
      <c r="R446" s="182"/>
      <c r="S446" s="182"/>
      <c r="T446" s="183"/>
      <c r="AT446" s="177" t="s">
        <v>146</v>
      </c>
      <c r="AU446" s="177" t="s">
        <v>137</v>
      </c>
      <c r="AV446" s="174" t="s">
        <v>137</v>
      </c>
      <c r="AW446" s="174" t="s">
        <v>31</v>
      </c>
      <c r="AX446" s="174" t="s">
        <v>74</v>
      </c>
      <c r="AY446" s="177" t="s">
        <v>130</v>
      </c>
    </row>
    <row r="447" s="174" customFormat="true" ht="12.8" hidden="false" customHeight="false" outlineLevel="0" collapsed="false">
      <c r="B447" s="175"/>
      <c r="D447" s="176" t="s">
        <v>146</v>
      </c>
      <c r="E447" s="177"/>
      <c r="F447" s="178" t="s">
        <v>1045</v>
      </c>
      <c r="H447" s="179" t="n">
        <v>213.696</v>
      </c>
      <c r="I447" s="180"/>
      <c r="L447" s="175"/>
      <c r="M447" s="181"/>
      <c r="N447" s="182"/>
      <c r="O447" s="182"/>
      <c r="P447" s="182"/>
      <c r="Q447" s="182"/>
      <c r="R447" s="182"/>
      <c r="S447" s="182"/>
      <c r="T447" s="183"/>
      <c r="AT447" s="177" t="s">
        <v>146</v>
      </c>
      <c r="AU447" s="177" t="s">
        <v>137</v>
      </c>
      <c r="AV447" s="174" t="s">
        <v>137</v>
      </c>
      <c r="AW447" s="174" t="s">
        <v>31</v>
      </c>
      <c r="AX447" s="174" t="s">
        <v>74</v>
      </c>
      <c r="AY447" s="177" t="s">
        <v>130</v>
      </c>
    </row>
    <row r="448" s="174" customFormat="true" ht="12.8" hidden="false" customHeight="false" outlineLevel="0" collapsed="false">
      <c r="B448" s="175"/>
      <c r="D448" s="176" t="s">
        <v>146</v>
      </c>
      <c r="E448" s="177"/>
      <c r="F448" s="178" t="s">
        <v>1046</v>
      </c>
      <c r="H448" s="179" t="n">
        <v>5.08</v>
      </c>
      <c r="I448" s="180"/>
      <c r="L448" s="175"/>
      <c r="M448" s="181"/>
      <c r="N448" s="182"/>
      <c r="O448" s="182"/>
      <c r="P448" s="182"/>
      <c r="Q448" s="182"/>
      <c r="R448" s="182"/>
      <c r="S448" s="182"/>
      <c r="T448" s="183"/>
      <c r="AT448" s="177" t="s">
        <v>146</v>
      </c>
      <c r="AU448" s="177" t="s">
        <v>137</v>
      </c>
      <c r="AV448" s="174" t="s">
        <v>137</v>
      </c>
      <c r="AW448" s="174" t="s">
        <v>31</v>
      </c>
      <c r="AX448" s="174" t="s">
        <v>74</v>
      </c>
      <c r="AY448" s="177" t="s">
        <v>130</v>
      </c>
    </row>
    <row r="449" s="174" customFormat="true" ht="12.8" hidden="false" customHeight="false" outlineLevel="0" collapsed="false">
      <c r="B449" s="175"/>
      <c r="D449" s="176" t="s">
        <v>146</v>
      </c>
      <c r="E449" s="177"/>
      <c r="F449" s="178" t="s">
        <v>1047</v>
      </c>
      <c r="H449" s="179" t="n">
        <v>13.92</v>
      </c>
      <c r="I449" s="180"/>
      <c r="L449" s="175"/>
      <c r="M449" s="181"/>
      <c r="N449" s="182"/>
      <c r="O449" s="182"/>
      <c r="P449" s="182"/>
      <c r="Q449" s="182"/>
      <c r="R449" s="182"/>
      <c r="S449" s="182"/>
      <c r="T449" s="183"/>
      <c r="AT449" s="177" t="s">
        <v>146</v>
      </c>
      <c r="AU449" s="177" t="s">
        <v>137</v>
      </c>
      <c r="AV449" s="174" t="s">
        <v>137</v>
      </c>
      <c r="AW449" s="174" t="s">
        <v>31</v>
      </c>
      <c r="AX449" s="174" t="s">
        <v>74</v>
      </c>
      <c r="AY449" s="177" t="s">
        <v>130</v>
      </c>
    </row>
    <row r="450" s="193" customFormat="true" ht="12.8" hidden="false" customHeight="false" outlineLevel="0" collapsed="false">
      <c r="B450" s="194"/>
      <c r="D450" s="176" t="s">
        <v>146</v>
      </c>
      <c r="E450" s="195"/>
      <c r="F450" s="196" t="s">
        <v>177</v>
      </c>
      <c r="H450" s="197" t="n">
        <v>302.296</v>
      </c>
      <c r="I450" s="198"/>
      <c r="L450" s="194"/>
      <c r="M450" s="199"/>
      <c r="N450" s="200"/>
      <c r="O450" s="200"/>
      <c r="P450" s="200"/>
      <c r="Q450" s="200"/>
      <c r="R450" s="200"/>
      <c r="S450" s="200"/>
      <c r="T450" s="201"/>
      <c r="AT450" s="195" t="s">
        <v>146</v>
      </c>
      <c r="AU450" s="195" t="s">
        <v>137</v>
      </c>
      <c r="AV450" s="193" t="s">
        <v>148</v>
      </c>
      <c r="AW450" s="193" t="s">
        <v>31</v>
      </c>
      <c r="AX450" s="193" t="s">
        <v>74</v>
      </c>
      <c r="AY450" s="195" t="s">
        <v>130</v>
      </c>
    </row>
    <row r="451" s="174" customFormat="true" ht="12.8" hidden="false" customHeight="false" outlineLevel="0" collapsed="false">
      <c r="B451" s="175"/>
      <c r="D451" s="176" t="s">
        <v>146</v>
      </c>
      <c r="E451" s="177"/>
      <c r="F451" s="178" t="s">
        <v>1048</v>
      </c>
      <c r="H451" s="179" t="n">
        <v>-20.79</v>
      </c>
      <c r="I451" s="180"/>
      <c r="L451" s="175"/>
      <c r="M451" s="181"/>
      <c r="N451" s="182"/>
      <c r="O451" s="182"/>
      <c r="P451" s="182"/>
      <c r="Q451" s="182"/>
      <c r="R451" s="182"/>
      <c r="S451" s="182"/>
      <c r="T451" s="183"/>
      <c r="AT451" s="177" t="s">
        <v>146</v>
      </c>
      <c r="AU451" s="177" t="s">
        <v>137</v>
      </c>
      <c r="AV451" s="174" t="s">
        <v>137</v>
      </c>
      <c r="AW451" s="174" t="s">
        <v>31</v>
      </c>
      <c r="AX451" s="174" t="s">
        <v>74</v>
      </c>
      <c r="AY451" s="177" t="s">
        <v>130</v>
      </c>
    </row>
    <row r="452" s="184" customFormat="true" ht="12.8" hidden="false" customHeight="false" outlineLevel="0" collapsed="false">
      <c r="B452" s="185"/>
      <c r="D452" s="176" t="s">
        <v>146</v>
      </c>
      <c r="E452" s="186"/>
      <c r="F452" s="187" t="s">
        <v>154</v>
      </c>
      <c r="H452" s="188" t="n">
        <v>281.506</v>
      </c>
      <c r="I452" s="189"/>
      <c r="L452" s="185"/>
      <c r="M452" s="190"/>
      <c r="N452" s="191"/>
      <c r="O452" s="191"/>
      <c r="P452" s="191"/>
      <c r="Q452" s="191"/>
      <c r="R452" s="191"/>
      <c r="S452" s="191"/>
      <c r="T452" s="192"/>
      <c r="AT452" s="186" t="s">
        <v>146</v>
      </c>
      <c r="AU452" s="186" t="s">
        <v>137</v>
      </c>
      <c r="AV452" s="184" t="s">
        <v>136</v>
      </c>
      <c r="AW452" s="184" t="s">
        <v>31</v>
      </c>
      <c r="AX452" s="184" t="s">
        <v>79</v>
      </c>
      <c r="AY452" s="186" t="s">
        <v>130</v>
      </c>
    </row>
    <row r="453" s="27" customFormat="true" ht="24.15" hidden="false" customHeight="true" outlineLevel="0" collapsed="false">
      <c r="A453" s="22"/>
      <c r="B453" s="160"/>
      <c r="C453" s="214" t="s">
        <v>1049</v>
      </c>
      <c r="D453" s="161" t="s">
        <v>132</v>
      </c>
      <c r="E453" s="162" t="s">
        <v>1050</v>
      </c>
      <c r="F453" s="163" t="s">
        <v>1051</v>
      </c>
      <c r="G453" s="164" t="s">
        <v>143</v>
      </c>
      <c r="H453" s="165" t="n">
        <v>281.506</v>
      </c>
      <c r="I453" s="166"/>
      <c r="J453" s="167" t="n">
        <f aca="false">ROUND(I453*H453,2)</f>
        <v>0</v>
      </c>
      <c r="K453" s="163" t="s">
        <v>144</v>
      </c>
      <c r="L453" s="23"/>
      <c r="M453" s="168"/>
      <c r="N453" s="169" t="s">
        <v>40</v>
      </c>
      <c r="O453" s="60"/>
      <c r="P453" s="170" t="n">
        <f aca="false">O453*H453</f>
        <v>0</v>
      </c>
      <c r="Q453" s="170" t="n">
        <v>0</v>
      </c>
      <c r="R453" s="170" t="n">
        <f aca="false">Q453*H453</f>
        <v>0</v>
      </c>
      <c r="S453" s="170" t="n">
        <v>0</v>
      </c>
      <c r="T453" s="171" t="n">
        <f aca="false">S453*H453</f>
        <v>0</v>
      </c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R453" s="172" t="s">
        <v>220</v>
      </c>
      <c r="AT453" s="172" t="s">
        <v>132</v>
      </c>
      <c r="AU453" s="172" t="s">
        <v>137</v>
      </c>
      <c r="AY453" s="3" t="s">
        <v>130</v>
      </c>
      <c r="BE453" s="173" t="n">
        <f aca="false">IF(N453="základní",J453,0)</f>
        <v>0</v>
      </c>
      <c r="BF453" s="173" t="n">
        <f aca="false">IF(N453="snížená",J453,0)</f>
        <v>0</v>
      </c>
      <c r="BG453" s="173" t="n">
        <f aca="false">IF(N453="zákl. přenesená",J453,0)</f>
        <v>0</v>
      </c>
      <c r="BH453" s="173" t="n">
        <f aca="false">IF(N453="sníž. přenesená",J453,0)</f>
        <v>0</v>
      </c>
      <c r="BI453" s="173" t="n">
        <f aca="false">IF(N453="nulová",J453,0)</f>
        <v>0</v>
      </c>
      <c r="BJ453" s="3" t="s">
        <v>137</v>
      </c>
      <c r="BK453" s="173" t="n">
        <f aca="false">ROUND(I453*H453,2)</f>
        <v>0</v>
      </c>
      <c r="BL453" s="3" t="s">
        <v>220</v>
      </c>
      <c r="BM453" s="172" t="s">
        <v>1052</v>
      </c>
    </row>
    <row r="454" s="27" customFormat="true" ht="24.15" hidden="false" customHeight="true" outlineLevel="0" collapsed="false">
      <c r="A454" s="22"/>
      <c r="B454" s="160"/>
      <c r="C454" s="214" t="s">
        <v>1053</v>
      </c>
      <c r="D454" s="161" t="s">
        <v>132</v>
      </c>
      <c r="E454" s="162" t="s">
        <v>1054</v>
      </c>
      <c r="F454" s="163" t="s">
        <v>1055</v>
      </c>
      <c r="G454" s="164" t="s">
        <v>143</v>
      </c>
      <c r="H454" s="165" t="n">
        <v>1.5</v>
      </c>
      <c r="I454" s="166"/>
      <c r="J454" s="167" t="n">
        <f aca="false">ROUND(I454*H454,2)</f>
        <v>0</v>
      </c>
      <c r="K454" s="163" t="s">
        <v>144</v>
      </c>
      <c r="L454" s="23"/>
      <c r="M454" s="168"/>
      <c r="N454" s="169" t="s">
        <v>40</v>
      </c>
      <c r="O454" s="60"/>
      <c r="P454" s="170" t="n">
        <f aca="false">O454*H454</f>
        <v>0</v>
      </c>
      <c r="Q454" s="170" t="n">
        <v>0.00029</v>
      </c>
      <c r="R454" s="170" t="n">
        <f aca="false">Q454*H454</f>
        <v>0.000435</v>
      </c>
      <c r="S454" s="170" t="n">
        <v>0</v>
      </c>
      <c r="T454" s="171" t="n">
        <f aca="false">S454*H454</f>
        <v>0</v>
      </c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R454" s="172" t="s">
        <v>220</v>
      </c>
      <c r="AT454" s="172" t="s">
        <v>132</v>
      </c>
      <c r="AU454" s="172" t="s">
        <v>137</v>
      </c>
      <c r="AY454" s="3" t="s">
        <v>130</v>
      </c>
      <c r="BE454" s="173" t="n">
        <f aca="false">IF(N454="základní",J454,0)</f>
        <v>0</v>
      </c>
      <c r="BF454" s="173" t="n">
        <f aca="false">IF(N454="snížená",J454,0)</f>
        <v>0</v>
      </c>
      <c r="BG454" s="173" t="n">
        <f aca="false">IF(N454="zákl. přenesená",J454,0)</f>
        <v>0</v>
      </c>
      <c r="BH454" s="173" t="n">
        <f aca="false">IF(N454="sníž. přenesená",J454,0)</f>
        <v>0</v>
      </c>
      <c r="BI454" s="173" t="n">
        <f aca="false">IF(N454="nulová",J454,0)</f>
        <v>0</v>
      </c>
      <c r="BJ454" s="3" t="s">
        <v>137</v>
      </c>
      <c r="BK454" s="173" t="n">
        <f aca="false">ROUND(I454*H454,2)</f>
        <v>0</v>
      </c>
      <c r="BL454" s="3" t="s">
        <v>220</v>
      </c>
      <c r="BM454" s="172" t="s">
        <v>1056</v>
      </c>
    </row>
    <row r="455" s="27" customFormat="true" ht="24.15" hidden="false" customHeight="true" outlineLevel="0" collapsed="false">
      <c r="A455" s="22"/>
      <c r="B455" s="160"/>
      <c r="C455" s="214" t="s">
        <v>1057</v>
      </c>
      <c r="D455" s="161" t="s">
        <v>132</v>
      </c>
      <c r="E455" s="162" t="s">
        <v>1058</v>
      </c>
      <c r="F455" s="163" t="s">
        <v>1059</v>
      </c>
      <c r="G455" s="164" t="s">
        <v>143</v>
      </c>
      <c r="H455" s="165" t="n">
        <v>302.296</v>
      </c>
      <c r="I455" s="166"/>
      <c r="J455" s="167" t="n">
        <f aca="false">ROUND(I455*H455,2)</f>
        <v>0</v>
      </c>
      <c r="K455" s="163" t="s">
        <v>144</v>
      </c>
      <c r="L455" s="23"/>
      <c r="M455" s="168"/>
      <c r="N455" s="169" t="s">
        <v>40</v>
      </c>
      <c r="O455" s="60"/>
      <c r="P455" s="170" t="n">
        <f aca="false">O455*H455</f>
        <v>0</v>
      </c>
      <c r="Q455" s="170" t="n">
        <v>0.0002</v>
      </c>
      <c r="R455" s="170" t="n">
        <f aca="false">Q455*H455</f>
        <v>0.0604592</v>
      </c>
      <c r="S455" s="170" t="n">
        <v>0</v>
      </c>
      <c r="T455" s="171" t="n">
        <f aca="false">S455*H455</f>
        <v>0</v>
      </c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R455" s="172" t="s">
        <v>220</v>
      </c>
      <c r="AT455" s="172" t="s">
        <v>132</v>
      </c>
      <c r="AU455" s="172" t="s">
        <v>137</v>
      </c>
      <c r="AY455" s="3" t="s">
        <v>130</v>
      </c>
      <c r="BE455" s="173" t="n">
        <f aca="false">IF(N455="základní",J455,0)</f>
        <v>0</v>
      </c>
      <c r="BF455" s="173" t="n">
        <f aca="false">IF(N455="snížená",J455,0)</f>
        <v>0</v>
      </c>
      <c r="BG455" s="173" t="n">
        <f aca="false">IF(N455="zákl. přenesená",J455,0)</f>
        <v>0</v>
      </c>
      <c r="BH455" s="173" t="n">
        <f aca="false">IF(N455="sníž. přenesená",J455,0)</f>
        <v>0</v>
      </c>
      <c r="BI455" s="173" t="n">
        <f aca="false">IF(N455="nulová",J455,0)</f>
        <v>0</v>
      </c>
      <c r="BJ455" s="3" t="s">
        <v>137</v>
      </c>
      <c r="BK455" s="173" t="n">
        <f aca="false">ROUND(I455*H455,2)</f>
        <v>0</v>
      </c>
      <c r="BL455" s="3" t="s">
        <v>220</v>
      </c>
      <c r="BM455" s="172" t="s">
        <v>1060</v>
      </c>
    </row>
    <row r="456" s="27" customFormat="true" ht="24.15" hidden="false" customHeight="true" outlineLevel="0" collapsed="false">
      <c r="A456" s="22"/>
      <c r="B456" s="160"/>
      <c r="C456" s="214" t="s">
        <v>1061</v>
      </c>
      <c r="D456" s="161" t="s">
        <v>132</v>
      </c>
      <c r="E456" s="162" t="s">
        <v>1062</v>
      </c>
      <c r="F456" s="163" t="s">
        <v>1063</v>
      </c>
      <c r="G456" s="164" t="s">
        <v>143</v>
      </c>
      <c r="H456" s="165" t="n">
        <v>302.296</v>
      </c>
      <c r="I456" s="166"/>
      <c r="J456" s="167" t="n">
        <f aca="false">ROUND(I456*H456,2)</f>
        <v>0</v>
      </c>
      <c r="K456" s="163" t="s">
        <v>144</v>
      </c>
      <c r="L456" s="23"/>
      <c r="M456" s="168"/>
      <c r="N456" s="169" t="s">
        <v>40</v>
      </c>
      <c r="O456" s="60"/>
      <c r="P456" s="170" t="n">
        <f aca="false">O456*H456</f>
        <v>0</v>
      </c>
      <c r="Q456" s="170" t="n">
        <v>0.00029</v>
      </c>
      <c r="R456" s="170" t="n">
        <f aca="false">Q456*H456</f>
        <v>0.08766584</v>
      </c>
      <c r="S456" s="170" t="n">
        <v>0</v>
      </c>
      <c r="T456" s="171" t="n">
        <f aca="false">S456*H456</f>
        <v>0</v>
      </c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R456" s="172" t="s">
        <v>220</v>
      </c>
      <c r="AT456" s="172" t="s">
        <v>132</v>
      </c>
      <c r="AU456" s="172" t="s">
        <v>137</v>
      </c>
      <c r="AY456" s="3" t="s">
        <v>130</v>
      </c>
      <c r="BE456" s="173" t="n">
        <f aca="false">IF(N456="základní",J456,0)</f>
        <v>0</v>
      </c>
      <c r="BF456" s="173" t="n">
        <f aca="false">IF(N456="snížená",J456,0)</f>
        <v>0</v>
      </c>
      <c r="BG456" s="173" t="n">
        <f aca="false">IF(N456="zákl. přenesená",J456,0)</f>
        <v>0</v>
      </c>
      <c r="BH456" s="173" t="n">
        <f aca="false">IF(N456="sníž. přenesená",J456,0)</f>
        <v>0</v>
      </c>
      <c r="BI456" s="173" t="n">
        <f aca="false">IF(N456="nulová",J456,0)</f>
        <v>0</v>
      </c>
      <c r="BJ456" s="3" t="s">
        <v>137</v>
      </c>
      <c r="BK456" s="173" t="n">
        <f aca="false">ROUND(I456*H456,2)</f>
        <v>0</v>
      </c>
      <c r="BL456" s="3" t="s">
        <v>220</v>
      </c>
      <c r="BM456" s="172" t="s">
        <v>1064</v>
      </c>
    </row>
    <row r="457" s="146" customFormat="true" ht="25.9" hidden="false" customHeight="true" outlineLevel="0" collapsed="false">
      <c r="B457" s="147"/>
      <c r="D457" s="148" t="s">
        <v>73</v>
      </c>
      <c r="E457" s="149" t="s">
        <v>1065</v>
      </c>
      <c r="F457" s="149" t="s">
        <v>1066</v>
      </c>
      <c r="I457" s="150"/>
      <c r="J457" s="151" t="n">
        <f aca="false">BK457</f>
        <v>0</v>
      </c>
      <c r="L457" s="147"/>
      <c r="M457" s="152"/>
      <c r="N457" s="153"/>
      <c r="O457" s="153"/>
      <c r="P457" s="154" t="n">
        <f aca="false">SUM(P458:P465)</f>
        <v>0</v>
      </c>
      <c r="Q457" s="153"/>
      <c r="R457" s="154" t="n">
        <f aca="false">SUM(R458:R465)</f>
        <v>0</v>
      </c>
      <c r="S457" s="153"/>
      <c r="T457" s="155" t="n">
        <f aca="false">SUM(T458:T465)</f>
        <v>0</v>
      </c>
      <c r="AR457" s="148" t="s">
        <v>136</v>
      </c>
      <c r="AT457" s="156" t="s">
        <v>73</v>
      </c>
      <c r="AU457" s="156" t="s">
        <v>74</v>
      </c>
      <c r="AY457" s="148" t="s">
        <v>130</v>
      </c>
      <c r="BK457" s="157" t="n">
        <f aca="false">SUM(BK458:BK465)</f>
        <v>0</v>
      </c>
    </row>
    <row r="458" s="27" customFormat="true" ht="16.5" hidden="false" customHeight="true" outlineLevel="0" collapsed="false">
      <c r="A458" s="22"/>
      <c r="B458" s="160"/>
      <c r="C458" s="214" t="s">
        <v>1067</v>
      </c>
      <c r="D458" s="161" t="s">
        <v>132</v>
      </c>
      <c r="E458" s="162" t="s">
        <v>1068</v>
      </c>
      <c r="F458" s="163" t="s">
        <v>1069</v>
      </c>
      <c r="G458" s="164" t="s">
        <v>1070</v>
      </c>
      <c r="H458" s="165" t="n">
        <v>22</v>
      </c>
      <c r="I458" s="166"/>
      <c r="J458" s="167" t="n">
        <f aca="false">ROUND(I458*H458,2)</f>
        <v>0</v>
      </c>
      <c r="K458" s="163" t="s">
        <v>144</v>
      </c>
      <c r="L458" s="23"/>
      <c r="M458" s="168"/>
      <c r="N458" s="169" t="s">
        <v>40</v>
      </c>
      <c r="O458" s="60"/>
      <c r="P458" s="170" t="n">
        <f aca="false">O458*H458</f>
        <v>0</v>
      </c>
      <c r="Q458" s="170" t="n">
        <v>0</v>
      </c>
      <c r="R458" s="170" t="n">
        <f aca="false">Q458*H458</f>
        <v>0</v>
      </c>
      <c r="S458" s="170" t="n">
        <v>0</v>
      </c>
      <c r="T458" s="171" t="n">
        <f aca="false">S458*H458</f>
        <v>0</v>
      </c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R458" s="172" t="s">
        <v>1071</v>
      </c>
      <c r="AT458" s="172" t="s">
        <v>132</v>
      </c>
      <c r="AU458" s="172" t="s">
        <v>79</v>
      </c>
      <c r="AY458" s="3" t="s">
        <v>130</v>
      </c>
      <c r="BE458" s="173" t="n">
        <f aca="false">IF(N458="základní",J458,0)</f>
        <v>0</v>
      </c>
      <c r="BF458" s="173" t="n">
        <f aca="false">IF(N458="snížená",J458,0)</f>
        <v>0</v>
      </c>
      <c r="BG458" s="173" t="n">
        <f aca="false">IF(N458="zákl. přenesená",J458,0)</f>
        <v>0</v>
      </c>
      <c r="BH458" s="173" t="n">
        <f aca="false">IF(N458="sníž. přenesená",J458,0)</f>
        <v>0</v>
      </c>
      <c r="BI458" s="173" t="n">
        <f aca="false">IF(N458="nulová",J458,0)</f>
        <v>0</v>
      </c>
      <c r="BJ458" s="3" t="s">
        <v>137</v>
      </c>
      <c r="BK458" s="173" t="n">
        <f aca="false">ROUND(I458*H458,2)</f>
        <v>0</v>
      </c>
      <c r="BL458" s="3" t="s">
        <v>1071</v>
      </c>
      <c r="BM458" s="172" t="s">
        <v>1072</v>
      </c>
    </row>
    <row r="459" s="174" customFormat="true" ht="12.8" hidden="false" customHeight="false" outlineLevel="0" collapsed="false">
      <c r="B459" s="175"/>
      <c r="D459" s="176" t="s">
        <v>146</v>
      </c>
      <c r="E459" s="177"/>
      <c r="F459" s="178" t="s">
        <v>1073</v>
      </c>
      <c r="H459" s="179" t="n">
        <v>11</v>
      </c>
      <c r="I459" s="180"/>
      <c r="L459" s="175"/>
      <c r="M459" s="181"/>
      <c r="N459" s="182"/>
      <c r="O459" s="182"/>
      <c r="P459" s="182"/>
      <c r="Q459" s="182"/>
      <c r="R459" s="182"/>
      <c r="S459" s="182"/>
      <c r="T459" s="183"/>
      <c r="AT459" s="177" t="s">
        <v>146</v>
      </c>
      <c r="AU459" s="177" t="s">
        <v>79</v>
      </c>
      <c r="AV459" s="174" t="s">
        <v>137</v>
      </c>
      <c r="AW459" s="174" t="s">
        <v>31</v>
      </c>
      <c r="AX459" s="174" t="s">
        <v>74</v>
      </c>
      <c r="AY459" s="177" t="s">
        <v>130</v>
      </c>
    </row>
    <row r="460" s="174" customFormat="true" ht="12.8" hidden="false" customHeight="false" outlineLevel="0" collapsed="false">
      <c r="B460" s="175"/>
      <c r="D460" s="176" t="s">
        <v>146</v>
      </c>
      <c r="E460" s="177"/>
      <c r="F460" s="178" t="s">
        <v>1074</v>
      </c>
      <c r="H460" s="179" t="n">
        <v>11</v>
      </c>
      <c r="I460" s="180"/>
      <c r="L460" s="175"/>
      <c r="M460" s="181"/>
      <c r="N460" s="182"/>
      <c r="O460" s="182"/>
      <c r="P460" s="182"/>
      <c r="Q460" s="182"/>
      <c r="R460" s="182"/>
      <c r="S460" s="182"/>
      <c r="T460" s="183"/>
      <c r="AT460" s="177" t="s">
        <v>146</v>
      </c>
      <c r="AU460" s="177" t="s">
        <v>79</v>
      </c>
      <c r="AV460" s="174" t="s">
        <v>137</v>
      </c>
      <c r="AW460" s="174" t="s">
        <v>31</v>
      </c>
      <c r="AX460" s="174" t="s">
        <v>74</v>
      </c>
      <c r="AY460" s="177" t="s">
        <v>130</v>
      </c>
    </row>
    <row r="461" s="184" customFormat="true" ht="12.8" hidden="false" customHeight="false" outlineLevel="0" collapsed="false">
      <c r="B461" s="185"/>
      <c r="D461" s="176" t="s">
        <v>146</v>
      </c>
      <c r="E461" s="186"/>
      <c r="F461" s="187" t="s">
        <v>154</v>
      </c>
      <c r="H461" s="188" t="n">
        <v>22</v>
      </c>
      <c r="I461" s="189"/>
      <c r="L461" s="185"/>
      <c r="M461" s="190"/>
      <c r="N461" s="191"/>
      <c r="O461" s="191"/>
      <c r="P461" s="191"/>
      <c r="Q461" s="191"/>
      <c r="R461" s="191"/>
      <c r="S461" s="191"/>
      <c r="T461" s="192"/>
      <c r="AT461" s="186" t="s">
        <v>146</v>
      </c>
      <c r="AU461" s="186" t="s">
        <v>79</v>
      </c>
      <c r="AV461" s="184" t="s">
        <v>136</v>
      </c>
      <c r="AW461" s="184" t="s">
        <v>31</v>
      </c>
      <c r="AX461" s="184" t="s">
        <v>79</v>
      </c>
      <c r="AY461" s="186" t="s">
        <v>130</v>
      </c>
    </row>
    <row r="462" s="27" customFormat="true" ht="16.5" hidden="false" customHeight="true" outlineLevel="0" collapsed="false">
      <c r="A462" s="22"/>
      <c r="B462" s="160"/>
      <c r="C462" s="214" t="s">
        <v>1075</v>
      </c>
      <c r="D462" s="161" t="s">
        <v>132</v>
      </c>
      <c r="E462" s="162" t="s">
        <v>1076</v>
      </c>
      <c r="F462" s="163" t="s">
        <v>1077</v>
      </c>
      <c r="G462" s="164" t="s">
        <v>1070</v>
      </c>
      <c r="H462" s="165" t="n">
        <v>16</v>
      </c>
      <c r="I462" s="166"/>
      <c r="J462" s="167" t="n">
        <f aca="false">ROUND(I462*H462,2)</f>
        <v>0</v>
      </c>
      <c r="K462" s="163" t="s">
        <v>144</v>
      </c>
      <c r="L462" s="23"/>
      <c r="M462" s="168"/>
      <c r="N462" s="169" t="s">
        <v>40</v>
      </c>
      <c r="O462" s="60"/>
      <c r="P462" s="170" t="n">
        <f aca="false">O462*H462</f>
        <v>0</v>
      </c>
      <c r="Q462" s="170" t="n">
        <v>0</v>
      </c>
      <c r="R462" s="170" t="n">
        <f aca="false">Q462*H462</f>
        <v>0</v>
      </c>
      <c r="S462" s="170" t="n">
        <v>0</v>
      </c>
      <c r="T462" s="171" t="n">
        <f aca="false">S462*H462</f>
        <v>0</v>
      </c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R462" s="172" t="s">
        <v>1071</v>
      </c>
      <c r="AT462" s="172" t="s">
        <v>132</v>
      </c>
      <c r="AU462" s="172" t="s">
        <v>79</v>
      </c>
      <c r="AY462" s="3" t="s">
        <v>130</v>
      </c>
      <c r="BE462" s="173" t="n">
        <f aca="false">IF(N462="základní",J462,0)</f>
        <v>0</v>
      </c>
      <c r="BF462" s="173" t="n">
        <f aca="false">IF(N462="snížená",J462,0)</f>
        <v>0</v>
      </c>
      <c r="BG462" s="173" t="n">
        <f aca="false">IF(N462="zákl. přenesená",J462,0)</f>
        <v>0</v>
      </c>
      <c r="BH462" s="173" t="n">
        <f aca="false">IF(N462="sníž. přenesená",J462,0)</f>
        <v>0</v>
      </c>
      <c r="BI462" s="173" t="n">
        <f aca="false">IF(N462="nulová",J462,0)</f>
        <v>0</v>
      </c>
      <c r="BJ462" s="3" t="s">
        <v>137</v>
      </c>
      <c r="BK462" s="173" t="n">
        <f aca="false">ROUND(I462*H462,2)</f>
        <v>0</v>
      </c>
      <c r="BL462" s="3" t="s">
        <v>1071</v>
      </c>
      <c r="BM462" s="172" t="s">
        <v>1078</v>
      </c>
    </row>
    <row r="463" s="174" customFormat="true" ht="12.8" hidden="false" customHeight="false" outlineLevel="0" collapsed="false">
      <c r="B463" s="175"/>
      <c r="D463" s="176" t="s">
        <v>146</v>
      </c>
      <c r="E463" s="177"/>
      <c r="F463" s="178" t="s">
        <v>1079</v>
      </c>
      <c r="H463" s="179" t="n">
        <v>4</v>
      </c>
      <c r="I463" s="180"/>
      <c r="L463" s="175"/>
      <c r="M463" s="181"/>
      <c r="N463" s="182"/>
      <c r="O463" s="182"/>
      <c r="P463" s="182"/>
      <c r="Q463" s="182"/>
      <c r="R463" s="182"/>
      <c r="S463" s="182"/>
      <c r="T463" s="183"/>
      <c r="AT463" s="177" t="s">
        <v>146</v>
      </c>
      <c r="AU463" s="177" t="s">
        <v>79</v>
      </c>
      <c r="AV463" s="174" t="s">
        <v>137</v>
      </c>
      <c r="AW463" s="174" t="s">
        <v>31</v>
      </c>
      <c r="AX463" s="174" t="s">
        <v>74</v>
      </c>
      <c r="AY463" s="177" t="s">
        <v>130</v>
      </c>
    </row>
    <row r="464" s="174" customFormat="true" ht="12.8" hidden="false" customHeight="false" outlineLevel="0" collapsed="false">
      <c r="B464" s="175"/>
      <c r="D464" s="176" t="s">
        <v>146</v>
      </c>
      <c r="E464" s="177"/>
      <c r="F464" s="178" t="s">
        <v>1080</v>
      </c>
      <c r="H464" s="179" t="n">
        <v>12</v>
      </c>
      <c r="I464" s="180"/>
      <c r="L464" s="175"/>
      <c r="M464" s="181"/>
      <c r="N464" s="182"/>
      <c r="O464" s="182"/>
      <c r="P464" s="182"/>
      <c r="Q464" s="182"/>
      <c r="R464" s="182"/>
      <c r="S464" s="182"/>
      <c r="T464" s="183"/>
      <c r="AT464" s="177" t="s">
        <v>146</v>
      </c>
      <c r="AU464" s="177" t="s">
        <v>79</v>
      </c>
      <c r="AV464" s="174" t="s">
        <v>137</v>
      </c>
      <c r="AW464" s="174" t="s">
        <v>31</v>
      </c>
      <c r="AX464" s="174" t="s">
        <v>74</v>
      </c>
      <c r="AY464" s="177" t="s">
        <v>130</v>
      </c>
    </row>
    <row r="465" s="184" customFormat="true" ht="12.8" hidden="false" customHeight="false" outlineLevel="0" collapsed="false">
      <c r="B465" s="185"/>
      <c r="D465" s="176" t="s">
        <v>146</v>
      </c>
      <c r="E465" s="186"/>
      <c r="F465" s="187" t="s">
        <v>154</v>
      </c>
      <c r="H465" s="188" t="n">
        <v>16</v>
      </c>
      <c r="I465" s="189"/>
      <c r="L465" s="185"/>
      <c r="M465" s="190"/>
      <c r="N465" s="191"/>
      <c r="O465" s="191"/>
      <c r="P465" s="191"/>
      <c r="Q465" s="191"/>
      <c r="R465" s="191"/>
      <c r="S465" s="191"/>
      <c r="T465" s="192"/>
      <c r="AT465" s="186" t="s">
        <v>146</v>
      </c>
      <c r="AU465" s="186" t="s">
        <v>79</v>
      </c>
      <c r="AV465" s="184" t="s">
        <v>136</v>
      </c>
      <c r="AW465" s="184" t="s">
        <v>31</v>
      </c>
      <c r="AX465" s="184" t="s">
        <v>79</v>
      </c>
      <c r="AY465" s="186" t="s">
        <v>130</v>
      </c>
    </row>
    <row r="466" s="146" customFormat="true" ht="25.9" hidden="false" customHeight="true" outlineLevel="0" collapsed="false">
      <c r="B466" s="147"/>
      <c r="D466" s="148" t="s">
        <v>73</v>
      </c>
      <c r="E466" s="149" t="s">
        <v>1081</v>
      </c>
      <c r="F466" s="149" t="s">
        <v>1082</v>
      </c>
      <c r="I466" s="150"/>
      <c r="J466" s="151" t="n">
        <f aca="false">BK466</f>
        <v>0</v>
      </c>
      <c r="L466" s="147"/>
      <c r="M466" s="152"/>
      <c r="N466" s="153"/>
      <c r="O466" s="153"/>
      <c r="P466" s="154" t="n">
        <f aca="false">P467+P469+P471</f>
        <v>0</v>
      </c>
      <c r="Q466" s="153"/>
      <c r="R466" s="154" t="n">
        <f aca="false">R467+R469+R471</f>
        <v>0</v>
      </c>
      <c r="S466" s="153"/>
      <c r="T466" s="155" t="n">
        <f aca="false">T467+T469+T471</f>
        <v>0</v>
      </c>
      <c r="AR466" s="148" t="s">
        <v>160</v>
      </c>
      <c r="AT466" s="156" t="s">
        <v>73</v>
      </c>
      <c r="AU466" s="156" t="s">
        <v>74</v>
      </c>
      <c r="AY466" s="148" t="s">
        <v>130</v>
      </c>
      <c r="BK466" s="157" t="n">
        <f aca="false">BK467+BK469+BK471</f>
        <v>0</v>
      </c>
    </row>
    <row r="467" s="146" customFormat="true" ht="22.8" hidden="false" customHeight="true" outlineLevel="0" collapsed="false">
      <c r="B467" s="147"/>
      <c r="D467" s="148" t="s">
        <v>73</v>
      </c>
      <c r="E467" s="158" t="s">
        <v>1083</v>
      </c>
      <c r="F467" s="158" t="s">
        <v>1084</v>
      </c>
      <c r="I467" s="150"/>
      <c r="J467" s="159" t="n">
        <f aca="false">BK467</f>
        <v>0</v>
      </c>
      <c r="L467" s="147"/>
      <c r="M467" s="152"/>
      <c r="N467" s="153"/>
      <c r="O467" s="153"/>
      <c r="P467" s="154" t="n">
        <f aca="false">P468</f>
        <v>0</v>
      </c>
      <c r="Q467" s="153"/>
      <c r="R467" s="154" t="n">
        <f aca="false">R468</f>
        <v>0</v>
      </c>
      <c r="S467" s="153"/>
      <c r="T467" s="155" t="n">
        <f aca="false">T468</f>
        <v>0</v>
      </c>
      <c r="AR467" s="148" t="s">
        <v>160</v>
      </c>
      <c r="AT467" s="156" t="s">
        <v>73</v>
      </c>
      <c r="AU467" s="156" t="s">
        <v>79</v>
      </c>
      <c r="AY467" s="148" t="s">
        <v>130</v>
      </c>
      <c r="BK467" s="157" t="n">
        <f aca="false">BK468</f>
        <v>0</v>
      </c>
    </row>
    <row r="468" s="27" customFormat="true" ht="16.5" hidden="false" customHeight="true" outlineLevel="0" collapsed="false">
      <c r="A468" s="22"/>
      <c r="B468" s="160"/>
      <c r="C468" s="214" t="s">
        <v>1085</v>
      </c>
      <c r="D468" s="161" t="s">
        <v>132</v>
      </c>
      <c r="E468" s="162" t="s">
        <v>1086</v>
      </c>
      <c r="F468" s="163" t="s">
        <v>1087</v>
      </c>
      <c r="G468" s="164" t="s">
        <v>135</v>
      </c>
      <c r="H468" s="165" t="n">
        <v>1</v>
      </c>
      <c r="I468" s="166"/>
      <c r="J468" s="167" t="n">
        <f aca="false">ROUND(I468*H468,2)</f>
        <v>0</v>
      </c>
      <c r="K468" s="163" t="s">
        <v>144</v>
      </c>
      <c r="L468" s="23"/>
      <c r="M468" s="168"/>
      <c r="N468" s="169" t="s">
        <v>40</v>
      </c>
      <c r="O468" s="60"/>
      <c r="P468" s="170" t="n">
        <f aca="false">O468*H468</f>
        <v>0</v>
      </c>
      <c r="Q468" s="170" t="n">
        <v>0</v>
      </c>
      <c r="R468" s="170" t="n">
        <f aca="false">Q468*H468</f>
        <v>0</v>
      </c>
      <c r="S468" s="170" t="n">
        <v>0</v>
      </c>
      <c r="T468" s="171" t="n">
        <f aca="false">S468*H468</f>
        <v>0</v>
      </c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R468" s="172" t="s">
        <v>1088</v>
      </c>
      <c r="AT468" s="172" t="s">
        <v>132</v>
      </c>
      <c r="AU468" s="172" t="s">
        <v>137</v>
      </c>
      <c r="AY468" s="3" t="s">
        <v>130</v>
      </c>
      <c r="BE468" s="173" t="n">
        <f aca="false">IF(N468="základní",J468,0)</f>
        <v>0</v>
      </c>
      <c r="BF468" s="173" t="n">
        <f aca="false">IF(N468="snížená",J468,0)</f>
        <v>0</v>
      </c>
      <c r="BG468" s="173" t="n">
        <f aca="false">IF(N468="zákl. přenesená",J468,0)</f>
        <v>0</v>
      </c>
      <c r="BH468" s="173" t="n">
        <f aca="false">IF(N468="sníž. přenesená",J468,0)</f>
        <v>0</v>
      </c>
      <c r="BI468" s="173" t="n">
        <f aca="false">IF(N468="nulová",J468,0)</f>
        <v>0</v>
      </c>
      <c r="BJ468" s="3" t="s">
        <v>137</v>
      </c>
      <c r="BK468" s="173" t="n">
        <f aca="false">ROUND(I468*H468,2)</f>
        <v>0</v>
      </c>
      <c r="BL468" s="3" t="s">
        <v>1088</v>
      </c>
      <c r="BM468" s="172" t="s">
        <v>1089</v>
      </c>
    </row>
    <row r="469" s="146" customFormat="true" ht="22.8" hidden="false" customHeight="true" outlineLevel="0" collapsed="false">
      <c r="B469" s="147"/>
      <c r="D469" s="148" t="s">
        <v>73</v>
      </c>
      <c r="E469" s="158" t="s">
        <v>1090</v>
      </c>
      <c r="F469" s="158" t="s">
        <v>1091</v>
      </c>
      <c r="I469" s="150"/>
      <c r="J469" s="159" t="n">
        <f aca="false">BK469</f>
        <v>0</v>
      </c>
      <c r="L469" s="147"/>
      <c r="M469" s="152"/>
      <c r="N469" s="153"/>
      <c r="O469" s="153"/>
      <c r="P469" s="154" t="n">
        <f aca="false">P470</f>
        <v>0</v>
      </c>
      <c r="Q469" s="153"/>
      <c r="R469" s="154" t="n">
        <f aca="false">R470</f>
        <v>0</v>
      </c>
      <c r="S469" s="153"/>
      <c r="T469" s="155" t="n">
        <f aca="false">T470</f>
        <v>0</v>
      </c>
      <c r="AR469" s="148" t="s">
        <v>160</v>
      </c>
      <c r="AT469" s="156" t="s">
        <v>73</v>
      </c>
      <c r="AU469" s="156" t="s">
        <v>79</v>
      </c>
      <c r="AY469" s="148" t="s">
        <v>130</v>
      </c>
      <c r="BK469" s="157" t="n">
        <f aca="false">BK470</f>
        <v>0</v>
      </c>
    </row>
    <row r="470" s="27" customFormat="true" ht="16.5" hidden="false" customHeight="true" outlineLevel="0" collapsed="false">
      <c r="A470" s="22"/>
      <c r="B470" s="160"/>
      <c r="C470" s="214" t="s">
        <v>1092</v>
      </c>
      <c r="D470" s="161" t="s">
        <v>132</v>
      </c>
      <c r="E470" s="162" t="s">
        <v>1093</v>
      </c>
      <c r="F470" s="163" t="s">
        <v>1094</v>
      </c>
      <c r="G470" s="164" t="s">
        <v>135</v>
      </c>
      <c r="H470" s="165" t="n">
        <v>1</v>
      </c>
      <c r="I470" s="166"/>
      <c r="J470" s="167" t="n">
        <f aca="false">ROUND(I470*H470,2)</f>
        <v>0</v>
      </c>
      <c r="K470" s="163" t="s">
        <v>144</v>
      </c>
      <c r="L470" s="23"/>
      <c r="M470" s="168"/>
      <c r="N470" s="169" t="s">
        <v>40</v>
      </c>
      <c r="O470" s="60"/>
      <c r="P470" s="170" t="n">
        <f aca="false">O470*H470</f>
        <v>0</v>
      </c>
      <c r="Q470" s="170" t="n">
        <v>0</v>
      </c>
      <c r="R470" s="170" t="n">
        <f aca="false">Q470*H470</f>
        <v>0</v>
      </c>
      <c r="S470" s="170" t="n">
        <v>0</v>
      </c>
      <c r="T470" s="171" t="n">
        <f aca="false">S470*H470</f>
        <v>0</v>
      </c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R470" s="172" t="s">
        <v>1088</v>
      </c>
      <c r="AT470" s="172" t="s">
        <v>132</v>
      </c>
      <c r="AU470" s="172" t="s">
        <v>137</v>
      </c>
      <c r="AY470" s="3" t="s">
        <v>130</v>
      </c>
      <c r="BE470" s="173" t="n">
        <f aca="false">IF(N470="základní",J470,0)</f>
        <v>0</v>
      </c>
      <c r="BF470" s="173" t="n">
        <f aca="false">IF(N470="snížená",J470,0)</f>
        <v>0</v>
      </c>
      <c r="BG470" s="173" t="n">
        <f aca="false">IF(N470="zákl. přenesená",J470,0)</f>
        <v>0</v>
      </c>
      <c r="BH470" s="173" t="n">
        <f aca="false">IF(N470="sníž. přenesená",J470,0)</f>
        <v>0</v>
      </c>
      <c r="BI470" s="173" t="n">
        <f aca="false">IF(N470="nulová",J470,0)</f>
        <v>0</v>
      </c>
      <c r="BJ470" s="3" t="s">
        <v>137</v>
      </c>
      <c r="BK470" s="173" t="n">
        <f aca="false">ROUND(I470*H470,2)</f>
        <v>0</v>
      </c>
      <c r="BL470" s="3" t="s">
        <v>1088</v>
      </c>
      <c r="BM470" s="172" t="s">
        <v>1095</v>
      </c>
    </row>
    <row r="471" s="146" customFormat="true" ht="22.8" hidden="false" customHeight="true" outlineLevel="0" collapsed="false">
      <c r="B471" s="147"/>
      <c r="D471" s="148" t="s">
        <v>73</v>
      </c>
      <c r="E471" s="158" t="s">
        <v>1096</v>
      </c>
      <c r="F471" s="158" t="s">
        <v>1097</v>
      </c>
      <c r="I471" s="150"/>
      <c r="J471" s="159" t="n">
        <f aca="false">BK471</f>
        <v>0</v>
      </c>
      <c r="L471" s="147"/>
      <c r="M471" s="152"/>
      <c r="N471" s="153"/>
      <c r="O471" s="153"/>
      <c r="P471" s="154" t="n">
        <f aca="false">P472</f>
        <v>0</v>
      </c>
      <c r="Q471" s="153"/>
      <c r="R471" s="154" t="n">
        <f aca="false">R472</f>
        <v>0</v>
      </c>
      <c r="S471" s="153"/>
      <c r="T471" s="155" t="n">
        <f aca="false">T472</f>
        <v>0</v>
      </c>
      <c r="AR471" s="148" t="s">
        <v>160</v>
      </c>
      <c r="AT471" s="156" t="s">
        <v>73</v>
      </c>
      <c r="AU471" s="156" t="s">
        <v>79</v>
      </c>
      <c r="AY471" s="148" t="s">
        <v>130</v>
      </c>
      <c r="BK471" s="157" t="n">
        <f aca="false">BK472</f>
        <v>0</v>
      </c>
    </row>
    <row r="472" s="27" customFormat="true" ht="16.5" hidden="false" customHeight="true" outlineLevel="0" collapsed="false">
      <c r="A472" s="22"/>
      <c r="B472" s="160"/>
      <c r="C472" s="214" t="s">
        <v>1098</v>
      </c>
      <c r="D472" s="161" t="s">
        <v>132</v>
      </c>
      <c r="E472" s="162" t="s">
        <v>1099</v>
      </c>
      <c r="F472" s="163" t="s">
        <v>1100</v>
      </c>
      <c r="G472" s="164" t="s">
        <v>135</v>
      </c>
      <c r="H472" s="165" t="n">
        <v>1</v>
      </c>
      <c r="I472" s="166"/>
      <c r="J472" s="167" t="n">
        <f aca="false">ROUND(I472*H472,2)</f>
        <v>0</v>
      </c>
      <c r="K472" s="163" t="s">
        <v>144</v>
      </c>
      <c r="L472" s="23"/>
      <c r="M472" s="215"/>
      <c r="N472" s="216" t="s">
        <v>40</v>
      </c>
      <c r="O472" s="217"/>
      <c r="P472" s="218" t="n">
        <f aca="false">O472*H472</f>
        <v>0</v>
      </c>
      <c r="Q472" s="218" t="n">
        <v>0</v>
      </c>
      <c r="R472" s="218" t="n">
        <f aca="false">Q472*H472</f>
        <v>0</v>
      </c>
      <c r="S472" s="218" t="n">
        <v>0</v>
      </c>
      <c r="T472" s="219" t="n">
        <f aca="false">S472*H472</f>
        <v>0</v>
      </c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R472" s="172" t="s">
        <v>1088</v>
      </c>
      <c r="AT472" s="172" t="s">
        <v>132</v>
      </c>
      <c r="AU472" s="172" t="s">
        <v>137</v>
      </c>
      <c r="AY472" s="3" t="s">
        <v>130</v>
      </c>
      <c r="BE472" s="173" t="n">
        <f aca="false">IF(N472="základní",J472,0)</f>
        <v>0</v>
      </c>
      <c r="BF472" s="173" t="n">
        <f aca="false">IF(N472="snížená",J472,0)</f>
        <v>0</v>
      </c>
      <c r="BG472" s="173" t="n">
        <f aca="false">IF(N472="zákl. přenesená",J472,0)</f>
        <v>0</v>
      </c>
      <c r="BH472" s="173" t="n">
        <f aca="false">IF(N472="sníž. přenesená",J472,0)</f>
        <v>0</v>
      </c>
      <c r="BI472" s="173" t="n">
        <f aca="false">IF(N472="nulová",J472,0)</f>
        <v>0</v>
      </c>
      <c r="BJ472" s="3" t="s">
        <v>137</v>
      </c>
      <c r="BK472" s="173" t="n">
        <f aca="false">ROUND(I472*H472,2)</f>
        <v>0</v>
      </c>
      <c r="BL472" s="3" t="s">
        <v>1088</v>
      </c>
      <c r="BM472" s="172" t="s">
        <v>1101</v>
      </c>
    </row>
    <row r="473" s="27" customFormat="true" ht="6.95" hidden="false" customHeight="true" outlineLevel="0" collapsed="false">
      <c r="A473" s="22"/>
      <c r="B473" s="44"/>
      <c r="C473" s="45"/>
      <c r="D473" s="45"/>
      <c r="E473" s="45"/>
      <c r="F473" s="45"/>
      <c r="G473" s="45"/>
      <c r="H473" s="45"/>
      <c r="I473" s="45"/>
      <c r="J473" s="45"/>
      <c r="K473" s="45"/>
      <c r="L473" s="23"/>
      <c r="M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</row>
  </sheetData>
  <autoFilter ref="C139:K472"/>
  <mergeCells count="6">
    <mergeCell ref="L2:V2"/>
    <mergeCell ref="E7:H7"/>
    <mergeCell ref="E16:H16"/>
    <mergeCell ref="E25:H25"/>
    <mergeCell ref="E85:H85"/>
    <mergeCell ref="E132:H13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2021-08-24T07:13:03Z</dcterms:created>
  <dc:creator>Eva-TOSH\Eva</dc:creator>
  <dc:description/>
  <dc:language>cs-CZ</dc:language>
  <cp:lastModifiedBy/>
  <cp:lastPrinted>2021-08-24T09:46:07Z</cp:lastPrinted>
  <dcterms:modified xsi:type="dcterms:W3CDTF">2021-08-24T09:51:13Z</dcterms:modified>
  <cp:revision>1</cp:revision>
  <dc:subject/>
  <dc:title/>
</cp:coreProperties>
</file>