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10a - VEŘEJNÉ OSVĚTLEN..." sheetId="2" r:id="rId2"/>
    <sheet name="SO.10b - Výměna kabelu (u..." sheetId="3" r:id="rId3"/>
    <sheet name="SO.10c - „Přeložka 3. svě..." sheetId="4" r:id="rId4"/>
    <sheet name="SO.10d - Veřejné osvětlen..." sheetId="5" r:id="rId5"/>
    <sheet name="SO.10e - Veřejné osvětlen..." sheetId="6" r:id="rId6"/>
    <sheet name="SO.14 - Přípojka NN pro v..." sheetId="7" r:id="rId7"/>
    <sheet name="SO.15 - Přípojka NN pro a..." sheetId="8" r:id="rId8"/>
    <sheet name="SO.18 - Přípojky NN a dat..." sheetId="9" r:id="rId9"/>
  </sheets>
  <definedNames>
    <definedName name="_xlnm.Print_Area" localSheetId="0">'Rekapitulace stavby'!$D$4:$AO$76,'Rekapitulace stavby'!$C$82:$AQ$103</definedName>
    <definedName name="_xlnm._FilterDatabase" localSheetId="1" hidden="1">'SO.10a - VEŘEJNÉ OSVĚTLEN...'!$C$125:$K$219</definedName>
    <definedName name="_xlnm.Print_Area" localSheetId="1">'SO.10a - VEŘEJNÉ OSVĚTLEN...'!$C$4:$J$76,'SO.10a - VEŘEJNÉ OSVĚTLEN...'!$C$113:$J$219</definedName>
    <definedName name="_xlnm._FilterDatabase" localSheetId="2" hidden="1">'SO.10b - Výměna kabelu (u...'!$C$125:$K$188</definedName>
    <definedName name="_xlnm.Print_Area" localSheetId="2">'SO.10b - Výměna kabelu (u...'!$C$4:$J$76,'SO.10b - Výměna kabelu (u...'!$C$113:$J$188</definedName>
    <definedName name="_xlnm._FilterDatabase" localSheetId="3" hidden="1">'SO.10c - „Přeložka 3. svě...'!$C$124:$K$198</definedName>
    <definedName name="_xlnm.Print_Area" localSheetId="3">'SO.10c - „Přeložka 3. svě...'!$C$4:$J$76,'SO.10c - „Přeložka 3. svě...'!$C$112:$J$198</definedName>
    <definedName name="_xlnm._FilterDatabase" localSheetId="4" hidden="1">'SO.10d - Veřejné osvětlen...'!$C$124:$K$198</definedName>
    <definedName name="_xlnm.Print_Area" localSheetId="4">'SO.10d - Veřejné osvětlen...'!$C$4:$J$76,'SO.10d - Veřejné osvětlen...'!$C$112:$J$198</definedName>
    <definedName name="_xlnm._FilterDatabase" localSheetId="5" hidden="1">'SO.10e - Veřejné osvětlen...'!$C$124:$K$189</definedName>
    <definedName name="_xlnm.Print_Area" localSheetId="5">'SO.10e - Veřejné osvětlen...'!$C$4:$J$76,'SO.10e - Veřejné osvětlen...'!$C$112:$J$189</definedName>
    <definedName name="_xlnm._FilterDatabase" localSheetId="6" hidden="1">'SO.14 - Přípojka NN pro v...'!$C$124:$K$170</definedName>
    <definedName name="_xlnm.Print_Area" localSheetId="6">'SO.14 - Přípojka NN pro v...'!$C$4:$J$76,'SO.14 - Přípojka NN pro v...'!$C$112:$J$170</definedName>
    <definedName name="_xlnm._FilterDatabase" localSheetId="7" hidden="1">'SO.15 - Přípojka NN pro a...'!$C$124:$K$176</definedName>
    <definedName name="_xlnm.Print_Area" localSheetId="7">'SO.15 - Přípojka NN pro a...'!$C$4:$J$76,'SO.15 - Přípojka NN pro a...'!$C$112:$J$176</definedName>
    <definedName name="_xlnm._FilterDatabase" localSheetId="8" hidden="1">'SO.18 - Přípojky NN a dat...'!$C$124:$K$187</definedName>
    <definedName name="_xlnm.Print_Area" localSheetId="8">'SO.18 - Přípojky NN a dat...'!$C$4:$J$76,'SO.18 - Přípojky NN a dat...'!$C$112:$J$187</definedName>
    <definedName name="_xlnm.Print_Titles" localSheetId="0">'Rekapitulace stavby'!$92:$92</definedName>
    <definedName name="_xlnm.Print_Titles" localSheetId="1">'SO.10a - VEŘEJNÉ OSVĚTLEN...'!$125:$125</definedName>
    <definedName name="_xlnm.Print_Titles" localSheetId="2">'SO.10b - Výměna kabelu (u...'!$125:$125</definedName>
    <definedName name="_xlnm.Print_Titles" localSheetId="3">'SO.10c - „Přeložka 3. svě...'!$124:$124</definedName>
    <definedName name="_xlnm.Print_Titles" localSheetId="4">'SO.10d - Veřejné osvětlen...'!$124:$124</definedName>
    <definedName name="_xlnm.Print_Titles" localSheetId="5">'SO.10e - Veřejné osvětlen...'!$124:$124</definedName>
    <definedName name="_xlnm.Print_Titles" localSheetId="6">'SO.14 - Přípojka NN pro v...'!$124:$124</definedName>
    <definedName name="_xlnm.Print_Titles" localSheetId="7">'SO.15 - Přípojka NN pro a...'!$124:$124</definedName>
    <definedName name="_xlnm.Print_Titles" localSheetId="8">'SO.18 - Přípojky NN a dat...'!$124:$124</definedName>
  </definedNames>
  <calcPr fullCalcOnLoad="1"/>
</workbook>
</file>

<file path=xl/sharedStrings.xml><?xml version="1.0" encoding="utf-8"?>
<sst xmlns="http://schemas.openxmlformats.org/spreadsheetml/2006/main" count="7884" uniqueCount="985">
  <si>
    <t>Export Komplet</t>
  </si>
  <si>
    <t/>
  </si>
  <si>
    <t>2.0</t>
  </si>
  <si>
    <t>False</t>
  </si>
  <si>
    <t>{165d6d0b-b8fe-4f51-b885-e5d97a2f6c5a}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</si>
  <si>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</si>
  <si>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</si>
  <si>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</si>
  <si>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</si>
  <si>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</si>
  <si>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</si>
  <si>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</si>
  <si>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</si>
  <si>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</si>
  <si>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020-000xxx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</si>
  <si>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</si>
  <si>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</si>
  <si>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AKADEMICKÉ NÁMĚSTÍ VČETNĚ PARKOVACÍHO DOMU - DÚR</t>
  </si>
  <si>
    <t>KSO:</t>
  </si>
  <si>
    <t>CC-CZ:</t>
  </si>
  <si>
    <t>Místo:</t>
  </si>
  <si>
    <t xml:space="preserve"> </t>
  </si>
  <si>
    <t>Datum:</t>
  </si>
  <si>
    <t>3. 5. 2021</t>
  </si>
  <si>
    <t>Zadavatel:</t>
  </si>
  <si>
    <t>IČ:</t>
  </si>
  <si>
    <t>DIČ:</t>
  </si>
  <si>
    <t>Uchazeč:</t>
  </si>
  <si>
    <t>Vyplň údaj</t>
  </si>
  <si>
    <t>Projektant:</t>
  </si>
  <si>
    <t>Roland Černoch</t>
  </si>
  <si>
    <t>True</t>
  </si>
  <si>
    <t>Zpracovatel:</t>
  </si>
  <si>
    <t>Puttner,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</si>
  <si>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</si>
  <si>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</si>
  <si>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</si>
  <si>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</si>
  <si>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</si>
  <si>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</si>
  <si>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</si>
  <si>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</si>
  <si>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</si>
  <si>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</si>
  <si>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</si>
  <si>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</si>
  <si>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</si>
  <si>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</si>
  <si>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</si>
  <si>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</si>
  <si>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</si>
  <si>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</si>
  <si>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</si>
  <si>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</si>
  <si>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</si>
  <si>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</si>
  <si>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</si>
  <si>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</si>
  <si>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</si>
  <si>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</si>
  <si>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</si>
  <si>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</si>
  <si>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</si>
  <si>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</si>
  <si>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</si>
  <si>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</si>
  <si>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</si>
  <si>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</si>
  <si>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</si>
  <si>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</si>
  <si>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</si>
  <si>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</si>
  <si>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</si>
  <si>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</si>
  <si>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</si>
  <si>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</si>
  <si>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</si>
  <si>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</si>
  <si>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</si>
  <si>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</si>
  <si>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SO.10a</t>
  </si>
  <si>
    <t xml:space="preserve">VEŘEJNÉ OSVĚTLENÍ PARKOVIŠTĚ A KOMUNIKACE BULÍNOVA </t>
  </si>
  <si>
    <t>STA</t>
  </si>
  <si>
    <t>1</t>
  </si>
  <si>
    <t>{185cd0c7-fb4f-4b6f-931c-e62717f11aba}</t>
  </si>
  <si>
    <t>2</t>
  </si>
  <si>
    <t>SO.10b</t>
  </si>
  <si>
    <t>Výměna kabelu (ul. Pod Kaštany)</t>
  </si>
  <si>
    <t>{c1dc956a-9904-42c1-b3c8-d6e6076dc348}</t>
  </si>
  <si>
    <t>SO.10c</t>
  </si>
  <si>
    <t>„Přeložka 3. světelných míst</t>
  </si>
  <si>
    <t>{0d89f9b8-eb56-4978-bd42-c1f1a4afd2fc}</t>
  </si>
  <si>
    <t>SO.10d</t>
  </si>
  <si>
    <t>Veřejné osvětlení parkoviště v k.ú. Veveří</t>
  </si>
  <si>
    <t>{64ff93c1-5d36-468b-a1ff-76d9a993014b}</t>
  </si>
  <si>
    <t>SO.10e</t>
  </si>
  <si>
    <t>Veřejné osvětlení parkoviště v k.ú. Žabovřesky</t>
  </si>
  <si>
    <t>{93e96927-477e-41e9-8d38-aac733ad581c}</t>
  </si>
  <si>
    <t>SO.14</t>
  </si>
  <si>
    <t xml:space="preserve">Přípojka NN pro vodní prvek </t>
  </si>
  <si>
    <t>{72acfe9c-4205-43e6-bdf2-5f6bf0eaac07}</t>
  </si>
  <si>
    <t>SO.15</t>
  </si>
  <si>
    <t xml:space="preserve">Přípojka NN pro akumulační nádrž </t>
  </si>
  <si>
    <t>{6dfb61bc-e04e-4948-865a-7fca61d53010}</t>
  </si>
  <si>
    <t>SO.18</t>
  </si>
  <si>
    <t>Přípojky NN a datové k závorám a pokladnám</t>
  </si>
  <si>
    <t>{a7ce10aa-925f-47b5-b3ac-608722473ac2}</t>
  </si>
  <si>
    <t>KRYCÍ LIST SOUPISU PRACÍ</t>
  </si>
  <si>
    <t>Objekt:</t>
  </si>
  <si>
    <t xml:space="preserve">SO.10a - VEŘEJNÉ OSVĚTLENÍ PARKOVIŠTĚ A KOMUNIKACE BULÍNOVA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</si>
  <si>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</si>
  <si>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</si>
  <si>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</si>
  <si>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</si>
  <si>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</si>
  <si>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</si>
  <si>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</si>
  <si>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 xml:space="preserve">    997 - Přesun sutě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</si>
  <si>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</si>
  <si>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</si>
  <si>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</si>
  <si>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25-M - Povrchová úprava strojů a zařízení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</si>
  <si>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</si>
  <si>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</si>
  <si>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</si>
  <si>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</si>
  <si>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</si>
  <si>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</si>
  <si>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</si>
  <si>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</si>
  <si>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</si>
  <si>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</si>
  <si>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</si>
  <si>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</si>
  <si>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</si>
  <si>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</si>
  <si>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</si>
  <si>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</si>
  <si>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</si>
  <si>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</si>
  <si>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</si>
  <si>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</si>
  <si>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</si>
  <si>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</si>
  <si>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072002000</t>
  </si>
  <si>
    <t>Silniční provoz</t>
  </si>
  <si>
    <t>ks</t>
  </si>
  <si>
    <t>1024</t>
  </si>
  <si>
    <t>-1908347170</t>
  </si>
  <si>
    <t>997</t>
  </si>
  <si>
    <t>Přesun sutě</t>
  </si>
  <si>
    <t>90</t>
  </si>
  <si>
    <t>997221571</t>
  </si>
  <si>
    <t>Vodorovná doprava vybouraných hmot do 1 km</t>
  </si>
  <si>
    <t>t</t>
  </si>
  <si>
    <t>4</t>
  </si>
  <si>
    <t>686691964</t>
  </si>
  <si>
    <t>91</t>
  </si>
  <si>
    <t>997221579</t>
  </si>
  <si>
    <t>Příplatek ZKD 1 km u vodorovné dopravy vybouraných hmot</t>
  </si>
  <si>
    <t>1273086992</t>
  </si>
  <si>
    <t>997221873</t>
  </si>
  <si>
    <t>Poplatek za uložení stavebního odpadu na recyklační skládce (skládkovné) zeminy a kamení zatříděného do Katalogu odpadů pod kódem 17 05 04</t>
  </si>
  <si>
    <t>816081369</t>
  </si>
  <si>
    <t>3</t>
  </si>
  <si>
    <t>997221875</t>
  </si>
  <si>
    <t>Poplatek za uložení stavebního odpadu na recyklační skládce (skládkovné) asfaltového bez obsahu dehtu zatříděného do Katalogu odpadů pod kódem 17 03 02</t>
  </si>
  <si>
    <t>1644891319</t>
  </si>
  <si>
    <t>92</t>
  </si>
  <si>
    <t>997221861</t>
  </si>
  <si>
    <t>Poplatek za uložení stavebního odpadu na recyklační skládce (skládkovné) z prostého betonu pod kódem 17 01 01</t>
  </si>
  <si>
    <t>-1829237959</t>
  </si>
  <si>
    <t>M</t>
  </si>
  <si>
    <t>Práce a dodávky M</t>
  </si>
  <si>
    <t>21-M</t>
  </si>
  <si>
    <t>Elektromontáže</t>
  </si>
  <si>
    <t>210100422</t>
  </si>
  <si>
    <t>Ukončení kabelů a vodičů kabelovou koncovkou do 4 žil do 1 kV včetně zapojení KSM 35 do 4x16 mm2</t>
  </si>
  <si>
    <t>kus</t>
  </si>
  <si>
    <t>64</t>
  </si>
  <si>
    <t>1613472748</t>
  </si>
  <si>
    <t>62</t>
  </si>
  <si>
    <t>210100422b</t>
  </si>
  <si>
    <t>Ukončení kabelů a vodičů kabelovou koncovkou do 4 žil do 1 kV včetně zapojení KSM 35 do 4x25 mm2</t>
  </si>
  <si>
    <t>732554178</t>
  </si>
  <si>
    <t>210203700a</t>
  </si>
  <si>
    <t xml:space="preserve">Montáž svítidel na stožár do 10m, vč. uchycení, ve výšce   </t>
  </si>
  <si>
    <t>1941839154</t>
  </si>
  <si>
    <t>63</t>
  </si>
  <si>
    <t>34774006</t>
  </si>
  <si>
    <t>Svítitidlo LED dle technické specifikace</t>
  </si>
  <si>
    <t>128</t>
  </si>
  <si>
    <t>-634657373</t>
  </si>
  <si>
    <t>68</t>
  </si>
  <si>
    <t>34774006b</t>
  </si>
  <si>
    <t>bezdrátový ovládací prvek svítidla typu MSB-C</t>
  </si>
  <si>
    <t>-1662872233</t>
  </si>
  <si>
    <t>59</t>
  </si>
  <si>
    <t>31674063</t>
  </si>
  <si>
    <t>Stožár osvětlovací kuželový sadový černý 4 m v provedení "Brno"</t>
  </si>
  <si>
    <t>-1399528603</t>
  </si>
  <si>
    <t>60</t>
  </si>
  <si>
    <t>31674069</t>
  </si>
  <si>
    <t>Stožár osvětlovací kuželový uliční černý 8 m v provedení "Brno"</t>
  </si>
  <si>
    <t>-784099176</t>
  </si>
  <si>
    <t>8</t>
  </si>
  <si>
    <t>210204011</t>
  </si>
  <si>
    <t>Montáž stožárů osvětlení ocelových samostatně stojících délky do 12 m</t>
  </si>
  <si>
    <t>-2031544480</t>
  </si>
  <si>
    <t>9</t>
  </si>
  <si>
    <t>358V0000056</t>
  </si>
  <si>
    <t>Drobný montážní materiál</t>
  </si>
  <si>
    <t>kpl</t>
  </si>
  <si>
    <t>-1563849411</t>
  </si>
  <si>
    <t>10</t>
  </si>
  <si>
    <t>210204103</t>
  </si>
  <si>
    <t>Montáž výložníků osvětlení jednoramenných sloupových hmotnosti do 35 kg</t>
  </si>
  <si>
    <t>622188058</t>
  </si>
  <si>
    <t>76</t>
  </si>
  <si>
    <t>210204112</t>
  </si>
  <si>
    <t>Montáž výložníků osvětlení dvouramenných nástěnných hmotnosti do 70 kg</t>
  </si>
  <si>
    <t>1382874060</t>
  </si>
  <si>
    <t>31674006</t>
  </si>
  <si>
    <t>výložník rovný dvojnásobný k osvětlovacím stožárům uličním, barva černá, vyložení 500mm</t>
  </si>
  <si>
    <t>-2131161721</t>
  </si>
  <si>
    <t>65</t>
  </si>
  <si>
    <t>31673000</t>
  </si>
  <si>
    <t>výložník rovný jednoduchý k osvětlovacím stožárům uličním, barva černá, vyložení 1000mm</t>
  </si>
  <si>
    <t>427471723</t>
  </si>
  <si>
    <t>12</t>
  </si>
  <si>
    <t>341110360</t>
  </si>
  <si>
    <t>kabel silový s Cu jádrem CYKY 3x2,5 mm2</t>
  </si>
  <si>
    <t>m</t>
  </si>
  <si>
    <t>1501702224</t>
  </si>
  <si>
    <t>13</t>
  </si>
  <si>
    <t>V8</t>
  </si>
  <si>
    <t xml:space="preserve">Stožárová svorkovnice GURO EKM 2035-2D2 </t>
  </si>
  <si>
    <t>1294213569</t>
  </si>
  <si>
    <t>69</t>
  </si>
  <si>
    <t>357V2</t>
  </si>
  <si>
    <t>Rozpojovací skříň RF 6:6</t>
  </si>
  <si>
    <t>897108258</t>
  </si>
  <si>
    <t>70</t>
  </si>
  <si>
    <t>357V3</t>
  </si>
  <si>
    <t>Rozpojovací skříň RF 5:5</t>
  </si>
  <si>
    <t>-1401140613</t>
  </si>
  <si>
    <t>72</t>
  </si>
  <si>
    <t>210191509</t>
  </si>
  <si>
    <t>Montáž skříní pojistkových rozpojovacích</t>
  </si>
  <si>
    <t>-1762264063</t>
  </si>
  <si>
    <t>71</t>
  </si>
  <si>
    <t>210204202</t>
  </si>
  <si>
    <t>Montáž elektrovýzbroje stožárů osvětlení 2 okruhy</t>
  </si>
  <si>
    <t>1777306266</t>
  </si>
  <si>
    <t>210220001a</t>
  </si>
  <si>
    <t>Montáž uzemňovacího vedení vodičů FeZn pomocí svorek na povrchu páskou do 120 mm2</t>
  </si>
  <si>
    <t>-998924357</t>
  </si>
  <si>
    <t>16</t>
  </si>
  <si>
    <t>354410730</t>
  </si>
  <si>
    <t>drát průměr 10 mm FeZn</t>
  </si>
  <si>
    <t>kg</t>
  </si>
  <si>
    <t>-543317561</t>
  </si>
  <si>
    <t>17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</si>
  <si>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</si>
  <si>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</si>
  <si>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-1044918797</t>
  </si>
  <si>
    <t>93</t>
  </si>
  <si>
    <t>210280010</t>
  </si>
  <si>
    <t>Příplatek k celkové prohlídce za dalších i započatých 500 000 Kč přes 1 000 000 Kč</t>
  </si>
  <si>
    <t>-1575554859</t>
  </si>
  <si>
    <t>18</t>
  </si>
  <si>
    <t>210280211</t>
  </si>
  <si>
    <t>Měření zemních odporů zemniče prvního nebo samostatného</t>
  </si>
  <si>
    <t>-1220407360</t>
  </si>
  <si>
    <t>19</t>
  </si>
  <si>
    <t>210280542</t>
  </si>
  <si>
    <t>Měření impedance nulové smyčky okruhu vedení třífázového</t>
  </si>
  <si>
    <t>868771743</t>
  </si>
  <si>
    <t>20</t>
  </si>
  <si>
    <t>210280712</t>
  </si>
  <si>
    <t>Měření intenzity osvětlení na pracovišti do 50 svítidel</t>
  </si>
  <si>
    <t>-306042441</t>
  </si>
  <si>
    <t>22</t>
  </si>
  <si>
    <t>341110800</t>
  </si>
  <si>
    <t>kabel silový s Cu jádrem CYKY 4x16 mm2</t>
  </si>
  <si>
    <t>1038860954</t>
  </si>
  <si>
    <t>74</t>
  </si>
  <si>
    <t>210812035</t>
  </si>
  <si>
    <t>Montáž kabel Cu plný kulatý do 1 kV 4x16 mm2 uložený volně nebo v liště (např. CYKY)</t>
  </si>
  <si>
    <t>1138906300</t>
  </si>
  <si>
    <t>73</t>
  </si>
  <si>
    <t>34111610</t>
  </si>
  <si>
    <t>kabel silový jádro Cu izolace PVC plášť PVC 0,6/1kV (1-CYKY) 4x25mm2</t>
  </si>
  <si>
    <t>-406169728</t>
  </si>
  <si>
    <t>75</t>
  </si>
  <si>
    <t>210812037</t>
  </si>
  <si>
    <t>Montáž kabel Cu plný kulatý do 1 kV 4x25 až 35 mm2 uložený volně nebo v liště (např. CYKY)</t>
  </si>
  <si>
    <t>1637055493</t>
  </si>
  <si>
    <t>22-M</t>
  </si>
  <si>
    <t>Montáže technologických zařízení pro dopravní stavby</t>
  </si>
  <si>
    <t>24</t>
  </si>
  <si>
    <t>220180201</t>
  </si>
  <si>
    <t>Zatažení do tvárnicové tratě kabelu hmotnosti do 2 kg/m</t>
  </si>
  <si>
    <t>-1094387930</t>
  </si>
  <si>
    <t>94</t>
  </si>
  <si>
    <t>220182002</t>
  </si>
  <si>
    <t>Zatažení chráničky 63 mm do chráničky 110 mm</t>
  </si>
  <si>
    <t>-2066192487</t>
  </si>
  <si>
    <t>25-M</t>
  </si>
  <si>
    <t>Povrchová úprava strojů a zařízení</t>
  </si>
  <si>
    <t>25</t>
  </si>
  <si>
    <t>250060011</t>
  </si>
  <si>
    <t>Písmomalířské práce číslice a písmena výšky do 40 mm</t>
  </si>
  <si>
    <t>1404961661</t>
  </si>
  <si>
    <t>66</t>
  </si>
  <si>
    <t>250060011b</t>
  </si>
  <si>
    <t>Číslování evidenčním číslem TSB</t>
  </si>
  <si>
    <t>634343622</t>
  </si>
  <si>
    <t>26</t>
  </si>
  <si>
    <t>V001</t>
  </si>
  <si>
    <t xml:space="preserve">Zaměření  trasy skutečného provedení v zastavěném prostoru   </t>
  </si>
  <si>
    <t>-435883965</t>
  </si>
  <si>
    <t>27</t>
  </si>
  <si>
    <t>V002</t>
  </si>
  <si>
    <t xml:space="preserve">Vytyčení trasy vedení kabelového podzemního v zastavěném prostoru   </t>
  </si>
  <si>
    <t>731181571</t>
  </si>
  <si>
    <t>28</t>
  </si>
  <si>
    <t>V003</t>
  </si>
  <si>
    <t xml:space="preserve">Vytyčení IS </t>
  </si>
  <si>
    <t>522604201</t>
  </si>
  <si>
    <t>46-M</t>
  </si>
  <si>
    <t>Zemní práce při extr.mont.pracích</t>
  </si>
  <si>
    <t>38</t>
  </si>
  <si>
    <t>286112260a</t>
  </si>
  <si>
    <t>trubka drenážní flexibilní PipeLife D 300 mm</t>
  </si>
  <si>
    <t>1587797079</t>
  </si>
  <si>
    <t>36</t>
  </si>
  <si>
    <t>460080013</t>
  </si>
  <si>
    <t>Základové konstrukce z monolitického betonu C 12/15 bez bednění</t>
  </si>
  <si>
    <t>m3</t>
  </si>
  <si>
    <t>2141740585</t>
  </si>
  <si>
    <t>67</t>
  </si>
  <si>
    <t>460131115</t>
  </si>
  <si>
    <t>Hloubení nezapažených jam pro stožár VO v hornině tř II skupiny 5</t>
  </si>
  <si>
    <t>-477143059</t>
  </si>
  <si>
    <t>82</t>
  </si>
  <si>
    <t>460161272</t>
  </si>
  <si>
    <t>Hloubení kabelových rýh ručně š 50 cm hl 80 cm v hornině tř I skupiny 3</t>
  </si>
  <si>
    <t>-811367912</t>
  </si>
  <si>
    <t>109</t>
  </si>
  <si>
    <t>460161312</t>
  </si>
  <si>
    <t>Hloubení kabelových rýh ručně š 50 cm hl 120 cm v hornině tř I skupiny 3</t>
  </si>
  <si>
    <t>1532972963</t>
  </si>
  <si>
    <t>83</t>
  </si>
  <si>
    <t>460161682</t>
  </si>
  <si>
    <t>Hloubení kabelových rýh ručně š 80 cm hl 120 cm v hornině tř I skupiny 3</t>
  </si>
  <si>
    <t>-337543042</t>
  </si>
  <si>
    <t>41</t>
  </si>
  <si>
    <t>460421001</t>
  </si>
  <si>
    <t>Lože kabelů z písku nebo štěrkopísku tl 5 cm nad kabel, bez zakrytí, šířky lože do 65 cm</t>
  </si>
  <si>
    <t>-1117248884</t>
  </si>
  <si>
    <t>78</t>
  </si>
  <si>
    <t>460661115</t>
  </si>
  <si>
    <t>Kabelové lože z písku pro kabely nn bez zakrytí š do 100 cm</t>
  </si>
  <si>
    <t>-665994512</t>
  </si>
  <si>
    <t>61</t>
  </si>
  <si>
    <t>59246115</t>
  </si>
  <si>
    <t>dlažba betonová chodníková 300x300x32mm přírodní do základu</t>
  </si>
  <si>
    <t>m2</t>
  </si>
  <si>
    <t>-182282330</t>
  </si>
  <si>
    <t>42</t>
  </si>
  <si>
    <t>460470001</t>
  </si>
  <si>
    <t>Provizorní zajištění potrubí ve výkopech při křížení s kabelem</t>
  </si>
  <si>
    <t>-1407562010</t>
  </si>
  <si>
    <t>43</t>
  </si>
  <si>
    <t>460470011</t>
  </si>
  <si>
    <t>Provizorní zajištění kabelů ve výkopech při jejich křížení</t>
  </si>
  <si>
    <t>-692146295</t>
  </si>
  <si>
    <t>44</t>
  </si>
  <si>
    <t>460490013</t>
  </si>
  <si>
    <t>Krytí kabelů výstražnou fólií šířky 34 cm</t>
  </si>
  <si>
    <t>-1305536890</t>
  </si>
  <si>
    <t>45</t>
  </si>
  <si>
    <t>460510064</t>
  </si>
  <si>
    <t>Kabelové prostupy z trub plastových do rýhy s obsypem, průměru do 10 cm</t>
  </si>
  <si>
    <t>1822736282</t>
  </si>
  <si>
    <t>46</t>
  </si>
  <si>
    <t>345713520</t>
  </si>
  <si>
    <t>trubka elektroinstalační ohebná Kopoflex, HDPE+LDPE KF 09063</t>
  </si>
  <si>
    <t>1619981650</t>
  </si>
  <si>
    <t>47</t>
  </si>
  <si>
    <t>460510075</t>
  </si>
  <si>
    <t>Kabelové prostupy z trub plastových do rýhy s obetonováním, průměru do 15 cm</t>
  </si>
  <si>
    <t>-1307188222</t>
  </si>
  <si>
    <t>48</t>
  </si>
  <si>
    <t>345713550</t>
  </si>
  <si>
    <t>trubka elektroinstalační ohebná Kopoflex, HDPE+LDPE KF 09110</t>
  </si>
  <si>
    <t>-1871807096</t>
  </si>
  <si>
    <t>80</t>
  </si>
  <si>
    <t>460431282</t>
  </si>
  <si>
    <t>Zásyp kabelových rýh ručně se zhutněním š 50 cm hl 80 cm z horniny tř I skupiny 3</t>
  </si>
  <si>
    <t>1894089070</t>
  </si>
  <si>
    <t>79</t>
  </si>
  <si>
    <t>460431332</t>
  </si>
  <si>
    <t>Zásyp kabelových rýh ručně se zhutněním š 50 cm hl 120 cm z horniny tř I skupiny 3</t>
  </si>
  <si>
    <t>-1540436878</t>
  </si>
  <si>
    <t>81</t>
  </si>
  <si>
    <t>460431712</t>
  </si>
  <si>
    <t>Zásyp kabelových rýh ručně se zhutněním š 80 cm hl 120 cm z horniny tř I skupiny 3</t>
  </si>
  <si>
    <t>-1706766164</t>
  </si>
  <si>
    <t>102</t>
  </si>
  <si>
    <t>vl51</t>
  </si>
  <si>
    <t>Betonový recyklát pro zásyp výkopu</t>
  </si>
  <si>
    <t>-1298762702</t>
  </si>
  <si>
    <t>85</t>
  </si>
  <si>
    <t>596211110</t>
  </si>
  <si>
    <t>Kladení zámkové dlažby komunikací pro pěší tl 60 mm skupiny A pl do 50 m2</t>
  </si>
  <si>
    <t>-895065432</t>
  </si>
  <si>
    <t>95</t>
  </si>
  <si>
    <t>468021221</t>
  </si>
  <si>
    <t>Rozebrání dlažeb při elektromontážích ručně z dlaždic zámkových do písku spáry nezalité</t>
  </si>
  <si>
    <t>1138259030</t>
  </si>
  <si>
    <t>84</t>
  </si>
  <si>
    <t>576133111</t>
  </si>
  <si>
    <t>Asfaltový koberec mastixový SMA 8 (AKMJ) tl 40 mm š do 3 m</t>
  </si>
  <si>
    <t>345557869</t>
  </si>
  <si>
    <t>32</t>
  </si>
  <si>
    <t>565176111</t>
  </si>
  <si>
    <t>Asfaltový beton vrstva podkladní ACP 22 (obalované kamenivo OKH) tl 100 mm š do 3 m</t>
  </si>
  <si>
    <t>-993415269</t>
  </si>
  <si>
    <t>34</t>
  </si>
  <si>
    <t>564851111</t>
  </si>
  <si>
    <t>Podklad ze štěrkodrtě ŠD tl 150 mm</t>
  </si>
  <si>
    <t>-794432260</t>
  </si>
  <si>
    <t>106</t>
  </si>
  <si>
    <t>460751111</t>
  </si>
  <si>
    <t>Osazení kabelových kanálů do rýhy z prefabrikovaných betonových žlabů vnější šířky do 20 cm</t>
  </si>
  <si>
    <t>-1249794069</t>
  </si>
  <si>
    <t>107</t>
  </si>
  <si>
    <t>59213009</t>
  </si>
  <si>
    <t>žlab kabelový betonový k ochraně zemního drátovodného vedení TK1</t>
  </si>
  <si>
    <t>-1323247106</t>
  </si>
  <si>
    <t>108</t>
  </si>
  <si>
    <t>59213344</t>
  </si>
  <si>
    <t>poklop kabelového žlabu betonový TK1</t>
  </si>
  <si>
    <t>-99971185</t>
  </si>
  <si>
    <t>87</t>
  </si>
  <si>
    <t>468011132</t>
  </si>
  <si>
    <t>Odstranění podkladu nebo krytu komunikace při elektromontážích z betonu prostého tloušťky do 30 cm</t>
  </si>
  <si>
    <t>-2044718087</t>
  </si>
  <si>
    <t>88</t>
  </si>
  <si>
    <t>468011141</t>
  </si>
  <si>
    <t>Odstranění podkladu nebo krytu komunikace při elektromontážích ze živice tloušťky do 5 cm</t>
  </si>
  <si>
    <t>-1955009508</t>
  </si>
  <si>
    <t>89</t>
  </si>
  <si>
    <t>468011142</t>
  </si>
  <si>
    <t>Odstranění podkladu nebo krytu komunikace při elektromontážích ze živice tloušťky do 10 cm</t>
  </si>
  <si>
    <t>1937088485</t>
  </si>
  <si>
    <t>96</t>
  </si>
  <si>
    <t>460631213</t>
  </si>
  <si>
    <t>Řízené horizontální vrtání při elektromontážích v hornině tř I a II skupiny 1 až 4 vnějšího průměru do 140 mm</t>
  </si>
  <si>
    <t>-1990719100</t>
  </si>
  <si>
    <t>97</t>
  </si>
  <si>
    <t>460632115</t>
  </si>
  <si>
    <t>Startovací jáma pro protlak výkop včetně zásypu ručně v hornině tř II skupiny 5</t>
  </si>
  <si>
    <t>-2107337783</t>
  </si>
  <si>
    <t>99</t>
  </si>
  <si>
    <t>460632215</t>
  </si>
  <si>
    <t>Koncová jáma pro protlak výkop včetně zásypu ručně v hornině tř II skupiny 5</t>
  </si>
  <si>
    <t>637667524</t>
  </si>
  <si>
    <t>53</t>
  </si>
  <si>
    <t>C22</t>
  </si>
  <si>
    <t>Manipulace vedení, dozor správce</t>
  </si>
  <si>
    <t>hod</t>
  </si>
  <si>
    <t>-320388694</t>
  </si>
  <si>
    <t>54</t>
  </si>
  <si>
    <t>V005</t>
  </si>
  <si>
    <t xml:space="preserve">Utěsnění kabelu v chráničce voděsnou pěnou   </t>
  </si>
  <si>
    <t>1005384880</t>
  </si>
  <si>
    <t>55</t>
  </si>
  <si>
    <t>V006</t>
  </si>
  <si>
    <t xml:space="preserve">Montážní pěna pro utěsnění prostupů   </t>
  </si>
  <si>
    <t>348164238</t>
  </si>
  <si>
    <t>56</t>
  </si>
  <si>
    <t>V20</t>
  </si>
  <si>
    <t>Manipulace s pevnou zábranou pro trasu výkopu -běžný metr</t>
  </si>
  <si>
    <t>664650659</t>
  </si>
  <si>
    <t>57</t>
  </si>
  <si>
    <t>V23</t>
  </si>
  <si>
    <t>Výkon montážní plošiny + doprava 1 hod</t>
  </si>
  <si>
    <t>1617183069</t>
  </si>
  <si>
    <t>VRN</t>
  </si>
  <si>
    <t>Vedlejší rozpočtové náklady</t>
  </si>
  <si>
    <t>VRN1</t>
  </si>
  <si>
    <t>Průzkumné, geodetické a projektové práce</t>
  </si>
  <si>
    <t>58</t>
  </si>
  <si>
    <t>013254000</t>
  </si>
  <si>
    <t>Dokumentace skutečného provedení stavby</t>
  </si>
  <si>
    <t>486910769</t>
  </si>
  <si>
    <t>SO.10b - Výměna kabelu (ul. Pod Kaštany)</t>
  </si>
  <si>
    <t>1514762835</t>
  </si>
  <si>
    <t>-903234157</t>
  </si>
  <si>
    <t>-2069172511</t>
  </si>
  <si>
    <t>676625368</t>
  </si>
  <si>
    <t>-1615899255</t>
  </si>
  <si>
    <t>-293809811</t>
  </si>
  <si>
    <t>2068160344</t>
  </si>
  <si>
    <t>210203700c</t>
  </si>
  <si>
    <t xml:space="preserve">úprava svítidla ve výšce   </t>
  </si>
  <si>
    <t>-287617229</t>
  </si>
  <si>
    <t>1622425227</t>
  </si>
  <si>
    <t>-992395282</t>
  </si>
  <si>
    <t>Rozpojovací skříň RF 5:4</t>
  </si>
  <si>
    <t>2147239331</t>
  </si>
  <si>
    <t>-1660442878</t>
  </si>
  <si>
    <t>210191509-D</t>
  </si>
  <si>
    <t>Demontáž skříní pojistkových rozpojovacích</t>
  </si>
  <si>
    <t>-1424050257</t>
  </si>
  <si>
    <t>-1582764280</t>
  </si>
  <si>
    <t>-1050057959</t>
  </si>
  <si>
    <t>-1116867240</t>
  </si>
  <si>
    <t>86</t>
  </si>
  <si>
    <t>1641509121</t>
  </si>
  <si>
    <t>-1930072979</t>
  </si>
  <si>
    <t>23</t>
  </si>
  <si>
    <t>-810110312</t>
  </si>
  <si>
    <t>210810014</t>
  </si>
  <si>
    <t>Montáž měděných kabelů CYKY, CYKYD, CYKYDY, NYM, NYY, YSLY 750 V 4x16mm2 uložených volně</t>
  </si>
  <si>
    <t>-1859319399</t>
  </si>
  <si>
    <t>1484961149</t>
  </si>
  <si>
    <t>128420653</t>
  </si>
  <si>
    <t>1633024275</t>
  </si>
  <si>
    <t>29</t>
  </si>
  <si>
    <t>1984341718</t>
  </si>
  <si>
    <t>30</t>
  </si>
  <si>
    <t>-1499849462</t>
  </si>
  <si>
    <t>31</t>
  </si>
  <si>
    <t>1528283164</t>
  </si>
  <si>
    <t>-1908869336</t>
  </si>
  <si>
    <t>412301897</t>
  </si>
  <si>
    <t>81385641</t>
  </si>
  <si>
    <t>40</t>
  </si>
  <si>
    <t>262563666</t>
  </si>
  <si>
    <t>1533444729</t>
  </si>
  <si>
    <t>-391923699</t>
  </si>
  <si>
    <t>-1844953633</t>
  </si>
  <si>
    <t>77</t>
  </si>
  <si>
    <t>-2050434276</t>
  </si>
  <si>
    <t>1194130448</t>
  </si>
  <si>
    <t>136445991</t>
  </si>
  <si>
    <t>1925419611</t>
  </si>
  <si>
    <t>-1841056883</t>
  </si>
  <si>
    <t>304000672</t>
  </si>
  <si>
    <t>1245991458</t>
  </si>
  <si>
    <t>-2142260070</t>
  </si>
  <si>
    <t>44965933</t>
  </si>
  <si>
    <t>315090579</t>
  </si>
  <si>
    <t>-334395569</t>
  </si>
  <si>
    <t>441754685</t>
  </si>
  <si>
    <t>-231036095</t>
  </si>
  <si>
    <t>-102841541</t>
  </si>
  <si>
    <t>-797075591</t>
  </si>
  <si>
    <t>787328816</t>
  </si>
  <si>
    <t>1821795220</t>
  </si>
  <si>
    <t>-1082232431</t>
  </si>
  <si>
    <t>-1522741282</t>
  </si>
  <si>
    <t>SO.10c - „Přeložka 3. světelných míst</t>
  </si>
  <si>
    <t>-1448481805</t>
  </si>
  <si>
    <t>1046729685</t>
  </si>
  <si>
    <t>-1657977639</t>
  </si>
  <si>
    <t>-1763188846</t>
  </si>
  <si>
    <t>-851061435</t>
  </si>
  <si>
    <t>-855725020</t>
  </si>
  <si>
    <t>210100422-D</t>
  </si>
  <si>
    <t>Demontáž - Ukončení kabelů a vodičů kabelovou koncovkou do 4 žil do 1 kV včetně zapojení KSM 35 do 4x16 mm2</t>
  </si>
  <si>
    <t>-692871090</t>
  </si>
  <si>
    <t>6</t>
  </si>
  <si>
    <t>547811160</t>
  </si>
  <si>
    <t>210202013-D</t>
  </si>
  <si>
    <t>Demontáž svítidlo výbojkové průmyslové nebo venkovní na výložník</t>
  </si>
  <si>
    <t>-1262348473</t>
  </si>
  <si>
    <t>210204103-D</t>
  </si>
  <si>
    <t>Demontáž výložníků osvětlení jednoramenných sloupových hmotnosti do 35 kg</t>
  </si>
  <si>
    <t>-1713556120</t>
  </si>
  <si>
    <t>7</t>
  </si>
  <si>
    <t>686162723</t>
  </si>
  <si>
    <t>-920026519</t>
  </si>
  <si>
    <t>904476811</t>
  </si>
  <si>
    <t>11</t>
  </si>
  <si>
    <t>526598180</t>
  </si>
  <si>
    <t>210204011-D</t>
  </si>
  <si>
    <t>Demontáž stožárů osvětlení ocelových samostatně stojících délky do 12 m</t>
  </si>
  <si>
    <t>-1255419833</t>
  </si>
  <si>
    <t>-1664542264</t>
  </si>
  <si>
    <t>-257778911</t>
  </si>
  <si>
    <t>730462223</t>
  </si>
  <si>
    <t>-148405001</t>
  </si>
  <si>
    <t>210204202-D</t>
  </si>
  <si>
    <t>Demontáž elektrovýzbroje stožárů osvětlení 2 okruhy</t>
  </si>
  <si>
    <t>-184554746</t>
  </si>
  <si>
    <t>-502345426</t>
  </si>
  <si>
    <t>-1805419277</t>
  </si>
  <si>
    <t>210280002</t>
  </si>
  <si>
    <t>Zkoušky a prohlídky el rozvodů a zařízení celková prohlídka pro objem mtž prací do 500 000 Kč</t>
  </si>
  <si>
    <t>1985309201</t>
  </si>
  <si>
    <t>361930061</t>
  </si>
  <si>
    <t>1431459900</t>
  </si>
  <si>
    <t>-341130865</t>
  </si>
  <si>
    <t>991507714</t>
  </si>
  <si>
    <t>-1953345033</t>
  </si>
  <si>
    <t>-1343473467</t>
  </si>
  <si>
    <t>33</t>
  </si>
  <si>
    <t>-637547107</t>
  </si>
  <si>
    <t>-451672379</t>
  </si>
  <si>
    <t>35</t>
  </si>
  <si>
    <t>-1685554292</t>
  </si>
  <si>
    <t>-2003726364</t>
  </si>
  <si>
    <t>37</t>
  </si>
  <si>
    <t>1885147484</t>
  </si>
  <si>
    <t>-2076351145</t>
  </si>
  <si>
    <t>39</t>
  </si>
  <si>
    <t>-372118857</t>
  </si>
  <si>
    <t>468051121</t>
  </si>
  <si>
    <t>Bourání základu betonového při elektromontážích</t>
  </si>
  <si>
    <t>-1272592376</t>
  </si>
  <si>
    <t>1814817880</t>
  </si>
  <si>
    <t>1654164858</t>
  </si>
  <si>
    <t>-793810570</t>
  </si>
  <si>
    <t>361299743</t>
  </si>
  <si>
    <t>-1101120186</t>
  </si>
  <si>
    <t>-1418573726</t>
  </si>
  <si>
    <t>1773336041</t>
  </si>
  <si>
    <t>1838997288</t>
  </si>
  <si>
    <t>-314439942</t>
  </si>
  <si>
    <t>-288441751</t>
  </si>
  <si>
    <t>-1138085</t>
  </si>
  <si>
    <t>49</t>
  </si>
  <si>
    <t>474232598</t>
  </si>
  <si>
    <t>50</t>
  </si>
  <si>
    <t>-2088694002</t>
  </si>
  <si>
    <t>51</t>
  </si>
  <si>
    <t>1605940027</t>
  </si>
  <si>
    <t>660228396</t>
  </si>
  <si>
    <t>637177526</t>
  </si>
  <si>
    <t>2134363665</t>
  </si>
  <si>
    <t>-1881543444</t>
  </si>
  <si>
    <t>1608684733</t>
  </si>
  <si>
    <t>-512481189</t>
  </si>
  <si>
    <t>1839402993</t>
  </si>
  <si>
    <t>-1353261853</t>
  </si>
  <si>
    <t>2105656161</t>
  </si>
  <si>
    <t>-1944389196</t>
  </si>
  <si>
    <t>132074310</t>
  </si>
  <si>
    <t>V24</t>
  </si>
  <si>
    <t>Doprava demontovaného materiálu do 20 km na místo určení dle správce VO nákladním autem s hydraulickou rukou</t>
  </si>
  <si>
    <t>620026648</t>
  </si>
  <si>
    <t>589861814</t>
  </si>
  <si>
    <t>SO.10d - Veřejné osvětlení parkoviště v k.ú. Veveří</t>
  </si>
  <si>
    <t>-1311074892</t>
  </si>
  <si>
    <t>-1916916771</t>
  </si>
  <si>
    <t>212528469</t>
  </si>
  <si>
    <t>-1478353896</t>
  </si>
  <si>
    <t>1360941948</t>
  </si>
  <si>
    <t>1884240552</t>
  </si>
  <si>
    <t>1021265229</t>
  </si>
  <si>
    <t>-1401848470</t>
  </si>
  <si>
    <t>-1975168080</t>
  </si>
  <si>
    <t>-1252363233</t>
  </si>
  <si>
    <t>1454472003</t>
  </si>
  <si>
    <t>-1739277598</t>
  </si>
  <si>
    <t>1737050428</t>
  </si>
  <si>
    <t>-1253443669</t>
  </si>
  <si>
    <t>34844472</t>
  </si>
  <si>
    <t>výložník rovný dvouramenný, barva černá, vyložení 1500mm</t>
  </si>
  <si>
    <t>-2066480142</t>
  </si>
  <si>
    <t>593998021</t>
  </si>
  <si>
    <t>-1750764795</t>
  </si>
  <si>
    <t>871367960</t>
  </si>
  <si>
    <t>35711672</t>
  </si>
  <si>
    <t>rozvaděč elektroměrový kompaktní pilíř ER112/PKP7P + elektroměr + jistič</t>
  </si>
  <si>
    <t>-443332223</t>
  </si>
  <si>
    <t>Montáž skříní elektroměrových</t>
  </si>
  <si>
    <t>1396164228</t>
  </si>
  <si>
    <t>-2030301189</t>
  </si>
  <si>
    <t>-1351107898</t>
  </si>
  <si>
    <t>1818884832</t>
  </si>
  <si>
    <t>2042560752</t>
  </si>
  <si>
    <t>402783615</t>
  </si>
  <si>
    <t>-570557226</t>
  </si>
  <si>
    <t>1366604090</t>
  </si>
  <si>
    <t>1194151780</t>
  </si>
  <si>
    <t>vl53</t>
  </si>
  <si>
    <t>Stožárové zábrany proti najetí vozidel</t>
  </si>
  <si>
    <t>968861265</t>
  </si>
  <si>
    <t>1366848681</t>
  </si>
  <si>
    <t>-944241142</t>
  </si>
  <si>
    <t>1711397984</t>
  </si>
  <si>
    <t>1358396971</t>
  </si>
  <si>
    <t>-934987057</t>
  </si>
  <si>
    <t>430333532</t>
  </si>
  <si>
    <t>2002359595</t>
  </si>
  <si>
    <t>1043480088</t>
  </si>
  <si>
    <t>-238110874</t>
  </si>
  <si>
    <t>1865140435</t>
  </si>
  <si>
    <t>-784684793</t>
  </si>
  <si>
    <t>-1061930483</t>
  </si>
  <si>
    <t>-1094509070</t>
  </si>
  <si>
    <t>1542680393</t>
  </si>
  <si>
    <t>-375197771</t>
  </si>
  <si>
    <t>-842305096</t>
  </si>
  <si>
    <t>-1810772333</t>
  </si>
  <si>
    <t>130703510</t>
  </si>
  <si>
    <t>1770628347</t>
  </si>
  <si>
    <t>1982383287</t>
  </si>
  <si>
    <t>2054786473</t>
  </si>
  <si>
    <t>124501236</t>
  </si>
  <si>
    <t>92494450</t>
  </si>
  <si>
    <t>1528997942</t>
  </si>
  <si>
    <t>1205822369</t>
  </si>
  <si>
    <t>-1895255293</t>
  </si>
  <si>
    <t>-767523328</t>
  </si>
  <si>
    <t>894787083</t>
  </si>
  <si>
    <t>790500666</t>
  </si>
  <si>
    <t>-77720608</t>
  </si>
  <si>
    <t>-1230585557</t>
  </si>
  <si>
    <t>-1531539789</t>
  </si>
  <si>
    <t>289418249</t>
  </si>
  <si>
    <t>215694512</t>
  </si>
  <si>
    <t>1698302666</t>
  </si>
  <si>
    <t>SO.10e - Veřejné osvětlení parkoviště v k.ú. Žabovřesky</t>
  </si>
  <si>
    <t>-1896201039</t>
  </si>
  <si>
    <t>-1308232558</t>
  </si>
  <si>
    <t>1077139264</t>
  </si>
  <si>
    <t>-601331096</t>
  </si>
  <si>
    <t>313127440</t>
  </si>
  <si>
    <t>315906539</t>
  </si>
  <si>
    <t>11679865</t>
  </si>
  <si>
    <t>400880744</t>
  </si>
  <si>
    <t>-1139762475</t>
  </si>
  <si>
    <t>551024473</t>
  </si>
  <si>
    <t>1313360402</t>
  </si>
  <si>
    <t>-1644972413</t>
  </si>
  <si>
    <t>646241190</t>
  </si>
  <si>
    <t>14</t>
  </si>
  <si>
    <t>945009011</t>
  </si>
  <si>
    <t>-275981457</t>
  </si>
  <si>
    <t>63248535</t>
  </si>
  <si>
    <t>232470757</t>
  </si>
  <si>
    <t>748083533</t>
  </si>
  <si>
    <t>-1724655490</t>
  </si>
  <si>
    <t>655513240</t>
  </si>
  <si>
    <t>-1439699378</t>
  </si>
  <si>
    <t>-611828345</t>
  </si>
  <si>
    <t>-1796203991</t>
  </si>
  <si>
    <t>1646762231</t>
  </si>
  <si>
    <t>556611812</t>
  </si>
  <si>
    <t>-1286546319</t>
  </si>
  <si>
    <t>1005540384</t>
  </si>
  <si>
    <t>-2068219915</t>
  </si>
  <si>
    <t>-440502079</t>
  </si>
  <si>
    <t>-819684494</t>
  </si>
  <si>
    <t>-1649987403</t>
  </si>
  <si>
    <t>-1128526654</t>
  </si>
  <si>
    <t>1747948212</t>
  </si>
  <si>
    <t>-383696048</t>
  </si>
  <si>
    <t>-579874014</t>
  </si>
  <si>
    <t>-1989806051</t>
  </si>
  <si>
    <t>-994710485</t>
  </si>
  <si>
    <t>870687658</t>
  </si>
  <si>
    <t>782700246</t>
  </si>
  <si>
    <t>478988973</t>
  </si>
  <si>
    <t>1314130268</t>
  </si>
  <si>
    <t>261975989</t>
  </si>
  <si>
    <t>1667955389</t>
  </si>
  <si>
    <t>154594037</t>
  </si>
  <si>
    <t>52</t>
  </si>
  <si>
    <t>-1656827425</t>
  </si>
  <si>
    <t>-1446963575</t>
  </si>
  <si>
    <t>104061283</t>
  </si>
  <si>
    <t>-1390761535</t>
  </si>
  <si>
    <t>219279580</t>
  </si>
  <si>
    <t>1282726701</t>
  </si>
  <si>
    <t>-796703770</t>
  </si>
  <si>
    <t>1936285039</t>
  </si>
  <si>
    <t>204196424</t>
  </si>
  <si>
    <t>-645293287</t>
  </si>
  <si>
    <t>-1063586850</t>
  </si>
  <si>
    <t xml:space="preserve">SO.14 - Přípojka NN pro vodní prvek </t>
  </si>
  <si>
    <t>1840788956</t>
  </si>
  <si>
    <t>-145100464</t>
  </si>
  <si>
    <t>370648304</t>
  </si>
  <si>
    <t>-1075741013</t>
  </si>
  <si>
    <t>1693149785</t>
  </si>
  <si>
    <t>210100258</t>
  </si>
  <si>
    <t>Ukončení kabelů smršťovací záklopkou nebo páskou se zapojením bez letování žíly do 5x4 mm2</t>
  </si>
  <si>
    <t>-414436035</t>
  </si>
  <si>
    <t>-1719916043</t>
  </si>
  <si>
    <t>210191509v</t>
  </si>
  <si>
    <t>Příprava stávající elektroměrové skříně pro nového odběratele (vyčištění, přepojení)</t>
  </si>
  <si>
    <t>-1641323259</t>
  </si>
  <si>
    <t>-957733706</t>
  </si>
  <si>
    <t>-787285017</t>
  </si>
  <si>
    <t>-1880819988</t>
  </si>
  <si>
    <t>-1158946690</t>
  </si>
  <si>
    <t>1122403021</t>
  </si>
  <si>
    <t>210812061</t>
  </si>
  <si>
    <t>Montáž kabel Cu plný kulatý do 1 kV 5x1,5 až 2,5 mm2 uložený volně nebo v liště (např. CYKY)</t>
  </si>
  <si>
    <t>676605720</t>
  </si>
  <si>
    <t>34111094</t>
  </si>
  <si>
    <t>kabel instalační jádro Cu plné izolace PVC plášť PVC 450/750V (CYKY) 5x2,5mm2</t>
  </si>
  <si>
    <t>1392986305</t>
  </si>
  <si>
    <t>1560795168</t>
  </si>
  <si>
    <t>-1371237342</t>
  </si>
  <si>
    <t>1131214649</t>
  </si>
  <si>
    <t>-880706137</t>
  </si>
  <si>
    <t>-1213432686</t>
  </si>
  <si>
    <t>Kabelové lože z písku pro kabely nn bez zakrytí š do 65 cm</t>
  </si>
  <si>
    <t>-472716686</t>
  </si>
  <si>
    <t>2074848145</t>
  </si>
  <si>
    <t>956057304</t>
  </si>
  <si>
    <t>829751875</t>
  </si>
  <si>
    <t>-208389264</t>
  </si>
  <si>
    <t>-142089335</t>
  </si>
  <si>
    <t>558105251</t>
  </si>
  <si>
    <t>460661113</t>
  </si>
  <si>
    <t>1216462436</t>
  </si>
  <si>
    <t>1484899326</t>
  </si>
  <si>
    <t>1730882752</t>
  </si>
  <si>
    <t>1834454436</t>
  </si>
  <si>
    <t>1631086418</t>
  </si>
  <si>
    <t>1164791644</t>
  </si>
  <si>
    <t>-258429204</t>
  </si>
  <si>
    <t>-547059751</t>
  </si>
  <si>
    <t>-1803967041</t>
  </si>
  <si>
    <t xml:space="preserve">SO.15 - Přípojka NN pro akumulační nádrž </t>
  </si>
  <si>
    <t>-1815082364</t>
  </si>
  <si>
    <t>-278792857</t>
  </si>
  <si>
    <t>-1692817719</t>
  </si>
  <si>
    <t>641940785</t>
  </si>
  <si>
    <t>-607091260</t>
  </si>
  <si>
    <t>210100173</t>
  </si>
  <si>
    <t>Ukončení kabelů smršťovací záklopkou nebo páskou se zapojením bez letování žíly do 3x4 mm2</t>
  </si>
  <si>
    <t>-549213650</t>
  </si>
  <si>
    <t>210100176</t>
  </si>
  <si>
    <t>Ukončení kabelů smršťovací záklopkou nebo páskou se zapojením bez letování žíly do 3x16 mm2</t>
  </si>
  <si>
    <t>1602428589</t>
  </si>
  <si>
    <t>-2089831966</t>
  </si>
  <si>
    <t>Montáž skříně elektroměrové</t>
  </si>
  <si>
    <t>1620145470</t>
  </si>
  <si>
    <t>35711672v1</t>
  </si>
  <si>
    <t>rozvaděč elektroměrový kompaktní pilíř ER312/PKP7P     1x jednosazbový, vč. jističů</t>
  </si>
  <si>
    <t>-1505936096</t>
  </si>
  <si>
    <t>1840950251</t>
  </si>
  <si>
    <t>1864147065</t>
  </si>
  <si>
    <t>-94435579</t>
  </si>
  <si>
    <t>718333045</t>
  </si>
  <si>
    <t>-966917919</t>
  </si>
  <si>
    <t>210812011</t>
  </si>
  <si>
    <t>Montáž kabel Cu plný kulatý do 1 kV 3x1,5 až 6 mm2 uložený volně nebo v liště (např. CYKY)</t>
  </si>
  <si>
    <t>-699707991</t>
  </si>
  <si>
    <t>34111042</t>
  </si>
  <si>
    <t>kabel instalační jádro Cu plné izolace PVC plášť PVC 450/750V (CYKY) 3x4mm2</t>
  </si>
  <si>
    <t>-228052381</t>
  </si>
  <si>
    <t>210812003</t>
  </si>
  <si>
    <t>Montáž kabel Cu plný kulatý do 1 kV 2x10 až 16 mm2 uložený volně nebo v liště (např. CYKY)</t>
  </si>
  <si>
    <t>-295921735</t>
  </si>
  <si>
    <t>PKB.716641</t>
  </si>
  <si>
    <t>CYKY 2x16</t>
  </si>
  <si>
    <t>km</t>
  </si>
  <si>
    <t>-1721387555</t>
  </si>
  <si>
    <t>1810406329</t>
  </si>
  <si>
    <t>-777601906</t>
  </si>
  <si>
    <t>-1773526312</t>
  </si>
  <si>
    <t>1227751091</t>
  </si>
  <si>
    <t>1912282232</t>
  </si>
  <si>
    <t>922793813</t>
  </si>
  <si>
    <t>-1153796567</t>
  </si>
  <si>
    <t>-1421806717</t>
  </si>
  <si>
    <t>-509641401</t>
  </si>
  <si>
    <t>460661114</t>
  </si>
  <si>
    <t>Kabelové lože z písku pro kabely nn bez zakrytí š do 80 cm</t>
  </si>
  <si>
    <t>248395585</t>
  </si>
  <si>
    <t>-235584257</t>
  </si>
  <si>
    <t>2101684311</t>
  </si>
  <si>
    <t>-1141653344</t>
  </si>
  <si>
    <t>460742132</t>
  </si>
  <si>
    <t>Osazení kabelových prostupů z trub plastových do rýhy s obetonováním průměru do 15 cm</t>
  </si>
  <si>
    <t>1129950624</t>
  </si>
  <si>
    <t>34571355</t>
  </si>
  <si>
    <t>trubka elektroinstalační ohebná dvouplášťová korugovaná (chránička) D 94/110mm, HDPE+LDPE</t>
  </si>
  <si>
    <t>948055661</t>
  </si>
  <si>
    <t>231810317</t>
  </si>
  <si>
    <t>526787984</t>
  </si>
  <si>
    <t>1600581771</t>
  </si>
  <si>
    <t>-1002825174</t>
  </si>
  <si>
    <t>1898135162</t>
  </si>
  <si>
    <t>-1941424156</t>
  </si>
  <si>
    <t>-561231845</t>
  </si>
  <si>
    <t>-1487346380</t>
  </si>
  <si>
    <t>SO.18 - Přípojky NN a datové k závorám a pokladnám</t>
  </si>
  <si>
    <t>1086140493</t>
  </si>
  <si>
    <t>224979842</t>
  </si>
  <si>
    <t>-351391586</t>
  </si>
  <si>
    <t>-2078066803</t>
  </si>
  <si>
    <t>1262149803</t>
  </si>
  <si>
    <t>2031656799</t>
  </si>
  <si>
    <t>210100174</t>
  </si>
  <si>
    <t>Ukončení kabelů smršťovací záklopkou nebo páskou se zapojením bez letování žíly do 3x6 mm2</t>
  </si>
  <si>
    <t>2074580412</t>
  </si>
  <si>
    <t>210100175</t>
  </si>
  <si>
    <t>Ukončení kabelů smršťovací záklopkou nebo páskou se zapojením bez letování žíly do 3x10 mm2</t>
  </si>
  <si>
    <t>-935956364</t>
  </si>
  <si>
    <t>2056796753</t>
  </si>
  <si>
    <t>992802593</t>
  </si>
  <si>
    <t>49875241</t>
  </si>
  <si>
    <t>-149535998</t>
  </si>
  <si>
    <t>Zkoušky a prohlídky el rozvodů a zařízení celková prohlídka pro objem mtž prací do 1 000 000 Kč</t>
  </si>
  <si>
    <t>-1635658768</t>
  </si>
  <si>
    <t>-1891982044</t>
  </si>
  <si>
    <t>-1182823836</t>
  </si>
  <si>
    <t>750529962</t>
  </si>
  <si>
    <t>-1449159721</t>
  </si>
  <si>
    <t>165547230</t>
  </si>
  <si>
    <t>34111048</t>
  </si>
  <si>
    <t>kabel instalační jádro Cu plné izolace PVC plášť PVC 450/750V (CYKY) 3x6mm2</t>
  </si>
  <si>
    <t>-1777477227</t>
  </si>
  <si>
    <t>210812013</t>
  </si>
  <si>
    <t>Montáž kabel Cu plný kulatý do 1 kV 3x10 až 16 mm2 uložený volně nebo v liště (např. CYKY)</t>
  </si>
  <si>
    <t>-1290758773</t>
  </si>
  <si>
    <t>34113032</t>
  </si>
  <si>
    <t>kabel instalační jádro Cu plné izolace PVC plášť PVC 450/750V (CYKY) 3x10mm2</t>
  </si>
  <si>
    <t>-432272245</t>
  </si>
  <si>
    <t>34113033</t>
  </si>
  <si>
    <t>kabel instalační jádro Cu plné izolace PVC plášť PVC 450/750V (CYKY) 3x16mm2</t>
  </si>
  <si>
    <t>1197099065</t>
  </si>
  <si>
    <t>741110502v1</t>
  </si>
  <si>
    <t>Montáž lišt a kanálků elektroinstalačních se spojkami, ohyby a rohy a s nasunutím do krabic protahovacích, šířky do přes 60 do 120 mm, včetně montážního upevňovacího materiálu</t>
  </si>
  <si>
    <t>-23513977</t>
  </si>
  <si>
    <t>34571002v1</t>
  </si>
  <si>
    <t>lišta elektroinstalační hranatá (š x v) 90 x 60 mm</t>
  </si>
  <si>
    <t>-724904839</t>
  </si>
  <si>
    <t>34571002v2</t>
  </si>
  <si>
    <t>Vnější rohový kryt lišty elektroinstalační  (š x v) 90 x 60 mm, kulatý</t>
  </si>
  <si>
    <t>-691857671</t>
  </si>
  <si>
    <t>741910301</t>
  </si>
  <si>
    <t>Montáž rošt a lávka typová se stojinou,výložníky a odbočkami pozinkovaná jednostranná, včetně montážního upevňovacího materiálu</t>
  </si>
  <si>
    <t>-360515156</t>
  </si>
  <si>
    <t>63126087</t>
  </si>
  <si>
    <t>rošt kabelový drátěný žárově zinkovaný š 200mm</t>
  </si>
  <si>
    <t>-657961394</t>
  </si>
  <si>
    <t>15441053v1</t>
  </si>
  <si>
    <t>konzola nosného roštu pozink</t>
  </si>
  <si>
    <t>-1157788410</t>
  </si>
  <si>
    <t>34572319</t>
  </si>
  <si>
    <t>páska stahovací kabelová 7,8x180mm</t>
  </si>
  <si>
    <t>100 kus</t>
  </si>
  <si>
    <t>-1010494545</t>
  </si>
  <si>
    <t>-2112861023</t>
  </si>
  <si>
    <t>-2022028984</t>
  </si>
  <si>
    <t>-3489866</t>
  </si>
  <si>
    <t>1740600078</t>
  </si>
  <si>
    <t>-1787402200</t>
  </si>
  <si>
    <t>460161882</t>
  </si>
  <si>
    <t>Hloubení kabelových rýh ručně š 100 cm hl 120 cm v hornině tř I skupiny 3</t>
  </si>
  <si>
    <t>-1728837774</t>
  </si>
  <si>
    <t>-2039498862</t>
  </si>
  <si>
    <t>460431912</t>
  </si>
  <si>
    <t>Zásyp kabelových rýh ručně se zhutněním š 100 cm hl 120 cm z horniny tř I skupiny 3</t>
  </si>
  <si>
    <t>466929489</t>
  </si>
  <si>
    <t>1608215841</t>
  </si>
  <si>
    <t>1792961896</t>
  </si>
  <si>
    <t>-2074373260</t>
  </si>
  <si>
    <t>-1218376733</t>
  </si>
  <si>
    <t>-2031818754</t>
  </si>
  <si>
    <t>1416029870</t>
  </si>
  <si>
    <t>612865768</t>
  </si>
  <si>
    <t>466364189</t>
  </si>
  <si>
    <t>1625681735</t>
  </si>
  <si>
    <t>-1910713401</t>
  </si>
  <si>
    <t>-1344421562</t>
  </si>
  <si>
    <t>42265980</t>
  </si>
  <si>
    <t>1704757141</t>
  </si>
  <si>
    <t>-1910248182</t>
  </si>
  <si>
    <t>1510829302</t>
  </si>
  <si>
    <t>-342256228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</si>
</sst>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34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020-000xxx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AKADEMICKÉ NÁMĚSTÍ VČETNĚ PARKOVACÍHO DOMU - DÚR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3. 5. 2021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Roland Černoch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>Puttner, s.r.o.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ROUND(SUM(AG95:AG102),2)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ROUND(SUM(AS95:AS102),2)</f>
        <v>0</v>
      </c>
      <c r="AT94" s="95">
        <f>ROUND(SUM(AV94:AW94),2)</f>
        <v>0</v>
      </c>
      <c r="AU94" s="96">
        <f>ROUND(SUM(AU95:AU102),5)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ROUND(SUM(AZ95:AZ102),2)</f>
        <v>0</v>
      </c>
      <c r="BA94" s="95">
        <f>ROUND(SUM(BA95:BA102),2)</f>
        <v>0</v>
      </c>
      <c r="BB94" s="95">
        <f>ROUND(SUM(BB95:BB102),2)</f>
        <v>0</v>
      </c>
      <c r="BC94" s="95">
        <f>ROUND(SUM(BC95:BC102),2)</f>
        <v>0</v>
      </c>
      <c r="BD94" s="97">
        <f>ROUND(SUM(BD95:BD102),2)</f>
        <v>0</v>
      </c>
      <c r="BE94" s="6"/>
      <c r="BS94" s="98" t="s">
        <v>74</v>
      </c>
      <c r="BT94" s="98" t="s">
        <v>75</v>
      </c>
      <c r="BU94" s="99" t="s">
        <v>76</v>
      </c>
      <c r="BV94" s="98" t="s">
        <v>77</v>
      </c>
      <c r="BW94" s="98" t="s">
        <v>4</v>
      </c>
      <c r="BX94" s="98" t="s">
        <v>78</v>
      </c>
      <c r="CL94" s="98" t="s">
        <v>1</v>
      </c>
    </row>
    <row r="95" spans="1:91" s="7" customFormat="1" ht="24.75" customHeight="1">
      <c r="A95" s="100" t="s">
        <v>79</v>
      </c>
      <c r="B95" s="101"/>
      <c r="C95" s="102"/>
      <c r="D95" s="103" t="s">
        <v>80</v>
      </c>
      <c r="E95" s="103"/>
      <c r="F95" s="103"/>
      <c r="G95" s="103"/>
      <c r="H95" s="103"/>
      <c r="I95" s="104"/>
      <c r="J95" s="103" t="s">
        <v>81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'SO.10a - VEŘEJNÉ OSVĚTLEN...'!J30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82</v>
      </c>
      <c r="AR95" s="101"/>
      <c r="AS95" s="107">
        <v>0</v>
      </c>
      <c r="AT95" s="108">
        <f>ROUND(SUM(AV95:AW95),2)</f>
        <v>0</v>
      </c>
      <c r="AU95" s="109">
        <f>'SO.10a - VEŘEJNÉ OSVĚTLEN...'!P126</f>
        <v>0</v>
      </c>
      <c r="AV95" s="108">
        <f>'SO.10a - VEŘEJNÉ OSVĚTLEN...'!J33</f>
        <v>0</v>
      </c>
      <c r="AW95" s="108">
        <f>'SO.10a - VEŘEJNÉ OSVĚTLEN...'!J34</f>
        <v>0</v>
      </c>
      <c r="AX95" s="108">
        <f>'SO.10a - VEŘEJNÉ OSVĚTLEN...'!J35</f>
        <v>0</v>
      </c>
      <c r="AY95" s="108">
        <f>'SO.10a - VEŘEJNÉ OSVĚTLEN...'!J36</f>
        <v>0</v>
      </c>
      <c r="AZ95" s="108">
        <f>'SO.10a - VEŘEJNÉ OSVĚTLEN...'!F33</f>
        <v>0</v>
      </c>
      <c r="BA95" s="108">
        <f>'SO.10a - VEŘEJNÉ OSVĚTLEN...'!F34</f>
        <v>0</v>
      </c>
      <c r="BB95" s="108">
        <f>'SO.10a - VEŘEJNÉ OSVĚTLEN...'!F35</f>
        <v>0</v>
      </c>
      <c r="BC95" s="108">
        <f>'SO.10a - VEŘEJNÉ OSVĚTLEN...'!F36</f>
        <v>0</v>
      </c>
      <c r="BD95" s="110">
        <f>'SO.10a - VEŘEJNÉ OSVĚTLEN...'!F37</f>
        <v>0</v>
      </c>
      <c r="BE95" s="7"/>
      <c r="BT95" s="111" t="s">
        <v>83</v>
      </c>
      <c r="BV95" s="111" t="s">
        <v>77</v>
      </c>
      <c r="BW95" s="111" t="s">
        <v>84</v>
      </c>
      <c r="BX95" s="111" t="s">
        <v>4</v>
      </c>
      <c r="CL95" s="111" t="s">
        <v>1</v>
      </c>
      <c r="CM95" s="111" t="s">
        <v>85</v>
      </c>
    </row>
    <row r="96" spans="1:91" s="7" customFormat="1" ht="16.5" customHeight="1">
      <c r="A96" s="100" t="s">
        <v>79</v>
      </c>
      <c r="B96" s="101"/>
      <c r="C96" s="102"/>
      <c r="D96" s="103" t="s">
        <v>86</v>
      </c>
      <c r="E96" s="103"/>
      <c r="F96" s="103"/>
      <c r="G96" s="103"/>
      <c r="H96" s="103"/>
      <c r="I96" s="104"/>
      <c r="J96" s="103" t="s">
        <v>87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5">
        <f>'SO.10b - Výměna kabelu (u...'!J30</f>
        <v>0</v>
      </c>
      <c r="AH96" s="104"/>
      <c r="AI96" s="104"/>
      <c r="AJ96" s="104"/>
      <c r="AK96" s="104"/>
      <c r="AL96" s="104"/>
      <c r="AM96" s="104"/>
      <c r="AN96" s="105">
        <f>SUM(AG96,AT96)</f>
        <v>0</v>
      </c>
      <c r="AO96" s="104"/>
      <c r="AP96" s="104"/>
      <c r="AQ96" s="106" t="s">
        <v>82</v>
      </c>
      <c r="AR96" s="101"/>
      <c r="AS96" s="107">
        <v>0</v>
      </c>
      <c r="AT96" s="108">
        <f>ROUND(SUM(AV96:AW96),2)</f>
        <v>0</v>
      </c>
      <c r="AU96" s="109">
        <f>'SO.10b - Výměna kabelu (u...'!P126</f>
        <v>0</v>
      </c>
      <c r="AV96" s="108">
        <f>'SO.10b - Výměna kabelu (u...'!J33</f>
        <v>0</v>
      </c>
      <c r="AW96" s="108">
        <f>'SO.10b - Výměna kabelu (u...'!J34</f>
        <v>0</v>
      </c>
      <c r="AX96" s="108">
        <f>'SO.10b - Výměna kabelu (u...'!J35</f>
        <v>0</v>
      </c>
      <c r="AY96" s="108">
        <f>'SO.10b - Výměna kabelu (u...'!J36</f>
        <v>0</v>
      </c>
      <c r="AZ96" s="108">
        <f>'SO.10b - Výměna kabelu (u...'!F33</f>
        <v>0</v>
      </c>
      <c r="BA96" s="108">
        <f>'SO.10b - Výměna kabelu (u...'!F34</f>
        <v>0</v>
      </c>
      <c r="BB96" s="108">
        <f>'SO.10b - Výměna kabelu (u...'!F35</f>
        <v>0</v>
      </c>
      <c r="BC96" s="108">
        <f>'SO.10b - Výměna kabelu (u...'!F36</f>
        <v>0</v>
      </c>
      <c r="BD96" s="110">
        <f>'SO.10b - Výměna kabelu (u...'!F37</f>
        <v>0</v>
      </c>
      <c r="BE96" s="7"/>
      <c r="BT96" s="111" t="s">
        <v>83</v>
      </c>
      <c r="BV96" s="111" t="s">
        <v>77</v>
      </c>
      <c r="BW96" s="111" t="s">
        <v>88</v>
      </c>
      <c r="BX96" s="111" t="s">
        <v>4</v>
      </c>
      <c r="CL96" s="111" t="s">
        <v>1</v>
      </c>
      <c r="CM96" s="111" t="s">
        <v>85</v>
      </c>
    </row>
    <row r="97" spans="1:91" s="7" customFormat="1" ht="16.5" customHeight="1">
      <c r="A97" s="100" t="s">
        <v>79</v>
      </c>
      <c r="B97" s="101"/>
      <c r="C97" s="102"/>
      <c r="D97" s="103" t="s">
        <v>89</v>
      </c>
      <c r="E97" s="103"/>
      <c r="F97" s="103"/>
      <c r="G97" s="103"/>
      <c r="H97" s="103"/>
      <c r="I97" s="104"/>
      <c r="J97" s="103" t="s">
        <v>90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5">
        <f>'SO.10c - „Přeložka 3. svě...'!J30</f>
        <v>0</v>
      </c>
      <c r="AH97" s="104"/>
      <c r="AI97" s="104"/>
      <c r="AJ97" s="104"/>
      <c r="AK97" s="104"/>
      <c r="AL97" s="104"/>
      <c r="AM97" s="104"/>
      <c r="AN97" s="105">
        <f>SUM(AG97,AT97)</f>
        <v>0</v>
      </c>
      <c r="AO97" s="104"/>
      <c r="AP97" s="104"/>
      <c r="AQ97" s="106" t="s">
        <v>82</v>
      </c>
      <c r="AR97" s="101"/>
      <c r="AS97" s="107">
        <v>0</v>
      </c>
      <c r="AT97" s="108">
        <f>ROUND(SUM(AV97:AW97),2)</f>
        <v>0</v>
      </c>
      <c r="AU97" s="109">
        <f>'SO.10c - „Přeložka 3. svě...'!P125</f>
        <v>0</v>
      </c>
      <c r="AV97" s="108">
        <f>'SO.10c - „Přeložka 3. svě...'!J33</f>
        <v>0</v>
      </c>
      <c r="AW97" s="108">
        <f>'SO.10c - „Přeložka 3. svě...'!J34</f>
        <v>0</v>
      </c>
      <c r="AX97" s="108">
        <f>'SO.10c - „Přeložka 3. svě...'!J35</f>
        <v>0</v>
      </c>
      <c r="AY97" s="108">
        <f>'SO.10c - „Přeložka 3. svě...'!J36</f>
        <v>0</v>
      </c>
      <c r="AZ97" s="108">
        <f>'SO.10c - „Přeložka 3. svě...'!F33</f>
        <v>0</v>
      </c>
      <c r="BA97" s="108">
        <f>'SO.10c - „Přeložka 3. svě...'!F34</f>
        <v>0</v>
      </c>
      <c r="BB97" s="108">
        <f>'SO.10c - „Přeložka 3. svě...'!F35</f>
        <v>0</v>
      </c>
      <c r="BC97" s="108">
        <f>'SO.10c - „Přeložka 3. svě...'!F36</f>
        <v>0</v>
      </c>
      <c r="BD97" s="110">
        <f>'SO.10c - „Přeložka 3. svě...'!F37</f>
        <v>0</v>
      </c>
      <c r="BE97" s="7"/>
      <c r="BT97" s="111" t="s">
        <v>83</v>
      </c>
      <c r="BV97" s="111" t="s">
        <v>77</v>
      </c>
      <c r="BW97" s="111" t="s">
        <v>91</v>
      </c>
      <c r="BX97" s="111" t="s">
        <v>4</v>
      </c>
      <c r="CL97" s="111" t="s">
        <v>1</v>
      </c>
      <c r="CM97" s="111" t="s">
        <v>85</v>
      </c>
    </row>
    <row r="98" spans="1:91" s="7" customFormat="1" ht="24.75" customHeight="1">
      <c r="A98" s="100" t="s">
        <v>79</v>
      </c>
      <c r="B98" s="101"/>
      <c r="C98" s="102"/>
      <c r="D98" s="103" t="s">
        <v>92</v>
      </c>
      <c r="E98" s="103"/>
      <c r="F98" s="103"/>
      <c r="G98" s="103"/>
      <c r="H98" s="103"/>
      <c r="I98" s="104"/>
      <c r="J98" s="103" t="s">
        <v>93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5">
        <f>'SO.10d - Veřejné osvětlen...'!J30</f>
        <v>0</v>
      </c>
      <c r="AH98" s="104"/>
      <c r="AI98" s="104"/>
      <c r="AJ98" s="104"/>
      <c r="AK98" s="104"/>
      <c r="AL98" s="104"/>
      <c r="AM98" s="104"/>
      <c r="AN98" s="105">
        <f>SUM(AG98,AT98)</f>
        <v>0</v>
      </c>
      <c r="AO98" s="104"/>
      <c r="AP98" s="104"/>
      <c r="AQ98" s="106" t="s">
        <v>82</v>
      </c>
      <c r="AR98" s="101"/>
      <c r="AS98" s="107">
        <v>0</v>
      </c>
      <c r="AT98" s="108">
        <f>ROUND(SUM(AV98:AW98),2)</f>
        <v>0</v>
      </c>
      <c r="AU98" s="109">
        <f>'SO.10d - Veřejné osvětlen...'!P125</f>
        <v>0</v>
      </c>
      <c r="AV98" s="108">
        <f>'SO.10d - Veřejné osvětlen...'!J33</f>
        <v>0</v>
      </c>
      <c r="AW98" s="108">
        <f>'SO.10d - Veřejné osvětlen...'!J34</f>
        <v>0</v>
      </c>
      <c r="AX98" s="108">
        <f>'SO.10d - Veřejné osvětlen...'!J35</f>
        <v>0</v>
      </c>
      <c r="AY98" s="108">
        <f>'SO.10d - Veřejné osvětlen...'!J36</f>
        <v>0</v>
      </c>
      <c r="AZ98" s="108">
        <f>'SO.10d - Veřejné osvětlen...'!F33</f>
        <v>0</v>
      </c>
      <c r="BA98" s="108">
        <f>'SO.10d - Veřejné osvětlen...'!F34</f>
        <v>0</v>
      </c>
      <c r="BB98" s="108">
        <f>'SO.10d - Veřejné osvětlen...'!F35</f>
        <v>0</v>
      </c>
      <c r="BC98" s="108">
        <f>'SO.10d - Veřejné osvětlen...'!F36</f>
        <v>0</v>
      </c>
      <c r="BD98" s="110">
        <f>'SO.10d - Veřejné osvětlen...'!F37</f>
        <v>0</v>
      </c>
      <c r="BE98" s="7"/>
      <c r="BT98" s="111" t="s">
        <v>83</v>
      </c>
      <c r="BV98" s="111" t="s">
        <v>77</v>
      </c>
      <c r="BW98" s="111" t="s">
        <v>94</v>
      </c>
      <c r="BX98" s="111" t="s">
        <v>4</v>
      </c>
      <c r="CL98" s="111" t="s">
        <v>1</v>
      </c>
      <c r="CM98" s="111" t="s">
        <v>85</v>
      </c>
    </row>
    <row r="99" spans="1:91" s="7" customFormat="1" ht="24.75" customHeight="1">
      <c r="A99" s="100" t="s">
        <v>79</v>
      </c>
      <c r="B99" s="101"/>
      <c r="C99" s="102"/>
      <c r="D99" s="103" t="s">
        <v>95</v>
      </c>
      <c r="E99" s="103"/>
      <c r="F99" s="103"/>
      <c r="G99" s="103"/>
      <c r="H99" s="103"/>
      <c r="I99" s="104"/>
      <c r="J99" s="103" t="s">
        <v>96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5">
        <f>'SO.10e - Veřejné osvětlen...'!J30</f>
        <v>0</v>
      </c>
      <c r="AH99" s="104"/>
      <c r="AI99" s="104"/>
      <c r="AJ99" s="104"/>
      <c r="AK99" s="104"/>
      <c r="AL99" s="104"/>
      <c r="AM99" s="104"/>
      <c r="AN99" s="105">
        <f>SUM(AG99,AT99)</f>
        <v>0</v>
      </c>
      <c r="AO99" s="104"/>
      <c r="AP99" s="104"/>
      <c r="AQ99" s="106" t="s">
        <v>82</v>
      </c>
      <c r="AR99" s="101"/>
      <c r="AS99" s="107">
        <v>0</v>
      </c>
      <c r="AT99" s="108">
        <f>ROUND(SUM(AV99:AW99),2)</f>
        <v>0</v>
      </c>
      <c r="AU99" s="109">
        <f>'SO.10e - Veřejné osvětlen...'!P125</f>
        <v>0</v>
      </c>
      <c r="AV99" s="108">
        <f>'SO.10e - Veřejné osvětlen...'!J33</f>
        <v>0</v>
      </c>
      <c r="AW99" s="108">
        <f>'SO.10e - Veřejné osvětlen...'!J34</f>
        <v>0</v>
      </c>
      <c r="AX99" s="108">
        <f>'SO.10e - Veřejné osvětlen...'!J35</f>
        <v>0</v>
      </c>
      <c r="AY99" s="108">
        <f>'SO.10e - Veřejné osvětlen...'!J36</f>
        <v>0</v>
      </c>
      <c r="AZ99" s="108">
        <f>'SO.10e - Veřejné osvětlen...'!F33</f>
        <v>0</v>
      </c>
      <c r="BA99" s="108">
        <f>'SO.10e - Veřejné osvětlen...'!F34</f>
        <v>0</v>
      </c>
      <c r="BB99" s="108">
        <f>'SO.10e - Veřejné osvětlen...'!F35</f>
        <v>0</v>
      </c>
      <c r="BC99" s="108">
        <f>'SO.10e - Veřejné osvětlen...'!F36</f>
        <v>0</v>
      </c>
      <c r="BD99" s="110">
        <f>'SO.10e - Veřejné osvětlen...'!F37</f>
        <v>0</v>
      </c>
      <c r="BE99" s="7"/>
      <c r="BT99" s="111" t="s">
        <v>83</v>
      </c>
      <c r="BV99" s="111" t="s">
        <v>77</v>
      </c>
      <c r="BW99" s="111" t="s">
        <v>97</v>
      </c>
      <c r="BX99" s="111" t="s">
        <v>4</v>
      </c>
      <c r="CL99" s="111" t="s">
        <v>1</v>
      </c>
      <c r="CM99" s="111" t="s">
        <v>85</v>
      </c>
    </row>
    <row r="100" spans="1:91" s="7" customFormat="1" ht="16.5" customHeight="1">
      <c r="A100" s="100" t="s">
        <v>79</v>
      </c>
      <c r="B100" s="101"/>
      <c r="C100" s="102"/>
      <c r="D100" s="103" t="s">
        <v>98</v>
      </c>
      <c r="E100" s="103"/>
      <c r="F100" s="103"/>
      <c r="G100" s="103"/>
      <c r="H100" s="103"/>
      <c r="I100" s="104"/>
      <c r="J100" s="103" t="s">
        <v>99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5">
        <f>'SO.14 - Přípojka NN pro v...'!J30</f>
        <v>0</v>
      </c>
      <c r="AH100" s="104"/>
      <c r="AI100" s="104"/>
      <c r="AJ100" s="104"/>
      <c r="AK100" s="104"/>
      <c r="AL100" s="104"/>
      <c r="AM100" s="104"/>
      <c r="AN100" s="105">
        <f>SUM(AG100,AT100)</f>
        <v>0</v>
      </c>
      <c r="AO100" s="104"/>
      <c r="AP100" s="104"/>
      <c r="AQ100" s="106" t="s">
        <v>82</v>
      </c>
      <c r="AR100" s="101"/>
      <c r="AS100" s="107">
        <v>0</v>
      </c>
      <c r="AT100" s="108">
        <f>ROUND(SUM(AV100:AW100),2)</f>
        <v>0</v>
      </c>
      <c r="AU100" s="109">
        <f>'SO.14 - Přípojka NN pro v...'!P125</f>
        <v>0</v>
      </c>
      <c r="AV100" s="108">
        <f>'SO.14 - Přípojka NN pro v...'!J33</f>
        <v>0</v>
      </c>
      <c r="AW100" s="108">
        <f>'SO.14 - Přípojka NN pro v...'!J34</f>
        <v>0</v>
      </c>
      <c r="AX100" s="108">
        <f>'SO.14 - Přípojka NN pro v...'!J35</f>
        <v>0</v>
      </c>
      <c r="AY100" s="108">
        <f>'SO.14 - Přípojka NN pro v...'!J36</f>
        <v>0</v>
      </c>
      <c r="AZ100" s="108">
        <f>'SO.14 - Přípojka NN pro v...'!F33</f>
        <v>0</v>
      </c>
      <c r="BA100" s="108">
        <f>'SO.14 - Přípojka NN pro v...'!F34</f>
        <v>0</v>
      </c>
      <c r="BB100" s="108">
        <f>'SO.14 - Přípojka NN pro v...'!F35</f>
        <v>0</v>
      </c>
      <c r="BC100" s="108">
        <f>'SO.14 - Přípojka NN pro v...'!F36</f>
        <v>0</v>
      </c>
      <c r="BD100" s="110">
        <f>'SO.14 - Přípojka NN pro v...'!F37</f>
        <v>0</v>
      </c>
      <c r="BE100" s="7"/>
      <c r="BT100" s="111" t="s">
        <v>83</v>
      </c>
      <c r="BV100" s="111" t="s">
        <v>77</v>
      </c>
      <c r="BW100" s="111" t="s">
        <v>100</v>
      </c>
      <c r="BX100" s="111" t="s">
        <v>4</v>
      </c>
      <c r="CL100" s="111" t="s">
        <v>1</v>
      </c>
      <c r="CM100" s="111" t="s">
        <v>85</v>
      </c>
    </row>
    <row r="101" spans="1:91" s="7" customFormat="1" ht="16.5" customHeight="1">
      <c r="A101" s="100" t="s">
        <v>79</v>
      </c>
      <c r="B101" s="101"/>
      <c r="C101" s="102"/>
      <c r="D101" s="103" t="s">
        <v>101</v>
      </c>
      <c r="E101" s="103"/>
      <c r="F101" s="103"/>
      <c r="G101" s="103"/>
      <c r="H101" s="103"/>
      <c r="I101" s="104"/>
      <c r="J101" s="103" t="s">
        <v>102</v>
      </c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5">
        <f>'SO.15 - Přípojka NN pro a...'!J30</f>
        <v>0</v>
      </c>
      <c r="AH101" s="104"/>
      <c r="AI101" s="104"/>
      <c r="AJ101" s="104"/>
      <c r="AK101" s="104"/>
      <c r="AL101" s="104"/>
      <c r="AM101" s="104"/>
      <c r="AN101" s="105">
        <f>SUM(AG101,AT101)</f>
        <v>0</v>
      </c>
      <c r="AO101" s="104"/>
      <c r="AP101" s="104"/>
      <c r="AQ101" s="106" t="s">
        <v>82</v>
      </c>
      <c r="AR101" s="101"/>
      <c r="AS101" s="107">
        <v>0</v>
      </c>
      <c r="AT101" s="108">
        <f>ROUND(SUM(AV101:AW101),2)</f>
        <v>0</v>
      </c>
      <c r="AU101" s="109">
        <f>'SO.15 - Přípojka NN pro a...'!P125</f>
        <v>0</v>
      </c>
      <c r="AV101" s="108">
        <f>'SO.15 - Přípojka NN pro a...'!J33</f>
        <v>0</v>
      </c>
      <c r="AW101" s="108">
        <f>'SO.15 - Přípojka NN pro a...'!J34</f>
        <v>0</v>
      </c>
      <c r="AX101" s="108">
        <f>'SO.15 - Přípojka NN pro a...'!J35</f>
        <v>0</v>
      </c>
      <c r="AY101" s="108">
        <f>'SO.15 - Přípojka NN pro a...'!J36</f>
        <v>0</v>
      </c>
      <c r="AZ101" s="108">
        <f>'SO.15 - Přípojka NN pro a...'!F33</f>
        <v>0</v>
      </c>
      <c r="BA101" s="108">
        <f>'SO.15 - Přípojka NN pro a...'!F34</f>
        <v>0</v>
      </c>
      <c r="BB101" s="108">
        <f>'SO.15 - Přípojka NN pro a...'!F35</f>
        <v>0</v>
      </c>
      <c r="BC101" s="108">
        <f>'SO.15 - Přípojka NN pro a...'!F36</f>
        <v>0</v>
      </c>
      <c r="BD101" s="110">
        <f>'SO.15 - Přípojka NN pro a...'!F37</f>
        <v>0</v>
      </c>
      <c r="BE101" s="7"/>
      <c r="BT101" s="111" t="s">
        <v>83</v>
      </c>
      <c r="BV101" s="111" t="s">
        <v>77</v>
      </c>
      <c r="BW101" s="111" t="s">
        <v>103</v>
      </c>
      <c r="BX101" s="111" t="s">
        <v>4</v>
      </c>
      <c r="CL101" s="111" t="s">
        <v>1</v>
      </c>
      <c r="CM101" s="111" t="s">
        <v>85</v>
      </c>
    </row>
    <row r="102" spans="1:91" s="7" customFormat="1" ht="24.75" customHeight="1">
      <c r="A102" s="100" t="s">
        <v>79</v>
      </c>
      <c r="B102" s="101"/>
      <c r="C102" s="102"/>
      <c r="D102" s="103" t="s">
        <v>104</v>
      </c>
      <c r="E102" s="103"/>
      <c r="F102" s="103"/>
      <c r="G102" s="103"/>
      <c r="H102" s="103"/>
      <c r="I102" s="104"/>
      <c r="J102" s="103" t="s">
        <v>105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5">
        <f>'SO.18 - Přípojky NN a dat...'!J30</f>
        <v>0</v>
      </c>
      <c r="AH102" s="104"/>
      <c r="AI102" s="104"/>
      <c r="AJ102" s="104"/>
      <c r="AK102" s="104"/>
      <c r="AL102" s="104"/>
      <c r="AM102" s="104"/>
      <c r="AN102" s="105">
        <f>SUM(AG102,AT102)</f>
        <v>0</v>
      </c>
      <c r="AO102" s="104"/>
      <c r="AP102" s="104"/>
      <c r="AQ102" s="106" t="s">
        <v>82</v>
      </c>
      <c r="AR102" s="101"/>
      <c r="AS102" s="112">
        <v>0</v>
      </c>
      <c r="AT102" s="113">
        <f>ROUND(SUM(AV102:AW102),2)</f>
        <v>0</v>
      </c>
      <c r="AU102" s="114">
        <f>'SO.18 - Přípojky NN a dat...'!P125</f>
        <v>0</v>
      </c>
      <c r="AV102" s="113">
        <f>'SO.18 - Přípojky NN a dat...'!J33</f>
        <v>0</v>
      </c>
      <c r="AW102" s="113">
        <f>'SO.18 - Přípojky NN a dat...'!J34</f>
        <v>0</v>
      </c>
      <c r="AX102" s="113">
        <f>'SO.18 - Přípojky NN a dat...'!J35</f>
        <v>0</v>
      </c>
      <c r="AY102" s="113">
        <f>'SO.18 - Přípojky NN a dat...'!J36</f>
        <v>0</v>
      </c>
      <c r="AZ102" s="113">
        <f>'SO.18 - Přípojky NN a dat...'!F33</f>
        <v>0</v>
      </c>
      <c r="BA102" s="113">
        <f>'SO.18 - Přípojky NN a dat...'!F34</f>
        <v>0</v>
      </c>
      <c r="BB102" s="113">
        <f>'SO.18 - Přípojky NN a dat...'!F35</f>
        <v>0</v>
      </c>
      <c r="BC102" s="113">
        <f>'SO.18 - Přípojky NN a dat...'!F36</f>
        <v>0</v>
      </c>
      <c r="BD102" s="115">
        <f>'SO.18 - Přípojky NN a dat...'!F37</f>
        <v>0</v>
      </c>
      <c r="BE102" s="7"/>
      <c r="BT102" s="111" t="s">
        <v>83</v>
      </c>
      <c r="BV102" s="111" t="s">
        <v>77</v>
      </c>
      <c r="BW102" s="111" t="s">
        <v>106</v>
      </c>
      <c r="BX102" s="111" t="s">
        <v>4</v>
      </c>
      <c r="CL102" s="111" t="s">
        <v>1</v>
      </c>
      <c r="CM102" s="111" t="s">
        <v>85</v>
      </c>
    </row>
    <row r="103" spans="1:57" s="2" customFormat="1" ht="30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5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35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mergeCells count="70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.10a - VEŘEJNÉ OSVĚTLEN...'!C2" display="/"/>
    <hyperlink ref="A96" location="'SO.10b - Výměna kabelu (u...'!C2" display="/"/>
    <hyperlink ref="A97" location="'SO.10c - „Přeložka 3. svě...'!C2" display="/"/>
    <hyperlink ref="A98" location="'SO.10d - Veřejné osvětlen...'!C2" display="/"/>
    <hyperlink ref="A99" location="'SO.10e - Veřejné osvětlen...'!C2" display="/"/>
    <hyperlink ref="A100" location="'SO.14 - Přípojka NN pro v...'!C2" display="/"/>
    <hyperlink ref="A101" location="'SO.15 - Přípojka NN pro a...'!C2" display="/"/>
    <hyperlink ref="A102" location="'SO.18 - Přípojky NN a da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5"/>
      <c r="C9" s="34"/>
      <c r="D9" s="34"/>
      <c r="E9" s="63" t="s">
        <v>109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>Roland Černoch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>Puttner, s.r.o.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ROUND((SUM(BE126:BE219)),2)</f>
        <v>0</v>
      </c>
      <c r="G33" s="34"/>
      <c r="H33" s="34"/>
      <c r="I33" s="124">
        <v>0.21</v>
      </c>
      <c r="J33" s="123">
        <f>ROUND(((SUM(BE126:BE219))*I33),2)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ROUND((SUM(BF126:BF219)),2)</f>
        <v>0</v>
      </c>
      <c r="G34" s="34"/>
      <c r="H34" s="34"/>
      <c r="I34" s="124">
        <v>0.15</v>
      </c>
      <c r="J34" s="123">
        <f>ROUND(((SUM(BF126:BF219))*I34),2)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ROUND((SUM(BG126:BG219)),2)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ROUND((SUM(BH126:BH219)),2)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ROUND((SUM(BI126:BI219)),2)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 hidden="1">
      <c r="A87" s="34"/>
      <c r="B87" s="35"/>
      <c r="C87" s="34"/>
      <c r="D87" s="34"/>
      <c r="E87" s="63" t="str">
        <f>E9</f>
        <v xml:space="preserve">SO.10a - VEŘEJNÉ OSVĚTLENÍ PARKOVIŠTĚ A KOMUNIKACE BULÍNOVA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J126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J127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116</v>
      </c>
      <c r="E98" s="142"/>
      <c r="F98" s="142"/>
      <c r="G98" s="142"/>
      <c r="H98" s="142"/>
      <c r="I98" s="142"/>
      <c r="J98" s="143">
        <f>J128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40"/>
      <c r="C99" s="10"/>
      <c r="D99" s="141" t="s">
        <v>117</v>
      </c>
      <c r="E99" s="142"/>
      <c r="F99" s="142"/>
      <c r="G99" s="142"/>
      <c r="H99" s="142"/>
      <c r="I99" s="142"/>
      <c r="J99" s="143">
        <f>J130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36"/>
      <c r="C100" s="9"/>
      <c r="D100" s="137" t="s">
        <v>118</v>
      </c>
      <c r="E100" s="138"/>
      <c r="F100" s="138"/>
      <c r="G100" s="138"/>
      <c r="H100" s="138"/>
      <c r="I100" s="138"/>
      <c r="J100" s="139">
        <f>J136</f>
        <v>0</v>
      </c>
      <c r="K100" s="9"/>
      <c r="L100" s="13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40"/>
      <c r="C101" s="10"/>
      <c r="D101" s="141" t="s">
        <v>119</v>
      </c>
      <c r="E101" s="142"/>
      <c r="F101" s="142"/>
      <c r="G101" s="142"/>
      <c r="H101" s="142"/>
      <c r="I101" s="142"/>
      <c r="J101" s="143">
        <f>J137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120</v>
      </c>
      <c r="E102" s="142"/>
      <c r="F102" s="142"/>
      <c r="G102" s="142"/>
      <c r="H102" s="142"/>
      <c r="I102" s="142"/>
      <c r="J102" s="143">
        <f>J168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121</v>
      </c>
      <c r="E103" s="142"/>
      <c r="F103" s="142"/>
      <c r="G103" s="142"/>
      <c r="H103" s="142"/>
      <c r="I103" s="142"/>
      <c r="J103" s="143">
        <f>J171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40"/>
      <c r="C104" s="10"/>
      <c r="D104" s="141" t="s">
        <v>122</v>
      </c>
      <c r="E104" s="142"/>
      <c r="F104" s="142"/>
      <c r="G104" s="142"/>
      <c r="H104" s="142"/>
      <c r="I104" s="142"/>
      <c r="J104" s="143">
        <f>J177</f>
        <v>0</v>
      </c>
      <c r="K104" s="10"/>
      <c r="L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36"/>
      <c r="C105" s="9"/>
      <c r="D105" s="137" t="s">
        <v>123</v>
      </c>
      <c r="E105" s="138"/>
      <c r="F105" s="138"/>
      <c r="G105" s="138"/>
      <c r="H105" s="138"/>
      <c r="I105" s="138"/>
      <c r="J105" s="139">
        <f>J217</f>
        <v>0</v>
      </c>
      <c r="K105" s="9"/>
      <c r="L105" s="13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40"/>
      <c r="C106" s="10"/>
      <c r="D106" s="141" t="s">
        <v>124</v>
      </c>
      <c r="E106" s="142"/>
      <c r="F106" s="142"/>
      <c r="G106" s="142"/>
      <c r="H106" s="142"/>
      <c r="I106" s="142"/>
      <c r="J106" s="143">
        <f>J218</f>
        <v>0</v>
      </c>
      <c r="K106" s="10"/>
      <c r="L106" s="14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 hidden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t="12" hidden="1"/>
    <row r="110" ht="12" hidden="1"/>
    <row r="111" ht="12" hidden="1"/>
    <row r="112" spans="1:31" s="2" customFormat="1" ht="6.95" customHeight="1">
      <c r="A112" s="34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19" t="s">
        <v>125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8" t="s">
        <v>16</v>
      </c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4"/>
      <c r="D116" s="34"/>
      <c r="E116" s="117" t="str">
        <f>E7</f>
        <v>AKADEMICKÉ NÁMĚSTÍ VČETNĚ PARKOVACÍHO DOMU - DÚR</v>
      </c>
      <c r="F116" s="28"/>
      <c r="G116" s="28"/>
      <c r="H116" s="28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8" t="s">
        <v>108</v>
      </c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30" customHeight="1">
      <c r="A118" s="34"/>
      <c r="B118" s="35"/>
      <c r="C118" s="34"/>
      <c r="D118" s="34"/>
      <c r="E118" s="63" t="str">
        <f>E9</f>
        <v xml:space="preserve">SO.10a - VEŘEJNÉ OSVĚTLENÍ PARKOVIŠTĚ A KOMUNIKACE BULÍNOVA </v>
      </c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8" t="s">
        <v>20</v>
      </c>
      <c r="D120" s="34"/>
      <c r="E120" s="34"/>
      <c r="F120" s="23" t="str">
        <f>F12</f>
        <v xml:space="preserve"> </v>
      </c>
      <c r="G120" s="34"/>
      <c r="H120" s="34"/>
      <c r="I120" s="28" t="s">
        <v>22</v>
      </c>
      <c r="J120" s="65" t="str">
        <f>IF(J12="","",J12)</f>
        <v>3. 5. 2021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24</v>
      </c>
      <c r="D122" s="34"/>
      <c r="E122" s="34"/>
      <c r="F122" s="23" t="str">
        <f>E15</f>
        <v xml:space="preserve"> </v>
      </c>
      <c r="G122" s="34"/>
      <c r="H122" s="34"/>
      <c r="I122" s="28" t="s">
        <v>29</v>
      </c>
      <c r="J122" s="32" t="str">
        <f>E21</f>
        <v>Roland Černoch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8" t="s">
        <v>27</v>
      </c>
      <c r="D123" s="34"/>
      <c r="E123" s="34"/>
      <c r="F123" s="23" t="str">
        <f>IF(E18="","",E18)</f>
        <v>Vyplň údaj</v>
      </c>
      <c r="G123" s="34"/>
      <c r="H123" s="34"/>
      <c r="I123" s="28" t="s">
        <v>32</v>
      </c>
      <c r="J123" s="32" t="str">
        <f>E24</f>
        <v>Puttner, s.r.o.</v>
      </c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44"/>
      <c r="B125" s="145"/>
      <c r="C125" s="146" t="s">
        <v>126</v>
      </c>
      <c r="D125" s="147" t="s">
        <v>60</v>
      </c>
      <c r="E125" s="147" t="s">
        <v>56</v>
      </c>
      <c r="F125" s="147" t="s">
        <v>57</v>
      </c>
      <c r="G125" s="147" t="s">
        <v>127</v>
      </c>
      <c r="H125" s="147" t="s">
        <v>128</v>
      </c>
      <c r="I125" s="147" t="s">
        <v>129</v>
      </c>
      <c r="J125" s="148" t="s">
        <v>112</v>
      </c>
      <c r="K125" s="149" t="s">
        <v>130</v>
      </c>
      <c r="L125" s="150"/>
      <c r="M125" s="82" t="s">
        <v>1</v>
      </c>
      <c r="N125" s="83" t="s">
        <v>39</v>
      </c>
      <c r="O125" s="83" t="s">
        <v>131</v>
      </c>
      <c r="P125" s="83" t="s">
        <v>132</v>
      </c>
      <c r="Q125" s="83" t="s">
        <v>133</v>
      </c>
      <c r="R125" s="83" t="s">
        <v>134</v>
      </c>
      <c r="S125" s="83" t="s">
        <v>135</v>
      </c>
      <c r="T125" s="84" t="s">
        <v>136</v>
      </c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</row>
    <row r="126" spans="1:63" s="2" customFormat="1" ht="22.8" customHeight="1">
      <c r="A126" s="34"/>
      <c r="B126" s="35"/>
      <c r="C126" s="89" t="s">
        <v>137</v>
      </c>
      <c r="D126" s="34"/>
      <c r="E126" s="34"/>
      <c r="F126" s="34"/>
      <c r="G126" s="34"/>
      <c r="H126" s="34"/>
      <c r="I126" s="34"/>
      <c r="J126" s="151">
        <f>BK126</f>
        <v>0</v>
      </c>
      <c r="K126" s="34"/>
      <c r="L126" s="35"/>
      <c r="M126" s="85"/>
      <c r="N126" s="69"/>
      <c r="O126" s="86"/>
      <c r="P126" s="152">
        <f>P127+P136+P217</f>
        <v>0</v>
      </c>
      <c r="Q126" s="86"/>
      <c r="R126" s="152">
        <f>R127+R136+R217</f>
        <v>376.6754654</v>
      </c>
      <c r="S126" s="86"/>
      <c r="T126" s="153">
        <f>T127+T136+T217</f>
        <v>145.3325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114</v>
      </c>
      <c r="BK126" s="154">
        <f>BK127+BK136+BK217</f>
        <v>0</v>
      </c>
    </row>
    <row r="127" spans="1:63" s="12" customFormat="1" ht="25.9" customHeight="1">
      <c r="A127" s="12"/>
      <c r="B127" s="155"/>
      <c r="C127" s="12"/>
      <c r="D127" s="156" t="s">
        <v>74</v>
      </c>
      <c r="E127" s="157" t="s">
        <v>138</v>
      </c>
      <c r="F127" s="157" t="s">
        <v>139</v>
      </c>
      <c r="G127" s="12"/>
      <c r="H127" s="12"/>
      <c r="I127" s="158"/>
      <c r="J127" s="159">
        <f>BK127</f>
        <v>0</v>
      </c>
      <c r="K127" s="12"/>
      <c r="L127" s="155"/>
      <c r="M127" s="160"/>
      <c r="N127" s="161"/>
      <c r="O127" s="161"/>
      <c r="P127" s="162">
        <f>P128+P130</f>
        <v>0</v>
      </c>
      <c r="Q127" s="161"/>
      <c r="R127" s="162">
        <f>R128+R130</f>
        <v>0</v>
      </c>
      <c r="S127" s="161"/>
      <c r="T127" s="163">
        <f>T128+T130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75</v>
      </c>
      <c r="AY127" s="156" t="s">
        <v>140</v>
      </c>
      <c r="BK127" s="165">
        <f>BK128+BK130</f>
        <v>0</v>
      </c>
    </row>
    <row r="128" spans="1:63" s="12" customFormat="1" ht="22.8" customHeight="1">
      <c r="A128" s="12"/>
      <c r="B128" s="155"/>
      <c r="C128" s="12"/>
      <c r="D128" s="156" t="s">
        <v>74</v>
      </c>
      <c r="E128" s="166" t="s">
        <v>141</v>
      </c>
      <c r="F128" s="166" t="s">
        <v>142</v>
      </c>
      <c r="G128" s="12"/>
      <c r="H128" s="12"/>
      <c r="I128" s="158"/>
      <c r="J128" s="167">
        <f>BK128</f>
        <v>0</v>
      </c>
      <c r="K128" s="12"/>
      <c r="L128" s="155"/>
      <c r="M128" s="160"/>
      <c r="N128" s="161"/>
      <c r="O128" s="161"/>
      <c r="P128" s="162">
        <f>P129</f>
        <v>0</v>
      </c>
      <c r="Q128" s="161"/>
      <c r="R128" s="162">
        <f>R129</f>
        <v>0</v>
      </c>
      <c r="S128" s="161"/>
      <c r="T128" s="163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6" t="s">
        <v>83</v>
      </c>
      <c r="AT128" s="164" t="s">
        <v>74</v>
      </c>
      <c r="AU128" s="164" t="s">
        <v>83</v>
      </c>
      <c r="AY128" s="156" t="s">
        <v>140</v>
      </c>
      <c r="BK128" s="165">
        <f>BK129</f>
        <v>0</v>
      </c>
    </row>
    <row r="129" spans="1:65" s="2" customFormat="1" ht="16.5" customHeight="1">
      <c r="A129" s="34"/>
      <c r="B129" s="168"/>
      <c r="C129" s="169" t="s">
        <v>83</v>
      </c>
      <c r="D129" s="169" t="s">
        <v>143</v>
      </c>
      <c r="E129" s="170" t="s">
        <v>144</v>
      </c>
      <c r="F129" s="171" t="s">
        <v>145</v>
      </c>
      <c r="G129" s="172" t="s">
        <v>146</v>
      </c>
      <c r="H129" s="173">
        <v>1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147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147</v>
      </c>
      <c r="BM129" s="181" t="s">
        <v>148</v>
      </c>
    </row>
    <row r="130" spans="1:63" s="12" customFormat="1" ht="22.8" customHeight="1">
      <c r="A130" s="12"/>
      <c r="B130" s="155"/>
      <c r="C130" s="12"/>
      <c r="D130" s="156" t="s">
        <v>74</v>
      </c>
      <c r="E130" s="166" t="s">
        <v>149</v>
      </c>
      <c r="F130" s="166" t="s">
        <v>150</v>
      </c>
      <c r="G130" s="12"/>
      <c r="H130" s="12"/>
      <c r="I130" s="158"/>
      <c r="J130" s="167">
        <f>BK130</f>
        <v>0</v>
      </c>
      <c r="K130" s="12"/>
      <c r="L130" s="155"/>
      <c r="M130" s="160"/>
      <c r="N130" s="161"/>
      <c r="O130" s="161"/>
      <c r="P130" s="162">
        <f>SUM(P131:P135)</f>
        <v>0</v>
      </c>
      <c r="Q130" s="161"/>
      <c r="R130" s="162">
        <f>SUM(R131:R135)</f>
        <v>0</v>
      </c>
      <c r="S130" s="161"/>
      <c r="T130" s="163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6" t="s">
        <v>83</v>
      </c>
      <c r="AT130" s="164" t="s">
        <v>74</v>
      </c>
      <c r="AU130" s="164" t="s">
        <v>83</v>
      </c>
      <c r="AY130" s="156" t="s">
        <v>140</v>
      </c>
      <c r="BK130" s="165">
        <f>SUM(BK131:BK135)</f>
        <v>0</v>
      </c>
    </row>
    <row r="131" spans="1:65" s="2" customFormat="1" ht="16.5" customHeight="1">
      <c r="A131" s="34"/>
      <c r="B131" s="168"/>
      <c r="C131" s="169" t="s">
        <v>151</v>
      </c>
      <c r="D131" s="169" t="s">
        <v>143</v>
      </c>
      <c r="E131" s="170" t="s">
        <v>152</v>
      </c>
      <c r="F131" s="171" t="s">
        <v>153</v>
      </c>
      <c r="G131" s="172" t="s">
        <v>154</v>
      </c>
      <c r="H131" s="173">
        <v>627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156</v>
      </c>
    </row>
    <row r="132" spans="1:65" s="2" customFormat="1" ht="24.15" customHeight="1">
      <c r="A132" s="34"/>
      <c r="B132" s="168"/>
      <c r="C132" s="169" t="s">
        <v>157</v>
      </c>
      <c r="D132" s="169" t="s">
        <v>143</v>
      </c>
      <c r="E132" s="170" t="s">
        <v>158</v>
      </c>
      <c r="F132" s="171" t="s">
        <v>159</v>
      </c>
      <c r="G132" s="172" t="s">
        <v>154</v>
      </c>
      <c r="H132" s="173">
        <v>12540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160</v>
      </c>
    </row>
    <row r="133" spans="1:65" s="2" customFormat="1" ht="44.25" customHeight="1">
      <c r="A133" s="34"/>
      <c r="B133" s="168"/>
      <c r="C133" s="169" t="s">
        <v>85</v>
      </c>
      <c r="D133" s="169" t="s">
        <v>143</v>
      </c>
      <c r="E133" s="170" t="s">
        <v>161</v>
      </c>
      <c r="F133" s="171" t="s">
        <v>162</v>
      </c>
      <c r="G133" s="172" t="s">
        <v>154</v>
      </c>
      <c r="H133" s="173">
        <v>457.389</v>
      </c>
      <c r="I133" s="174"/>
      <c r="J133" s="175">
        <f>ROUND(I133*H133,2)</f>
        <v>0</v>
      </c>
      <c r="K133" s="176"/>
      <c r="L133" s="35"/>
      <c r="M133" s="177" t="s">
        <v>1</v>
      </c>
      <c r="N133" s="178" t="s">
        <v>40</v>
      </c>
      <c r="O133" s="73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1" t="s">
        <v>155</v>
      </c>
      <c r="AT133" s="181" t="s">
        <v>143</v>
      </c>
      <c r="AU133" s="181" t="s">
        <v>85</v>
      </c>
      <c r="AY133" s="15" t="s">
        <v>140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5" t="s">
        <v>83</v>
      </c>
      <c r="BK133" s="182">
        <f>ROUND(I133*H133,2)</f>
        <v>0</v>
      </c>
      <c r="BL133" s="15" t="s">
        <v>155</v>
      </c>
      <c r="BM133" s="181" t="s">
        <v>163</v>
      </c>
    </row>
    <row r="134" spans="1:65" s="2" customFormat="1" ht="44.25" customHeight="1">
      <c r="A134" s="34"/>
      <c r="B134" s="168"/>
      <c r="C134" s="169" t="s">
        <v>164</v>
      </c>
      <c r="D134" s="169" t="s">
        <v>143</v>
      </c>
      <c r="E134" s="170" t="s">
        <v>165</v>
      </c>
      <c r="F134" s="171" t="s">
        <v>166</v>
      </c>
      <c r="G134" s="172" t="s">
        <v>154</v>
      </c>
      <c r="H134" s="173">
        <v>77.4</v>
      </c>
      <c r="I134" s="174"/>
      <c r="J134" s="175">
        <f>ROUND(I134*H134,2)</f>
        <v>0</v>
      </c>
      <c r="K134" s="176"/>
      <c r="L134" s="35"/>
      <c r="M134" s="177" t="s">
        <v>1</v>
      </c>
      <c r="N134" s="178" t="s">
        <v>40</v>
      </c>
      <c r="O134" s="73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1" t="s">
        <v>155</v>
      </c>
      <c r="AT134" s="181" t="s">
        <v>143</v>
      </c>
      <c r="AU134" s="181" t="s">
        <v>85</v>
      </c>
      <c r="AY134" s="15" t="s">
        <v>140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5" t="s">
        <v>83</v>
      </c>
      <c r="BK134" s="182">
        <f>ROUND(I134*H134,2)</f>
        <v>0</v>
      </c>
      <c r="BL134" s="15" t="s">
        <v>155</v>
      </c>
      <c r="BM134" s="181" t="s">
        <v>167</v>
      </c>
    </row>
    <row r="135" spans="1:65" s="2" customFormat="1" ht="37.8" customHeight="1">
      <c r="A135" s="34"/>
      <c r="B135" s="168"/>
      <c r="C135" s="169" t="s">
        <v>168</v>
      </c>
      <c r="D135" s="169" t="s">
        <v>143</v>
      </c>
      <c r="E135" s="170" t="s">
        <v>169</v>
      </c>
      <c r="F135" s="171" t="s">
        <v>170</v>
      </c>
      <c r="G135" s="172" t="s">
        <v>154</v>
      </c>
      <c r="H135" s="173">
        <v>90.09</v>
      </c>
      <c r="I135" s="174"/>
      <c r="J135" s="175">
        <f>ROUND(I135*H135,2)</f>
        <v>0</v>
      </c>
      <c r="K135" s="176"/>
      <c r="L135" s="35"/>
      <c r="M135" s="177" t="s">
        <v>1</v>
      </c>
      <c r="N135" s="178" t="s">
        <v>40</v>
      </c>
      <c r="O135" s="73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155</v>
      </c>
      <c r="AT135" s="181" t="s">
        <v>143</v>
      </c>
      <c r="AU135" s="181" t="s">
        <v>85</v>
      </c>
      <c r="AY135" s="15" t="s">
        <v>140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5" t="s">
        <v>83</v>
      </c>
      <c r="BK135" s="182">
        <f>ROUND(I135*H135,2)</f>
        <v>0</v>
      </c>
      <c r="BL135" s="15" t="s">
        <v>155</v>
      </c>
      <c r="BM135" s="181" t="s">
        <v>171</v>
      </c>
    </row>
    <row r="136" spans="1:63" s="12" customFormat="1" ht="25.9" customHeight="1">
      <c r="A136" s="12"/>
      <c r="B136" s="155"/>
      <c r="C136" s="12"/>
      <c r="D136" s="156" t="s">
        <v>74</v>
      </c>
      <c r="E136" s="157" t="s">
        <v>172</v>
      </c>
      <c r="F136" s="157" t="s">
        <v>173</v>
      </c>
      <c r="G136" s="12"/>
      <c r="H136" s="12"/>
      <c r="I136" s="158"/>
      <c r="J136" s="159">
        <f>BK136</f>
        <v>0</v>
      </c>
      <c r="K136" s="12"/>
      <c r="L136" s="155"/>
      <c r="M136" s="160"/>
      <c r="N136" s="161"/>
      <c r="O136" s="161"/>
      <c r="P136" s="162">
        <f>P137+P168+P171+P177</f>
        <v>0</v>
      </c>
      <c r="Q136" s="161"/>
      <c r="R136" s="162">
        <f>R137+R168+R171+R177</f>
        <v>376.6754654</v>
      </c>
      <c r="S136" s="161"/>
      <c r="T136" s="163">
        <f>T137+T168+T171+T177</f>
        <v>145.3325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6" t="s">
        <v>164</v>
      </c>
      <c r="AT136" s="164" t="s">
        <v>74</v>
      </c>
      <c r="AU136" s="164" t="s">
        <v>75</v>
      </c>
      <c r="AY136" s="156" t="s">
        <v>140</v>
      </c>
      <c r="BK136" s="165">
        <f>BK137+BK168+BK171+BK177</f>
        <v>0</v>
      </c>
    </row>
    <row r="137" spans="1:63" s="12" customFormat="1" ht="22.8" customHeight="1">
      <c r="A137" s="12"/>
      <c r="B137" s="155"/>
      <c r="C137" s="12"/>
      <c r="D137" s="156" t="s">
        <v>74</v>
      </c>
      <c r="E137" s="166" t="s">
        <v>174</v>
      </c>
      <c r="F137" s="166" t="s">
        <v>175</v>
      </c>
      <c r="G137" s="12"/>
      <c r="H137" s="12"/>
      <c r="I137" s="158"/>
      <c r="J137" s="167">
        <f>BK137</f>
        <v>0</v>
      </c>
      <c r="K137" s="12"/>
      <c r="L137" s="155"/>
      <c r="M137" s="160"/>
      <c r="N137" s="161"/>
      <c r="O137" s="161"/>
      <c r="P137" s="162">
        <f>SUM(P138:P167)</f>
        <v>0</v>
      </c>
      <c r="Q137" s="161"/>
      <c r="R137" s="162">
        <f>SUM(R138:R167)</f>
        <v>3.5965922999999997</v>
      </c>
      <c r="S137" s="161"/>
      <c r="T137" s="163">
        <f>SUM(T138:T167)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6" t="s">
        <v>164</v>
      </c>
      <c r="AT137" s="164" t="s">
        <v>74</v>
      </c>
      <c r="AU137" s="164" t="s">
        <v>83</v>
      </c>
      <c r="AY137" s="156" t="s">
        <v>140</v>
      </c>
      <c r="BK137" s="165">
        <f>SUM(BK138:BK167)</f>
        <v>0</v>
      </c>
    </row>
    <row r="138" spans="1:65" s="2" customFormat="1" ht="33" customHeight="1">
      <c r="A138" s="34"/>
      <c r="B138" s="168"/>
      <c r="C138" s="169" t="s">
        <v>155</v>
      </c>
      <c r="D138" s="169" t="s">
        <v>143</v>
      </c>
      <c r="E138" s="170" t="s">
        <v>176</v>
      </c>
      <c r="F138" s="171" t="s">
        <v>177</v>
      </c>
      <c r="G138" s="172" t="s">
        <v>178</v>
      </c>
      <c r="H138" s="173">
        <v>61</v>
      </c>
      <c r="I138" s="174"/>
      <c r="J138" s="175">
        <f>ROUND(I138*H138,2)</f>
        <v>0</v>
      </c>
      <c r="K138" s="176"/>
      <c r="L138" s="35"/>
      <c r="M138" s="177" t="s">
        <v>1</v>
      </c>
      <c r="N138" s="178" t="s">
        <v>40</v>
      </c>
      <c r="O138" s="73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179</v>
      </c>
      <c r="AT138" s="181" t="s">
        <v>143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179</v>
      </c>
      <c r="BM138" s="181" t="s">
        <v>180</v>
      </c>
    </row>
    <row r="139" spans="1:65" s="2" customFormat="1" ht="33" customHeight="1">
      <c r="A139" s="34"/>
      <c r="B139" s="168"/>
      <c r="C139" s="169" t="s">
        <v>181</v>
      </c>
      <c r="D139" s="169" t="s">
        <v>143</v>
      </c>
      <c r="E139" s="170" t="s">
        <v>182</v>
      </c>
      <c r="F139" s="171" t="s">
        <v>183</v>
      </c>
      <c r="G139" s="172" t="s">
        <v>178</v>
      </c>
      <c r="H139" s="173">
        <v>2</v>
      </c>
      <c r="I139" s="174"/>
      <c r="J139" s="175">
        <f>ROUND(I139*H139,2)</f>
        <v>0</v>
      </c>
      <c r="K139" s="176"/>
      <c r="L139" s="35"/>
      <c r="M139" s="177" t="s">
        <v>1</v>
      </c>
      <c r="N139" s="178" t="s">
        <v>40</v>
      </c>
      <c r="O139" s="73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179</v>
      </c>
      <c r="AT139" s="181" t="s">
        <v>143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179</v>
      </c>
      <c r="BM139" s="181" t="s">
        <v>184</v>
      </c>
    </row>
    <row r="140" spans="1:65" s="2" customFormat="1" ht="24.15" customHeight="1">
      <c r="A140" s="34"/>
      <c r="B140" s="168"/>
      <c r="C140" s="169" t="s">
        <v>141</v>
      </c>
      <c r="D140" s="169" t="s">
        <v>143</v>
      </c>
      <c r="E140" s="170" t="s">
        <v>185</v>
      </c>
      <c r="F140" s="171" t="s">
        <v>186</v>
      </c>
      <c r="G140" s="172" t="s">
        <v>178</v>
      </c>
      <c r="H140" s="173">
        <v>31</v>
      </c>
      <c r="I140" s="174"/>
      <c r="J140" s="175">
        <f>ROUND(I140*H140,2)</f>
        <v>0</v>
      </c>
      <c r="K140" s="176"/>
      <c r="L140" s="35"/>
      <c r="M140" s="177" t="s">
        <v>1</v>
      </c>
      <c r="N140" s="178" t="s">
        <v>40</v>
      </c>
      <c r="O140" s="73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179</v>
      </c>
      <c r="AT140" s="181" t="s">
        <v>143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179</v>
      </c>
      <c r="BM140" s="181" t="s">
        <v>187</v>
      </c>
    </row>
    <row r="141" spans="1:65" s="2" customFormat="1" ht="16.5" customHeight="1">
      <c r="A141" s="34"/>
      <c r="B141" s="168"/>
      <c r="C141" s="183" t="s">
        <v>188</v>
      </c>
      <c r="D141" s="183" t="s">
        <v>172</v>
      </c>
      <c r="E141" s="184" t="s">
        <v>189</v>
      </c>
      <c r="F141" s="185" t="s">
        <v>190</v>
      </c>
      <c r="G141" s="186" t="s">
        <v>178</v>
      </c>
      <c r="H141" s="187">
        <v>31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40</v>
      </c>
      <c r="O141" s="73"/>
      <c r="P141" s="179">
        <f>O141*H141</f>
        <v>0</v>
      </c>
      <c r="Q141" s="179">
        <v>0.00631</v>
      </c>
      <c r="R141" s="179">
        <f>Q141*H141</f>
        <v>0.19560999999999998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191</v>
      </c>
      <c r="AT141" s="181" t="s">
        <v>172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191</v>
      </c>
      <c r="BM141" s="181" t="s">
        <v>192</v>
      </c>
    </row>
    <row r="142" spans="1:65" s="2" customFormat="1" ht="16.5" customHeight="1">
      <c r="A142" s="34"/>
      <c r="B142" s="168"/>
      <c r="C142" s="183" t="s">
        <v>193</v>
      </c>
      <c r="D142" s="183" t="s">
        <v>172</v>
      </c>
      <c r="E142" s="184" t="s">
        <v>194</v>
      </c>
      <c r="F142" s="185" t="s">
        <v>195</v>
      </c>
      <c r="G142" s="186" t="s">
        <v>178</v>
      </c>
      <c r="H142" s="187">
        <v>31</v>
      </c>
      <c r="I142" s="188"/>
      <c r="J142" s="189">
        <f>ROUND(I142*H142,2)</f>
        <v>0</v>
      </c>
      <c r="K142" s="190"/>
      <c r="L142" s="191"/>
      <c r="M142" s="192" t="s">
        <v>1</v>
      </c>
      <c r="N142" s="193" t="s">
        <v>40</v>
      </c>
      <c r="O142" s="73"/>
      <c r="P142" s="179">
        <f>O142*H142</f>
        <v>0</v>
      </c>
      <c r="Q142" s="179">
        <v>0.00631</v>
      </c>
      <c r="R142" s="179">
        <f>Q142*H142</f>
        <v>0.19560999999999998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191</v>
      </c>
      <c r="AT142" s="181" t="s">
        <v>172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191</v>
      </c>
      <c r="BM142" s="181" t="s">
        <v>196</v>
      </c>
    </row>
    <row r="143" spans="1:65" s="2" customFormat="1" ht="24.15" customHeight="1">
      <c r="A143" s="34"/>
      <c r="B143" s="168"/>
      <c r="C143" s="183" t="s">
        <v>197</v>
      </c>
      <c r="D143" s="183" t="s">
        <v>172</v>
      </c>
      <c r="E143" s="184" t="s">
        <v>198</v>
      </c>
      <c r="F143" s="185" t="s">
        <v>199</v>
      </c>
      <c r="G143" s="186" t="s">
        <v>178</v>
      </c>
      <c r="H143" s="187">
        <v>24</v>
      </c>
      <c r="I143" s="188"/>
      <c r="J143" s="189">
        <f>ROUND(I143*H143,2)</f>
        <v>0</v>
      </c>
      <c r="K143" s="190"/>
      <c r="L143" s="191"/>
      <c r="M143" s="192" t="s">
        <v>1</v>
      </c>
      <c r="N143" s="193" t="s">
        <v>40</v>
      </c>
      <c r="O143" s="73"/>
      <c r="P143" s="179">
        <f>O143*H143</f>
        <v>0</v>
      </c>
      <c r="Q143" s="179">
        <v>0.046</v>
      </c>
      <c r="R143" s="179">
        <f>Q143*H143</f>
        <v>1.104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191</v>
      </c>
      <c r="AT143" s="181" t="s">
        <v>172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191</v>
      </c>
      <c r="BM143" s="181" t="s">
        <v>200</v>
      </c>
    </row>
    <row r="144" spans="1:65" s="2" customFormat="1" ht="24.15" customHeight="1">
      <c r="A144" s="34"/>
      <c r="B144" s="168"/>
      <c r="C144" s="183" t="s">
        <v>201</v>
      </c>
      <c r="D144" s="183" t="s">
        <v>172</v>
      </c>
      <c r="E144" s="184" t="s">
        <v>202</v>
      </c>
      <c r="F144" s="185" t="s">
        <v>203</v>
      </c>
      <c r="G144" s="186" t="s">
        <v>178</v>
      </c>
      <c r="H144" s="187">
        <v>3</v>
      </c>
      <c r="I144" s="188"/>
      <c r="J144" s="189">
        <f>ROUND(I144*H144,2)</f>
        <v>0</v>
      </c>
      <c r="K144" s="190"/>
      <c r="L144" s="191"/>
      <c r="M144" s="192" t="s">
        <v>1</v>
      </c>
      <c r="N144" s="193" t="s">
        <v>40</v>
      </c>
      <c r="O144" s="73"/>
      <c r="P144" s="179">
        <f>O144*H144</f>
        <v>0</v>
      </c>
      <c r="Q144" s="179">
        <v>0.092</v>
      </c>
      <c r="R144" s="179">
        <f>Q144*H144</f>
        <v>0.276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191</v>
      </c>
      <c r="AT144" s="181" t="s">
        <v>172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191</v>
      </c>
      <c r="BM144" s="181" t="s">
        <v>204</v>
      </c>
    </row>
    <row r="145" spans="1:65" s="2" customFormat="1" ht="24.15" customHeight="1">
      <c r="A145" s="34"/>
      <c r="B145" s="168"/>
      <c r="C145" s="169" t="s">
        <v>205</v>
      </c>
      <c r="D145" s="169" t="s">
        <v>143</v>
      </c>
      <c r="E145" s="170" t="s">
        <v>206</v>
      </c>
      <c r="F145" s="171" t="s">
        <v>207</v>
      </c>
      <c r="G145" s="172" t="s">
        <v>178</v>
      </c>
      <c r="H145" s="173">
        <v>27</v>
      </c>
      <c r="I145" s="174"/>
      <c r="J145" s="175">
        <f>ROUND(I145*H145,2)</f>
        <v>0</v>
      </c>
      <c r="K145" s="176"/>
      <c r="L145" s="35"/>
      <c r="M145" s="177" t="s">
        <v>1</v>
      </c>
      <c r="N145" s="178" t="s">
        <v>40</v>
      </c>
      <c r="O145" s="73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179</v>
      </c>
      <c r="AT145" s="181" t="s">
        <v>143</v>
      </c>
      <c r="AU145" s="181" t="s">
        <v>85</v>
      </c>
      <c r="AY145" s="15" t="s">
        <v>140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5" t="s">
        <v>83</v>
      </c>
      <c r="BK145" s="182">
        <f>ROUND(I145*H145,2)</f>
        <v>0</v>
      </c>
      <c r="BL145" s="15" t="s">
        <v>179</v>
      </c>
      <c r="BM145" s="181" t="s">
        <v>208</v>
      </c>
    </row>
    <row r="146" spans="1:65" s="2" customFormat="1" ht="16.5" customHeight="1">
      <c r="A146" s="34"/>
      <c r="B146" s="168"/>
      <c r="C146" s="183" t="s">
        <v>209</v>
      </c>
      <c r="D146" s="183" t="s">
        <v>172</v>
      </c>
      <c r="E146" s="184" t="s">
        <v>210</v>
      </c>
      <c r="F146" s="185" t="s">
        <v>211</v>
      </c>
      <c r="G146" s="186" t="s">
        <v>212</v>
      </c>
      <c r="H146" s="187">
        <v>1</v>
      </c>
      <c r="I146" s="188"/>
      <c r="J146" s="189">
        <f>ROUND(I146*H146,2)</f>
        <v>0</v>
      </c>
      <c r="K146" s="190"/>
      <c r="L146" s="191"/>
      <c r="M146" s="192" t="s">
        <v>1</v>
      </c>
      <c r="N146" s="193" t="s">
        <v>40</v>
      </c>
      <c r="O146" s="73"/>
      <c r="P146" s="179">
        <f>O146*H146</f>
        <v>0</v>
      </c>
      <c r="Q146" s="179">
        <v>0.0001</v>
      </c>
      <c r="R146" s="179">
        <f>Q146*H146</f>
        <v>0.0001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191</v>
      </c>
      <c r="AT146" s="181" t="s">
        <v>172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191</v>
      </c>
      <c r="BM146" s="181" t="s">
        <v>213</v>
      </c>
    </row>
    <row r="147" spans="1:65" s="2" customFormat="1" ht="24.15" customHeight="1">
      <c r="A147" s="34"/>
      <c r="B147" s="168"/>
      <c r="C147" s="169" t="s">
        <v>214</v>
      </c>
      <c r="D147" s="169" t="s">
        <v>143</v>
      </c>
      <c r="E147" s="170" t="s">
        <v>215</v>
      </c>
      <c r="F147" s="171" t="s">
        <v>216</v>
      </c>
      <c r="G147" s="172" t="s">
        <v>178</v>
      </c>
      <c r="H147" s="173">
        <v>3</v>
      </c>
      <c r="I147" s="174"/>
      <c r="J147" s="175">
        <f>ROUND(I147*H147,2)</f>
        <v>0</v>
      </c>
      <c r="K147" s="176"/>
      <c r="L147" s="35"/>
      <c r="M147" s="177" t="s">
        <v>1</v>
      </c>
      <c r="N147" s="178" t="s">
        <v>40</v>
      </c>
      <c r="O147" s="73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179</v>
      </c>
      <c r="AT147" s="181" t="s">
        <v>143</v>
      </c>
      <c r="AU147" s="181" t="s">
        <v>85</v>
      </c>
      <c r="AY147" s="15" t="s">
        <v>140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5" t="s">
        <v>83</v>
      </c>
      <c r="BK147" s="182">
        <f>ROUND(I147*H147,2)</f>
        <v>0</v>
      </c>
      <c r="BL147" s="15" t="s">
        <v>179</v>
      </c>
      <c r="BM147" s="181" t="s">
        <v>217</v>
      </c>
    </row>
    <row r="148" spans="1:65" s="2" customFormat="1" ht="24.15" customHeight="1">
      <c r="A148" s="34"/>
      <c r="B148" s="168"/>
      <c r="C148" s="169" t="s">
        <v>218</v>
      </c>
      <c r="D148" s="169" t="s">
        <v>143</v>
      </c>
      <c r="E148" s="170" t="s">
        <v>219</v>
      </c>
      <c r="F148" s="171" t="s">
        <v>220</v>
      </c>
      <c r="G148" s="172" t="s">
        <v>178</v>
      </c>
      <c r="H148" s="173">
        <v>4</v>
      </c>
      <c r="I148" s="174"/>
      <c r="J148" s="175">
        <f>ROUND(I148*H148,2)</f>
        <v>0</v>
      </c>
      <c r="K148" s="176"/>
      <c r="L148" s="35"/>
      <c r="M148" s="177" t="s">
        <v>1</v>
      </c>
      <c r="N148" s="178" t="s">
        <v>40</v>
      </c>
      <c r="O148" s="73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179</v>
      </c>
      <c r="AT148" s="181" t="s">
        <v>143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179</v>
      </c>
      <c r="BM148" s="181" t="s">
        <v>221</v>
      </c>
    </row>
    <row r="149" spans="1:65" s="2" customFormat="1" ht="24.15" customHeight="1">
      <c r="A149" s="34"/>
      <c r="B149" s="168"/>
      <c r="C149" s="183" t="s">
        <v>179</v>
      </c>
      <c r="D149" s="183" t="s">
        <v>172</v>
      </c>
      <c r="E149" s="184" t="s">
        <v>222</v>
      </c>
      <c r="F149" s="185" t="s">
        <v>223</v>
      </c>
      <c r="G149" s="186" t="s">
        <v>178</v>
      </c>
      <c r="H149" s="187">
        <v>4</v>
      </c>
      <c r="I149" s="188"/>
      <c r="J149" s="189">
        <f>ROUND(I149*H149,2)</f>
        <v>0</v>
      </c>
      <c r="K149" s="190"/>
      <c r="L149" s="191"/>
      <c r="M149" s="192" t="s">
        <v>1</v>
      </c>
      <c r="N149" s="193" t="s">
        <v>40</v>
      </c>
      <c r="O149" s="73"/>
      <c r="P149" s="179">
        <f>O149*H149</f>
        <v>0</v>
      </c>
      <c r="Q149" s="179">
        <v>0.0076</v>
      </c>
      <c r="R149" s="179">
        <f>Q149*H149</f>
        <v>0.0304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191</v>
      </c>
      <c r="AT149" s="181" t="s">
        <v>172</v>
      </c>
      <c r="AU149" s="181" t="s">
        <v>85</v>
      </c>
      <c r="AY149" s="15" t="s">
        <v>140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5" t="s">
        <v>83</v>
      </c>
      <c r="BK149" s="182">
        <f>ROUND(I149*H149,2)</f>
        <v>0</v>
      </c>
      <c r="BL149" s="15" t="s">
        <v>191</v>
      </c>
      <c r="BM149" s="181" t="s">
        <v>224</v>
      </c>
    </row>
    <row r="150" spans="1:65" s="2" customFormat="1" ht="24.15" customHeight="1">
      <c r="A150" s="34"/>
      <c r="B150" s="168"/>
      <c r="C150" s="183" t="s">
        <v>225</v>
      </c>
      <c r="D150" s="183" t="s">
        <v>172</v>
      </c>
      <c r="E150" s="184" t="s">
        <v>226</v>
      </c>
      <c r="F150" s="185" t="s">
        <v>227</v>
      </c>
      <c r="G150" s="186" t="s">
        <v>178</v>
      </c>
      <c r="H150" s="187">
        <v>3</v>
      </c>
      <c r="I150" s="188"/>
      <c r="J150" s="189">
        <f>ROUND(I150*H150,2)</f>
        <v>0</v>
      </c>
      <c r="K150" s="190"/>
      <c r="L150" s="191"/>
      <c r="M150" s="192" t="s">
        <v>1</v>
      </c>
      <c r="N150" s="193" t="s">
        <v>40</v>
      </c>
      <c r="O150" s="73"/>
      <c r="P150" s="179">
        <f>O150*H150</f>
        <v>0</v>
      </c>
      <c r="Q150" s="179">
        <v>0.0185</v>
      </c>
      <c r="R150" s="179">
        <f>Q150*H150</f>
        <v>0.055499999999999994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191</v>
      </c>
      <c r="AT150" s="181" t="s">
        <v>172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191</v>
      </c>
      <c r="BM150" s="181" t="s">
        <v>228</v>
      </c>
    </row>
    <row r="151" spans="1:65" s="2" customFormat="1" ht="16.5" customHeight="1">
      <c r="A151" s="34"/>
      <c r="B151" s="168"/>
      <c r="C151" s="183" t="s">
        <v>229</v>
      </c>
      <c r="D151" s="183" t="s">
        <v>172</v>
      </c>
      <c r="E151" s="184" t="s">
        <v>230</v>
      </c>
      <c r="F151" s="185" t="s">
        <v>231</v>
      </c>
      <c r="G151" s="186" t="s">
        <v>232</v>
      </c>
      <c r="H151" s="187">
        <v>149.9</v>
      </c>
      <c r="I151" s="188"/>
      <c r="J151" s="189">
        <f>ROUND(I151*H151,2)</f>
        <v>0</v>
      </c>
      <c r="K151" s="190"/>
      <c r="L151" s="191"/>
      <c r="M151" s="192" t="s">
        <v>1</v>
      </c>
      <c r="N151" s="193" t="s">
        <v>40</v>
      </c>
      <c r="O151" s="73"/>
      <c r="P151" s="179">
        <f>O151*H151</f>
        <v>0</v>
      </c>
      <c r="Q151" s="179">
        <v>0.000167</v>
      </c>
      <c r="R151" s="179">
        <f>Q151*H151</f>
        <v>0.0250333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191</v>
      </c>
      <c r="AT151" s="181" t="s">
        <v>172</v>
      </c>
      <c r="AU151" s="181" t="s">
        <v>85</v>
      </c>
      <c r="AY151" s="15" t="s">
        <v>140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5" t="s">
        <v>83</v>
      </c>
      <c r="BK151" s="182">
        <f>ROUND(I151*H151,2)</f>
        <v>0</v>
      </c>
      <c r="BL151" s="15" t="s">
        <v>191</v>
      </c>
      <c r="BM151" s="181" t="s">
        <v>233</v>
      </c>
    </row>
    <row r="152" spans="1:65" s="2" customFormat="1" ht="16.5" customHeight="1">
      <c r="A152" s="34"/>
      <c r="B152" s="168"/>
      <c r="C152" s="183" t="s">
        <v>234</v>
      </c>
      <c r="D152" s="183" t="s">
        <v>172</v>
      </c>
      <c r="E152" s="184" t="s">
        <v>235</v>
      </c>
      <c r="F152" s="185" t="s">
        <v>236</v>
      </c>
      <c r="G152" s="186" t="s">
        <v>178</v>
      </c>
      <c r="H152" s="187">
        <v>28</v>
      </c>
      <c r="I152" s="188"/>
      <c r="J152" s="189">
        <f>ROUND(I152*H152,2)</f>
        <v>0</v>
      </c>
      <c r="K152" s="190"/>
      <c r="L152" s="191"/>
      <c r="M152" s="192" t="s">
        <v>1</v>
      </c>
      <c r="N152" s="193" t="s">
        <v>40</v>
      </c>
      <c r="O152" s="73"/>
      <c r="P152" s="179">
        <f>O152*H152</f>
        <v>0</v>
      </c>
      <c r="Q152" s="179">
        <v>7E-05</v>
      </c>
      <c r="R152" s="179">
        <f>Q152*H152</f>
        <v>0.00196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191</v>
      </c>
      <c r="AT152" s="181" t="s">
        <v>172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191</v>
      </c>
      <c r="BM152" s="181" t="s">
        <v>237</v>
      </c>
    </row>
    <row r="153" spans="1:65" s="2" customFormat="1" ht="16.5" customHeight="1">
      <c r="A153" s="34"/>
      <c r="B153" s="168"/>
      <c r="C153" s="183" t="s">
        <v>238</v>
      </c>
      <c r="D153" s="183" t="s">
        <v>172</v>
      </c>
      <c r="E153" s="184" t="s">
        <v>239</v>
      </c>
      <c r="F153" s="185" t="s">
        <v>240</v>
      </c>
      <c r="G153" s="186" t="s">
        <v>178</v>
      </c>
      <c r="H153" s="187">
        <v>1</v>
      </c>
      <c r="I153" s="188"/>
      <c r="J153" s="189">
        <f>ROUND(I153*H153,2)</f>
        <v>0</v>
      </c>
      <c r="K153" s="190"/>
      <c r="L153" s="191"/>
      <c r="M153" s="192" t="s">
        <v>1</v>
      </c>
      <c r="N153" s="193" t="s">
        <v>40</v>
      </c>
      <c r="O153" s="73"/>
      <c r="P153" s="179">
        <f>O153*H153</f>
        <v>0</v>
      </c>
      <c r="Q153" s="179">
        <v>7E-05</v>
      </c>
      <c r="R153" s="179">
        <f>Q153*H153</f>
        <v>7E-05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191</v>
      </c>
      <c r="AT153" s="181" t="s">
        <v>172</v>
      </c>
      <c r="AU153" s="181" t="s">
        <v>85</v>
      </c>
      <c r="AY153" s="15" t="s">
        <v>140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5" t="s">
        <v>83</v>
      </c>
      <c r="BK153" s="182">
        <f>ROUND(I153*H153,2)</f>
        <v>0</v>
      </c>
      <c r="BL153" s="15" t="s">
        <v>191</v>
      </c>
      <c r="BM153" s="181" t="s">
        <v>241</v>
      </c>
    </row>
    <row r="154" spans="1:65" s="2" customFormat="1" ht="16.5" customHeight="1">
      <c r="A154" s="34"/>
      <c r="B154" s="168"/>
      <c r="C154" s="183" t="s">
        <v>242</v>
      </c>
      <c r="D154" s="183" t="s">
        <v>172</v>
      </c>
      <c r="E154" s="184" t="s">
        <v>243</v>
      </c>
      <c r="F154" s="185" t="s">
        <v>244</v>
      </c>
      <c r="G154" s="186" t="s">
        <v>178</v>
      </c>
      <c r="H154" s="187">
        <v>1</v>
      </c>
      <c r="I154" s="188"/>
      <c r="J154" s="189">
        <f>ROUND(I154*H154,2)</f>
        <v>0</v>
      </c>
      <c r="K154" s="190"/>
      <c r="L154" s="191"/>
      <c r="M154" s="192" t="s">
        <v>1</v>
      </c>
      <c r="N154" s="193" t="s">
        <v>40</v>
      </c>
      <c r="O154" s="73"/>
      <c r="P154" s="179">
        <f>O154*H154</f>
        <v>0</v>
      </c>
      <c r="Q154" s="179">
        <v>7E-05</v>
      </c>
      <c r="R154" s="179">
        <f>Q154*H154</f>
        <v>7E-05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191</v>
      </c>
      <c r="AT154" s="181" t="s">
        <v>172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191</v>
      </c>
      <c r="BM154" s="181" t="s">
        <v>245</v>
      </c>
    </row>
    <row r="155" spans="1:65" s="2" customFormat="1" ht="16.5" customHeight="1">
      <c r="A155" s="34"/>
      <c r="B155" s="168"/>
      <c r="C155" s="169" t="s">
        <v>246</v>
      </c>
      <c r="D155" s="169" t="s">
        <v>143</v>
      </c>
      <c r="E155" s="170" t="s">
        <v>247</v>
      </c>
      <c r="F155" s="171" t="s">
        <v>248</v>
      </c>
      <c r="G155" s="172" t="s">
        <v>178</v>
      </c>
      <c r="H155" s="173">
        <v>2</v>
      </c>
      <c r="I155" s="174"/>
      <c r="J155" s="175">
        <f>ROUND(I155*H155,2)</f>
        <v>0</v>
      </c>
      <c r="K155" s="176"/>
      <c r="L155" s="35"/>
      <c r="M155" s="177" t="s">
        <v>1</v>
      </c>
      <c r="N155" s="178" t="s">
        <v>40</v>
      </c>
      <c r="O155" s="73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1" t="s">
        <v>179</v>
      </c>
      <c r="AT155" s="181" t="s">
        <v>143</v>
      </c>
      <c r="AU155" s="181" t="s">
        <v>85</v>
      </c>
      <c r="AY155" s="15" t="s">
        <v>140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5" t="s">
        <v>83</v>
      </c>
      <c r="BK155" s="182">
        <f>ROUND(I155*H155,2)</f>
        <v>0</v>
      </c>
      <c r="BL155" s="15" t="s">
        <v>179</v>
      </c>
      <c r="BM155" s="181" t="s">
        <v>249</v>
      </c>
    </row>
    <row r="156" spans="1:65" s="2" customFormat="1" ht="16.5" customHeight="1">
      <c r="A156" s="34"/>
      <c r="B156" s="168"/>
      <c r="C156" s="169" t="s">
        <v>250</v>
      </c>
      <c r="D156" s="169" t="s">
        <v>143</v>
      </c>
      <c r="E156" s="170" t="s">
        <v>251</v>
      </c>
      <c r="F156" s="171" t="s">
        <v>252</v>
      </c>
      <c r="G156" s="172" t="s">
        <v>178</v>
      </c>
      <c r="H156" s="173">
        <v>28</v>
      </c>
      <c r="I156" s="174"/>
      <c r="J156" s="175">
        <f>ROUND(I156*H156,2)</f>
        <v>0</v>
      </c>
      <c r="K156" s="176"/>
      <c r="L156" s="35"/>
      <c r="M156" s="177" t="s">
        <v>1</v>
      </c>
      <c r="N156" s="178" t="s">
        <v>40</v>
      </c>
      <c r="O156" s="73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179</v>
      </c>
      <c r="AT156" s="181" t="s">
        <v>143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179</v>
      </c>
      <c r="BM156" s="181" t="s">
        <v>253</v>
      </c>
    </row>
    <row r="157" spans="1:65" s="2" customFormat="1" ht="33" customHeight="1">
      <c r="A157" s="34"/>
      <c r="B157" s="168"/>
      <c r="C157" s="169" t="s">
        <v>8</v>
      </c>
      <c r="D157" s="169" t="s">
        <v>143</v>
      </c>
      <c r="E157" s="170" t="s">
        <v>254</v>
      </c>
      <c r="F157" s="171" t="s">
        <v>255</v>
      </c>
      <c r="G157" s="172" t="s">
        <v>232</v>
      </c>
      <c r="H157" s="173">
        <v>807.95</v>
      </c>
      <c r="I157" s="174"/>
      <c r="J157" s="175">
        <f>ROUND(I157*H157,2)</f>
        <v>0</v>
      </c>
      <c r="K157" s="176"/>
      <c r="L157" s="35"/>
      <c r="M157" s="177" t="s">
        <v>1</v>
      </c>
      <c r="N157" s="178" t="s">
        <v>40</v>
      </c>
      <c r="O157" s="73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1" t="s">
        <v>179</v>
      </c>
      <c r="AT157" s="181" t="s">
        <v>143</v>
      </c>
      <c r="AU157" s="181" t="s">
        <v>85</v>
      </c>
      <c r="AY157" s="15" t="s">
        <v>140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5" t="s">
        <v>83</v>
      </c>
      <c r="BK157" s="182">
        <f>ROUND(I157*H157,2)</f>
        <v>0</v>
      </c>
      <c r="BL157" s="15" t="s">
        <v>179</v>
      </c>
      <c r="BM157" s="181" t="s">
        <v>256</v>
      </c>
    </row>
    <row r="158" spans="1:65" s="2" customFormat="1" ht="16.5" customHeight="1">
      <c r="A158" s="34"/>
      <c r="B158" s="168"/>
      <c r="C158" s="183" t="s">
        <v>257</v>
      </c>
      <c r="D158" s="183" t="s">
        <v>172</v>
      </c>
      <c r="E158" s="184" t="s">
        <v>258</v>
      </c>
      <c r="F158" s="185" t="s">
        <v>259</v>
      </c>
      <c r="G158" s="186" t="s">
        <v>260</v>
      </c>
      <c r="H158" s="187">
        <v>500.929</v>
      </c>
      <c r="I158" s="188"/>
      <c r="J158" s="189">
        <f>ROUND(I158*H158,2)</f>
        <v>0</v>
      </c>
      <c r="K158" s="190"/>
      <c r="L158" s="191"/>
      <c r="M158" s="192" t="s">
        <v>1</v>
      </c>
      <c r="N158" s="193" t="s">
        <v>40</v>
      </c>
      <c r="O158" s="73"/>
      <c r="P158" s="179">
        <f>O158*H158</f>
        <v>0</v>
      </c>
      <c r="Q158" s="179">
        <v>0.001</v>
      </c>
      <c r="R158" s="179">
        <f>Q158*H158</f>
        <v>0.500929</v>
      </c>
      <c r="S158" s="179">
        <v>0</v>
      </c>
      <c r="T158" s="18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1" t="s">
        <v>191</v>
      </c>
      <c r="AT158" s="181" t="s">
        <v>172</v>
      </c>
      <c r="AU158" s="181" t="s">
        <v>85</v>
      </c>
      <c r="AY158" s="15" t="s">
        <v>140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5" t="s">
        <v>83</v>
      </c>
      <c r="BK158" s="182">
        <f>ROUND(I158*H158,2)</f>
        <v>0</v>
      </c>
      <c r="BL158" s="15" t="s">
        <v>191</v>
      </c>
      <c r="BM158" s="181" t="s">
        <v>261</v>
      </c>
    </row>
    <row r="159" spans="1:65" s="2" customFormat="1" ht="49.05" customHeight="1">
      <c r="A159" s="34"/>
      <c r="B159" s="168"/>
      <c r="C159" s="169" t="s">
        <v>262</v>
      </c>
      <c r="D159" s="169" t="s">
        <v>143</v>
      </c>
      <c r="E159" s="170" t="s">
        <v>263</v>
      </c>
      <c r="F159" s="171" t="s">
        <v>264</v>
      </c>
      <c r="G159" s="172" t="s">
        <v>178</v>
      </c>
      <c r="H159" s="173">
        <v>1</v>
      </c>
      <c r="I159" s="174"/>
      <c r="J159" s="175">
        <f>ROUND(I159*H159,2)</f>
        <v>0</v>
      </c>
      <c r="K159" s="176"/>
      <c r="L159" s="35"/>
      <c r="M159" s="177" t="s">
        <v>1</v>
      </c>
      <c r="N159" s="178" t="s">
        <v>40</v>
      </c>
      <c r="O159" s="73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1" t="s">
        <v>179</v>
      </c>
      <c r="AT159" s="181" t="s">
        <v>143</v>
      </c>
      <c r="AU159" s="181" t="s">
        <v>85</v>
      </c>
      <c r="AY159" s="15" t="s">
        <v>140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5" t="s">
        <v>83</v>
      </c>
      <c r="BK159" s="182">
        <f>ROUND(I159*H159,2)</f>
        <v>0</v>
      </c>
      <c r="BL159" s="15" t="s">
        <v>179</v>
      </c>
      <c r="BM159" s="181" t="s">
        <v>265</v>
      </c>
    </row>
    <row r="160" spans="1:65" s="2" customFormat="1" ht="24.15" customHeight="1">
      <c r="A160" s="34"/>
      <c r="B160" s="168"/>
      <c r="C160" s="169" t="s">
        <v>266</v>
      </c>
      <c r="D160" s="169" t="s">
        <v>143</v>
      </c>
      <c r="E160" s="170" t="s">
        <v>267</v>
      </c>
      <c r="F160" s="171" t="s">
        <v>268</v>
      </c>
      <c r="G160" s="172" t="s">
        <v>178</v>
      </c>
      <c r="H160" s="173">
        <v>6</v>
      </c>
      <c r="I160" s="174"/>
      <c r="J160" s="175">
        <f>ROUND(I160*H160,2)</f>
        <v>0</v>
      </c>
      <c r="K160" s="176"/>
      <c r="L160" s="35"/>
      <c r="M160" s="177" t="s">
        <v>1</v>
      </c>
      <c r="N160" s="178" t="s">
        <v>40</v>
      </c>
      <c r="O160" s="73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1" t="s">
        <v>179</v>
      </c>
      <c r="AT160" s="181" t="s">
        <v>143</v>
      </c>
      <c r="AU160" s="181" t="s">
        <v>85</v>
      </c>
      <c r="AY160" s="15" t="s">
        <v>140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5" t="s">
        <v>83</v>
      </c>
      <c r="BK160" s="182">
        <f>ROUND(I160*H160,2)</f>
        <v>0</v>
      </c>
      <c r="BL160" s="15" t="s">
        <v>179</v>
      </c>
      <c r="BM160" s="181" t="s">
        <v>269</v>
      </c>
    </row>
    <row r="161" spans="1:65" s="2" customFormat="1" ht="24.15" customHeight="1">
      <c r="A161" s="34"/>
      <c r="B161" s="168"/>
      <c r="C161" s="169" t="s">
        <v>270</v>
      </c>
      <c r="D161" s="169" t="s">
        <v>143</v>
      </c>
      <c r="E161" s="170" t="s">
        <v>271</v>
      </c>
      <c r="F161" s="171" t="s">
        <v>272</v>
      </c>
      <c r="G161" s="172" t="s">
        <v>178</v>
      </c>
      <c r="H161" s="173">
        <v>31</v>
      </c>
      <c r="I161" s="174"/>
      <c r="J161" s="175">
        <f>ROUND(I161*H161,2)</f>
        <v>0</v>
      </c>
      <c r="K161" s="176"/>
      <c r="L161" s="35"/>
      <c r="M161" s="177" t="s">
        <v>1</v>
      </c>
      <c r="N161" s="178" t="s">
        <v>40</v>
      </c>
      <c r="O161" s="73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1" t="s">
        <v>179</v>
      </c>
      <c r="AT161" s="181" t="s">
        <v>143</v>
      </c>
      <c r="AU161" s="181" t="s">
        <v>85</v>
      </c>
      <c r="AY161" s="15" t="s">
        <v>140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5" t="s">
        <v>83</v>
      </c>
      <c r="BK161" s="182">
        <f>ROUND(I161*H161,2)</f>
        <v>0</v>
      </c>
      <c r="BL161" s="15" t="s">
        <v>179</v>
      </c>
      <c r="BM161" s="181" t="s">
        <v>273</v>
      </c>
    </row>
    <row r="162" spans="1:65" s="2" customFormat="1" ht="24.15" customHeight="1">
      <c r="A162" s="34"/>
      <c r="B162" s="168"/>
      <c r="C162" s="169" t="s">
        <v>274</v>
      </c>
      <c r="D162" s="169" t="s">
        <v>143</v>
      </c>
      <c r="E162" s="170" t="s">
        <v>275</v>
      </c>
      <c r="F162" s="171" t="s">
        <v>276</v>
      </c>
      <c r="G162" s="172" t="s">
        <v>178</v>
      </c>
      <c r="H162" s="173">
        <v>31</v>
      </c>
      <c r="I162" s="174"/>
      <c r="J162" s="175">
        <f>ROUND(I162*H162,2)</f>
        <v>0</v>
      </c>
      <c r="K162" s="176"/>
      <c r="L162" s="35"/>
      <c r="M162" s="177" t="s">
        <v>1</v>
      </c>
      <c r="N162" s="178" t="s">
        <v>40</v>
      </c>
      <c r="O162" s="73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179</v>
      </c>
      <c r="AT162" s="181" t="s">
        <v>143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179</v>
      </c>
      <c r="BM162" s="181" t="s">
        <v>277</v>
      </c>
    </row>
    <row r="163" spans="1:65" s="2" customFormat="1" ht="21.75" customHeight="1">
      <c r="A163" s="34"/>
      <c r="B163" s="168"/>
      <c r="C163" s="169" t="s">
        <v>278</v>
      </c>
      <c r="D163" s="169" t="s">
        <v>143</v>
      </c>
      <c r="E163" s="170" t="s">
        <v>279</v>
      </c>
      <c r="F163" s="171" t="s">
        <v>280</v>
      </c>
      <c r="G163" s="172" t="s">
        <v>212</v>
      </c>
      <c r="H163" s="173">
        <v>1</v>
      </c>
      <c r="I163" s="174"/>
      <c r="J163" s="175">
        <f>ROUND(I163*H163,2)</f>
        <v>0</v>
      </c>
      <c r="K163" s="176"/>
      <c r="L163" s="35"/>
      <c r="M163" s="177" t="s">
        <v>1</v>
      </c>
      <c r="N163" s="178" t="s">
        <v>40</v>
      </c>
      <c r="O163" s="73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179</v>
      </c>
      <c r="AT163" s="181" t="s">
        <v>143</v>
      </c>
      <c r="AU163" s="181" t="s">
        <v>85</v>
      </c>
      <c r="AY163" s="15" t="s">
        <v>140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5" t="s">
        <v>83</v>
      </c>
      <c r="BK163" s="182">
        <f>ROUND(I163*H163,2)</f>
        <v>0</v>
      </c>
      <c r="BL163" s="15" t="s">
        <v>179</v>
      </c>
      <c r="BM163" s="181" t="s">
        <v>281</v>
      </c>
    </row>
    <row r="164" spans="1:65" s="2" customFormat="1" ht="16.5" customHeight="1">
      <c r="A164" s="34"/>
      <c r="B164" s="168"/>
      <c r="C164" s="183" t="s">
        <v>282</v>
      </c>
      <c r="D164" s="183" t="s">
        <v>172</v>
      </c>
      <c r="E164" s="184" t="s">
        <v>283</v>
      </c>
      <c r="F164" s="185" t="s">
        <v>284</v>
      </c>
      <c r="G164" s="186" t="s">
        <v>232</v>
      </c>
      <c r="H164" s="187">
        <v>982.81</v>
      </c>
      <c r="I164" s="188"/>
      <c r="J164" s="189">
        <f>ROUND(I164*H164,2)</f>
        <v>0</v>
      </c>
      <c r="K164" s="190"/>
      <c r="L164" s="191"/>
      <c r="M164" s="192" t="s">
        <v>1</v>
      </c>
      <c r="N164" s="193" t="s">
        <v>40</v>
      </c>
      <c r="O164" s="73"/>
      <c r="P164" s="179">
        <f>O164*H164</f>
        <v>0</v>
      </c>
      <c r="Q164" s="179">
        <v>0.0009</v>
      </c>
      <c r="R164" s="179">
        <f>Q164*H164</f>
        <v>0.8845289999999999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191</v>
      </c>
      <c r="AT164" s="181" t="s">
        <v>172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191</v>
      </c>
      <c r="BM164" s="181" t="s">
        <v>285</v>
      </c>
    </row>
    <row r="165" spans="1:65" s="2" customFormat="1" ht="24.15" customHeight="1">
      <c r="A165" s="34"/>
      <c r="B165" s="168"/>
      <c r="C165" s="169" t="s">
        <v>286</v>
      </c>
      <c r="D165" s="169" t="s">
        <v>143</v>
      </c>
      <c r="E165" s="170" t="s">
        <v>287</v>
      </c>
      <c r="F165" s="171" t="s">
        <v>288</v>
      </c>
      <c r="G165" s="172" t="s">
        <v>232</v>
      </c>
      <c r="H165" s="173">
        <v>982.81</v>
      </c>
      <c r="I165" s="174"/>
      <c r="J165" s="175">
        <f>ROUND(I165*H165,2)</f>
        <v>0</v>
      </c>
      <c r="K165" s="176"/>
      <c r="L165" s="35"/>
      <c r="M165" s="177" t="s">
        <v>1</v>
      </c>
      <c r="N165" s="178" t="s">
        <v>40</v>
      </c>
      <c r="O165" s="73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1" t="s">
        <v>179</v>
      </c>
      <c r="AT165" s="181" t="s">
        <v>143</v>
      </c>
      <c r="AU165" s="181" t="s">
        <v>85</v>
      </c>
      <c r="AY165" s="15" t="s">
        <v>140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5" t="s">
        <v>83</v>
      </c>
      <c r="BK165" s="182">
        <f>ROUND(I165*H165,2)</f>
        <v>0</v>
      </c>
      <c r="BL165" s="15" t="s">
        <v>179</v>
      </c>
      <c r="BM165" s="181" t="s">
        <v>289</v>
      </c>
    </row>
    <row r="166" spans="1:65" s="2" customFormat="1" ht="24.15" customHeight="1">
      <c r="A166" s="34"/>
      <c r="B166" s="168"/>
      <c r="C166" s="183" t="s">
        <v>290</v>
      </c>
      <c r="D166" s="183" t="s">
        <v>172</v>
      </c>
      <c r="E166" s="184" t="s">
        <v>291</v>
      </c>
      <c r="F166" s="185" t="s">
        <v>292</v>
      </c>
      <c r="G166" s="186" t="s">
        <v>232</v>
      </c>
      <c r="H166" s="187">
        <v>222.3</v>
      </c>
      <c r="I166" s="188"/>
      <c r="J166" s="189">
        <f>ROUND(I166*H166,2)</f>
        <v>0</v>
      </c>
      <c r="K166" s="190"/>
      <c r="L166" s="191"/>
      <c r="M166" s="192" t="s">
        <v>1</v>
      </c>
      <c r="N166" s="193" t="s">
        <v>40</v>
      </c>
      <c r="O166" s="73"/>
      <c r="P166" s="179">
        <f>O166*H166</f>
        <v>0</v>
      </c>
      <c r="Q166" s="179">
        <v>0.00147</v>
      </c>
      <c r="R166" s="179">
        <f>Q166*H166</f>
        <v>0.326781</v>
      </c>
      <c r="S166" s="179">
        <v>0</v>
      </c>
      <c r="T166" s="18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1" t="s">
        <v>191</v>
      </c>
      <c r="AT166" s="181" t="s">
        <v>172</v>
      </c>
      <c r="AU166" s="181" t="s">
        <v>85</v>
      </c>
      <c r="AY166" s="15" t="s">
        <v>140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5" t="s">
        <v>83</v>
      </c>
      <c r="BK166" s="182">
        <f>ROUND(I166*H166,2)</f>
        <v>0</v>
      </c>
      <c r="BL166" s="15" t="s">
        <v>191</v>
      </c>
      <c r="BM166" s="181" t="s">
        <v>293</v>
      </c>
    </row>
    <row r="167" spans="1:65" s="2" customFormat="1" ht="33" customHeight="1">
      <c r="A167" s="34"/>
      <c r="B167" s="168"/>
      <c r="C167" s="169" t="s">
        <v>294</v>
      </c>
      <c r="D167" s="169" t="s">
        <v>143</v>
      </c>
      <c r="E167" s="170" t="s">
        <v>295</v>
      </c>
      <c r="F167" s="171" t="s">
        <v>296</v>
      </c>
      <c r="G167" s="172" t="s">
        <v>232</v>
      </c>
      <c r="H167" s="173">
        <v>222.3</v>
      </c>
      <c r="I167" s="174"/>
      <c r="J167" s="175">
        <f>ROUND(I167*H167,2)</f>
        <v>0</v>
      </c>
      <c r="K167" s="176"/>
      <c r="L167" s="35"/>
      <c r="M167" s="177" t="s">
        <v>1</v>
      </c>
      <c r="N167" s="178" t="s">
        <v>40</v>
      </c>
      <c r="O167" s="73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179</v>
      </c>
      <c r="AT167" s="181" t="s">
        <v>143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179</v>
      </c>
      <c r="BM167" s="181" t="s">
        <v>297</v>
      </c>
    </row>
    <row r="168" spans="1:63" s="12" customFormat="1" ht="22.8" customHeight="1">
      <c r="A168" s="12"/>
      <c r="B168" s="155"/>
      <c r="C168" s="12"/>
      <c r="D168" s="156" t="s">
        <v>74</v>
      </c>
      <c r="E168" s="166" t="s">
        <v>298</v>
      </c>
      <c r="F168" s="166" t="s">
        <v>299</v>
      </c>
      <c r="G168" s="12"/>
      <c r="H168" s="12"/>
      <c r="I168" s="158"/>
      <c r="J168" s="167">
        <f>BK168</f>
        <v>0</v>
      </c>
      <c r="K168" s="12"/>
      <c r="L168" s="155"/>
      <c r="M168" s="160"/>
      <c r="N168" s="161"/>
      <c r="O168" s="161"/>
      <c r="P168" s="162">
        <f>SUM(P169:P170)</f>
        <v>0</v>
      </c>
      <c r="Q168" s="161"/>
      <c r="R168" s="162">
        <f>SUM(R169:R170)</f>
        <v>0</v>
      </c>
      <c r="S168" s="161"/>
      <c r="T168" s="163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6" t="s">
        <v>164</v>
      </c>
      <c r="AT168" s="164" t="s">
        <v>74</v>
      </c>
      <c r="AU168" s="164" t="s">
        <v>83</v>
      </c>
      <c r="AY168" s="156" t="s">
        <v>140</v>
      </c>
      <c r="BK168" s="165">
        <f>SUM(BK169:BK170)</f>
        <v>0</v>
      </c>
    </row>
    <row r="169" spans="1:65" s="2" customFormat="1" ht="24.15" customHeight="1">
      <c r="A169" s="34"/>
      <c r="B169" s="168"/>
      <c r="C169" s="169" t="s">
        <v>300</v>
      </c>
      <c r="D169" s="169" t="s">
        <v>143</v>
      </c>
      <c r="E169" s="170" t="s">
        <v>301</v>
      </c>
      <c r="F169" s="171" t="s">
        <v>302</v>
      </c>
      <c r="G169" s="172" t="s">
        <v>232</v>
      </c>
      <c r="H169" s="173">
        <v>1205.11</v>
      </c>
      <c r="I169" s="174"/>
      <c r="J169" s="175">
        <f>ROUND(I169*H169,2)</f>
        <v>0</v>
      </c>
      <c r="K169" s="176"/>
      <c r="L169" s="35"/>
      <c r="M169" s="177" t="s">
        <v>1</v>
      </c>
      <c r="N169" s="178" t="s">
        <v>40</v>
      </c>
      <c r="O169" s="73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1" t="s">
        <v>179</v>
      </c>
      <c r="AT169" s="181" t="s">
        <v>143</v>
      </c>
      <c r="AU169" s="181" t="s">
        <v>85</v>
      </c>
      <c r="AY169" s="15" t="s">
        <v>140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5" t="s">
        <v>83</v>
      </c>
      <c r="BK169" s="182">
        <f>ROUND(I169*H169,2)</f>
        <v>0</v>
      </c>
      <c r="BL169" s="15" t="s">
        <v>179</v>
      </c>
      <c r="BM169" s="181" t="s">
        <v>303</v>
      </c>
    </row>
    <row r="170" spans="1:65" s="2" customFormat="1" ht="21.75" customHeight="1">
      <c r="A170" s="34"/>
      <c r="B170" s="168"/>
      <c r="C170" s="169" t="s">
        <v>304</v>
      </c>
      <c r="D170" s="169" t="s">
        <v>143</v>
      </c>
      <c r="E170" s="170" t="s">
        <v>305</v>
      </c>
      <c r="F170" s="171" t="s">
        <v>306</v>
      </c>
      <c r="G170" s="172" t="s">
        <v>232</v>
      </c>
      <c r="H170" s="173">
        <v>546</v>
      </c>
      <c r="I170" s="174"/>
      <c r="J170" s="175">
        <f>ROUND(I170*H170,2)</f>
        <v>0</v>
      </c>
      <c r="K170" s="176"/>
      <c r="L170" s="35"/>
      <c r="M170" s="177" t="s">
        <v>1</v>
      </c>
      <c r="N170" s="178" t="s">
        <v>40</v>
      </c>
      <c r="O170" s="73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179</v>
      </c>
      <c r="AT170" s="181" t="s">
        <v>143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179</v>
      </c>
      <c r="BM170" s="181" t="s">
        <v>307</v>
      </c>
    </row>
    <row r="171" spans="1:63" s="12" customFormat="1" ht="22.8" customHeight="1">
      <c r="A171" s="12"/>
      <c r="B171" s="155"/>
      <c r="C171" s="12"/>
      <c r="D171" s="156" t="s">
        <v>74</v>
      </c>
      <c r="E171" s="166" t="s">
        <v>308</v>
      </c>
      <c r="F171" s="166" t="s">
        <v>309</v>
      </c>
      <c r="G171" s="12"/>
      <c r="H171" s="12"/>
      <c r="I171" s="158"/>
      <c r="J171" s="167">
        <f>BK171</f>
        <v>0</v>
      </c>
      <c r="K171" s="12"/>
      <c r="L171" s="155"/>
      <c r="M171" s="160"/>
      <c r="N171" s="161"/>
      <c r="O171" s="161"/>
      <c r="P171" s="162">
        <f>SUM(P172:P176)</f>
        <v>0</v>
      </c>
      <c r="Q171" s="161"/>
      <c r="R171" s="162">
        <f>SUM(R172:R176)</f>
        <v>0</v>
      </c>
      <c r="S171" s="161"/>
      <c r="T171" s="163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6" t="s">
        <v>164</v>
      </c>
      <c r="AT171" s="164" t="s">
        <v>74</v>
      </c>
      <c r="AU171" s="164" t="s">
        <v>83</v>
      </c>
      <c r="AY171" s="156" t="s">
        <v>140</v>
      </c>
      <c r="BK171" s="165">
        <f>SUM(BK172:BK176)</f>
        <v>0</v>
      </c>
    </row>
    <row r="172" spans="1:65" s="2" customFormat="1" ht="24.15" customHeight="1">
      <c r="A172" s="34"/>
      <c r="B172" s="168"/>
      <c r="C172" s="169" t="s">
        <v>310</v>
      </c>
      <c r="D172" s="169" t="s">
        <v>143</v>
      </c>
      <c r="E172" s="170" t="s">
        <v>311</v>
      </c>
      <c r="F172" s="171" t="s">
        <v>312</v>
      </c>
      <c r="G172" s="172" t="s">
        <v>178</v>
      </c>
      <c r="H172" s="173">
        <v>290</v>
      </c>
      <c r="I172" s="174"/>
      <c r="J172" s="175">
        <f>ROUND(I172*H172,2)</f>
        <v>0</v>
      </c>
      <c r="K172" s="176"/>
      <c r="L172" s="35"/>
      <c r="M172" s="177" t="s">
        <v>1</v>
      </c>
      <c r="N172" s="178" t="s">
        <v>40</v>
      </c>
      <c r="O172" s="73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1" t="s">
        <v>179</v>
      </c>
      <c r="AT172" s="181" t="s">
        <v>143</v>
      </c>
      <c r="AU172" s="181" t="s">
        <v>85</v>
      </c>
      <c r="AY172" s="15" t="s">
        <v>140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5" t="s">
        <v>83</v>
      </c>
      <c r="BK172" s="182">
        <f>ROUND(I172*H172,2)</f>
        <v>0</v>
      </c>
      <c r="BL172" s="15" t="s">
        <v>179</v>
      </c>
      <c r="BM172" s="181" t="s">
        <v>313</v>
      </c>
    </row>
    <row r="173" spans="1:65" s="2" customFormat="1" ht="16.5" customHeight="1">
      <c r="A173" s="34"/>
      <c r="B173" s="168"/>
      <c r="C173" s="169" t="s">
        <v>314</v>
      </c>
      <c r="D173" s="169" t="s">
        <v>143</v>
      </c>
      <c r="E173" s="170" t="s">
        <v>315</v>
      </c>
      <c r="F173" s="171" t="s">
        <v>316</v>
      </c>
      <c r="G173" s="172" t="s">
        <v>178</v>
      </c>
      <c r="H173" s="173">
        <v>29</v>
      </c>
      <c r="I173" s="174"/>
      <c r="J173" s="175">
        <f>ROUND(I173*H173,2)</f>
        <v>0</v>
      </c>
      <c r="K173" s="176"/>
      <c r="L173" s="35"/>
      <c r="M173" s="177" t="s">
        <v>1</v>
      </c>
      <c r="N173" s="178" t="s">
        <v>40</v>
      </c>
      <c r="O173" s="73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1" t="s">
        <v>179</v>
      </c>
      <c r="AT173" s="181" t="s">
        <v>143</v>
      </c>
      <c r="AU173" s="181" t="s">
        <v>85</v>
      </c>
      <c r="AY173" s="15" t="s">
        <v>140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5" t="s">
        <v>83</v>
      </c>
      <c r="BK173" s="182">
        <f>ROUND(I173*H173,2)</f>
        <v>0</v>
      </c>
      <c r="BL173" s="15" t="s">
        <v>179</v>
      </c>
      <c r="BM173" s="181" t="s">
        <v>317</v>
      </c>
    </row>
    <row r="174" spans="1:65" s="2" customFormat="1" ht="24.15" customHeight="1">
      <c r="A174" s="34"/>
      <c r="B174" s="168"/>
      <c r="C174" s="169" t="s">
        <v>318</v>
      </c>
      <c r="D174" s="169" t="s">
        <v>143</v>
      </c>
      <c r="E174" s="170" t="s">
        <v>319</v>
      </c>
      <c r="F174" s="171" t="s">
        <v>320</v>
      </c>
      <c r="G174" s="172" t="s">
        <v>178</v>
      </c>
      <c r="H174" s="173">
        <v>1</v>
      </c>
      <c r="I174" s="174"/>
      <c r="J174" s="175">
        <f>ROUND(I174*H174,2)</f>
        <v>0</v>
      </c>
      <c r="K174" s="176"/>
      <c r="L174" s="35"/>
      <c r="M174" s="177" t="s">
        <v>1</v>
      </c>
      <c r="N174" s="178" t="s">
        <v>40</v>
      </c>
      <c r="O174" s="73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1" t="s">
        <v>179</v>
      </c>
      <c r="AT174" s="181" t="s">
        <v>143</v>
      </c>
      <c r="AU174" s="181" t="s">
        <v>85</v>
      </c>
      <c r="AY174" s="15" t="s">
        <v>140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5" t="s">
        <v>83</v>
      </c>
      <c r="BK174" s="182">
        <f>ROUND(I174*H174,2)</f>
        <v>0</v>
      </c>
      <c r="BL174" s="15" t="s">
        <v>179</v>
      </c>
      <c r="BM174" s="181" t="s">
        <v>321</v>
      </c>
    </row>
    <row r="175" spans="1:65" s="2" customFormat="1" ht="24.15" customHeight="1">
      <c r="A175" s="34"/>
      <c r="B175" s="168"/>
      <c r="C175" s="169" t="s">
        <v>322</v>
      </c>
      <c r="D175" s="169" t="s">
        <v>143</v>
      </c>
      <c r="E175" s="170" t="s">
        <v>323</v>
      </c>
      <c r="F175" s="171" t="s">
        <v>324</v>
      </c>
      <c r="G175" s="172" t="s">
        <v>178</v>
      </c>
      <c r="H175" s="173">
        <v>1</v>
      </c>
      <c r="I175" s="174"/>
      <c r="J175" s="175">
        <f>ROUND(I175*H175,2)</f>
        <v>0</v>
      </c>
      <c r="K175" s="176"/>
      <c r="L175" s="35"/>
      <c r="M175" s="177" t="s">
        <v>1</v>
      </c>
      <c r="N175" s="178" t="s">
        <v>40</v>
      </c>
      <c r="O175" s="73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1" t="s">
        <v>179</v>
      </c>
      <c r="AT175" s="181" t="s">
        <v>143</v>
      </c>
      <c r="AU175" s="181" t="s">
        <v>85</v>
      </c>
      <c r="AY175" s="15" t="s">
        <v>140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5" t="s">
        <v>83</v>
      </c>
      <c r="BK175" s="182">
        <f>ROUND(I175*H175,2)</f>
        <v>0</v>
      </c>
      <c r="BL175" s="15" t="s">
        <v>179</v>
      </c>
      <c r="BM175" s="181" t="s">
        <v>325</v>
      </c>
    </row>
    <row r="176" spans="1:65" s="2" customFormat="1" ht="16.5" customHeight="1">
      <c r="A176" s="34"/>
      <c r="B176" s="168"/>
      <c r="C176" s="169" t="s">
        <v>326</v>
      </c>
      <c r="D176" s="169" t="s">
        <v>143</v>
      </c>
      <c r="E176" s="170" t="s">
        <v>327</v>
      </c>
      <c r="F176" s="171" t="s">
        <v>328</v>
      </c>
      <c r="G176" s="172" t="s">
        <v>178</v>
      </c>
      <c r="H176" s="173">
        <v>1</v>
      </c>
      <c r="I176" s="174"/>
      <c r="J176" s="175">
        <f>ROUND(I176*H176,2)</f>
        <v>0</v>
      </c>
      <c r="K176" s="176"/>
      <c r="L176" s="35"/>
      <c r="M176" s="177" t="s">
        <v>1</v>
      </c>
      <c r="N176" s="178" t="s">
        <v>40</v>
      </c>
      <c r="O176" s="73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1" t="s">
        <v>179</v>
      </c>
      <c r="AT176" s="181" t="s">
        <v>143</v>
      </c>
      <c r="AU176" s="181" t="s">
        <v>85</v>
      </c>
      <c r="AY176" s="15" t="s">
        <v>140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5" t="s">
        <v>83</v>
      </c>
      <c r="BK176" s="182">
        <f>ROUND(I176*H176,2)</f>
        <v>0</v>
      </c>
      <c r="BL176" s="15" t="s">
        <v>179</v>
      </c>
      <c r="BM176" s="181" t="s">
        <v>329</v>
      </c>
    </row>
    <row r="177" spans="1:63" s="12" customFormat="1" ht="22.8" customHeight="1">
      <c r="A177" s="12"/>
      <c r="B177" s="155"/>
      <c r="C177" s="12"/>
      <c r="D177" s="156" t="s">
        <v>74</v>
      </c>
      <c r="E177" s="166" t="s">
        <v>330</v>
      </c>
      <c r="F177" s="166" t="s">
        <v>331</v>
      </c>
      <c r="G177" s="12"/>
      <c r="H177" s="12"/>
      <c r="I177" s="158"/>
      <c r="J177" s="167">
        <f>BK177</f>
        <v>0</v>
      </c>
      <c r="K177" s="12"/>
      <c r="L177" s="155"/>
      <c r="M177" s="160"/>
      <c r="N177" s="161"/>
      <c r="O177" s="161"/>
      <c r="P177" s="162">
        <f>SUM(P178:P216)</f>
        <v>0</v>
      </c>
      <c r="Q177" s="161"/>
      <c r="R177" s="162">
        <f>SUM(R178:R216)</f>
        <v>373.0788731</v>
      </c>
      <c r="S177" s="161"/>
      <c r="T177" s="163">
        <f>SUM(T178:T216)</f>
        <v>145.3325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56" t="s">
        <v>164</v>
      </c>
      <c r="AT177" s="164" t="s">
        <v>74</v>
      </c>
      <c r="AU177" s="164" t="s">
        <v>83</v>
      </c>
      <c r="AY177" s="156" t="s">
        <v>140</v>
      </c>
      <c r="BK177" s="165">
        <f>SUM(BK178:BK216)</f>
        <v>0</v>
      </c>
    </row>
    <row r="178" spans="1:65" s="2" customFormat="1" ht="16.5" customHeight="1">
      <c r="A178" s="34"/>
      <c r="B178" s="168"/>
      <c r="C178" s="183" t="s">
        <v>332</v>
      </c>
      <c r="D178" s="183" t="s">
        <v>172</v>
      </c>
      <c r="E178" s="184" t="s">
        <v>333</v>
      </c>
      <c r="F178" s="185" t="s">
        <v>334</v>
      </c>
      <c r="G178" s="186" t="s">
        <v>232</v>
      </c>
      <c r="H178" s="187">
        <v>27</v>
      </c>
      <c r="I178" s="188"/>
      <c r="J178" s="189">
        <f>ROUND(I178*H178,2)</f>
        <v>0</v>
      </c>
      <c r="K178" s="190"/>
      <c r="L178" s="191"/>
      <c r="M178" s="192" t="s">
        <v>1</v>
      </c>
      <c r="N178" s="193" t="s">
        <v>40</v>
      </c>
      <c r="O178" s="73"/>
      <c r="P178" s="179">
        <f>O178*H178</f>
        <v>0</v>
      </c>
      <c r="Q178" s="179">
        <v>0.00187</v>
      </c>
      <c r="R178" s="179">
        <f>Q178*H178</f>
        <v>0.05049</v>
      </c>
      <c r="S178" s="179">
        <v>0</v>
      </c>
      <c r="T178" s="18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1" t="s">
        <v>191</v>
      </c>
      <c r="AT178" s="181" t="s">
        <v>172</v>
      </c>
      <c r="AU178" s="181" t="s">
        <v>85</v>
      </c>
      <c r="AY178" s="15" t="s">
        <v>140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5" t="s">
        <v>83</v>
      </c>
      <c r="BK178" s="182">
        <f>ROUND(I178*H178,2)</f>
        <v>0</v>
      </c>
      <c r="BL178" s="15" t="s">
        <v>191</v>
      </c>
      <c r="BM178" s="181" t="s">
        <v>335</v>
      </c>
    </row>
    <row r="179" spans="1:65" s="2" customFormat="1" ht="24.15" customHeight="1">
      <c r="A179" s="34"/>
      <c r="B179" s="168"/>
      <c r="C179" s="169" t="s">
        <v>336</v>
      </c>
      <c r="D179" s="169" t="s">
        <v>143</v>
      </c>
      <c r="E179" s="170" t="s">
        <v>337</v>
      </c>
      <c r="F179" s="171" t="s">
        <v>338</v>
      </c>
      <c r="G179" s="172" t="s">
        <v>339</v>
      </c>
      <c r="H179" s="173">
        <v>9.3</v>
      </c>
      <c r="I179" s="174"/>
      <c r="J179" s="175">
        <f>ROUND(I179*H179,2)</f>
        <v>0</v>
      </c>
      <c r="K179" s="176"/>
      <c r="L179" s="35"/>
      <c r="M179" s="177" t="s">
        <v>1</v>
      </c>
      <c r="N179" s="178" t="s">
        <v>40</v>
      </c>
      <c r="O179" s="73"/>
      <c r="P179" s="179">
        <f>O179*H179</f>
        <v>0</v>
      </c>
      <c r="Q179" s="179">
        <v>2.25634</v>
      </c>
      <c r="R179" s="179">
        <f>Q179*H179</f>
        <v>20.983962</v>
      </c>
      <c r="S179" s="179">
        <v>0</v>
      </c>
      <c r="T179" s="18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1" t="s">
        <v>179</v>
      </c>
      <c r="AT179" s="181" t="s">
        <v>143</v>
      </c>
      <c r="AU179" s="181" t="s">
        <v>85</v>
      </c>
      <c r="AY179" s="15" t="s">
        <v>140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5" t="s">
        <v>83</v>
      </c>
      <c r="BK179" s="182">
        <f>ROUND(I179*H179,2)</f>
        <v>0</v>
      </c>
      <c r="BL179" s="15" t="s">
        <v>179</v>
      </c>
      <c r="BM179" s="181" t="s">
        <v>340</v>
      </c>
    </row>
    <row r="180" spans="1:65" s="2" customFormat="1" ht="24.15" customHeight="1">
      <c r="A180" s="34"/>
      <c r="B180" s="168"/>
      <c r="C180" s="169" t="s">
        <v>341</v>
      </c>
      <c r="D180" s="169" t="s">
        <v>143</v>
      </c>
      <c r="E180" s="170" t="s">
        <v>342</v>
      </c>
      <c r="F180" s="171" t="s">
        <v>343</v>
      </c>
      <c r="G180" s="172" t="s">
        <v>146</v>
      </c>
      <c r="H180" s="173">
        <v>27</v>
      </c>
      <c r="I180" s="174"/>
      <c r="J180" s="175">
        <f>ROUND(I180*H180,2)</f>
        <v>0</v>
      </c>
      <c r="K180" s="176"/>
      <c r="L180" s="35"/>
      <c r="M180" s="177" t="s">
        <v>1</v>
      </c>
      <c r="N180" s="178" t="s">
        <v>40</v>
      </c>
      <c r="O180" s="73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1" t="s">
        <v>179</v>
      </c>
      <c r="AT180" s="181" t="s">
        <v>143</v>
      </c>
      <c r="AU180" s="181" t="s">
        <v>85</v>
      </c>
      <c r="AY180" s="15" t="s">
        <v>140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5" t="s">
        <v>83</v>
      </c>
      <c r="BK180" s="182">
        <f>ROUND(I180*H180,2)</f>
        <v>0</v>
      </c>
      <c r="BL180" s="15" t="s">
        <v>179</v>
      </c>
      <c r="BM180" s="181" t="s">
        <v>344</v>
      </c>
    </row>
    <row r="181" spans="1:65" s="2" customFormat="1" ht="24.15" customHeight="1">
      <c r="A181" s="34"/>
      <c r="B181" s="168"/>
      <c r="C181" s="169" t="s">
        <v>345</v>
      </c>
      <c r="D181" s="169" t="s">
        <v>143</v>
      </c>
      <c r="E181" s="170" t="s">
        <v>346</v>
      </c>
      <c r="F181" s="171" t="s">
        <v>347</v>
      </c>
      <c r="G181" s="172" t="s">
        <v>232</v>
      </c>
      <c r="H181" s="173">
        <v>327</v>
      </c>
      <c r="I181" s="174"/>
      <c r="J181" s="175">
        <f>ROUND(I181*H181,2)</f>
        <v>0</v>
      </c>
      <c r="K181" s="176"/>
      <c r="L181" s="35"/>
      <c r="M181" s="177" t="s">
        <v>1</v>
      </c>
      <c r="N181" s="178" t="s">
        <v>40</v>
      </c>
      <c r="O181" s="73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1" t="s">
        <v>179</v>
      </c>
      <c r="AT181" s="181" t="s">
        <v>143</v>
      </c>
      <c r="AU181" s="181" t="s">
        <v>85</v>
      </c>
      <c r="AY181" s="15" t="s">
        <v>140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5" t="s">
        <v>83</v>
      </c>
      <c r="BK181" s="182">
        <f>ROUND(I181*H181,2)</f>
        <v>0</v>
      </c>
      <c r="BL181" s="15" t="s">
        <v>179</v>
      </c>
      <c r="BM181" s="181" t="s">
        <v>348</v>
      </c>
    </row>
    <row r="182" spans="1:65" s="2" customFormat="1" ht="24.15" customHeight="1">
      <c r="A182" s="34"/>
      <c r="B182" s="168"/>
      <c r="C182" s="169" t="s">
        <v>349</v>
      </c>
      <c r="D182" s="169" t="s">
        <v>143</v>
      </c>
      <c r="E182" s="170" t="s">
        <v>350</v>
      </c>
      <c r="F182" s="171" t="s">
        <v>351</v>
      </c>
      <c r="G182" s="172" t="s">
        <v>232</v>
      </c>
      <c r="H182" s="173">
        <v>260</v>
      </c>
      <c r="I182" s="174"/>
      <c r="J182" s="175">
        <f>ROUND(I182*H182,2)</f>
        <v>0</v>
      </c>
      <c r="K182" s="176"/>
      <c r="L182" s="35"/>
      <c r="M182" s="177" t="s">
        <v>1</v>
      </c>
      <c r="N182" s="178" t="s">
        <v>40</v>
      </c>
      <c r="O182" s="73"/>
      <c r="P182" s="179">
        <f>O182*H182</f>
        <v>0</v>
      </c>
      <c r="Q182" s="179">
        <v>0</v>
      </c>
      <c r="R182" s="179">
        <f>Q182*H182</f>
        <v>0</v>
      </c>
      <c r="S182" s="179">
        <v>0</v>
      </c>
      <c r="T182" s="18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1" t="s">
        <v>179</v>
      </c>
      <c r="AT182" s="181" t="s">
        <v>143</v>
      </c>
      <c r="AU182" s="181" t="s">
        <v>85</v>
      </c>
      <c r="AY182" s="15" t="s">
        <v>140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5" t="s">
        <v>83</v>
      </c>
      <c r="BK182" s="182">
        <f>ROUND(I182*H182,2)</f>
        <v>0</v>
      </c>
      <c r="BL182" s="15" t="s">
        <v>179</v>
      </c>
      <c r="BM182" s="181" t="s">
        <v>352</v>
      </c>
    </row>
    <row r="183" spans="1:65" s="2" customFormat="1" ht="24.15" customHeight="1">
      <c r="A183" s="34"/>
      <c r="B183" s="168"/>
      <c r="C183" s="169" t="s">
        <v>353</v>
      </c>
      <c r="D183" s="169" t="s">
        <v>143</v>
      </c>
      <c r="E183" s="170" t="s">
        <v>354</v>
      </c>
      <c r="F183" s="171" t="s">
        <v>355</v>
      </c>
      <c r="G183" s="172" t="s">
        <v>232</v>
      </c>
      <c r="H183" s="173">
        <v>23</v>
      </c>
      <c r="I183" s="174"/>
      <c r="J183" s="175">
        <f>ROUND(I183*H183,2)</f>
        <v>0</v>
      </c>
      <c r="K183" s="176"/>
      <c r="L183" s="35"/>
      <c r="M183" s="177" t="s">
        <v>1</v>
      </c>
      <c r="N183" s="178" t="s">
        <v>40</v>
      </c>
      <c r="O183" s="73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1" t="s">
        <v>179</v>
      </c>
      <c r="AT183" s="181" t="s">
        <v>143</v>
      </c>
      <c r="AU183" s="181" t="s">
        <v>85</v>
      </c>
      <c r="AY183" s="15" t="s">
        <v>140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5" t="s">
        <v>83</v>
      </c>
      <c r="BK183" s="182">
        <f>ROUND(I183*H183,2)</f>
        <v>0</v>
      </c>
      <c r="BL183" s="15" t="s">
        <v>179</v>
      </c>
      <c r="BM183" s="181" t="s">
        <v>356</v>
      </c>
    </row>
    <row r="184" spans="1:65" s="2" customFormat="1" ht="24.15" customHeight="1">
      <c r="A184" s="34"/>
      <c r="B184" s="168"/>
      <c r="C184" s="169" t="s">
        <v>357</v>
      </c>
      <c r="D184" s="169" t="s">
        <v>143</v>
      </c>
      <c r="E184" s="170" t="s">
        <v>358</v>
      </c>
      <c r="F184" s="171" t="s">
        <v>359</v>
      </c>
      <c r="G184" s="172" t="s">
        <v>232</v>
      </c>
      <c r="H184" s="173">
        <v>587</v>
      </c>
      <c r="I184" s="174"/>
      <c r="J184" s="175">
        <f>ROUND(I184*H184,2)</f>
        <v>0</v>
      </c>
      <c r="K184" s="176"/>
      <c r="L184" s="35"/>
      <c r="M184" s="177" t="s">
        <v>1</v>
      </c>
      <c r="N184" s="178" t="s">
        <v>40</v>
      </c>
      <c r="O184" s="73"/>
      <c r="P184" s="179">
        <f>O184*H184</f>
        <v>0</v>
      </c>
      <c r="Q184" s="179">
        <v>0.203</v>
      </c>
      <c r="R184" s="179">
        <f>Q184*H184</f>
        <v>119.161</v>
      </c>
      <c r="S184" s="179">
        <v>0</v>
      </c>
      <c r="T184" s="18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1" t="s">
        <v>179</v>
      </c>
      <c r="AT184" s="181" t="s">
        <v>143</v>
      </c>
      <c r="AU184" s="181" t="s">
        <v>85</v>
      </c>
      <c r="AY184" s="15" t="s">
        <v>140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5" t="s">
        <v>83</v>
      </c>
      <c r="BK184" s="182">
        <f>ROUND(I184*H184,2)</f>
        <v>0</v>
      </c>
      <c r="BL184" s="15" t="s">
        <v>179</v>
      </c>
      <c r="BM184" s="181" t="s">
        <v>360</v>
      </c>
    </row>
    <row r="185" spans="1:65" s="2" customFormat="1" ht="24.15" customHeight="1">
      <c r="A185" s="34"/>
      <c r="B185" s="168"/>
      <c r="C185" s="169" t="s">
        <v>361</v>
      </c>
      <c r="D185" s="169" t="s">
        <v>143</v>
      </c>
      <c r="E185" s="170" t="s">
        <v>362</v>
      </c>
      <c r="F185" s="171" t="s">
        <v>363</v>
      </c>
      <c r="G185" s="172" t="s">
        <v>232</v>
      </c>
      <c r="H185" s="173">
        <v>23</v>
      </c>
      <c r="I185" s="174"/>
      <c r="J185" s="175">
        <f>ROUND(I185*H185,2)</f>
        <v>0</v>
      </c>
      <c r="K185" s="176"/>
      <c r="L185" s="35"/>
      <c r="M185" s="177" t="s">
        <v>1</v>
      </c>
      <c r="N185" s="178" t="s">
        <v>40</v>
      </c>
      <c r="O185" s="73"/>
      <c r="P185" s="179">
        <f>O185*H185</f>
        <v>0</v>
      </c>
      <c r="Q185" s="179">
        <v>0</v>
      </c>
      <c r="R185" s="179">
        <f>Q185*H185</f>
        <v>0</v>
      </c>
      <c r="S185" s="179">
        <v>0</v>
      </c>
      <c r="T185" s="18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1" t="s">
        <v>179</v>
      </c>
      <c r="AT185" s="181" t="s">
        <v>143</v>
      </c>
      <c r="AU185" s="181" t="s">
        <v>85</v>
      </c>
      <c r="AY185" s="15" t="s">
        <v>140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5" t="s">
        <v>83</v>
      </c>
      <c r="BK185" s="182">
        <f>ROUND(I185*H185,2)</f>
        <v>0</v>
      </c>
      <c r="BL185" s="15" t="s">
        <v>179</v>
      </c>
      <c r="BM185" s="181" t="s">
        <v>364</v>
      </c>
    </row>
    <row r="186" spans="1:65" s="2" customFormat="1" ht="24.15" customHeight="1">
      <c r="A186" s="34"/>
      <c r="B186" s="168"/>
      <c r="C186" s="183" t="s">
        <v>365</v>
      </c>
      <c r="D186" s="183" t="s">
        <v>172</v>
      </c>
      <c r="E186" s="184" t="s">
        <v>366</v>
      </c>
      <c r="F186" s="185" t="s">
        <v>367</v>
      </c>
      <c r="G186" s="186" t="s">
        <v>368</v>
      </c>
      <c r="H186" s="187">
        <v>2.7</v>
      </c>
      <c r="I186" s="188"/>
      <c r="J186" s="189">
        <f>ROUND(I186*H186,2)</f>
        <v>0</v>
      </c>
      <c r="K186" s="190"/>
      <c r="L186" s="191"/>
      <c r="M186" s="192" t="s">
        <v>1</v>
      </c>
      <c r="N186" s="193" t="s">
        <v>40</v>
      </c>
      <c r="O186" s="73"/>
      <c r="P186" s="179">
        <f>O186*H186</f>
        <v>0</v>
      </c>
      <c r="Q186" s="179">
        <v>0.067</v>
      </c>
      <c r="R186" s="179">
        <f>Q186*H186</f>
        <v>0.18090000000000003</v>
      </c>
      <c r="S186" s="179">
        <v>0</v>
      </c>
      <c r="T186" s="18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1" t="s">
        <v>191</v>
      </c>
      <c r="AT186" s="181" t="s">
        <v>172</v>
      </c>
      <c r="AU186" s="181" t="s">
        <v>85</v>
      </c>
      <c r="AY186" s="15" t="s">
        <v>140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5" t="s">
        <v>83</v>
      </c>
      <c r="BK186" s="182">
        <f>ROUND(I186*H186,2)</f>
        <v>0</v>
      </c>
      <c r="BL186" s="15" t="s">
        <v>191</v>
      </c>
      <c r="BM186" s="181" t="s">
        <v>369</v>
      </c>
    </row>
    <row r="187" spans="1:65" s="2" customFormat="1" ht="24.15" customHeight="1">
      <c r="A187" s="34"/>
      <c r="B187" s="168"/>
      <c r="C187" s="169" t="s">
        <v>370</v>
      </c>
      <c r="D187" s="169" t="s">
        <v>143</v>
      </c>
      <c r="E187" s="170" t="s">
        <v>371</v>
      </c>
      <c r="F187" s="171" t="s">
        <v>372</v>
      </c>
      <c r="G187" s="172" t="s">
        <v>178</v>
      </c>
      <c r="H187" s="173">
        <v>14</v>
      </c>
      <c r="I187" s="174"/>
      <c r="J187" s="175">
        <f>ROUND(I187*H187,2)</f>
        <v>0</v>
      </c>
      <c r="K187" s="176"/>
      <c r="L187" s="35"/>
      <c r="M187" s="177" t="s">
        <v>1</v>
      </c>
      <c r="N187" s="178" t="s">
        <v>40</v>
      </c>
      <c r="O187" s="73"/>
      <c r="P187" s="179">
        <f>O187*H187</f>
        <v>0</v>
      </c>
      <c r="Q187" s="179">
        <v>0.0038</v>
      </c>
      <c r="R187" s="179">
        <f>Q187*H187</f>
        <v>0.0532</v>
      </c>
      <c r="S187" s="179">
        <v>0</v>
      </c>
      <c r="T187" s="18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1" t="s">
        <v>179</v>
      </c>
      <c r="AT187" s="181" t="s">
        <v>143</v>
      </c>
      <c r="AU187" s="181" t="s">
        <v>85</v>
      </c>
      <c r="AY187" s="15" t="s">
        <v>140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5" t="s">
        <v>83</v>
      </c>
      <c r="BK187" s="182">
        <f>ROUND(I187*H187,2)</f>
        <v>0</v>
      </c>
      <c r="BL187" s="15" t="s">
        <v>179</v>
      </c>
      <c r="BM187" s="181" t="s">
        <v>373</v>
      </c>
    </row>
    <row r="188" spans="1:65" s="2" customFormat="1" ht="21.75" customHeight="1">
      <c r="A188" s="34"/>
      <c r="B188" s="168"/>
      <c r="C188" s="169" t="s">
        <v>374</v>
      </c>
      <c r="D188" s="169" t="s">
        <v>143</v>
      </c>
      <c r="E188" s="170" t="s">
        <v>375</v>
      </c>
      <c r="F188" s="171" t="s">
        <v>376</v>
      </c>
      <c r="G188" s="172" t="s">
        <v>178</v>
      </c>
      <c r="H188" s="173">
        <v>25</v>
      </c>
      <c r="I188" s="174"/>
      <c r="J188" s="175">
        <f>ROUND(I188*H188,2)</f>
        <v>0</v>
      </c>
      <c r="K188" s="176"/>
      <c r="L188" s="35"/>
      <c r="M188" s="177" t="s">
        <v>1</v>
      </c>
      <c r="N188" s="178" t="s">
        <v>40</v>
      </c>
      <c r="O188" s="73"/>
      <c r="P188" s="179">
        <f>O188*H188</f>
        <v>0</v>
      </c>
      <c r="Q188" s="179">
        <v>0.0076</v>
      </c>
      <c r="R188" s="179">
        <f>Q188*H188</f>
        <v>0.19</v>
      </c>
      <c r="S188" s="179">
        <v>0</v>
      </c>
      <c r="T188" s="18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1" t="s">
        <v>179</v>
      </c>
      <c r="AT188" s="181" t="s">
        <v>143</v>
      </c>
      <c r="AU188" s="181" t="s">
        <v>85</v>
      </c>
      <c r="AY188" s="15" t="s">
        <v>140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5" t="s">
        <v>83</v>
      </c>
      <c r="BK188" s="182">
        <f>ROUND(I188*H188,2)</f>
        <v>0</v>
      </c>
      <c r="BL188" s="15" t="s">
        <v>179</v>
      </c>
      <c r="BM188" s="181" t="s">
        <v>377</v>
      </c>
    </row>
    <row r="189" spans="1:65" s="2" customFormat="1" ht="16.5" customHeight="1">
      <c r="A189" s="34"/>
      <c r="B189" s="168"/>
      <c r="C189" s="169" t="s">
        <v>378</v>
      </c>
      <c r="D189" s="169" t="s">
        <v>143</v>
      </c>
      <c r="E189" s="170" t="s">
        <v>379</v>
      </c>
      <c r="F189" s="171" t="s">
        <v>380</v>
      </c>
      <c r="G189" s="172" t="s">
        <v>232</v>
      </c>
      <c r="H189" s="173">
        <v>645</v>
      </c>
      <c r="I189" s="174"/>
      <c r="J189" s="175">
        <f>ROUND(I189*H189,2)</f>
        <v>0</v>
      </c>
      <c r="K189" s="176"/>
      <c r="L189" s="35"/>
      <c r="M189" s="177" t="s">
        <v>1</v>
      </c>
      <c r="N189" s="178" t="s">
        <v>40</v>
      </c>
      <c r="O189" s="73"/>
      <c r="P189" s="179">
        <f>O189*H189</f>
        <v>0</v>
      </c>
      <c r="Q189" s="179">
        <v>9E-05</v>
      </c>
      <c r="R189" s="179">
        <f>Q189*H189</f>
        <v>0.058050000000000004</v>
      </c>
      <c r="S189" s="179">
        <v>0</v>
      </c>
      <c r="T189" s="18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1" t="s">
        <v>179</v>
      </c>
      <c r="AT189" s="181" t="s">
        <v>143</v>
      </c>
      <c r="AU189" s="181" t="s">
        <v>85</v>
      </c>
      <c r="AY189" s="15" t="s">
        <v>140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5" t="s">
        <v>83</v>
      </c>
      <c r="BK189" s="182">
        <f>ROUND(I189*H189,2)</f>
        <v>0</v>
      </c>
      <c r="BL189" s="15" t="s">
        <v>179</v>
      </c>
      <c r="BM189" s="181" t="s">
        <v>381</v>
      </c>
    </row>
    <row r="190" spans="1:65" s="2" customFormat="1" ht="24.15" customHeight="1">
      <c r="A190" s="34"/>
      <c r="B190" s="168"/>
      <c r="C190" s="169" t="s">
        <v>382</v>
      </c>
      <c r="D190" s="169" t="s">
        <v>143</v>
      </c>
      <c r="E190" s="170" t="s">
        <v>383</v>
      </c>
      <c r="F190" s="171" t="s">
        <v>384</v>
      </c>
      <c r="G190" s="172" t="s">
        <v>232</v>
      </c>
      <c r="H190" s="173">
        <v>979.81</v>
      </c>
      <c r="I190" s="174"/>
      <c r="J190" s="175">
        <f>ROUND(I190*H190,2)</f>
        <v>0</v>
      </c>
      <c r="K190" s="176"/>
      <c r="L190" s="35"/>
      <c r="M190" s="177" t="s">
        <v>1</v>
      </c>
      <c r="N190" s="178" t="s">
        <v>40</v>
      </c>
      <c r="O190" s="73"/>
      <c r="P190" s="179">
        <f>O190*H190</f>
        <v>0</v>
      </c>
      <c r="Q190" s="179">
        <v>0.108</v>
      </c>
      <c r="R190" s="179">
        <f>Q190*H190</f>
        <v>105.81948</v>
      </c>
      <c r="S190" s="179">
        <v>0</v>
      </c>
      <c r="T190" s="18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1" t="s">
        <v>179</v>
      </c>
      <c r="AT190" s="181" t="s">
        <v>143</v>
      </c>
      <c r="AU190" s="181" t="s">
        <v>85</v>
      </c>
      <c r="AY190" s="15" t="s">
        <v>140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15" t="s">
        <v>83</v>
      </c>
      <c r="BK190" s="182">
        <f>ROUND(I190*H190,2)</f>
        <v>0</v>
      </c>
      <c r="BL190" s="15" t="s">
        <v>179</v>
      </c>
      <c r="BM190" s="181" t="s">
        <v>385</v>
      </c>
    </row>
    <row r="191" spans="1:65" s="2" customFormat="1" ht="24.15" customHeight="1">
      <c r="A191" s="34"/>
      <c r="B191" s="168"/>
      <c r="C191" s="183" t="s">
        <v>386</v>
      </c>
      <c r="D191" s="183" t="s">
        <v>172</v>
      </c>
      <c r="E191" s="184" t="s">
        <v>387</v>
      </c>
      <c r="F191" s="185" t="s">
        <v>388</v>
      </c>
      <c r="G191" s="186" t="s">
        <v>232</v>
      </c>
      <c r="H191" s="187">
        <v>979.81</v>
      </c>
      <c r="I191" s="188"/>
      <c r="J191" s="189">
        <f>ROUND(I191*H191,2)</f>
        <v>0</v>
      </c>
      <c r="K191" s="190"/>
      <c r="L191" s="191"/>
      <c r="M191" s="192" t="s">
        <v>1</v>
      </c>
      <c r="N191" s="193" t="s">
        <v>40</v>
      </c>
      <c r="O191" s="73"/>
      <c r="P191" s="179">
        <f>O191*H191</f>
        <v>0</v>
      </c>
      <c r="Q191" s="179">
        <v>0.00035</v>
      </c>
      <c r="R191" s="179">
        <f>Q191*H191</f>
        <v>0.3429335</v>
      </c>
      <c r="S191" s="179">
        <v>0</v>
      </c>
      <c r="T191" s="18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1" t="s">
        <v>191</v>
      </c>
      <c r="AT191" s="181" t="s">
        <v>172</v>
      </c>
      <c r="AU191" s="181" t="s">
        <v>85</v>
      </c>
      <c r="AY191" s="15" t="s">
        <v>140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5" t="s">
        <v>83</v>
      </c>
      <c r="BK191" s="182">
        <f>ROUND(I191*H191,2)</f>
        <v>0</v>
      </c>
      <c r="BL191" s="15" t="s">
        <v>191</v>
      </c>
      <c r="BM191" s="181" t="s">
        <v>389</v>
      </c>
    </row>
    <row r="192" spans="1:65" s="2" customFormat="1" ht="24.15" customHeight="1">
      <c r="A192" s="34"/>
      <c r="B192" s="168"/>
      <c r="C192" s="169" t="s">
        <v>390</v>
      </c>
      <c r="D192" s="169" t="s">
        <v>143</v>
      </c>
      <c r="E192" s="170" t="s">
        <v>391</v>
      </c>
      <c r="F192" s="171" t="s">
        <v>392</v>
      </c>
      <c r="G192" s="172" t="s">
        <v>232</v>
      </c>
      <c r="H192" s="173">
        <v>546</v>
      </c>
      <c r="I192" s="174"/>
      <c r="J192" s="175">
        <f>ROUND(I192*H192,2)</f>
        <v>0</v>
      </c>
      <c r="K192" s="176"/>
      <c r="L192" s="35"/>
      <c r="M192" s="177" t="s">
        <v>1</v>
      </c>
      <c r="N192" s="178" t="s">
        <v>40</v>
      </c>
      <c r="O192" s="73"/>
      <c r="P192" s="179">
        <f>O192*H192</f>
        <v>0</v>
      </c>
      <c r="Q192" s="179">
        <v>0.22563</v>
      </c>
      <c r="R192" s="179">
        <f>Q192*H192</f>
        <v>123.19398</v>
      </c>
      <c r="S192" s="179">
        <v>0</v>
      </c>
      <c r="T192" s="18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1" t="s">
        <v>179</v>
      </c>
      <c r="AT192" s="181" t="s">
        <v>143</v>
      </c>
      <c r="AU192" s="181" t="s">
        <v>85</v>
      </c>
      <c r="AY192" s="15" t="s">
        <v>140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5" t="s">
        <v>83</v>
      </c>
      <c r="BK192" s="182">
        <f>ROUND(I192*H192,2)</f>
        <v>0</v>
      </c>
      <c r="BL192" s="15" t="s">
        <v>179</v>
      </c>
      <c r="BM192" s="181" t="s">
        <v>393</v>
      </c>
    </row>
    <row r="193" spans="1:65" s="2" customFormat="1" ht="24.15" customHeight="1">
      <c r="A193" s="34"/>
      <c r="B193" s="168"/>
      <c r="C193" s="183" t="s">
        <v>394</v>
      </c>
      <c r="D193" s="183" t="s">
        <v>172</v>
      </c>
      <c r="E193" s="184" t="s">
        <v>395</v>
      </c>
      <c r="F193" s="185" t="s">
        <v>396</v>
      </c>
      <c r="G193" s="186" t="s">
        <v>232</v>
      </c>
      <c r="H193" s="187">
        <v>546</v>
      </c>
      <c r="I193" s="188"/>
      <c r="J193" s="189">
        <f>ROUND(I193*H193,2)</f>
        <v>0</v>
      </c>
      <c r="K193" s="190"/>
      <c r="L193" s="191"/>
      <c r="M193" s="192" t="s">
        <v>1</v>
      </c>
      <c r="N193" s="193" t="s">
        <v>40</v>
      </c>
      <c r="O193" s="73"/>
      <c r="P193" s="179">
        <f>O193*H193</f>
        <v>0</v>
      </c>
      <c r="Q193" s="179">
        <v>0.00069</v>
      </c>
      <c r="R193" s="179">
        <f>Q193*H193</f>
        <v>0.37673999999999996</v>
      </c>
      <c r="S193" s="179">
        <v>0</v>
      </c>
      <c r="T193" s="18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1" t="s">
        <v>191</v>
      </c>
      <c r="AT193" s="181" t="s">
        <v>172</v>
      </c>
      <c r="AU193" s="181" t="s">
        <v>85</v>
      </c>
      <c r="AY193" s="15" t="s">
        <v>140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5" t="s">
        <v>83</v>
      </c>
      <c r="BK193" s="182">
        <f>ROUND(I193*H193,2)</f>
        <v>0</v>
      </c>
      <c r="BL193" s="15" t="s">
        <v>191</v>
      </c>
      <c r="BM193" s="181" t="s">
        <v>397</v>
      </c>
    </row>
    <row r="194" spans="1:65" s="2" customFormat="1" ht="24.15" customHeight="1">
      <c r="A194" s="34"/>
      <c r="B194" s="168"/>
      <c r="C194" s="169" t="s">
        <v>398</v>
      </c>
      <c r="D194" s="169" t="s">
        <v>143</v>
      </c>
      <c r="E194" s="170" t="s">
        <v>399</v>
      </c>
      <c r="F194" s="171" t="s">
        <v>400</v>
      </c>
      <c r="G194" s="172" t="s">
        <v>232</v>
      </c>
      <c r="H194" s="173">
        <v>327</v>
      </c>
      <c r="I194" s="174"/>
      <c r="J194" s="175">
        <f>ROUND(I194*H194,2)</f>
        <v>0</v>
      </c>
      <c r="K194" s="176"/>
      <c r="L194" s="35"/>
      <c r="M194" s="177" t="s">
        <v>1</v>
      </c>
      <c r="N194" s="178" t="s">
        <v>40</v>
      </c>
      <c r="O194" s="73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1" t="s">
        <v>179</v>
      </c>
      <c r="AT194" s="181" t="s">
        <v>143</v>
      </c>
      <c r="AU194" s="181" t="s">
        <v>85</v>
      </c>
      <c r="AY194" s="15" t="s">
        <v>140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5" t="s">
        <v>83</v>
      </c>
      <c r="BK194" s="182">
        <f>ROUND(I194*H194,2)</f>
        <v>0</v>
      </c>
      <c r="BL194" s="15" t="s">
        <v>179</v>
      </c>
      <c r="BM194" s="181" t="s">
        <v>401</v>
      </c>
    </row>
    <row r="195" spans="1:65" s="2" customFormat="1" ht="24.15" customHeight="1">
      <c r="A195" s="34"/>
      <c r="B195" s="168"/>
      <c r="C195" s="169" t="s">
        <v>402</v>
      </c>
      <c r="D195" s="169" t="s">
        <v>143</v>
      </c>
      <c r="E195" s="170" t="s">
        <v>403</v>
      </c>
      <c r="F195" s="171" t="s">
        <v>404</v>
      </c>
      <c r="G195" s="172" t="s">
        <v>232</v>
      </c>
      <c r="H195" s="173">
        <v>260</v>
      </c>
      <c r="I195" s="174"/>
      <c r="J195" s="175">
        <f>ROUND(I195*H195,2)</f>
        <v>0</v>
      </c>
      <c r="K195" s="176"/>
      <c r="L195" s="35"/>
      <c r="M195" s="177" t="s">
        <v>1</v>
      </c>
      <c r="N195" s="178" t="s">
        <v>40</v>
      </c>
      <c r="O195" s="73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1" t="s">
        <v>179</v>
      </c>
      <c r="AT195" s="181" t="s">
        <v>143</v>
      </c>
      <c r="AU195" s="181" t="s">
        <v>85</v>
      </c>
      <c r="AY195" s="15" t="s">
        <v>140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5" t="s">
        <v>83</v>
      </c>
      <c r="BK195" s="182">
        <f>ROUND(I195*H195,2)</f>
        <v>0</v>
      </c>
      <c r="BL195" s="15" t="s">
        <v>179</v>
      </c>
      <c r="BM195" s="181" t="s">
        <v>405</v>
      </c>
    </row>
    <row r="196" spans="1:65" s="2" customFormat="1" ht="24.15" customHeight="1">
      <c r="A196" s="34"/>
      <c r="B196" s="168"/>
      <c r="C196" s="169" t="s">
        <v>406</v>
      </c>
      <c r="D196" s="169" t="s">
        <v>143</v>
      </c>
      <c r="E196" s="170" t="s">
        <v>407</v>
      </c>
      <c r="F196" s="171" t="s">
        <v>408</v>
      </c>
      <c r="G196" s="172" t="s">
        <v>232</v>
      </c>
      <c r="H196" s="173">
        <v>23</v>
      </c>
      <c r="I196" s="174"/>
      <c r="J196" s="175">
        <f>ROUND(I196*H196,2)</f>
        <v>0</v>
      </c>
      <c r="K196" s="176"/>
      <c r="L196" s="35"/>
      <c r="M196" s="177" t="s">
        <v>1</v>
      </c>
      <c r="N196" s="178" t="s">
        <v>40</v>
      </c>
      <c r="O196" s="73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1" t="s">
        <v>179</v>
      </c>
      <c r="AT196" s="181" t="s">
        <v>143</v>
      </c>
      <c r="AU196" s="181" t="s">
        <v>85</v>
      </c>
      <c r="AY196" s="15" t="s">
        <v>140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15" t="s">
        <v>83</v>
      </c>
      <c r="BK196" s="182">
        <f>ROUND(I196*H196,2)</f>
        <v>0</v>
      </c>
      <c r="BL196" s="15" t="s">
        <v>179</v>
      </c>
      <c r="BM196" s="181" t="s">
        <v>409</v>
      </c>
    </row>
    <row r="197" spans="1:65" s="2" customFormat="1" ht="16.5" customHeight="1">
      <c r="A197" s="34"/>
      <c r="B197" s="168"/>
      <c r="C197" s="183" t="s">
        <v>410</v>
      </c>
      <c r="D197" s="183" t="s">
        <v>172</v>
      </c>
      <c r="E197" s="184" t="s">
        <v>411</v>
      </c>
      <c r="F197" s="185" t="s">
        <v>412</v>
      </c>
      <c r="G197" s="186" t="s">
        <v>154</v>
      </c>
      <c r="H197" s="187">
        <v>383.04</v>
      </c>
      <c r="I197" s="188"/>
      <c r="J197" s="189">
        <f>ROUND(I197*H197,2)</f>
        <v>0</v>
      </c>
      <c r="K197" s="190"/>
      <c r="L197" s="191"/>
      <c r="M197" s="192" t="s">
        <v>1</v>
      </c>
      <c r="N197" s="193" t="s">
        <v>40</v>
      </c>
      <c r="O197" s="73"/>
      <c r="P197" s="179">
        <f>O197*H197</f>
        <v>0</v>
      </c>
      <c r="Q197" s="179">
        <v>0.00069</v>
      </c>
      <c r="R197" s="179">
        <f>Q197*H197</f>
        <v>0.2642976</v>
      </c>
      <c r="S197" s="179">
        <v>0</v>
      </c>
      <c r="T197" s="18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1" t="s">
        <v>191</v>
      </c>
      <c r="AT197" s="181" t="s">
        <v>172</v>
      </c>
      <c r="AU197" s="181" t="s">
        <v>85</v>
      </c>
      <c r="AY197" s="15" t="s">
        <v>140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15" t="s">
        <v>83</v>
      </c>
      <c r="BK197" s="182">
        <f>ROUND(I197*H197,2)</f>
        <v>0</v>
      </c>
      <c r="BL197" s="15" t="s">
        <v>191</v>
      </c>
      <c r="BM197" s="181" t="s">
        <v>413</v>
      </c>
    </row>
    <row r="198" spans="1:65" s="2" customFormat="1" ht="24.15" customHeight="1">
      <c r="A198" s="34"/>
      <c r="B198" s="168"/>
      <c r="C198" s="169" t="s">
        <v>414</v>
      </c>
      <c r="D198" s="169" t="s">
        <v>143</v>
      </c>
      <c r="E198" s="170" t="s">
        <v>415</v>
      </c>
      <c r="F198" s="171" t="s">
        <v>416</v>
      </c>
      <c r="G198" s="172" t="s">
        <v>368</v>
      </c>
      <c r="H198" s="173">
        <v>12.8</v>
      </c>
      <c r="I198" s="174"/>
      <c r="J198" s="175">
        <f>ROUND(I198*H198,2)</f>
        <v>0</v>
      </c>
      <c r="K198" s="176"/>
      <c r="L198" s="35"/>
      <c r="M198" s="177" t="s">
        <v>1</v>
      </c>
      <c r="N198" s="178" t="s">
        <v>40</v>
      </c>
      <c r="O198" s="73"/>
      <c r="P198" s="179">
        <f>O198*H198</f>
        <v>0</v>
      </c>
      <c r="Q198" s="179">
        <v>0.08425</v>
      </c>
      <c r="R198" s="179">
        <f>Q198*H198</f>
        <v>1.0784</v>
      </c>
      <c r="S198" s="179">
        <v>0</v>
      </c>
      <c r="T198" s="18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1" t="s">
        <v>155</v>
      </c>
      <c r="AT198" s="181" t="s">
        <v>143</v>
      </c>
      <c r="AU198" s="181" t="s">
        <v>85</v>
      </c>
      <c r="AY198" s="15" t="s">
        <v>140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5" t="s">
        <v>83</v>
      </c>
      <c r="BK198" s="182">
        <f>ROUND(I198*H198,2)</f>
        <v>0</v>
      </c>
      <c r="BL198" s="15" t="s">
        <v>155</v>
      </c>
      <c r="BM198" s="181" t="s">
        <v>417</v>
      </c>
    </row>
    <row r="199" spans="1:65" s="2" customFormat="1" ht="24.15" customHeight="1">
      <c r="A199" s="34"/>
      <c r="B199" s="168"/>
      <c r="C199" s="169" t="s">
        <v>418</v>
      </c>
      <c r="D199" s="169" t="s">
        <v>143</v>
      </c>
      <c r="E199" s="170" t="s">
        <v>419</v>
      </c>
      <c r="F199" s="171" t="s">
        <v>420</v>
      </c>
      <c r="G199" s="172" t="s">
        <v>368</v>
      </c>
      <c r="H199" s="173">
        <v>12.8</v>
      </c>
      <c r="I199" s="174"/>
      <c r="J199" s="175">
        <f>ROUND(I199*H199,2)</f>
        <v>0</v>
      </c>
      <c r="K199" s="176"/>
      <c r="L199" s="35"/>
      <c r="M199" s="177" t="s">
        <v>1</v>
      </c>
      <c r="N199" s="178" t="s">
        <v>40</v>
      </c>
      <c r="O199" s="73"/>
      <c r="P199" s="179">
        <f>O199*H199</f>
        <v>0</v>
      </c>
      <c r="Q199" s="179">
        <v>0</v>
      </c>
      <c r="R199" s="179">
        <f>Q199*H199</f>
        <v>0</v>
      </c>
      <c r="S199" s="179">
        <v>0.295</v>
      </c>
      <c r="T199" s="180">
        <f>S199*H199</f>
        <v>3.776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1" t="s">
        <v>155</v>
      </c>
      <c r="AT199" s="181" t="s">
        <v>143</v>
      </c>
      <c r="AU199" s="181" t="s">
        <v>85</v>
      </c>
      <c r="AY199" s="15" t="s">
        <v>140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15" t="s">
        <v>83</v>
      </c>
      <c r="BK199" s="182">
        <f>ROUND(I199*H199,2)</f>
        <v>0</v>
      </c>
      <c r="BL199" s="15" t="s">
        <v>155</v>
      </c>
      <c r="BM199" s="181" t="s">
        <v>421</v>
      </c>
    </row>
    <row r="200" spans="1:65" s="2" customFormat="1" ht="24.15" customHeight="1">
      <c r="A200" s="34"/>
      <c r="B200" s="168"/>
      <c r="C200" s="169" t="s">
        <v>422</v>
      </c>
      <c r="D200" s="169" t="s">
        <v>143</v>
      </c>
      <c r="E200" s="170" t="s">
        <v>423</v>
      </c>
      <c r="F200" s="171" t="s">
        <v>424</v>
      </c>
      <c r="G200" s="172" t="s">
        <v>368</v>
      </c>
      <c r="H200" s="173">
        <v>123</v>
      </c>
      <c r="I200" s="174"/>
      <c r="J200" s="175">
        <f>ROUND(I200*H200,2)</f>
        <v>0</v>
      </c>
      <c r="K200" s="176"/>
      <c r="L200" s="35"/>
      <c r="M200" s="177" t="s">
        <v>1</v>
      </c>
      <c r="N200" s="178" t="s">
        <v>40</v>
      </c>
      <c r="O200" s="73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1" t="s">
        <v>155</v>
      </c>
      <c r="AT200" s="181" t="s">
        <v>143</v>
      </c>
      <c r="AU200" s="181" t="s">
        <v>85</v>
      </c>
      <c r="AY200" s="15" t="s">
        <v>140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15" t="s">
        <v>83</v>
      </c>
      <c r="BK200" s="182">
        <f>ROUND(I200*H200,2)</f>
        <v>0</v>
      </c>
      <c r="BL200" s="15" t="s">
        <v>155</v>
      </c>
      <c r="BM200" s="181" t="s">
        <v>425</v>
      </c>
    </row>
    <row r="201" spans="1:65" s="2" customFormat="1" ht="33" customHeight="1">
      <c r="A201" s="34"/>
      <c r="B201" s="168"/>
      <c r="C201" s="169" t="s">
        <v>426</v>
      </c>
      <c r="D201" s="169" t="s">
        <v>143</v>
      </c>
      <c r="E201" s="170" t="s">
        <v>427</v>
      </c>
      <c r="F201" s="171" t="s">
        <v>428</v>
      </c>
      <c r="G201" s="172" t="s">
        <v>368</v>
      </c>
      <c r="H201" s="173">
        <v>123</v>
      </c>
      <c r="I201" s="174"/>
      <c r="J201" s="175">
        <f>ROUND(I201*H201,2)</f>
        <v>0</v>
      </c>
      <c r="K201" s="176"/>
      <c r="L201" s="35"/>
      <c r="M201" s="177" t="s">
        <v>1</v>
      </c>
      <c r="N201" s="178" t="s">
        <v>40</v>
      </c>
      <c r="O201" s="73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1" t="s">
        <v>155</v>
      </c>
      <c r="AT201" s="181" t="s">
        <v>143</v>
      </c>
      <c r="AU201" s="181" t="s">
        <v>85</v>
      </c>
      <c r="AY201" s="15" t="s">
        <v>140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5" t="s">
        <v>83</v>
      </c>
      <c r="BK201" s="182">
        <f>ROUND(I201*H201,2)</f>
        <v>0</v>
      </c>
      <c r="BL201" s="15" t="s">
        <v>155</v>
      </c>
      <c r="BM201" s="181" t="s">
        <v>429</v>
      </c>
    </row>
    <row r="202" spans="1:65" s="2" customFormat="1" ht="16.5" customHeight="1">
      <c r="A202" s="34"/>
      <c r="B202" s="168"/>
      <c r="C202" s="169" t="s">
        <v>430</v>
      </c>
      <c r="D202" s="169" t="s">
        <v>143</v>
      </c>
      <c r="E202" s="170" t="s">
        <v>431</v>
      </c>
      <c r="F202" s="171" t="s">
        <v>432</v>
      </c>
      <c r="G202" s="172" t="s">
        <v>368</v>
      </c>
      <c r="H202" s="173">
        <v>123</v>
      </c>
      <c r="I202" s="174"/>
      <c r="J202" s="175">
        <f>ROUND(I202*H202,2)</f>
        <v>0</v>
      </c>
      <c r="K202" s="176"/>
      <c r="L202" s="35"/>
      <c r="M202" s="177" t="s">
        <v>1</v>
      </c>
      <c r="N202" s="178" t="s">
        <v>40</v>
      </c>
      <c r="O202" s="73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1" t="s">
        <v>155</v>
      </c>
      <c r="AT202" s="181" t="s">
        <v>143</v>
      </c>
      <c r="AU202" s="181" t="s">
        <v>85</v>
      </c>
      <c r="AY202" s="15" t="s">
        <v>140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15" t="s">
        <v>83</v>
      </c>
      <c r="BK202" s="182">
        <f>ROUND(I202*H202,2)</f>
        <v>0</v>
      </c>
      <c r="BL202" s="15" t="s">
        <v>155</v>
      </c>
      <c r="BM202" s="181" t="s">
        <v>433</v>
      </c>
    </row>
    <row r="203" spans="1:65" s="2" customFormat="1" ht="33" customHeight="1">
      <c r="A203" s="34"/>
      <c r="B203" s="168"/>
      <c r="C203" s="169" t="s">
        <v>434</v>
      </c>
      <c r="D203" s="169" t="s">
        <v>143</v>
      </c>
      <c r="E203" s="170" t="s">
        <v>435</v>
      </c>
      <c r="F203" s="171" t="s">
        <v>436</v>
      </c>
      <c r="G203" s="172" t="s">
        <v>232</v>
      </c>
      <c r="H203" s="173">
        <v>6</v>
      </c>
      <c r="I203" s="174"/>
      <c r="J203" s="175">
        <f>ROUND(I203*H203,2)</f>
        <v>0</v>
      </c>
      <c r="K203" s="176"/>
      <c r="L203" s="35"/>
      <c r="M203" s="177" t="s">
        <v>1</v>
      </c>
      <c r="N203" s="178" t="s">
        <v>40</v>
      </c>
      <c r="O203" s="73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1" t="s">
        <v>155</v>
      </c>
      <c r="AT203" s="181" t="s">
        <v>143</v>
      </c>
      <c r="AU203" s="181" t="s">
        <v>85</v>
      </c>
      <c r="AY203" s="15" t="s">
        <v>140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15" t="s">
        <v>83</v>
      </c>
      <c r="BK203" s="182">
        <f>ROUND(I203*H203,2)</f>
        <v>0</v>
      </c>
      <c r="BL203" s="15" t="s">
        <v>155</v>
      </c>
      <c r="BM203" s="181" t="s">
        <v>437</v>
      </c>
    </row>
    <row r="204" spans="1:65" s="2" customFormat="1" ht="24.15" customHeight="1">
      <c r="A204" s="34"/>
      <c r="B204" s="168"/>
      <c r="C204" s="183" t="s">
        <v>438</v>
      </c>
      <c r="D204" s="183" t="s">
        <v>172</v>
      </c>
      <c r="E204" s="184" t="s">
        <v>439</v>
      </c>
      <c r="F204" s="185" t="s">
        <v>440</v>
      </c>
      <c r="G204" s="186" t="s">
        <v>232</v>
      </c>
      <c r="H204" s="187">
        <v>6</v>
      </c>
      <c r="I204" s="188"/>
      <c r="J204" s="189">
        <f>ROUND(I204*H204,2)</f>
        <v>0</v>
      </c>
      <c r="K204" s="190"/>
      <c r="L204" s="191"/>
      <c r="M204" s="192" t="s">
        <v>1</v>
      </c>
      <c r="N204" s="193" t="s">
        <v>40</v>
      </c>
      <c r="O204" s="73"/>
      <c r="P204" s="179">
        <f>O204*H204</f>
        <v>0</v>
      </c>
      <c r="Q204" s="179">
        <v>0.031</v>
      </c>
      <c r="R204" s="179">
        <f>Q204*H204</f>
        <v>0.186</v>
      </c>
      <c r="S204" s="179">
        <v>0</v>
      </c>
      <c r="T204" s="18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1" t="s">
        <v>191</v>
      </c>
      <c r="AT204" s="181" t="s">
        <v>172</v>
      </c>
      <c r="AU204" s="181" t="s">
        <v>85</v>
      </c>
      <c r="AY204" s="15" t="s">
        <v>140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5" t="s">
        <v>83</v>
      </c>
      <c r="BK204" s="182">
        <f>ROUND(I204*H204,2)</f>
        <v>0</v>
      </c>
      <c r="BL204" s="15" t="s">
        <v>191</v>
      </c>
      <c r="BM204" s="181" t="s">
        <v>441</v>
      </c>
    </row>
    <row r="205" spans="1:65" s="2" customFormat="1" ht="16.5" customHeight="1">
      <c r="A205" s="34"/>
      <c r="B205" s="168"/>
      <c r="C205" s="183" t="s">
        <v>442</v>
      </c>
      <c r="D205" s="183" t="s">
        <v>172</v>
      </c>
      <c r="E205" s="184" t="s">
        <v>443</v>
      </c>
      <c r="F205" s="185" t="s">
        <v>444</v>
      </c>
      <c r="G205" s="186" t="s">
        <v>178</v>
      </c>
      <c r="H205" s="187">
        <v>12</v>
      </c>
      <c r="I205" s="188"/>
      <c r="J205" s="189">
        <f>ROUND(I205*H205,2)</f>
        <v>0</v>
      </c>
      <c r="K205" s="190"/>
      <c r="L205" s="191"/>
      <c r="M205" s="192" t="s">
        <v>1</v>
      </c>
      <c r="N205" s="193" t="s">
        <v>40</v>
      </c>
      <c r="O205" s="73"/>
      <c r="P205" s="179">
        <f>O205*H205</f>
        <v>0</v>
      </c>
      <c r="Q205" s="179">
        <v>0.006</v>
      </c>
      <c r="R205" s="179">
        <f>Q205*H205</f>
        <v>0.07200000000000001</v>
      </c>
      <c r="S205" s="179">
        <v>0</v>
      </c>
      <c r="T205" s="18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1" t="s">
        <v>191</v>
      </c>
      <c r="AT205" s="181" t="s">
        <v>172</v>
      </c>
      <c r="AU205" s="181" t="s">
        <v>85</v>
      </c>
      <c r="AY205" s="15" t="s">
        <v>140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15" t="s">
        <v>83</v>
      </c>
      <c r="BK205" s="182">
        <f>ROUND(I205*H205,2)</f>
        <v>0</v>
      </c>
      <c r="BL205" s="15" t="s">
        <v>191</v>
      </c>
      <c r="BM205" s="181" t="s">
        <v>445</v>
      </c>
    </row>
    <row r="206" spans="1:65" s="2" customFormat="1" ht="33" customHeight="1">
      <c r="A206" s="34"/>
      <c r="B206" s="168"/>
      <c r="C206" s="169" t="s">
        <v>446</v>
      </c>
      <c r="D206" s="169" t="s">
        <v>143</v>
      </c>
      <c r="E206" s="170" t="s">
        <v>447</v>
      </c>
      <c r="F206" s="171" t="s">
        <v>448</v>
      </c>
      <c r="G206" s="172" t="s">
        <v>368</v>
      </c>
      <c r="H206" s="173">
        <v>136.5</v>
      </c>
      <c r="I206" s="174"/>
      <c r="J206" s="175">
        <f>ROUND(I206*H206,2)</f>
        <v>0</v>
      </c>
      <c r="K206" s="176"/>
      <c r="L206" s="35"/>
      <c r="M206" s="177" t="s">
        <v>1</v>
      </c>
      <c r="N206" s="178" t="s">
        <v>40</v>
      </c>
      <c r="O206" s="73"/>
      <c r="P206" s="179">
        <f>O206*H206</f>
        <v>0</v>
      </c>
      <c r="Q206" s="179">
        <v>0</v>
      </c>
      <c r="R206" s="179">
        <f>Q206*H206</f>
        <v>0</v>
      </c>
      <c r="S206" s="179">
        <v>0.625</v>
      </c>
      <c r="T206" s="180">
        <f>S206*H206</f>
        <v>85.3125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1" t="s">
        <v>155</v>
      </c>
      <c r="AT206" s="181" t="s">
        <v>143</v>
      </c>
      <c r="AU206" s="181" t="s">
        <v>85</v>
      </c>
      <c r="AY206" s="15" t="s">
        <v>140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15" t="s">
        <v>83</v>
      </c>
      <c r="BK206" s="182">
        <f>ROUND(I206*H206,2)</f>
        <v>0</v>
      </c>
      <c r="BL206" s="15" t="s">
        <v>155</v>
      </c>
      <c r="BM206" s="181" t="s">
        <v>449</v>
      </c>
    </row>
    <row r="207" spans="1:65" s="2" customFormat="1" ht="24.15" customHeight="1">
      <c r="A207" s="34"/>
      <c r="B207" s="168"/>
      <c r="C207" s="169" t="s">
        <v>450</v>
      </c>
      <c r="D207" s="169" t="s">
        <v>143</v>
      </c>
      <c r="E207" s="170" t="s">
        <v>451</v>
      </c>
      <c r="F207" s="171" t="s">
        <v>452</v>
      </c>
      <c r="G207" s="172" t="s">
        <v>368</v>
      </c>
      <c r="H207" s="173">
        <v>258</v>
      </c>
      <c r="I207" s="174"/>
      <c r="J207" s="175">
        <f>ROUND(I207*H207,2)</f>
        <v>0</v>
      </c>
      <c r="K207" s="176"/>
      <c r="L207" s="35"/>
      <c r="M207" s="177" t="s">
        <v>1</v>
      </c>
      <c r="N207" s="178" t="s">
        <v>40</v>
      </c>
      <c r="O207" s="73"/>
      <c r="P207" s="179">
        <f>O207*H207</f>
        <v>0</v>
      </c>
      <c r="Q207" s="179">
        <v>0</v>
      </c>
      <c r="R207" s="179">
        <f>Q207*H207</f>
        <v>0</v>
      </c>
      <c r="S207" s="179">
        <v>0.098</v>
      </c>
      <c r="T207" s="180">
        <f>S207*H207</f>
        <v>25.284000000000002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1" t="s">
        <v>155</v>
      </c>
      <c r="AT207" s="181" t="s">
        <v>143</v>
      </c>
      <c r="AU207" s="181" t="s">
        <v>85</v>
      </c>
      <c r="AY207" s="15" t="s">
        <v>140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5" t="s">
        <v>83</v>
      </c>
      <c r="BK207" s="182">
        <f>ROUND(I207*H207,2)</f>
        <v>0</v>
      </c>
      <c r="BL207" s="15" t="s">
        <v>155</v>
      </c>
      <c r="BM207" s="181" t="s">
        <v>453</v>
      </c>
    </row>
    <row r="208" spans="1:65" s="2" customFormat="1" ht="24.15" customHeight="1">
      <c r="A208" s="34"/>
      <c r="B208" s="168"/>
      <c r="C208" s="169" t="s">
        <v>454</v>
      </c>
      <c r="D208" s="169" t="s">
        <v>143</v>
      </c>
      <c r="E208" s="170" t="s">
        <v>455</v>
      </c>
      <c r="F208" s="171" t="s">
        <v>456</v>
      </c>
      <c r="G208" s="172" t="s">
        <v>368</v>
      </c>
      <c r="H208" s="173">
        <v>258</v>
      </c>
      <c r="I208" s="174"/>
      <c r="J208" s="175">
        <f>ROUND(I208*H208,2)</f>
        <v>0</v>
      </c>
      <c r="K208" s="176"/>
      <c r="L208" s="35"/>
      <c r="M208" s="177" t="s">
        <v>1</v>
      </c>
      <c r="N208" s="178" t="s">
        <v>40</v>
      </c>
      <c r="O208" s="73"/>
      <c r="P208" s="179">
        <f>O208*H208</f>
        <v>0</v>
      </c>
      <c r="Q208" s="179">
        <v>0</v>
      </c>
      <c r="R208" s="179">
        <f>Q208*H208</f>
        <v>0</v>
      </c>
      <c r="S208" s="179">
        <v>0.12</v>
      </c>
      <c r="T208" s="180">
        <f>S208*H208</f>
        <v>30.959999999999997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1" t="s">
        <v>155</v>
      </c>
      <c r="AT208" s="181" t="s">
        <v>143</v>
      </c>
      <c r="AU208" s="181" t="s">
        <v>85</v>
      </c>
      <c r="AY208" s="15" t="s">
        <v>140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15" t="s">
        <v>83</v>
      </c>
      <c r="BK208" s="182">
        <f>ROUND(I208*H208,2)</f>
        <v>0</v>
      </c>
      <c r="BL208" s="15" t="s">
        <v>155</v>
      </c>
      <c r="BM208" s="181" t="s">
        <v>457</v>
      </c>
    </row>
    <row r="209" spans="1:65" s="2" customFormat="1" ht="37.8" customHeight="1">
      <c r="A209" s="34"/>
      <c r="B209" s="168"/>
      <c r="C209" s="169" t="s">
        <v>458</v>
      </c>
      <c r="D209" s="169" t="s">
        <v>143</v>
      </c>
      <c r="E209" s="170" t="s">
        <v>459</v>
      </c>
      <c r="F209" s="171" t="s">
        <v>460</v>
      </c>
      <c r="G209" s="172" t="s">
        <v>232</v>
      </c>
      <c r="H209" s="173">
        <v>22</v>
      </c>
      <c r="I209" s="174"/>
      <c r="J209" s="175">
        <f>ROUND(I209*H209,2)</f>
        <v>0</v>
      </c>
      <c r="K209" s="176"/>
      <c r="L209" s="35"/>
      <c r="M209" s="177" t="s">
        <v>1</v>
      </c>
      <c r="N209" s="178" t="s">
        <v>40</v>
      </c>
      <c r="O209" s="73"/>
      <c r="P209" s="179">
        <f>O209*H209</f>
        <v>0</v>
      </c>
      <c r="Q209" s="179">
        <v>0.00326</v>
      </c>
      <c r="R209" s="179">
        <f>Q209*H209</f>
        <v>0.07171999999999999</v>
      </c>
      <c r="S209" s="179">
        <v>0</v>
      </c>
      <c r="T209" s="18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1" t="s">
        <v>155</v>
      </c>
      <c r="AT209" s="181" t="s">
        <v>143</v>
      </c>
      <c r="AU209" s="181" t="s">
        <v>85</v>
      </c>
      <c r="AY209" s="15" t="s">
        <v>140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15" t="s">
        <v>83</v>
      </c>
      <c r="BK209" s="182">
        <f>ROUND(I209*H209,2)</f>
        <v>0</v>
      </c>
      <c r="BL209" s="15" t="s">
        <v>155</v>
      </c>
      <c r="BM209" s="181" t="s">
        <v>461</v>
      </c>
    </row>
    <row r="210" spans="1:65" s="2" customFormat="1" ht="24.15" customHeight="1">
      <c r="A210" s="34"/>
      <c r="B210" s="168"/>
      <c r="C210" s="169" t="s">
        <v>462</v>
      </c>
      <c r="D210" s="169" t="s">
        <v>143</v>
      </c>
      <c r="E210" s="170" t="s">
        <v>463</v>
      </c>
      <c r="F210" s="171" t="s">
        <v>464</v>
      </c>
      <c r="G210" s="172" t="s">
        <v>178</v>
      </c>
      <c r="H210" s="173">
        <v>2</v>
      </c>
      <c r="I210" s="174"/>
      <c r="J210" s="175">
        <f>ROUND(I210*H210,2)</f>
        <v>0</v>
      </c>
      <c r="K210" s="176"/>
      <c r="L210" s="35"/>
      <c r="M210" s="177" t="s">
        <v>1</v>
      </c>
      <c r="N210" s="178" t="s">
        <v>40</v>
      </c>
      <c r="O210" s="73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1" t="s">
        <v>155</v>
      </c>
      <c r="AT210" s="181" t="s">
        <v>143</v>
      </c>
      <c r="AU210" s="181" t="s">
        <v>85</v>
      </c>
      <c r="AY210" s="15" t="s">
        <v>140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5" t="s">
        <v>83</v>
      </c>
      <c r="BK210" s="182">
        <f>ROUND(I210*H210,2)</f>
        <v>0</v>
      </c>
      <c r="BL210" s="15" t="s">
        <v>155</v>
      </c>
      <c r="BM210" s="181" t="s">
        <v>465</v>
      </c>
    </row>
    <row r="211" spans="1:65" s="2" customFormat="1" ht="24.15" customHeight="1">
      <c r="A211" s="34"/>
      <c r="B211" s="168"/>
      <c r="C211" s="169" t="s">
        <v>466</v>
      </c>
      <c r="D211" s="169" t="s">
        <v>143</v>
      </c>
      <c r="E211" s="170" t="s">
        <v>467</v>
      </c>
      <c r="F211" s="171" t="s">
        <v>468</v>
      </c>
      <c r="G211" s="172" t="s">
        <v>178</v>
      </c>
      <c r="H211" s="173">
        <v>2</v>
      </c>
      <c r="I211" s="174"/>
      <c r="J211" s="175">
        <f>ROUND(I211*H211,2)</f>
        <v>0</v>
      </c>
      <c r="K211" s="176"/>
      <c r="L211" s="35"/>
      <c r="M211" s="177" t="s">
        <v>1</v>
      </c>
      <c r="N211" s="178" t="s">
        <v>40</v>
      </c>
      <c r="O211" s="73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1" t="s">
        <v>155</v>
      </c>
      <c r="AT211" s="181" t="s">
        <v>143</v>
      </c>
      <c r="AU211" s="181" t="s">
        <v>85</v>
      </c>
      <c r="AY211" s="15" t="s">
        <v>140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15" t="s">
        <v>83</v>
      </c>
      <c r="BK211" s="182">
        <f>ROUND(I211*H211,2)</f>
        <v>0</v>
      </c>
      <c r="BL211" s="15" t="s">
        <v>155</v>
      </c>
      <c r="BM211" s="181" t="s">
        <v>469</v>
      </c>
    </row>
    <row r="212" spans="1:65" s="2" customFormat="1" ht="16.5" customHeight="1">
      <c r="A212" s="34"/>
      <c r="B212" s="168"/>
      <c r="C212" s="169" t="s">
        <v>470</v>
      </c>
      <c r="D212" s="169" t="s">
        <v>143</v>
      </c>
      <c r="E212" s="170" t="s">
        <v>471</v>
      </c>
      <c r="F212" s="171" t="s">
        <v>472</v>
      </c>
      <c r="G212" s="172" t="s">
        <v>473</v>
      </c>
      <c r="H212" s="173">
        <v>32</v>
      </c>
      <c r="I212" s="174"/>
      <c r="J212" s="175">
        <f>ROUND(I212*H212,2)</f>
        <v>0</v>
      </c>
      <c r="K212" s="176"/>
      <c r="L212" s="35"/>
      <c r="M212" s="177" t="s">
        <v>1</v>
      </c>
      <c r="N212" s="178" t="s">
        <v>40</v>
      </c>
      <c r="O212" s="73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1" t="s">
        <v>179</v>
      </c>
      <c r="AT212" s="181" t="s">
        <v>143</v>
      </c>
      <c r="AU212" s="181" t="s">
        <v>85</v>
      </c>
      <c r="AY212" s="15" t="s">
        <v>140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15" t="s">
        <v>83</v>
      </c>
      <c r="BK212" s="182">
        <f>ROUND(I212*H212,2)</f>
        <v>0</v>
      </c>
      <c r="BL212" s="15" t="s">
        <v>179</v>
      </c>
      <c r="BM212" s="181" t="s">
        <v>474</v>
      </c>
    </row>
    <row r="213" spans="1:65" s="2" customFormat="1" ht="21.75" customHeight="1">
      <c r="A213" s="34"/>
      <c r="B213" s="168"/>
      <c r="C213" s="169" t="s">
        <v>475</v>
      </c>
      <c r="D213" s="169" t="s">
        <v>143</v>
      </c>
      <c r="E213" s="170" t="s">
        <v>476</v>
      </c>
      <c r="F213" s="171" t="s">
        <v>477</v>
      </c>
      <c r="G213" s="172" t="s">
        <v>178</v>
      </c>
      <c r="H213" s="173">
        <v>124</v>
      </c>
      <c r="I213" s="174"/>
      <c r="J213" s="175">
        <f>ROUND(I213*H213,2)</f>
        <v>0</v>
      </c>
      <c r="K213" s="176"/>
      <c r="L213" s="35"/>
      <c r="M213" s="177" t="s">
        <v>1</v>
      </c>
      <c r="N213" s="178" t="s">
        <v>40</v>
      </c>
      <c r="O213" s="73"/>
      <c r="P213" s="179">
        <f>O213*H213</f>
        <v>0</v>
      </c>
      <c r="Q213" s="179">
        <v>0.00734</v>
      </c>
      <c r="R213" s="179">
        <f>Q213*H213</f>
        <v>0.91016</v>
      </c>
      <c r="S213" s="179">
        <v>0</v>
      </c>
      <c r="T213" s="18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1" t="s">
        <v>179</v>
      </c>
      <c r="AT213" s="181" t="s">
        <v>143</v>
      </c>
      <c r="AU213" s="181" t="s">
        <v>85</v>
      </c>
      <c r="AY213" s="15" t="s">
        <v>140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5" t="s">
        <v>83</v>
      </c>
      <c r="BK213" s="182">
        <f>ROUND(I213*H213,2)</f>
        <v>0</v>
      </c>
      <c r="BL213" s="15" t="s">
        <v>179</v>
      </c>
      <c r="BM213" s="181" t="s">
        <v>478</v>
      </c>
    </row>
    <row r="214" spans="1:65" s="2" customFormat="1" ht="16.5" customHeight="1">
      <c r="A214" s="34"/>
      <c r="B214" s="168"/>
      <c r="C214" s="183" t="s">
        <v>479</v>
      </c>
      <c r="D214" s="183" t="s">
        <v>172</v>
      </c>
      <c r="E214" s="184" t="s">
        <v>480</v>
      </c>
      <c r="F214" s="185" t="s">
        <v>481</v>
      </c>
      <c r="G214" s="186" t="s">
        <v>178</v>
      </c>
      <c r="H214" s="187">
        <v>124</v>
      </c>
      <c r="I214" s="188"/>
      <c r="J214" s="189">
        <f>ROUND(I214*H214,2)</f>
        <v>0</v>
      </c>
      <c r="K214" s="190"/>
      <c r="L214" s="191"/>
      <c r="M214" s="192" t="s">
        <v>1</v>
      </c>
      <c r="N214" s="193" t="s">
        <v>40</v>
      </c>
      <c r="O214" s="73"/>
      <c r="P214" s="179">
        <f>O214*H214</f>
        <v>0</v>
      </c>
      <c r="Q214" s="179">
        <v>0.00069</v>
      </c>
      <c r="R214" s="179">
        <f>Q214*H214</f>
        <v>0.08556</v>
      </c>
      <c r="S214" s="179">
        <v>0</v>
      </c>
      <c r="T214" s="18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1" t="s">
        <v>191</v>
      </c>
      <c r="AT214" s="181" t="s">
        <v>172</v>
      </c>
      <c r="AU214" s="181" t="s">
        <v>85</v>
      </c>
      <c r="AY214" s="15" t="s">
        <v>140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15" t="s">
        <v>83</v>
      </c>
      <c r="BK214" s="182">
        <f>ROUND(I214*H214,2)</f>
        <v>0</v>
      </c>
      <c r="BL214" s="15" t="s">
        <v>191</v>
      </c>
      <c r="BM214" s="181" t="s">
        <v>482</v>
      </c>
    </row>
    <row r="215" spans="1:65" s="2" customFormat="1" ht="24.15" customHeight="1">
      <c r="A215" s="34"/>
      <c r="B215" s="168"/>
      <c r="C215" s="169" t="s">
        <v>483</v>
      </c>
      <c r="D215" s="169" t="s">
        <v>143</v>
      </c>
      <c r="E215" s="170" t="s">
        <v>484</v>
      </c>
      <c r="F215" s="171" t="s">
        <v>485</v>
      </c>
      <c r="G215" s="172" t="s">
        <v>232</v>
      </c>
      <c r="H215" s="173">
        <v>60</v>
      </c>
      <c r="I215" s="174"/>
      <c r="J215" s="175">
        <f>ROUND(I215*H215,2)</f>
        <v>0</v>
      </c>
      <c r="K215" s="176"/>
      <c r="L215" s="35"/>
      <c r="M215" s="177" t="s">
        <v>1</v>
      </c>
      <c r="N215" s="178" t="s">
        <v>40</v>
      </c>
      <c r="O215" s="73"/>
      <c r="P215" s="179">
        <f>O215*H215</f>
        <v>0</v>
      </c>
      <c r="Q215" s="179">
        <v>0</v>
      </c>
      <c r="R215" s="179">
        <f>Q215*H215</f>
        <v>0</v>
      </c>
      <c r="S215" s="179">
        <v>0</v>
      </c>
      <c r="T215" s="18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1" t="s">
        <v>155</v>
      </c>
      <c r="AT215" s="181" t="s">
        <v>143</v>
      </c>
      <c r="AU215" s="181" t="s">
        <v>85</v>
      </c>
      <c r="AY215" s="15" t="s">
        <v>140</v>
      </c>
      <c r="BE215" s="182">
        <f>IF(N215="základní",J215,0)</f>
        <v>0</v>
      </c>
      <c r="BF215" s="182">
        <f>IF(N215="snížená",J215,0)</f>
        <v>0</v>
      </c>
      <c r="BG215" s="182">
        <f>IF(N215="zákl. přenesená",J215,0)</f>
        <v>0</v>
      </c>
      <c r="BH215" s="182">
        <f>IF(N215="sníž. přenesená",J215,0)</f>
        <v>0</v>
      </c>
      <c r="BI215" s="182">
        <f>IF(N215="nulová",J215,0)</f>
        <v>0</v>
      </c>
      <c r="BJ215" s="15" t="s">
        <v>83</v>
      </c>
      <c r="BK215" s="182">
        <f>ROUND(I215*H215,2)</f>
        <v>0</v>
      </c>
      <c r="BL215" s="15" t="s">
        <v>155</v>
      </c>
      <c r="BM215" s="181" t="s">
        <v>486</v>
      </c>
    </row>
    <row r="216" spans="1:65" s="2" customFormat="1" ht="16.5" customHeight="1">
      <c r="A216" s="34"/>
      <c r="B216" s="168"/>
      <c r="C216" s="169" t="s">
        <v>487</v>
      </c>
      <c r="D216" s="169" t="s">
        <v>143</v>
      </c>
      <c r="E216" s="170" t="s">
        <v>488</v>
      </c>
      <c r="F216" s="171" t="s">
        <v>489</v>
      </c>
      <c r="G216" s="172" t="s">
        <v>473</v>
      </c>
      <c r="H216" s="173">
        <v>63</v>
      </c>
      <c r="I216" s="174"/>
      <c r="J216" s="175">
        <f>ROUND(I216*H216,2)</f>
        <v>0</v>
      </c>
      <c r="K216" s="176"/>
      <c r="L216" s="35"/>
      <c r="M216" s="177" t="s">
        <v>1</v>
      </c>
      <c r="N216" s="178" t="s">
        <v>40</v>
      </c>
      <c r="O216" s="73"/>
      <c r="P216" s="179">
        <f>O216*H216</f>
        <v>0</v>
      </c>
      <c r="Q216" s="179">
        <v>0</v>
      </c>
      <c r="R216" s="179">
        <f>Q216*H216</f>
        <v>0</v>
      </c>
      <c r="S216" s="179">
        <v>0</v>
      </c>
      <c r="T216" s="18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1" t="s">
        <v>179</v>
      </c>
      <c r="AT216" s="181" t="s">
        <v>143</v>
      </c>
      <c r="AU216" s="181" t="s">
        <v>85</v>
      </c>
      <c r="AY216" s="15" t="s">
        <v>140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5" t="s">
        <v>83</v>
      </c>
      <c r="BK216" s="182">
        <f>ROUND(I216*H216,2)</f>
        <v>0</v>
      </c>
      <c r="BL216" s="15" t="s">
        <v>179</v>
      </c>
      <c r="BM216" s="181" t="s">
        <v>490</v>
      </c>
    </row>
    <row r="217" spans="1:63" s="12" customFormat="1" ht="25.9" customHeight="1">
      <c r="A217" s="12"/>
      <c r="B217" s="155"/>
      <c r="C217" s="12"/>
      <c r="D217" s="156" t="s">
        <v>74</v>
      </c>
      <c r="E217" s="157" t="s">
        <v>491</v>
      </c>
      <c r="F217" s="157" t="s">
        <v>492</v>
      </c>
      <c r="G217" s="12"/>
      <c r="H217" s="12"/>
      <c r="I217" s="158"/>
      <c r="J217" s="159">
        <f>BK217</f>
        <v>0</v>
      </c>
      <c r="K217" s="12"/>
      <c r="L217" s="155"/>
      <c r="M217" s="160"/>
      <c r="N217" s="161"/>
      <c r="O217" s="161"/>
      <c r="P217" s="162">
        <f>P218</f>
        <v>0</v>
      </c>
      <c r="Q217" s="161"/>
      <c r="R217" s="162">
        <f>R218</f>
        <v>0</v>
      </c>
      <c r="S217" s="161"/>
      <c r="T217" s="163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56" t="s">
        <v>141</v>
      </c>
      <c r="AT217" s="164" t="s">
        <v>74</v>
      </c>
      <c r="AU217" s="164" t="s">
        <v>75</v>
      </c>
      <c r="AY217" s="156" t="s">
        <v>140</v>
      </c>
      <c r="BK217" s="165">
        <f>BK218</f>
        <v>0</v>
      </c>
    </row>
    <row r="218" spans="1:63" s="12" customFormat="1" ht="22.8" customHeight="1">
      <c r="A218" s="12"/>
      <c r="B218" s="155"/>
      <c r="C218" s="12"/>
      <c r="D218" s="156" t="s">
        <v>74</v>
      </c>
      <c r="E218" s="166" t="s">
        <v>493</v>
      </c>
      <c r="F218" s="166" t="s">
        <v>494</v>
      </c>
      <c r="G218" s="12"/>
      <c r="H218" s="12"/>
      <c r="I218" s="158"/>
      <c r="J218" s="167">
        <f>BK218</f>
        <v>0</v>
      </c>
      <c r="K218" s="12"/>
      <c r="L218" s="155"/>
      <c r="M218" s="160"/>
      <c r="N218" s="161"/>
      <c r="O218" s="161"/>
      <c r="P218" s="162">
        <f>P219</f>
        <v>0</v>
      </c>
      <c r="Q218" s="161"/>
      <c r="R218" s="162">
        <f>R219</f>
        <v>0</v>
      </c>
      <c r="S218" s="161"/>
      <c r="T218" s="163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56" t="s">
        <v>141</v>
      </c>
      <c r="AT218" s="164" t="s">
        <v>74</v>
      </c>
      <c r="AU218" s="164" t="s">
        <v>83</v>
      </c>
      <c r="AY218" s="156" t="s">
        <v>140</v>
      </c>
      <c r="BK218" s="165">
        <f>BK219</f>
        <v>0</v>
      </c>
    </row>
    <row r="219" spans="1:65" s="2" customFormat="1" ht="16.5" customHeight="1">
      <c r="A219" s="34"/>
      <c r="B219" s="168"/>
      <c r="C219" s="169" t="s">
        <v>495</v>
      </c>
      <c r="D219" s="169" t="s">
        <v>143</v>
      </c>
      <c r="E219" s="170" t="s">
        <v>496</v>
      </c>
      <c r="F219" s="171" t="s">
        <v>497</v>
      </c>
      <c r="G219" s="172" t="s">
        <v>212</v>
      </c>
      <c r="H219" s="173">
        <v>1</v>
      </c>
      <c r="I219" s="174"/>
      <c r="J219" s="175">
        <f>ROUND(I219*H219,2)</f>
        <v>0</v>
      </c>
      <c r="K219" s="176"/>
      <c r="L219" s="35"/>
      <c r="M219" s="194" t="s">
        <v>1</v>
      </c>
      <c r="N219" s="195" t="s">
        <v>40</v>
      </c>
      <c r="O219" s="196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1" t="s">
        <v>147</v>
      </c>
      <c r="AT219" s="181" t="s">
        <v>143</v>
      </c>
      <c r="AU219" s="181" t="s">
        <v>85</v>
      </c>
      <c r="AY219" s="15" t="s">
        <v>140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15" t="s">
        <v>83</v>
      </c>
      <c r="BK219" s="182">
        <f>ROUND(I219*H219,2)</f>
        <v>0</v>
      </c>
      <c r="BL219" s="15" t="s">
        <v>147</v>
      </c>
      <c r="BM219" s="181" t="s">
        <v>498</v>
      </c>
    </row>
    <row r="220" spans="1:31" s="2" customFormat="1" ht="6.95" customHeight="1">
      <c r="A220" s="34"/>
      <c r="B220" s="56"/>
      <c r="C220" s="57"/>
      <c r="D220" s="57"/>
      <c r="E220" s="57"/>
      <c r="F220" s="57"/>
      <c r="G220" s="57"/>
      <c r="H220" s="57"/>
      <c r="I220" s="57"/>
      <c r="J220" s="57"/>
      <c r="K220" s="57"/>
      <c r="L220" s="35"/>
      <c r="M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</row>
  </sheetData>
  <autoFilter ref="C125:K21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499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>Roland Černoch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>Puttner, s.r.o.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ROUND((SUM(BE126:BE188)),2)</f>
        <v>0</v>
      </c>
      <c r="G33" s="34"/>
      <c r="H33" s="34"/>
      <c r="I33" s="124">
        <v>0.21</v>
      </c>
      <c r="J33" s="123">
        <f>ROUND(((SUM(BE126:BE188))*I33),2)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ROUND((SUM(BF126:BF188)),2)</f>
        <v>0</v>
      </c>
      <c r="G34" s="34"/>
      <c r="H34" s="34"/>
      <c r="I34" s="124">
        <v>0.15</v>
      </c>
      <c r="J34" s="123">
        <f>ROUND(((SUM(BF126:BF188))*I34),2)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ROUND((SUM(BG126:BG188)),2)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ROUND((SUM(BH126:BH188)),2)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ROUND((SUM(BI126:BI188)),2)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>SO.10b - Výměna kabelu (ul. Pod Kaštany)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J126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J127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116</v>
      </c>
      <c r="E98" s="142"/>
      <c r="F98" s="142"/>
      <c r="G98" s="142"/>
      <c r="H98" s="142"/>
      <c r="I98" s="142"/>
      <c r="J98" s="143">
        <f>J128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40"/>
      <c r="C99" s="10"/>
      <c r="D99" s="141" t="s">
        <v>117</v>
      </c>
      <c r="E99" s="142"/>
      <c r="F99" s="142"/>
      <c r="G99" s="142"/>
      <c r="H99" s="142"/>
      <c r="I99" s="142"/>
      <c r="J99" s="143">
        <f>J130</f>
        <v>0</v>
      </c>
      <c r="K99" s="10"/>
      <c r="L99" s="14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36"/>
      <c r="C100" s="9"/>
      <c r="D100" s="137" t="s">
        <v>118</v>
      </c>
      <c r="E100" s="138"/>
      <c r="F100" s="138"/>
      <c r="G100" s="138"/>
      <c r="H100" s="138"/>
      <c r="I100" s="138"/>
      <c r="J100" s="139">
        <f>J135</f>
        <v>0</v>
      </c>
      <c r="K100" s="9"/>
      <c r="L100" s="13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40"/>
      <c r="C101" s="10"/>
      <c r="D101" s="141" t="s">
        <v>119</v>
      </c>
      <c r="E101" s="142"/>
      <c r="F101" s="142"/>
      <c r="G101" s="142"/>
      <c r="H101" s="142"/>
      <c r="I101" s="142"/>
      <c r="J101" s="143">
        <f>J136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120</v>
      </c>
      <c r="E102" s="142"/>
      <c r="F102" s="142"/>
      <c r="G102" s="142"/>
      <c r="H102" s="142"/>
      <c r="I102" s="142"/>
      <c r="J102" s="143">
        <f>J153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121</v>
      </c>
      <c r="E103" s="142"/>
      <c r="F103" s="142"/>
      <c r="G103" s="142"/>
      <c r="H103" s="142"/>
      <c r="I103" s="142"/>
      <c r="J103" s="143">
        <f>J155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40"/>
      <c r="C104" s="10"/>
      <c r="D104" s="141" t="s">
        <v>122</v>
      </c>
      <c r="E104" s="142"/>
      <c r="F104" s="142"/>
      <c r="G104" s="142"/>
      <c r="H104" s="142"/>
      <c r="I104" s="142"/>
      <c r="J104" s="143">
        <f>J161</f>
        <v>0</v>
      </c>
      <c r="K104" s="10"/>
      <c r="L104" s="14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36"/>
      <c r="C105" s="9"/>
      <c r="D105" s="137" t="s">
        <v>123</v>
      </c>
      <c r="E105" s="138"/>
      <c r="F105" s="138"/>
      <c r="G105" s="138"/>
      <c r="H105" s="138"/>
      <c r="I105" s="138"/>
      <c r="J105" s="139">
        <f>J186</f>
        <v>0</v>
      </c>
      <c r="K105" s="9"/>
      <c r="L105" s="13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40"/>
      <c r="C106" s="10"/>
      <c r="D106" s="141" t="s">
        <v>124</v>
      </c>
      <c r="E106" s="142"/>
      <c r="F106" s="142"/>
      <c r="G106" s="142"/>
      <c r="H106" s="142"/>
      <c r="I106" s="142"/>
      <c r="J106" s="143">
        <f>J187</f>
        <v>0</v>
      </c>
      <c r="K106" s="10"/>
      <c r="L106" s="14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 hidden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t="12" hidden="1"/>
    <row r="110" ht="12" hidden="1"/>
    <row r="111" ht="12" hidden="1"/>
    <row r="112" spans="1:31" s="2" customFormat="1" ht="6.95" customHeight="1">
      <c r="A112" s="34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19" t="s">
        <v>125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8" t="s">
        <v>16</v>
      </c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4"/>
      <c r="D116" s="34"/>
      <c r="E116" s="117" t="str">
        <f>E7</f>
        <v>AKADEMICKÉ NÁMĚSTÍ VČETNĚ PARKOVACÍHO DOMU - DÚR</v>
      </c>
      <c r="F116" s="28"/>
      <c r="G116" s="28"/>
      <c r="H116" s="28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8" t="s">
        <v>108</v>
      </c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4"/>
      <c r="D118" s="34"/>
      <c r="E118" s="63" t="str">
        <f>E9</f>
        <v>SO.10b - Výměna kabelu (ul. Pod Kaštany)</v>
      </c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8" t="s">
        <v>20</v>
      </c>
      <c r="D120" s="34"/>
      <c r="E120" s="34"/>
      <c r="F120" s="23" t="str">
        <f>F12</f>
        <v xml:space="preserve"> </v>
      </c>
      <c r="G120" s="34"/>
      <c r="H120" s="34"/>
      <c r="I120" s="28" t="s">
        <v>22</v>
      </c>
      <c r="J120" s="65" t="str">
        <f>IF(J12="","",J12)</f>
        <v>3. 5. 2021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24</v>
      </c>
      <c r="D122" s="34"/>
      <c r="E122" s="34"/>
      <c r="F122" s="23" t="str">
        <f>E15</f>
        <v xml:space="preserve"> </v>
      </c>
      <c r="G122" s="34"/>
      <c r="H122" s="34"/>
      <c r="I122" s="28" t="s">
        <v>29</v>
      </c>
      <c r="J122" s="32" t="str">
        <f>E21</f>
        <v>Roland Černoch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8" t="s">
        <v>27</v>
      </c>
      <c r="D123" s="34"/>
      <c r="E123" s="34"/>
      <c r="F123" s="23" t="str">
        <f>IF(E18="","",E18)</f>
        <v>Vyplň údaj</v>
      </c>
      <c r="G123" s="34"/>
      <c r="H123" s="34"/>
      <c r="I123" s="28" t="s">
        <v>32</v>
      </c>
      <c r="J123" s="32" t="str">
        <f>E24</f>
        <v>Puttner, s.r.o.</v>
      </c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44"/>
      <c r="B125" s="145"/>
      <c r="C125" s="146" t="s">
        <v>126</v>
      </c>
      <c r="D125" s="147" t="s">
        <v>60</v>
      </c>
      <c r="E125" s="147" t="s">
        <v>56</v>
      </c>
      <c r="F125" s="147" t="s">
        <v>57</v>
      </c>
      <c r="G125" s="147" t="s">
        <v>127</v>
      </c>
      <c r="H125" s="147" t="s">
        <v>128</v>
      </c>
      <c r="I125" s="147" t="s">
        <v>129</v>
      </c>
      <c r="J125" s="148" t="s">
        <v>112</v>
      </c>
      <c r="K125" s="149" t="s">
        <v>130</v>
      </c>
      <c r="L125" s="150"/>
      <c r="M125" s="82" t="s">
        <v>1</v>
      </c>
      <c r="N125" s="83" t="s">
        <v>39</v>
      </c>
      <c r="O125" s="83" t="s">
        <v>131</v>
      </c>
      <c r="P125" s="83" t="s">
        <v>132</v>
      </c>
      <c r="Q125" s="83" t="s">
        <v>133</v>
      </c>
      <c r="R125" s="83" t="s">
        <v>134</v>
      </c>
      <c r="S125" s="83" t="s">
        <v>135</v>
      </c>
      <c r="T125" s="84" t="s">
        <v>136</v>
      </c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</row>
    <row r="126" spans="1:63" s="2" customFormat="1" ht="22.8" customHeight="1">
      <c r="A126" s="34"/>
      <c r="B126" s="35"/>
      <c r="C126" s="89" t="s">
        <v>137</v>
      </c>
      <c r="D126" s="34"/>
      <c r="E126" s="34"/>
      <c r="F126" s="34"/>
      <c r="G126" s="34"/>
      <c r="H126" s="34"/>
      <c r="I126" s="34"/>
      <c r="J126" s="151">
        <f>BK126</f>
        <v>0</v>
      </c>
      <c r="K126" s="34"/>
      <c r="L126" s="35"/>
      <c r="M126" s="85"/>
      <c r="N126" s="69"/>
      <c r="O126" s="86"/>
      <c r="P126" s="152">
        <f>P127+P135+P186</f>
        <v>0</v>
      </c>
      <c r="Q126" s="86"/>
      <c r="R126" s="152">
        <f>R127+R135+R186</f>
        <v>30.404494500000002</v>
      </c>
      <c r="S126" s="86"/>
      <c r="T126" s="153">
        <f>T127+T135+T186</f>
        <v>29.174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114</v>
      </c>
      <c r="BK126" s="154">
        <f>BK127+BK135+BK186</f>
        <v>0</v>
      </c>
    </row>
    <row r="127" spans="1:63" s="12" customFormat="1" ht="25.9" customHeight="1">
      <c r="A127" s="12"/>
      <c r="B127" s="155"/>
      <c r="C127" s="12"/>
      <c r="D127" s="156" t="s">
        <v>74</v>
      </c>
      <c r="E127" s="157" t="s">
        <v>138</v>
      </c>
      <c r="F127" s="157" t="s">
        <v>139</v>
      </c>
      <c r="G127" s="12"/>
      <c r="H127" s="12"/>
      <c r="I127" s="158"/>
      <c r="J127" s="159">
        <f>BK127</f>
        <v>0</v>
      </c>
      <c r="K127" s="12"/>
      <c r="L127" s="155"/>
      <c r="M127" s="160"/>
      <c r="N127" s="161"/>
      <c r="O127" s="161"/>
      <c r="P127" s="162">
        <f>P128+P130</f>
        <v>0</v>
      </c>
      <c r="Q127" s="161"/>
      <c r="R127" s="162">
        <f>R128+R130</f>
        <v>0</v>
      </c>
      <c r="S127" s="161"/>
      <c r="T127" s="163">
        <f>T128+T130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75</v>
      </c>
      <c r="AY127" s="156" t="s">
        <v>140</v>
      </c>
      <c r="BK127" s="165">
        <f>BK128+BK130</f>
        <v>0</v>
      </c>
    </row>
    <row r="128" spans="1:63" s="12" customFormat="1" ht="22.8" customHeight="1">
      <c r="A128" s="12"/>
      <c r="B128" s="155"/>
      <c r="C128" s="12"/>
      <c r="D128" s="156" t="s">
        <v>74</v>
      </c>
      <c r="E128" s="166" t="s">
        <v>141</v>
      </c>
      <c r="F128" s="166" t="s">
        <v>142</v>
      </c>
      <c r="G128" s="12"/>
      <c r="H128" s="12"/>
      <c r="I128" s="158"/>
      <c r="J128" s="167">
        <f>BK128</f>
        <v>0</v>
      </c>
      <c r="K128" s="12"/>
      <c r="L128" s="155"/>
      <c r="M128" s="160"/>
      <c r="N128" s="161"/>
      <c r="O128" s="161"/>
      <c r="P128" s="162">
        <f>P129</f>
        <v>0</v>
      </c>
      <c r="Q128" s="161"/>
      <c r="R128" s="162">
        <f>R129</f>
        <v>0</v>
      </c>
      <c r="S128" s="161"/>
      <c r="T128" s="163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6" t="s">
        <v>83</v>
      </c>
      <c r="AT128" s="164" t="s">
        <v>74</v>
      </c>
      <c r="AU128" s="164" t="s">
        <v>83</v>
      </c>
      <c r="AY128" s="156" t="s">
        <v>140</v>
      </c>
      <c r="BK128" s="165">
        <f>BK129</f>
        <v>0</v>
      </c>
    </row>
    <row r="129" spans="1:65" s="2" customFormat="1" ht="16.5" customHeight="1">
      <c r="A129" s="34"/>
      <c r="B129" s="168"/>
      <c r="C129" s="169" t="s">
        <v>83</v>
      </c>
      <c r="D129" s="169" t="s">
        <v>143</v>
      </c>
      <c r="E129" s="170" t="s">
        <v>144</v>
      </c>
      <c r="F129" s="171" t="s">
        <v>145</v>
      </c>
      <c r="G129" s="172" t="s">
        <v>146</v>
      </c>
      <c r="H129" s="173">
        <v>1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147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147</v>
      </c>
      <c r="BM129" s="181" t="s">
        <v>500</v>
      </c>
    </row>
    <row r="130" spans="1:63" s="12" customFormat="1" ht="22.8" customHeight="1">
      <c r="A130" s="12"/>
      <c r="B130" s="155"/>
      <c r="C130" s="12"/>
      <c r="D130" s="156" t="s">
        <v>74</v>
      </c>
      <c r="E130" s="166" t="s">
        <v>149</v>
      </c>
      <c r="F130" s="166" t="s">
        <v>150</v>
      </c>
      <c r="G130" s="12"/>
      <c r="H130" s="12"/>
      <c r="I130" s="158"/>
      <c r="J130" s="167">
        <f>BK130</f>
        <v>0</v>
      </c>
      <c r="K130" s="12"/>
      <c r="L130" s="155"/>
      <c r="M130" s="160"/>
      <c r="N130" s="161"/>
      <c r="O130" s="161"/>
      <c r="P130" s="162">
        <f>SUM(P131:P134)</f>
        <v>0</v>
      </c>
      <c r="Q130" s="161"/>
      <c r="R130" s="162">
        <f>SUM(R131:R134)</f>
        <v>0</v>
      </c>
      <c r="S130" s="161"/>
      <c r="T130" s="163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6" t="s">
        <v>83</v>
      </c>
      <c r="AT130" s="164" t="s">
        <v>74</v>
      </c>
      <c r="AU130" s="164" t="s">
        <v>83</v>
      </c>
      <c r="AY130" s="156" t="s">
        <v>140</v>
      </c>
      <c r="BK130" s="165">
        <f>SUM(BK131:BK134)</f>
        <v>0</v>
      </c>
    </row>
    <row r="131" spans="1:65" s="2" customFormat="1" ht="16.5" customHeight="1">
      <c r="A131" s="34"/>
      <c r="B131" s="168"/>
      <c r="C131" s="169" t="s">
        <v>361</v>
      </c>
      <c r="D131" s="169" t="s">
        <v>143</v>
      </c>
      <c r="E131" s="170" t="s">
        <v>152</v>
      </c>
      <c r="F131" s="171" t="s">
        <v>153</v>
      </c>
      <c r="G131" s="172" t="s">
        <v>154</v>
      </c>
      <c r="H131" s="173">
        <v>68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501</v>
      </c>
    </row>
    <row r="132" spans="1:65" s="2" customFormat="1" ht="24.15" customHeight="1">
      <c r="A132" s="34"/>
      <c r="B132" s="168"/>
      <c r="C132" s="169" t="s">
        <v>402</v>
      </c>
      <c r="D132" s="169" t="s">
        <v>143</v>
      </c>
      <c r="E132" s="170" t="s">
        <v>158</v>
      </c>
      <c r="F132" s="171" t="s">
        <v>159</v>
      </c>
      <c r="G132" s="172" t="s">
        <v>154</v>
      </c>
      <c r="H132" s="173">
        <v>1360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502</v>
      </c>
    </row>
    <row r="133" spans="1:65" s="2" customFormat="1" ht="44.25" customHeight="1">
      <c r="A133" s="34"/>
      <c r="B133" s="168"/>
      <c r="C133" s="169" t="s">
        <v>85</v>
      </c>
      <c r="D133" s="169" t="s">
        <v>143</v>
      </c>
      <c r="E133" s="170" t="s">
        <v>161</v>
      </c>
      <c r="F133" s="171" t="s">
        <v>162</v>
      </c>
      <c r="G133" s="172" t="s">
        <v>154</v>
      </c>
      <c r="H133" s="173">
        <v>30.77</v>
      </c>
      <c r="I133" s="174"/>
      <c r="J133" s="175">
        <f>ROUND(I133*H133,2)</f>
        <v>0</v>
      </c>
      <c r="K133" s="176"/>
      <c r="L133" s="35"/>
      <c r="M133" s="177" t="s">
        <v>1</v>
      </c>
      <c r="N133" s="178" t="s">
        <v>40</v>
      </c>
      <c r="O133" s="73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1" t="s">
        <v>155</v>
      </c>
      <c r="AT133" s="181" t="s">
        <v>143</v>
      </c>
      <c r="AU133" s="181" t="s">
        <v>85</v>
      </c>
      <c r="AY133" s="15" t="s">
        <v>140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5" t="s">
        <v>83</v>
      </c>
      <c r="BK133" s="182">
        <f>ROUND(I133*H133,2)</f>
        <v>0</v>
      </c>
      <c r="BL133" s="15" t="s">
        <v>155</v>
      </c>
      <c r="BM133" s="181" t="s">
        <v>503</v>
      </c>
    </row>
    <row r="134" spans="1:65" s="2" customFormat="1" ht="44.25" customHeight="1">
      <c r="A134" s="34"/>
      <c r="B134" s="168"/>
      <c r="C134" s="169" t="s">
        <v>164</v>
      </c>
      <c r="D134" s="169" t="s">
        <v>143</v>
      </c>
      <c r="E134" s="170" t="s">
        <v>165</v>
      </c>
      <c r="F134" s="171" t="s">
        <v>166</v>
      </c>
      <c r="G134" s="172" t="s">
        <v>154</v>
      </c>
      <c r="H134" s="173">
        <v>36.9</v>
      </c>
      <c r="I134" s="174"/>
      <c r="J134" s="175">
        <f>ROUND(I134*H134,2)</f>
        <v>0</v>
      </c>
      <c r="K134" s="176"/>
      <c r="L134" s="35"/>
      <c r="M134" s="177" t="s">
        <v>1</v>
      </c>
      <c r="N134" s="178" t="s">
        <v>40</v>
      </c>
      <c r="O134" s="73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1" t="s">
        <v>155</v>
      </c>
      <c r="AT134" s="181" t="s">
        <v>143</v>
      </c>
      <c r="AU134" s="181" t="s">
        <v>85</v>
      </c>
      <c r="AY134" s="15" t="s">
        <v>140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5" t="s">
        <v>83</v>
      </c>
      <c r="BK134" s="182">
        <f>ROUND(I134*H134,2)</f>
        <v>0</v>
      </c>
      <c r="BL134" s="15" t="s">
        <v>155</v>
      </c>
      <c r="BM134" s="181" t="s">
        <v>504</v>
      </c>
    </row>
    <row r="135" spans="1:63" s="12" customFormat="1" ht="25.9" customHeight="1">
      <c r="A135" s="12"/>
      <c r="B135" s="155"/>
      <c r="C135" s="12"/>
      <c r="D135" s="156" t="s">
        <v>74</v>
      </c>
      <c r="E135" s="157" t="s">
        <v>172</v>
      </c>
      <c r="F135" s="157" t="s">
        <v>173</v>
      </c>
      <c r="G135" s="12"/>
      <c r="H135" s="12"/>
      <c r="I135" s="158"/>
      <c r="J135" s="159">
        <f>BK135</f>
        <v>0</v>
      </c>
      <c r="K135" s="12"/>
      <c r="L135" s="155"/>
      <c r="M135" s="160"/>
      <c r="N135" s="161"/>
      <c r="O135" s="161"/>
      <c r="P135" s="162">
        <f>P136+P153+P155+P161</f>
        <v>0</v>
      </c>
      <c r="Q135" s="161"/>
      <c r="R135" s="162">
        <f>R136+R153+R155+R161</f>
        <v>30.404494500000002</v>
      </c>
      <c r="S135" s="161"/>
      <c r="T135" s="163">
        <f>T136+T153+T155+T161</f>
        <v>29.174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6" t="s">
        <v>164</v>
      </c>
      <c r="AT135" s="164" t="s">
        <v>74</v>
      </c>
      <c r="AU135" s="164" t="s">
        <v>75</v>
      </c>
      <c r="AY135" s="156" t="s">
        <v>140</v>
      </c>
      <c r="BK135" s="165">
        <f>BK136+BK153+BK155+BK161</f>
        <v>0</v>
      </c>
    </row>
    <row r="136" spans="1:63" s="12" customFormat="1" ht="22.8" customHeight="1">
      <c r="A136" s="12"/>
      <c r="B136" s="155"/>
      <c r="C136" s="12"/>
      <c r="D136" s="156" t="s">
        <v>74</v>
      </c>
      <c r="E136" s="166" t="s">
        <v>174</v>
      </c>
      <c r="F136" s="166" t="s">
        <v>175</v>
      </c>
      <c r="G136" s="12"/>
      <c r="H136" s="12"/>
      <c r="I136" s="158"/>
      <c r="J136" s="167">
        <f>BK136</f>
        <v>0</v>
      </c>
      <c r="K136" s="12"/>
      <c r="L136" s="155"/>
      <c r="M136" s="160"/>
      <c r="N136" s="161"/>
      <c r="O136" s="161"/>
      <c r="P136" s="162">
        <f>SUM(P137:P152)</f>
        <v>0</v>
      </c>
      <c r="Q136" s="161"/>
      <c r="R136" s="162">
        <f>SUM(R137:R152)</f>
        <v>0.24703000000000003</v>
      </c>
      <c r="S136" s="161"/>
      <c r="T136" s="163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6" t="s">
        <v>164</v>
      </c>
      <c r="AT136" s="164" t="s">
        <v>74</v>
      </c>
      <c r="AU136" s="164" t="s">
        <v>83</v>
      </c>
      <c r="AY136" s="156" t="s">
        <v>140</v>
      </c>
      <c r="BK136" s="165">
        <f>SUM(BK137:BK152)</f>
        <v>0</v>
      </c>
    </row>
    <row r="137" spans="1:65" s="2" customFormat="1" ht="33" customHeight="1">
      <c r="A137" s="34"/>
      <c r="B137" s="168"/>
      <c r="C137" s="169" t="s">
        <v>155</v>
      </c>
      <c r="D137" s="169" t="s">
        <v>143</v>
      </c>
      <c r="E137" s="170" t="s">
        <v>176</v>
      </c>
      <c r="F137" s="171" t="s">
        <v>177</v>
      </c>
      <c r="G137" s="172" t="s">
        <v>178</v>
      </c>
      <c r="H137" s="173">
        <v>10</v>
      </c>
      <c r="I137" s="174"/>
      <c r="J137" s="175">
        <f>ROUND(I137*H137,2)</f>
        <v>0</v>
      </c>
      <c r="K137" s="176"/>
      <c r="L137" s="35"/>
      <c r="M137" s="177" t="s">
        <v>1</v>
      </c>
      <c r="N137" s="178" t="s">
        <v>40</v>
      </c>
      <c r="O137" s="73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179</v>
      </c>
      <c r="AT137" s="181" t="s">
        <v>143</v>
      </c>
      <c r="AU137" s="181" t="s">
        <v>85</v>
      </c>
      <c r="AY137" s="15" t="s">
        <v>140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5" t="s">
        <v>83</v>
      </c>
      <c r="BK137" s="182">
        <f>ROUND(I137*H137,2)</f>
        <v>0</v>
      </c>
      <c r="BL137" s="15" t="s">
        <v>179</v>
      </c>
      <c r="BM137" s="181" t="s">
        <v>505</v>
      </c>
    </row>
    <row r="138" spans="1:65" s="2" customFormat="1" ht="16.5" customHeight="1">
      <c r="A138" s="34"/>
      <c r="B138" s="168"/>
      <c r="C138" s="183" t="s">
        <v>188</v>
      </c>
      <c r="D138" s="183" t="s">
        <v>172</v>
      </c>
      <c r="E138" s="184" t="s">
        <v>194</v>
      </c>
      <c r="F138" s="185" t="s">
        <v>195</v>
      </c>
      <c r="G138" s="186" t="s">
        <v>178</v>
      </c>
      <c r="H138" s="187">
        <v>3</v>
      </c>
      <c r="I138" s="188"/>
      <c r="J138" s="189">
        <f>ROUND(I138*H138,2)</f>
        <v>0</v>
      </c>
      <c r="K138" s="190"/>
      <c r="L138" s="191"/>
      <c r="M138" s="192" t="s">
        <v>1</v>
      </c>
      <c r="N138" s="193" t="s">
        <v>40</v>
      </c>
      <c r="O138" s="73"/>
      <c r="P138" s="179">
        <f>O138*H138</f>
        <v>0</v>
      </c>
      <c r="Q138" s="179">
        <v>0.00631</v>
      </c>
      <c r="R138" s="179">
        <f>Q138*H138</f>
        <v>0.01893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191</v>
      </c>
      <c r="AT138" s="181" t="s">
        <v>172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191</v>
      </c>
      <c r="BM138" s="181" t="s">
        <v>506</v>
      </c>
    </row>
    <row r="139" spans="1:65" s="2" customFormat="1" ht="16.5" customHeight="1">
      <c r="A139" s="34"/>
      <c r="B139" s="168"/>
      <c r="C139" s="169" t="s">
        <v>179</v>
      </c>
      <c r="D139" s="169" t="s">
        <v>143</v>
      </c>
      <c r="E139" s="170" t="s">
        <v>507</v>
      </c>
      <c r="F139" s="171" t="s">
        <v>508</v>
      </c>
      <c r="G139" s="172" t="s">
        <v>178</v>
      </c>
      <c r="H139" s="173">
        <v>3</v>
      </c>
      <c r="I139" s="174"/>
      <c r="J139" s="175">
        <f>ROUND(I139*H139,2)</f>
        <v>0</v>
      </c>
      <c r="K139" s="176"/>
      <c r="L139" s="35"/>
      <c r="M139" s="177" t="s">
        <v>1</v>
      </c>
      <c r="N139" s="178" t="s">
        <v>40</v>
      </c>
      <c r="O139" s="73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179</v>
      </c>
      <c r="AT139" s="181" t="s">
        <v>143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179</v>
      </c>
      <c r="BM139" s="181" t="s">
        <v>509</v>
      </c>
    </row>
    <row r="140" spans="1:65" s="2" customFormat="1" ht="16.5" customHeight="1">
      <c r="A140" s="34"/>
      <c r="B140" s="168"/>
      <c r="C140" s="183" t="s">
        <v>229</v>
      </c>
      <c r="D140" s="183" t="s">
        <v>172</v>
      </c>
      <c r="E140" s="184" t="s">
        <v>210</v>
      </c>
      <c r="F140" s="185" t="s">
        <v>211</v>
      </c>
      <c r="G140" s="186" t="s">
        <v>212</v>
      </c>
      <c r="H140" s="187">
        <v>1</v>
      </c>
      <c r="I140" s="188"/>
      <c r="J140" s="189">
        <f>ROUND(I140*H140,2)</f>
        <v>0</v>
      </c>
      <c r="K140" s="190"/>
      <c r="L140" s="191"/>
      <c r="M140" s="192" t="s">
        <v>1</v>
      </c>
      <c r="N140" s="193" t="s">
        <v>40</v>
      </c>
      <c r="O140" s="73"/>
      <c r="P140" s="179">
        <f>O140*H140</f>
        <v>0</v>
      </c>
      <c r="Q140" s="179">
        <v>0.0001</v>
      </c>
      <c r="R140" s="179">
        <f>Q140*H140</f>
        <v>0.0001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191</v>
      </c>
      <c r="AT140" s="181" t="s">
        <v>172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191</v>
      </c>
      <c r="BM140" s="181" t="s">
        <v>510</v>
      </c>
    </row>
    <row r="141" spans="1:65" s="2" customFormat="1" ht="16.5" customHeight="1">
      <c r="A141" s="34"/>
      <c r="B141" s="168"/>
      <c r="C141" s="183" t="s">
        <v>262</v>
      </c>
      <c r="D141" s="183" t="s">
        <v>172</v>
      </c>
      <c r="E141" s="184" t="s">
        <v>235</v>
      </c>
      <c r="F141" s="185" t="s">
        <v>236</v>
      </c>
      <c r="G141" s="186" t="s">
        <v>178</v>
      </c>
      <c r="H141" s="187">
        <v>3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40</v>
      </c>
      <c r="O141" s="73"/>
      <c r="P141" s="179">
        <f>O141*H141</f>
        <v>0</v>
      </c>
      <c r="Q141" s="179">
        <v>7E-05</v>
      </c>
      <c r="R141" s="179">
        <f>Q141*H141</f>
        <v>0.00020999999999999998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191</v>
      </c>
      <c r="AT141" s="181" t="s">
        <v>172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191</v>
      </c>
      <c r="BM141" s="181" t="s">
        <v>511</v>
      </c>
    </row>
    <row r="142" spans="1:65" s="2" customFormat="1" ht="16.5" customHeight="1">
      <c r="A142" s="34"/>
      <c r="B142" s="168"/>
      <c r="C142" s="183" t="s">
        <v>365</v>
      </c>
      <c r="D142" s="183" t="s">
        <v>172</v>
      </c>
      <c r="E142" s="184" t="s">
        <v>239</v>
      </c>
      <c r="F142" s="185" t="s">
        <v>512</v>
      </c>
      <c r="G142" s="186" t="s">
        <v>178</v>
      </c>
      <c r="H142" s="187">
        <v>1</v>
      </c>
      <c r="I142" s="188"/>
      <c r="J142" s="189">
        <f>ROUND(I142*H142,2)</f>
        <v>0</v>
      </c>
      <c r="K142" s="190"/>
      <c r="L142" s="191"/>
      <c r="M142" s="192" t="s">
        <v>1</v>
      </c>
      <c r="N142" s="193" t="s">
        <v>40</v>
      </c>
      <c r="O142" s="73"/>
      <c r="P142" s="179">
        <f>O142*H142</f>
        <v>0</v>
      </c>
      <c r="Q142" s="179">
        <v>7E-05</v>
      </c>
      <c r="R142" s="179">
        <f>Q142*H142</f>
        <v>7E-05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191</v>
      </c>
      <c r="AT142" s="181" t="s">
        <v>172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191</v>
      </c>
      <c r="BM142" s="181" t="s">
        <v>513</v>
      </c>
    </row>
    <row r="143" spans="1:65" s="2" customFormat="1" ht="16.5" customHeight="1">
      <c r="A143" s="34"/>
      <c r="B143" s="168"/>
      <c r="C143" s="169" t="s">
        <v>181</v>
      </c>
      <c r="D143" s="169" t="s">
        <v>143</v>
      </c>
      <c r="E143" s="170" t="s">
        <v>247</v>
      </c>
      <c r="F143" s="171" t="s">
        <v>248</v>
      </c>
      <c r="G143" s="172" t="s">
        <v>178</v>
      </c>
      <c r="H143" s="173">
        <v>1</v>
      </c>
      <c r="I143" s="174"/>
      <c r="J143" s="175">
        <f>ROUND(I143*H143,2)</f>
        <v>0</v>
      </c>
      <c r="K143" s="176"/>
      <c r="L143" s="35"/>
      <c r="M143" s="177" t="s">
        <v>1</v>
      </c>
      <c r="N143" s="178" t="s">
        <v>40</v>
      </c>
      <c r="O143" s="73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179</v>
      </c>
      <c r="AT143" s="181" t="s">
        <v>143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179</v>
      </c>
      <c r="BM143" s="181" t="s">
        <v>514</v>
      </c>
    </row>
    <row r="144" spans="1:65" s="2" customFormat="1" ht="16.5" customHeight="1">
      <c r="A144" s="34"/>
      <c r="B144" s="168"/>
      <c r="C144" s="169" t="s">
        <v>406</v>
      </c>
      <c r="D144" s="169" t="s">
        <v>143</v>
      </c>
      <c r="E144" s="170" t="s">
        <v>515</v>
      </c>
      <c r="F144" s="171" t="s">
        <v>516</v>
      </c>
      <c r="G144" s="172" t="s">
        <v>178</v>
      </c>
      <c r="H144" s="173">
        <v>1</v>
      </c>
      <c r="I144" s="174"/>
      <c r="J144" s="175">
        <f>ROUND(I144*H144,2)</f>
        <v>0</v>
      </c>
      <c r="K144" s="176"/>
      <c r="L144" s="35"/>
      <c r="M144" s="177" t="s">
        <v>1</v>
      </c>
      <c r="N144" s="178" t="s">
        <v>40</v>
      </c>
      <c r="O144" s="73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179</v>
      </c>
      <c r="AT144" s="181" t="s">
        <v>143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179</v>
      </c>
      <c r="BM144" s="181" t="s">
        <v>517</v>
      </c>
    </row>
    <row r="145" spans="1:65" s="2" customFormat="1" ht="16.5" customHeight="1">
      <c r="A145" s="34"/>
      <c r="B145" s="168"/>
      <c r="C145" s="169" t="s">
        <v>270</v>
      </c>
      <c r="D145" s="169" t="s">
        <v>143</v>
      </c>
      <c r="E145" s="170" t="s">
        <v>251</v>
      </c>
      <c r="F145" s="171" t="s">
        <v>252</v>
      </c>
      <c r="G145" s="172" t="s">
        <v>178</v>
      </c>
      <c r="H145" s="173">
        <v>3</v>
      </c>
      <c r="I145" s="174"/>
      <c r="J145" s="175">
        <f>ROUND(I145*H145,2)</f>
        <v>0</v>
      </c>
      <c r="K145" s="176"/>
      <c r="L145" s="35"/>
      <c r="M145" s="177" t="s">
        <v>1</v>
      </c>
      <c r="N145" s="178" t="s">
        <v>40</v>
      </c>
      <c r="O145" s="73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179</v>
      </c>
      <c r="AT145" s="181" t="s">
        <v>143</v>
      </c>
      <c r="AU145" s="181" t="s">
        <v>85</v>
      </c>
      <c r="AY145" s="15" t="s">
        <v>140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5" t="s">
        <v>83</v>
      </c>
      <c r="BK145" s="182">
        <f>ROUND(I145*H145,2)</f>
        <v>0</v>
      </c>
      <c r="BL145" s="15" t="s">
        <v>179</v>
      </c>
      <c r="BM145" s="181" t="s">
        <v>518</v>
      </c>
    </row>
    <row r="146" spans="1:65" s="2" customFormat="1" ht="33" customHeight="1">
      <c r="A146" s="34"/>
      <c r="B146" s="168"/>
      <c r="C146" s="169" t="s">
        <v>274</v>
      </c>
      <c r="D146" s="169" t="s">
        <v>143</v>
      </c>
      <c r="E146" s="170" t="s">
        <v>254</v>
      </c>
      <c r="F146" s="171" t="s">
        <v>255</v>
      </c>
      <c r="G146" s="172" t="s">
        <v>232</v>
      </c>
      <c r="H146" s="173">
        <v>125.06</v>
      </c>
      <c r="I146" s="174"/>
      <c r="J146" s="175">
        <f>ROUND(I146*H146,2)</f>
        <v>0</v>
      </c>
      <c r="K146" s="176"/>
      <c r="L146" s="35"/>
      <c r="M146" s="177" t="s">
        <v>1</v>
      </c>
      <c r="N146" s="178" t="s">
        <v>40</v>
      </c>
      <c r="O146" s="73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179</v>
      </c>
      <c r="AT146" s="181" t="s">
        <v>143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179</v>
      </c>
      <c r="BM146" s="181" t="s">
        <v>519</v>
      </c>
    </row>
    <row r="147" spans="1:65" s="2" customFormat="1" ht="16.5" customHeight="1">
      <c r="A147" s="34"/>
      <c r="B147" s="168"/>
      <c r="C147" s="183" t="s">
        <v>278</v>
      </c>
      <c r="D147" s="183" t="s">
        <v>172</v>
      </c>
      <c r="E147" s="184" t="s">
        <v>258</v>
      </c>
      <c r="F147" s="185" t="s">
        <v>259</v>
      </c>
      <c r="G147" s="186" t="s">
        <v>260</v>
      </c>
      <c r="H147" s="187">
        <v>77.537</v>
      </c>
      <c r="I147" s="188"/>
      <c r="J147" s="189">
        <f>ROUND(I147*H147,2)</f>
        <v>0</v>
      </c>
      <c r="K147" s="190"/>
      <c r="L147" s="191"/>
      <c r="M147" s="192" t="s">
        <v>1</v>
      </c>
      <c r="N147" s="193" t="s">
        <v>40</v>
      </c>
      <c r="O147" s="73"/>
      <c r="P147" s="179">
        <f>O147*H147</f>
        <v>0</v>
      </c>
      <c r="Q147" s="179">
        <v>0.001</v>
      </c>
      <c r="R147" s="179">
        <f>Q147*H147</f>
        <v>0.07753700000000001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191</v>
      </c>
      <c r="AT147" s="181" t="s">
        <v>172</v>
      </c>
      <c r="AU147" s="181" t="s">
        <v>85</v>
      </c>
      <c r="AY147" s="15" t="s">
        <v>140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5" t="s">
        <v>83</v>
      </c>
      <c r="BK147" s="182">
        <f>ROUND(I147*H147,2)</f>
        <v>0</v>
      </c>
      <c r="BL147" s="15" t="s">
        <v>191</v>
      </c>
      <c r="BM147" s="181" t="s">
        <v>520</v>
      </c>
    </row>
    <row r="148" spans="1:65" s="2" customFormat="1" ht="49.05" customHeight="1">
      <c r="A148" s="34"/>
      <c r="B148" s="168"/>
      <c r="C148" s="169" t="s">
        <v>521</v>
      </c>
      <c r="D148" s="169" t="s">
        <v>143</v>
      </c>
      <c r="E148" s="170" t="s">
        <v>263</v>
      </c>
      <c r="F148" s="171" t="s">
        <v>264</v>
      </c>
      <c r="G148" s="172" t="s">
        <v>178</v>
      </c>
      <c r="H148" s="173">
        <v>1</v>
      </c>
      <c r="I148" s="174"/>
      <c r="J148" s="175">
        <f>ROUND(I148*H148,2)</f>
        <v>0</v>
      </c>
      <c r="K148" s="176"/>
      <c r="L148" s="35"/>
      <c r="M148" s="177" t="s">
        <v>1</v>
      </c>
      <c r="N148" s="178" t="s">
        <v>40</v>
      </c>
      <c r="O148" s="73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179</v>
      </c>
      <c r="AT148" s="181" t="s">
        <v>143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179</v>
      </c>
      <c r="BM148" s="181" t="s">
        <v>522</v>
      </c>
    </row>
    <row r="149" spans="1:65" s="2" customFormat="1" ht="24.15" customHeight="1">
      <c r="A149" s="34"/>
      <c r="B149" s="168"/>
      <c r="C149" s="169" t="s">
        <v>282</v>
      </c>
      <c r="D149" s="169" t="s">
        <v>143</v>
      </c>
      <c r="E149" s="170" t="s">
        <v>271</v>
      </c>
      <c r="F149" s="171" t="s">
        <v>272</v>
      </c>
      <c r="G149" s="172" t="s">
        <v>178</v>
      </c>
      <c r="H149" s="173">
        <v>3</v>
      </c>
      <c r="I149" s="174"/>
      <c r="J149" s="175">
        <f>ROUND(I149*H149,2)</f>
        <v>0</v>
      </c>
      <c r="K149" s="176"/>
      <c r="L149" s="35"/>
      <c r="M149" s="177" t="s">
        <v>1</v>
      </c>
      <c r="N149" s="178" t="s">
        <v>40</v>
      </c>
      <c r="O149" s="73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179</v>
      </c>
      <c r="AT149" s="181" t="s">
        <v>143</v>
      </c>
      <c r="AU149" s="181" t="s">
        <v>85</v>
      </c>
      <c r="AY149" s="15" t="s">
        <v>140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5" t="s">
        <v>83</v>
      </c>
      <c r="BK149" s="182">
        <f>ROUND(I149*H149,2)</f>
        <v>0</v>
      </c>
      <c r="BL149" s="15" t="s">
        <v>179</v>
      </c>
      <c r="BM149" s="181" t="s">
        <v>523</v>
      </c>
    </row>
    <row r="150" spans="1:65" s="2" customFormat="1" ht="24.15" customHeight="1">
      <c r="A150" s="34"/>
      <c r="B150" s="168"/>
      <c r="C150" s="169" t="s">
        <v>524</v>
      </c>
      <c r="D150" s="169" t="s">
        <v>143</v>
      </c>
      <c r="E150" s="170" t="s">
        <v>275</v>
      </c>
      <c r="F150" s="171" t="s">
        <v>276</v>
      </c>
      <c r="G150" s="172" t="s">
        <v>178</v>
      </c>
      <c r="H150" s="173">
        <v>3</v>
      </c>
      <c r="I150" s="174"/>
      <c r="J150" s="175">
        <f>ROUND(I150*H150,2)</f>
        <v>0</v>
      </c>
      <c r="K150" s="176"/>
      <c r="L150" s="35"/>
      <c r="M150" s="177" t="s">
        <v>1</v>
      </c>
      <c r="N150" s="178" t="s">
        <v>40</v>
      </c>
      <c r="O150" s="73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179</v>
      </c>
      <c r="AT150" s="181" t="s">
        <v>143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179</v>
      </c>
      <c r="BM150" s="181" t="s">
        <v>525</v>
      </c>
    </row>
    <row r="151" spans="1:65" s="2" customFormat="1" ht="33" customHeight="1">
      <c r="A151" s="34"/>
      <c r="B151" s="168"/>
      <c r="C151" s="169" t="s">
        <v>310</v>
      </c>
      <c r="D151" s="169" t="s">
        <v>143</v>
      </c>
      <c r="E151" s="170" t="s">
        <v>526</v>
      </c>
      <c r="F151" s="171" t="s">
        <v>527</v>
      </c>
      <c r="G151" s="172" t="s">
        <v>232</v>
      </c>
      <c r="H151" s="173">
        <v>166.87</v>
      </c>
      <c r="I151" s="174"/>
      <c r="J151" s="175">
        <f>ROUND(I151*H151,2)</f>
        <v>0</v>
      </c>
      <c r="K151" s="176"/>
      <c r="L151" s="35"/>
      <c r="M151" s="177" t="s">
        <v>1</v>
      </c>
      <c r="N151" s="178" t="s">
        <v>40</v>
      </c>
      <c r="O151" s="73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179</v>
      </c>
      <c r="AT151" s="181" t="s">
        <v>143</v>
      </c>
      <c r="AU151" s="181" t="s">
        <v>85</v>
      </c>
      <c r="AY151" s="15" t="s">
        <v>140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5" t="s">
        <v>83</v>
      </c>
      <c r="BK151" s="182">
        <f>ROUND(I151*H151,2)</f>
        <v>0</v>
      </c>
      <c r="BL151" s="15" t="s">
        <v>179</v>
      </c>
      <c r="BM151" s="181" t="s">
        <v>528</v>
      </c>
    </row>
    <row r="152" spans="1:65" s="2" customFormat="1" ht="16.5" customHeight="1">
      <c r="A152" s="34"/>
      <c r="B152" s="168"/>
      <c r="C152" s="183" t="s">
        <v>318</v>
      </c>
      <c r="D152" s="183" t="s">
        <v>172</v>
      </c>
      <c r="E152" s="184" t="s">
        <v>283</v>
      </c>
      <c r="F152" s="185" t="s">
        <v>284</v>
      </c>
      <c r="G152" s="186" t="s">
        <v>232</v>
      </c>
      <c r="H152" s="187">
        <v>166.87</v>
      </c>
      <c r="I152" s="188"/>
      <c r="J152" s="189">
        <f>ROUND(I152*H152,2)</f>
        <v>0</v>
      </c>
      <c r="K152" s="190"/>
      <c r="L152" s="191"/>
      <c r="M152" s="192" t="s">
        <v>1</v>
      </c>
      <c r="N152" s="193" t="s">
        <v>40</v>
      </c>
      <c r="O152" s="73"/>
      <c r="P152" s="179">
        <f>O152*H152</f>
        <v>0</v>
      </c>
      <c r="Q152" s="179">
        <v>0.0009</v>
      </c>
      <c r="R152" s="179">
        <f>Q152*H152</f>
        <v>0.150183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191</v>
      </c>
      <c r="AT152" s="181" t="s">
        <v>172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191</v>
      </c>
      <c r="BM152" s="181" t="s">
        <v>529</v>
      </c>
    </row>
    <row r="153" spans="1:63" s="12" customFormat="1" ht="22.8" customHeight="1">
      <c r="A153" s="12"/>
      <c r="B153" s="155"/>
      <c r="C153" s="12"/>
      <c r="D153" s="156" t="s">
        <v>74</v>
      </c>
      <c r="E153" s="166" t="s">
        <v>298</v>
      </c>
      <c r="F153" s="166" t="s">
        <v>299</v>
      </c>
      <c r="G153" s="12"/>
      <c r="H153" s="12"/>
      <c r="I153" s="158"/>
      <c r="J153" s="167">
        <f>BK153</f>
        <v>0</v>
      </c>
      <c r="K153" s="12"/>
      <c r="L153" s="155"/>
      <c r="M153" s="160"/>
      <c r="N153" s="161"/>
      <c r="O153" s="161"/>
      <c r="P153" s="162">
        <f>P154</f>
        <v>0</v>
      </c>
      <c r="Q153" s="161"/>
      <c r="R153" s="162">
        <f>R154</f>
        <v>0</v>
      </c>
      <c r="S153" s="161"/>
      <c r="T153" s="163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6" t="s">
        <v>164</v>
      </c>
      <c r="AT153" s="164" t="s">
        <v>74</v>
      </c>
      <c r="AU153" s="164" t="s">
        <v>83</v>
      </c>
      <c r="AY153" s="156" t="s">
        <v>140</v>
      </c>
      <c r="BK153" s="165">
        <f>BK154</f>
        <v>0</v>
      </c>
    </row>
    <row r="154" spans="1:65" s="2" customFormat="1" ht="24.15" customHeight="1">
      <c r="A154" s="34"/>
      <c r="B154" s="168"/>
      <c r="C154" s="169" t="s">
        <v>322</v>
      </c>
      <c r="D154" s="169" t="s">
        <v>143</v>
      </c>
      <c r="E154" s="170" t="s">
        <v>301</v>
      </c>
      <c r="F154" s="171" t="s">
        <v>302</v>
      </c>
      <c r="G154" s="172" t="s">
        <v>232</v>
      </c>
      <c r="H154" s="173">
        <v>166.87</v>
      </c>
      <c r="I154" s="174"/>
      <c r="J154" s="175">
        <f>ROUND(I154*H154,2)</f>
        <v>0</v>
      </c>
      <c r="K154" s="176"/>
      <c r="L154" s="35"/>
      <c r="M154" s="177" t="s">
        <v>1</v>
      </c>
      <c r="N154" s="178" t="s">
        <v>40</v>
      </c>
      <c r="O154" s="73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179</v>
      </c>
      <c r="AT154" s="181" t="s">
        <v>143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179</v>
      </c>
      <c r="BM154" s="181" t="s">
        <v>530</v>
      </c>
    </row>
    <row r="155" spans="1:63" s="12" customFormat="1" ht="22.8" customHeight="1">
      <c r="A155" s="12"/>
      <c r="B155" s="155"/>
      <c r="C155" s="12"/>
      <c r="D155" s="156" t="s">
        <v>74</v>
      </c>
      <c r="E155" s="166" t="s">
        <v>308</v>
      </c>
      <c r="F155" s="166" t="s">
        <v>309</v>
      </c>
      <c r="G155" s="12"/>
      <c r="H155" s="12"/>
      <c r="I155" s="158"/>
      <c r="J155" s="167">
        <f>BK155</f>
        <v>0</v>
      </c>
      <c r="K155" s="12"/>
      <c r="L155" s="155"/>
      <c r="M155" s="160"/>
      <c r="N155" s="161"/>
      <c r="O155" s="161"/>
      <c r="P155" s="162">
        <f>SUM(P156:P160)</f>
        <v>0</v>
      </c>
      <c r="Q155" s="161"/>
      <c r="R155" s="162">
        <f>SUM(R156:R160)</f>
        <v>0</v>
      </c>
      <c r="S155" s="161"/>
      <c r="T155" s="163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6" t="s">
        <v>164</v>
      </c>
      <c r="AT155" s="164" t="s">
        <v>74</v>
      </c>
      <c r="AU155" s="164" t="s">
        <v>83</v>
      </c>
      <c r="AY155" s="156" t="s">
        <v>140</v>
      </c>
      <c r="BK155" s="165">
        <f>SUM(BK156:BK160)</f>
        <v>0</v>
      </c>
    </row>
    <row r="156" spans="1:65" s="2" customFormat="1" ht="24.15" customHeight="1">
      <c r="A156" s="34"/>
      <c r="B156" s="168"/>
      <c r="C156" s="169" t="s">
        <v>326</v>
      </c>
      <c r="D156" s="169" t="s">
        <v>143</v>
      </c>
      <c r="E156" s="170" t="s">
        <v>311</v>
      </c>
      <c r="F156" s="171" t="s">
        <v>312</v>
      </c>
      <c r="G156" s="172" t="s">
        <v>178</v>
      </c>
      <c r="H156" s="173">
        <v>10</v>
      </c>
      <c r="I156" s="174"/>
      <c r="J156" s="175">
        <f>ROUND(I156*H156,2)</f>
        <v>0</v>
      </c>
      <c r="K156" s="176"/>
      <c r="L156" s="35"/>
      <c r="M156" s="177" t="s">
        <v>1</v>
      </c>
      <c r="N156" s="178" t="s">
        <v>40</v>
      </c>
      <c r="O156" s="73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179</v>
      </c>
      <c r="AT156" s="181" t="s">
        <v>143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179</v>
      </c>
      <c r="BM156" s="181" t="s">
        <v>531</v>
      </c>
    </row>
    <row r="157" spans="1:65" s="2" customFormat="1" ht="16.5" customHeight="1">
      <c r="A157" s="34"/>
      <c r="B157" s="168"/>
      <c r="C157" s="169" t="s">
        <v>532</v>
      </c>
      <c r="D157" s="169" t="s">
        <v>143</v>
      </c>
      <c r="E157" s="170" t="s">
        <v>315</v>
      </c>
      <c r="F157" s="171" t="s">
        <v>316</v>
      </c>
      <c r="G157" s="172" t="s">
        <v>178</v>
      </c>
      <c r="H157" s="173">
        <v>1</v>
      </c>
      <c r="I157" s="174"/>
      <c r="J157" s="175">
        <f>ROUND(I157*H157,2)</f>
        <v>0</v>
      </c>
      <c r="K157" s="176"/>
      <c r="L157" s="35"/>
      <c r="M157" s="177" t="s">
        <v>1</v>
      </c>
      <c r="N157" s="178" t="s">
        <v>40</v>
      </c>
      <c r="O157" s="73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1" t="s">
        <v>179</v>
      </c>
      <c r="AT157" s="181" t="s">
        <v>143</v>
      </c>
      <c r="AU157" s="181" t="s">
        <v>85</v>
      </c>
      <c r="AY157" s="15" t="s">
        <v>140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5" t="s">
        <v>83</v>
      </c>
      <c r="BK157" s="182">
        <f>ROUND(I157*H157,2)</f>
        <v>0</v>
      </c>
      <c r="BL157" s="15" t="s">
        <v>179</v>
      </c>
      <c r="BM157" s="181" t="s">
        <v>533</v>
      </c>
    </row>
    <row r="158" spans="1:65" s="2" customFormat="1" ht="24.15" customHeight="1">
      <c r="A158" s="34"/>
      <c r="B158" s="168"/>
      <c r="C158" s="169" t="s">
        <v>534</v>
      </c>
      <c r="D158" s="169" t="s">
        <v>143</v>
      </c>
      <c r="E158" s="170" t="s">
        <v>319</v>
      </c>
      <c r="F158" s="171" t="s">
        <v>320</v>
      </c>
      <c r="G158" s="172" t="s">
        <v>178</v>
      </c>
      <c r="H158" s="173">
        <v>1</v>
      </c>
      <c r="I158" s="174"/>
      <c r="J158" s="175">
        <f>ROUND(I158*H158,2)</f>
        <v>0</v>
      </c>
      <c r="K158" s="176"/>
      <c r="L158" s="35"/>
      <c r="M158" s="177" t="s">
        <v>1</v>
      </c>
      <c r="N158" s="178" t="s">
        <v>40</v>
      </c>
      <c r="O158" s="73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1" t="s">
        <v>179</v>
      </c>
      <c r="AT158" s="181" t="s">
        <v>143</v>
      </c>
      <c r="AU158" s="181" t="s">
        <v>85</v>
      </c>
      <c r="AY158" s="15" t="s">
        <v>140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5" t="s">
        <v>83</v>
      </c>
      <c r="BK158" s="182">
        <f>ROUND(I158*H158,2)</f>
        <v>0</v>
      </c>
      <c r="BL158" s="15" t="s">
        <v>179</v>
      </c>
      <c r="BM158" s="181" t="s">
        <v>535</v>
      </c>
    </row>
    <row r="159" spans="1:65" s="2" customFormat="1" ht="24.15" customHeight="1">
      <c r="A159" s="34"/>
      <c r="B159" s="168"/>
      <c r="C159" s="169" t="s">
        <v>536</v>
      </c>
      <c r="D159" s="169" t="s">
        <v>143</v>
      </c>
      <c r="E159" s="170" t="s">
        <v>323</v>
      </c>
      <c r="F159" s="171" t="s">
        <v>324</v>
      </c>
      <c r="G159" s="172" t="s">
        <v>178</v>
      </c>
      <c r="H159" s="173">
        <v>1</v>
      </c>
      <c r="I159" s="174"/>
      <c r="J159" s="175">
        <f>ROUND(I159*H159,2)</f>
        <v>0</v>
      </c>
      <c r="K159" s="176"/>
      <c r="L159" s="35"/>
      <c r="M159" s="177" t="s">
        <v>1</v>
      </c>
      <c r="N159" s="178" t="s">
        <v>40</v>
      </c>
      <c r="O159" s="73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1" t="s">
        <v>179</v>
      </c>
      <c r="AT159" s="181" t="s">
        <v>143</v>
      </c>
      <c r="AU159" s="181" t="s">
        <v>85</v>
      </c>
      <c r="AY159" s="15" t="s">
        <v>140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5" t="s">
        <v>83</v>
      </c>
      <c r="BK159" s="182">
        <f>ROUND(I159*H159,2)</f>
        <v>0</v>
      </c>
      <c r="BL159" s="15" t="s">
        <v>179</v>
      </c>
      <c r="BM159" s="181" t="s">
        <v>537</v>
      </c>
    </row>
    <row r="160" spans="1:65" s="2" customFormat="1" ht="16.5" customHeight="1">
      <c r="A160" s="34"/>
      <c r="B160" s="168"/>
      <c r="C160" s="169" t="s">
        <v>426</v>
      </c>
      <c r="D160" s="169" t="s">
        <v>143</v>
      </c>
      <c r="E160" s="170" t="s">
        <v>327</v>
      </c>
      <c r="F160" s="171" t="s">
        <v>328</v>
      </c>
      <c r="G160" s="172" t="s">
        <v>178</v>
      </c>
      <c r="H160" s="173">
        <v>1</v>
      </c>
      <c r="I160" s="174"/>
      <c r="J160" s="175">
        <f>ROUND(I160*H160,2)</f>
        <v>0</v>
      </c>
      <c r="K160" s="176"/>
      <c r="L160" s="35"/>
      <c r="M160" s="177" t="s">
        <v>1</v>
      </c>
      <c r="N160" s="178" t="s">
        <v>40</v>
      </c>
      <c r="O160" s="73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1" t="s">
        <v>179</v>
      </c>
      <c r="AT160" s="181" t="s">
        <v>143</v>
      </c>
      <c r="AU160" s="181" t="s">
        <v>85</v>
      </c>
      <c r="AY160" s="15" t="s">
        <v>140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5" t="s">
        <v>83</v>
      </c>
      <c r="BK160" s="182">
        <f>ROUND(I160*H160,2)</f>
        <v>0</v>
      </c>
      <c r="BL160" s="15" t="s">
        <v>179</v>
      </c>
      <c r="BM160" s="181" t="s">
        <v>538</v>
      </c>
    </row>
    <row r="161" spans="1:63" s="12" customFormat="1" ht="22.8" customHeight="1">
      <c r="A161" s="12"/>
      <c r="B161" s="155"/>
      <c r="C161" s="12"/>
      <c r="D161" s="156" t="s">
        <v>74</v>
      </c>
      <c r="E161" s="166" t="s">
        <v>330</v>
      </c>
      <c r="F161" s="166" t="s">
        <v>331</v>
      </c>
      <c r="G161" s="12"/>
      <c r="H161" s="12"/>
      <c r="I161" s="158"/>
      <c r="J161" s="167">
        <f>BK161</f>
        <v>0</v>
      </c>
      <c r="K161" s="12"/>
      <c r="L161" s="155"/>
      <c r="M161" s="160"/>
      <c r="N161" s="161"/>
      <c r="O161" s="161"/>
      <c r="P161" s="162">
        <f>SUM(P162:P185)</f>
        <v>0</v>
      </c>
      <c r="Q161" s="161"/>
      <c r="R161" s="162">
        <f>SUM(R162:R185)</f>
        <v>30.157464500000003</v>
      </c>
      <c r="S161" s="161"/>
      <c r="T161" s="163">
        <f>SUM(T162:T185)</f>
        <v>29.174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6" t="s">
        <v>164</v>
      </c>
      <c r="AT161" s="164" t="s">
        <v>74</v>
      </c>
      <c r="AU161" s="164" t="s">
        <v>83</v>
      </c>
      <c r="AY161" s="156" t="s">
        <v>140</v>
      </c>
      <c r="BK161" s="165">
        <f>SUM(BK162:BK185)</f>
        <v>0</v>
      </c>
    </row>
    <row r="162" spans="1:65" s="2" customFormat="1" ht="24.15" customHeight="1">
      <c r="A162" s="34"/>
      <c r="B162" s="168"/>
      <c r="C162" s="169" t="s">
        <v>286</v>
      </c>
      <c r="D162" s="169" t="s">
        <v>143</v>
      </c>
      <c r="E162" s="170" t="s">
        <v>346</v>
      </c>
      <c r="F162" s="171" t="s">
        <v>347</v>
      </c>
      <c r="G162" s="172" t="s">
        <v>232</v>
      </c>
      <c r="H162" s="173">
        <v>54</v>
      </c>
      <c r="I162" s="174"/>
      <c r="J162" s="175">
        <f>ROUND(I162*H162,2)</f>
        <v>0</v>
      </c>
      <c r="K162" s="176"/>
      <c r="L162" s="35"/>
      <c r="M162" s="177" t="s">
        <v>1</v>
      </c>
      <c r="N162" s="178" t="s">
        <v>40</v>
      </c>
      <c r="O162" s="73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179</v>
      </c>
      <c r="AT162" s="181" t="s">
        <v>143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179</v>
      </c>
      <c r="BM162" s="181" t="s">
        <v>539</v>
      </c>
    </row>
    <row r="163" spans="1:65" s="2" customFormat="1" ht="24.15" customHeight="1">
      <c r="A163" s="34"/>
      <c r="B163" s="168"/>
      <c r="C163" s="169" t="s">
        <v>332</v>
      </c>
      <c r="D163" s="169" t="s">
        <v>143</v>
      </c>
      <c r="E163" s="170" t="s">
        <v>358</v>
      </c>
      <c r="F163" s="171" t="s">
        <v>359</v>
      </c>
      <c r="G163" s="172" t="s">
        <v>232</v>
      </c>
      <c r="H163" s="173">
        <v>54</v>
      </c>
      <c r="I163" s="174"/>
      <c r="J163" s="175">
        <f>ROUND(I163*H163,2)</f>
        <v>0</v>
      </c>
      <c r="K163" s="176"/>
      <c r="L163" s="35"/>
      <c r="M163" s="177" t="s">
        <v>1</v>
      </c>
      <c r="N163" s="178" t="s">
        <v>40</v>
      </c>
      <c r="O163" s="73"/>
      <c r="P163" s="179">
        <f>O163*H163</f>
        <v>0</v>
      </c>
      <c r="Q163" s="179">
        <v>0.203</v>
      </c>
      <c r="R163" s="179">
        <f>Q163*H163</f>
        <v>10.962000000000002</v>
      </c>
      <c r="S163" s="179">
        <v>0</v>
      </c>
      <c r="T163" s="18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179</v>
      </c>
      <c r="AT163" s="181" t="s">
        <v>143</v>
      </c>
      <c r="AU163" s="181" t="s">
        <v>85</v>
      </c>
      <c r="AY163" s="15" t="s">
        <v>140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5" t="s">
        <v>83</v>
      </c>
      <c r="BK163" s="182">
        <f>ROUND(I163*H163,2)</f>
        <v>0</v>
      </c>
      <c r="BL163" s="15" t="s">
        <v>179</v>
      </c>
      <c r="BM163" s="181" t="s">
        <v>540</v>
      </c>
    </row>
    <row r="164" spans="1:65" s="2" customFormat="1" ht="24.15" customHeight="1">
      <c r="A164" s="34"/>
      <c r="B164" s="168"/>
      <c r="C164" s="169" t="s">
        <v>541</v>
      </c>
      <c r="D164" s="169" t="s">
        <v>143</v>
      </c>
      <c r="E164" s="170" t="s">
        <v>371</v>
      </c>
      <c r="F164" s="171" t="s">
        <v>372</v>
      </c>
      <c r="G164" s="172" t="s">
        <v>178</v>
      </c>
      <c r="H164" s="173">
        <v>6</v>
      </c>
      <c r="I164" s="174"/>
      <c r="J164" s="175">
        <f>ROUND(I164*H164,2)</f>
        <v>0</v>
      </c>
      <c r="K164" s="176"/>
      <c r="L164" s="35"/>
      <c r="M164" s="177" t="s">
        <v>1</v>
      </c>
      <c r="N164" s="178" t="s">
        <v>40</v>
      </c>
      <c r="O164" s="73"/>
      <c r="P164" s="179">
        <f>O164*H164</f>
        <v>0</v>
      </c>
      <c r="Q164" s="179">
        <v>0.0038</v>
      </c>
      <c r="R164" s="179">
        <f>Q164*H164</f>
        <v>0.0228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179</v>
      </c>
      <c r="AT164" s="181" t="s">
        <v>143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179</v>
      </c>
      <c r="BM164" s="181" t="s">
        <v>542</v>
      </c>
    </row>
    <row r="165" spans="1:65" s="2" customFormat="1" ht="21.75" customHeight="1">
      <c r="A165" s="34"/>
      <c r="B165" s="168"/>
      <c r="C165" s="169" t="s">
        <v>357</v>
      </c>
      <c r="D165" s="169" t="s">
        <v>143</v>
      </c>
      <c r="E165" s="170" t="s">
        <v>375</v>
      </c>
      <c r="F165" s="171" t="s">
        <v>376</v>
      </c>
      <c r="G165" s="172" t="s">
        <v>178</v>
      </c>
      <c r="H165" s="173">
        <v>6</v>
      </c>
      <c r="I165" s="174"/>
      <c r="J165" s="175">
        <f>ROUND(I165*H165,2)</f>
        <v>0</v>
      </c>
      <c r="K165" s="176"/>
      <c r="L165" s="35"/>
      <c r="M165" s="177" t="s">
        <v>1</v>
      </c>
      <c r="N165" s="178" t="s">
        <v>40</v>
      </c>
      <c r="O165" s="73"/>
      <c r="P165" s="179">
        <f>O165*H165</f>
        <v>0</v>
      </c>
      <c r="Q165" s="179">
        <v>0.0076</v>
      </c>
      <c r="R165" s="179">
        <f>Q165*H165</f>
        <v>0.0456</v>
      </c>
      <c r="S165" s="179">
        <v>0</v>
      </c>
      <c r="T165" s="18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1" t="s">
        <v>179</v>
      </c>
      <c r="AT165" s="181" t="s">
        <v>143</v>
      </c>
      <c r="AU165" s="181" t="s">
        <v>85</v>
      </c>
      <c r="AY165" s="15" t="s">
        <v>140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5" t="s">
        <v>83</v>
      </c>
      <c r="BK165" s="182">
        <f>ROUND(I165*H165,2)</f>
        <v>0</v>
      </c>
      <c r="BL165" s="15" t="s">
        <v>179</v>
      </c>
      <c r="BM165" s="181" t="s">
        <v>543</v>
      </c>
    </row>
    <row r="166" spans="1:65" s="2" customFormat="1" ht="16.5" customHeight="1">
      <c r="A166" s="34"/>
      <c r="B166" s="168"/>
      <c r="C166" s="169" t="s">
        <v>370</v>
      </c>
      <c r="D166" s="169" t="s">
        <v>143</v>
      </c>
      <c r="E166" s="170" t="s">
        <v>379</v>
      </c>
      <c r="F166" s="171" t="s">
        <v>380</v>
      </c>
      <c r="G166" s="172" t="s">
        <v>232</v>
      </c>
      <c r="H166" s="173">
        <v>109</v>
      </c>
      <c r="I166" s="174"/>
      <c r="J166" s="175">
        <f>ROUND(I166*H166,2)</f>
        <v>0</v>
      </c>
      <c r="K166" s="176"/>
      <c r="L166" s="35"/>
      <c r="M166" s="177" t="s">
        <v>1</v>
      </c>
      <c r="N166" s="178" t="s">
        <v>40</v>
      </c>
      <c r="O166" s="73"/>
      <c r="P166" s="179">
        <f>O166*H166</f>
        <v>0</v>
      </c>
      <c r="Q166" s="179">
        <v>9E-05</v>
      </c>
      <c r="R166" s="179">
        <f>Q166*H166</f>
        <v>0.009810000000000001</v>
      </c>
      <c r="S166" s="179">
        <v>0</v>
      </c>
      <c r="T166" s="18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1" t="s">
        <v>179</v>
      </c>
      <c r="AT166" s="181" t="s">
        <v>143</v>
      </c>
      <c r="AU166" s="181" t="s">
        <v>85</v>
      </c>
      <c r="AY166" s="15" t="s">
        <v>140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5" t="s">
        <v>83</v>
      </c>
      <c r="BK166" s="182">
        <f>ROUND(I166*H166,2)</f>
        <v>0</v>
      </c>
      <c r="BL166" s="15" t="s">
        <v>179</v>
      </c>
      <c r="BM166" s="181" t="s">
        <v>544</v>
      </c>
    </row>
    <row r="167" spans="1:65" s="2" customFormat="1" ht="24.15" customHeight="1">
      <c r="A167" s="34"/>
      <c r="B167" s="168"/>
      <c r="C167" s="183" t="s">
        <v>378</v>
      </c>
      <c r="D167" s="183" t="s">
        <v>172</v>
      </c>
      <c r="E167" s="184" t="s">
        <v>387</v>
      </c>
      <c r="F167" s="185" t="s">
        <v>388</v>
      </c>
      <c r="G167" s="186" t="s">
        <v>232</v>
      </c>
      <c r="H167" s="187">
        <v>166.87</v>
      </c>
      <c r="I167" s="188"/>
      <c r="J167" s="189">
        <f>ROUND(I167*H167,2)</f>
        <v>0</v>
      </c>
      <c r="K167" s="190"/>
      <c r="L167" s="191"/>
      <c r="M167" s="192" t="s">
        <v>1</v>
      </c>
      <c r="N167" s="193" t="s">
        <v>40</v>
      </c>
      <c r="O167" s="73"/>
      <c r="P167" s="179">
        <f>O167*H167</f>
        <v>0</v>
      </c>
      <c r="Q167" s="179">
        <v>0.00035</v>
      </c>
      <c r="R167" s="179">
        <f>Q167*H167</f>
        <v>0.0584045</v>
      </c>
      <c r="S167" s="179">
        <v>0</v>
      </c>
      <c r="T167" s="18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191</v>
      </c>
      <c r="AT167" s="181" t="s">
        <v>172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191</v>
      </c>
      <c r="BM167" s="181" t="s">
        <v>545</v>
      </c>
    </row>
    <row r="168" spans="1:65" s="2" customFormat="1" ht="24.15" customHeight="1">
      <c r="A168" s="34"/>
      <c r="B168" s="168"/>
      <c r="C168" s="169" t="s">
        <v>546</v>
      </c>
      <c r="D168" s="169" t="s">
        <v>143</v>
      </c>
      <c r="E168" s="170" t="s">
        <v>383</v>
      </c>
      <c r="F168" s="171" t="s">
        <v>384</v>
      </c>
      <c r="G168" s="172" t="s">
        <v>232</v>
      </c>
      <c r="H168" s="173">
        <v>166.87</v>
      </c>
      <c r="I168" s="174"/>
      <c r="J168" s="175">
        <f>ROUND(I168*H168,2)</f>
        <v>0</v>
      </c>
      <c r="K168" s="176"/>
      <c r="L168" s="35"/>
      <c r="M168" s="177" t="s">
        <v>1</v>
      </c>
      <c r="N168" s="178" t="s">
        <v>40</v>
      </c>
      <c r="O168" s="73"/>
      <c r="P168" s="179">
        <f>O168*H168</f>
        <v>0</v>
      </c>
      <c r="Q168" s="179">
        <v>0.108</v>
      </c>
      <c r="R168" s="179">
        <f>Q168*H168</f>
        <v>18.02196</v>
      </c>
      <c r="S168" s="179">
        <v>0</v>
      </c>
      <c r="T168" s="18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1" t="s">
        <v>179</v>
      </c>
      <c r="AT168" s="181" t="s">
        <v>143</v>
      </c>
      <c r="AU168" s="181" t="s">
        <v>85</v>
      </c>
      <c r="AY168" s="15" t="s">
        <v>140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5" t="s">
        <v>83</v>
      </c>
      <c r="BK168" s="182">
        <f>ROUND(I168*H168,2)</f>
        <v>0</v>
      </c>
      <c r="BL168" s="15" t="s">
        <v>179</v>
      </c>
      <c r="BM168" s="181" t="s">
        <v>547</v>
      </c>
    </row>
    <row r="169" spans="1:65" s="2" customFormat="1" ht="24.15" customHeight="1">
      <c r="A169" s="34"/>
      <c r="B169" s="168"/>
      <c r="C169" s="169" t="s">
        <v>294</v>
      </c>
      <c r="D169" s="169" t="s">
        <v>143</v>
      </c>
      <c r="E169" s="170" t="s">
        <v>399</v>
      </c>
      <c r="F169" s="171" t="s">
        <v>400</v>
      </c>
      <c r="G169" s="172" t="s">
        <v>232</v>
      </c>
      <c r="H169" s="173">
        <v>54</v>
      </c>
      <c r="I169" s="174"/>
      <c r="J169" s="175">
        <f>ROUND(I169*H169,2)</f>
        <v>0</v>
      </c>
      <c r="K169" s="176"/>
      <c r="L169" s="35"/>
      <c r="M169" s="177" t="s">
        <v>1</v>
      </c>
      <c r="N169" s="178" t="s">
        <v>40</v>
      </c>
      <c r="O169" s="73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1" t="s">
        <v>179</v>
      </c>
      <c r="AT169" s="181" t="s">
        <v>143</v>
      </c>
      <c r="AU169" s="181" t="s">
        <v>85</v>
      </c>
      <c r="AY169" s="15" t="s">
        <v>140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5" t="s">
        <v>83</v>
      </c>
      <c r="BK169" s="182">
        <f>ROUND(I169*H169,2)</f>
        <v>0</v>
      </c>
      <c r="BL169" s="15" t="s">
        <v>179</v>
      </c>
      <c r="BM169" s="181" t="s">
        <v>548</v>
      </c>
    </row>
    <row r="170" spans="1:65" s="2" customFormat="1" ht="16.5" customHeight="1">
      <c r="A170" s="34"/>
      <c r="B170" s="168"/>
      <c r="C170" s="183" t="s">
        <v>345</v>
      </c>
      <c r="D170" s="183" t="s">
        <v>172</v>
      </c>
      <c r="E170" s="184" t="s">
        <v>411</v>
      </c>
      <c r="F170" s="185" t="s">
        <v>412</v>
      </c>
      <c r="G170" s="186" t="s">
        <v>154</v>
      </c>
      <c r="H170" s="187">
        <v>24</v>
      </c>
      <c r="I170" s="188"/>
      <c r="J170" s="189">
        <f>ROUND(I170*H170,2)</f>
        <v>0</v>
      </c>
      <c r="K170" s="190"/>
      <c r="L170" s="191"/>
      <c r="M170" s="192" t="s">
        <v>1</v>
      </c>
      <c r="N170" s="193" t="s">
        <v>40</v>
      </c>
      <c r="O170" s="73"/>
      <c r="P170" s="179">
        <f>O170*H170</f>
        <v>0</v>
      </c>
      <c r="Q170" s="179">
        <v>0.00069</v>
      </c>
      <c r="R170" s="179">
        <f>Q170*H170</f>
        <v>0.01656</v>
      </c>
      <c r="S170" s="179">
        <v>0</v>
      </c>
      <c r="T170" s="18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191</v>
      </c>
      <c r="AT170" s="181" t="s">
        <v>172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191</v>
      </c>
      <c r="BM170" s="181" t="s">
        <v>549</v>
      </c>
    </row>
    <row r="171" spans="1:65" s="2" customFormat="1" ht="24.15" customHeight="1">
      <c r="A171" s="34"/>
      <c r="B171" s="168"/>
      <c r="C171" s="169" t="s">
        <v>314</v>
      </c>
      <c r="D171" s="169" t="s">
        <v>143</v>
      </c>
      <c r="E171" s="170" t="s">
        <v>415</v>
      </c>
      <c r="F171" s="171" t="s">
        <v>416</v>
      </c>
      <c r="G171" s="172" t="s">
        <v>368</v>
      </c>
      <c r="H171" s="173">
        <v>8</v>
      </c>
      <c r="I171" s="174"/>
      <c r="J171" s="175">
        <f>ROUND(I171*H171,2)</f>
        <v>0</v>
      </c>
      <c r="K171" s="176"/>
      <c r="L171" s="35"/>
      <c r="M171" s="177" t="s">
        <v>1</v>
      </c>
      <c r="N171" s="178" t="s">
        <v>40</v>
      </c>
      <c r="O171" s="73"/>
      <c r="P171" s="179">
        <f>O171*H171</f>
        <v>0</v>
      </c>
      <c r="Q171" s="179">
        <v>0.08425</v>
      </c>
      <c r="R171" s="179">
        <f>Q171*H171</f>
        <v>0.674</v>
      </c>
      <c r="S171" s="179">
        <v>0</v>
      </c>
      <c r="T171" s="18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1" t="s">
        <v>155</v>
      </c>
      <c r="AT171" s="181" t="s">
        <v>143</v>
      </c>
      <c r="AU171" s="181" t="s">
        <v>85</v>
      </c>
      <c r="AY171" s="15" t="s">
        <v>140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5" t="s">
        <v>83</v>
      </c>
      <c r="BK171" s="182">
        <f>ROUND(I171*H171,2)</f>
        <v>0</v>
      </c>
      <c r="BL171" s="15" t="s">
        <v>155</v>
      </c>
      <c r="BM171" s="181" t="s">
        <v>550</v>
      </c>
    </row>
    <row r="172" spans="1:65" s="2" customFormat="1" ht="24.15" customHeight="1">
      <c r="A172" s="34"/>
      <c r="B172" s="168"/>
      <c r="C172" s="169" t="s">
        <v>290</v>
      </c>
      <c r="D172" s="169" t="s">
        <v>143</v>
      </c>
      <c r="E172" s="170" t="s">
        <v>419</v>
      </c>
      <c r="F172" s="171" t="s">
        <v>420</v>
      </c>
      <c r="G172" s="172" t="s">
        <v>368</v>
      </c>
      <c r="H172" s="173">
        <v>8</v>
      </c>
      <c r="I172" s="174"/>
      <c r="J172" s="175">
        <f>ROUND(I172*H172,2)</f>
        <v>0</v>
      </c>
      <c r="K172" s="176"/>
      <c r="L172" s="35"/>
      <c r="M172" s="177" t="s">
        <v>1</v>
      </c>
      <c r="N172" s="178" t="s">
        <v>40</v>
      </c>
      <c r="O172" s="73"/>
      <c r="P172" s="179">
        <f>O172*H172</f>
        <v>0</v>
      </c>
      <c r="Q172" s="179">
        <v>0</v>
      </c>
      <c r="R172" s="179">
        <f>Q172*H172</f>
        <v>0</v>
      </c>
      <c r="S172" s="179">
        <v>0.295</v>
      </c>
      <c r="T172" s="180">
        <f>S172*H172</f>
        <v>2.36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1" t="s">
        <v>155</v>
      </c>
      <c r="AT172" s="181" t="s">
        <v>143</v>
      </c>
      <c r="AU172" s="181" t="s">
        <v>85</v>
      </c>
      <c r="AY172" s="15" t="s">
        <v>140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5" t="s">
        <v>83</v>
      </c>
      <c r="BK172" s="182">
        <f>ROUND(I172*H172,2)</f>
        <v>0</v>
      </c>
      <c r="BL172" s="15" t="s">
        <v>155</v>
      </c>
      <c r="BM172" s="181" t="s">
        <v>551</v>
      </c>
    </row>
    <row r="173" spans="1:65" s="2" customFormat="1" ht="24.15" customHeight="1">
      <c r="A173" s="34"/>
      <c r="B173" s="168"/>
      <c r="C173" s="169" t="s">
        <v>341</v>
      </c>
      <c r="D173" s="169" t="s">
        <v>143</v>
      </c>
      <c r="E173" s="170" t="s">
        <v>423</v>
      </c>
      <c r="F173" s="171" t="s">
        <v>424</v>
      </c>
      <c r="G173" s="172" t="s">
        <v>368</v>
      </c>
      <c r="H173" s="173">
        <v>123</v>
      </c>
      <c r="I173" s="174"/>
      <c r="J173" s="175">
        <f>ROUND(I173*H173,2)</f>
        <v>0</v>
      </c>
      <c r="K173" s="176"/>
      <c r="L173" s="35"/>
      <c r="M173" s="177" t="s">
        <v>1</v>
      </c>
      <c r="N173" s="178" t="s">
        <v>40</v>
      </c>
      <c r="O173" s="73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1" t="s">
        <v>155</v>
      </c>
      <c r="AT173" s="181" t="s">
        <v>143</v>
      </c>
      <c r="AU173" s="181" t="s">
        <v>85</v>
      </c>
      <c r="AY173" s="15" t="s">
        <v>140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5" t="s">
        <v>83</v>
      </c>
      <c r="BK173" s="182">
        <f>ROUND(I173*H173,2)</f>
        <v>0</v>
      </c>
      <c r="BL173" s="15" t="s">
        <v>155</v>
      </c>
      <c r="BM173" s="181" t="s">
        <v>552</v>
      </c>
    </row>
    <row r="174" spans="1:65" s="2" customFormat="1" ht="33" customHeight="1">
      <c r="A174" s="34"/>
      <c r="B174" s="168"/>
      <c r="C174" s="169" t="s">
        <v>193</v>
      </c>
      <c r="D174" s="169" t="s">
        <v>143</v>
      </c>
      <c r="E174" s="170" t="s">
        <v>427</v>
      </c>
      <c r="F174" s="171" t="s">
        <v>428</v>
      </c>
      <c r="G174" s="172" t="s">
        <v>368</v>
      </c>
      <c r="H174" s="173">
        <v>123</v>
      </c>
      <c r="I174" s="174"/>
      <c r="J174" s="175">
        <f>ROUND(I174*H174,2)</f>
        <v>0</v>
      </c>
      <c r="K174" s="176"/>
      <c r="L174" s="35"/>
      <c r="M174" s="177" t="s">
        <v>1</v>
      </c>
      <c r="N174" s="178" t="s">
        <v>40</v>
      </c>
      <c r="O174" s="73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1" t="s">
        <v>155</v>
      </c>
      <c r="AT174" s="181" t="s">
        <v>143</v>
      </c>
      <c r="AU174" s="181" t="s">
        <v>85</v>
      </c>
      <c r="AY174" s="15" t="s">
        <v>140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5" t="s">
        <v>83</v>
      </c>
      <c r="BK174" s="182">
        <f>ROUND(I174*H174,2)</f>
        <v>0</v>
      </c>
      <c r="BL174" s="15" t="s">
        <v>155</v>
      </c>
      <c r="BM174" s="181" t="s">
        <v>553</v>
      </c>
    </row>
    <row r="175" spans="1:65" s="2" customFormat="1" ht="16.5" customHeight="1">
      <c r="A175" s="34"/>
      <c r="B175" s="168"/>
      <c r="C175" s="169" t="s">
        <v>238</v>
      </c>
      <c r="D175" s="169" t="s">
        <v>143</v>
      </c>
      <c r="E175" s="170" t="s">
        <v>431</v>
      </c>
      <c r="F175" s="171" t="s">
        <v>432</v>
      </c>
      <c r="G175" s="172" t="s">
        <v>368</v>
      </c>
      <c r="H175" s="173">
        <v>123</v>
      </c>
      <c r="I175" s="174"/>
      <c r="J175" s="175">
        <f>ROUND(I175*H175,2)</f>
        <v>0</v>
      </c>
      <c r="K175" s="176"/>
      <c r="L175" s="35"/>
      <c r="M175" s="177" t="s">
        <v>1</v>
      </c>
      <c r="N175" s="178" t="s">
        <v>40</v>
      </c>
      <c r="O175" s="73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1" t="s">
        <v>155</v>
      </c>
      <c r="AT175" s="181" t="s">
        <v>143</v>
      </c>
      <c r="AU175" s="181" t="s">
        <v>85</v>
      </c>
      <c r="AY175" s="15" t="s">
        <v>140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5" t="s">
        <v>83</v>
      </c>
      <c r="BK175" s="182">
        <f>ROUND(I175*H175,2)</f>
        <v>0</v>
      </c>
      <c r="BL175" s="15" t="s">
        <v>155</v>
      </c>
      <c r="BM175" s="181" t="s">
        <v>554</v>
      </c>
    </row>
    <row r="176" spans="1:65" s="2" customFormat="1" ht="33" customHeight="1">
      <c r="A176" s="34"/>
      <c r="B176" s="168"/>
      <c r="C176" s="169" t="s">
        <v>353</v>
      </c>
      <c r="D176" s="169" t="s">
        <v>143</v>
      </c>
      <c r="E176" s="170" t="s">
        <v>435</v>
      </c>
      <c r="F176" s="171" t="s">
        <v>436</v>
      </c>
      <c r="G176" s="172" t="s">
        <v>232</v>
      </c>
      <c r="H176" s="173">
        <v>6</v>
      </c>
      <c r="I176" s="174"/>
      <c r="J176" s="175">
        <f>ROUND(I176*H176,2)</f>
        <v>0</v>
      </c>
      <c r="K176" s="176"/>
      <c r="L176" s="35"/>
      <c r="M176" s="177" t="s">
        <v>1</v>
      </c>
      <c r="N176" s="178" t="s">
        <v>40</v>
      </c>
      <c r="O176" s="73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1" t="s">
        <v>155</v>
      </c>
      <c r="AT176" s="181" t="s">
        <v>143</v>
      </c>
      <c r="AU176" s="181" t="s">
        <v>85</v>
      </c>
      <c r="AY176" s="15" t="s">
        <v>140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5" t="s">
        <v>83</v>
      </c>
      <c r="BK176" s="182">
        <f>ROUND(I176*H176,2)</f>
        <v>0</v>
      </c>
      <c r="BL176" s="15" t="s">
        <v>155</v>
      </c>
      <c r="BM176" s="181" t="s">
        <v>555</v>
      </c>
    </row>
    <row r="177" spans="1:65" s="2" customFormat="1" ht="24.15" customHeight="1">
      <c r="A177" s="34"/>
      <c r="B177" s="168"/>
      <c r="C177" s="183" t="s">
        <v>422</v>
      </c>
      <c r="D177" s="183" t="s">
        <v>172</v>
      </c>
      <c r="E177" s="184" t="s">
        <v>439</v>
      </c>
      <c r="F177" s="185" t="s">
        <v>440</v>
      </c>
      <c r="G177" s="186" t="s">
        <v>232</v>
      </c>
      <c r="H177" s="187">
        <v>6</v>
      </c>
      <c r="I177" s="188"/>
      <c r="J177" s="189">
        <f>ROUND(I177*H177,2)</f>
        <v>0</v>
      </c>
      <c r="K177" s="190"/>
      <c r="L177" s="191"/>
      <c r="M177" s="192" t="s">
        <v>1</v>
      </c>
      <c r="N177" s="193" t="s">
        <v>40</v>
      </c>
      <c r="O177" s="73"/>
      <c r="P177" s="179">
        <f>O177*H177</f>
        <v>0</v>
      </c>
      <c r="Q177" s="179">
        <v>0.031</v>
      </c>
      <c r="R177" s="179">
        <f>Q177*H177</f>
        <v>0.186</v>
      </c>
      <c r="S177" s="179">
        <v>0</v>
      </c>
      <c r="T177" s="18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1" t="s">
        <v>191</v>
      </c>
      <c r="AT177" s="181" t="s">
        <v>172</v>
      </c>
      <c r="AU177" s="181" t="s">
        <v>85</v>
      </c>
      <c r="AY177" s="15" t="s">
        <v>140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5" t="s">
        <v>83</v>
      </c>
      <c r="BK177" s="182">
        <f>ROUND(I177*H177,2)</f>
        <v>0</v>
      </c>
      <c r="BL177" s="15" t="s">
        <v>191</v>
      </c>
      <c r="BM177" s="181" t="s">
        <v>556</v>
      </c>
    </row>
    <row r="178" spans="1:65" s="2" customFormat="1" ht="16.5" customHeight="1">
      <c r="A178" s="34"/>
      <c r="B178" s="168"/>
      <c r="C178" s="183" t="s">
        <v>414</v>
      </c>
      <c r="D178" s="183" t="s">
        <v>172</v>
      </c>
      <c r="E178" s="184" t="s">
        <v>443</v>
      </c>
      <c r="F178" s="185" t="s">
        <v>444</v>
      </c>
      <c r="G178" s="186" t="s">
        <v>178</v>
      </c>
      <c r="H178" s="187">
        <v>12</v>
      </c>
      <c r="I178" s="188"/>
      <c r="J178" s="189">
        <f>ROUND(I178*H178,2)</f>
        <v>0</v>
      </c>
      <c r="K178" s="190"/>
      <c r="L178" s="191"/>
      <c r="M178" s="192" t="s">
        <v>1</v>
      </c>
      <c r="N178" s="193" t="s">
        <v>40</v>
      </c>
      <c r="O178" s="73"/>
      <c r="P178" s="179">
        <f>O178*H178</f>
        <v>0</v>
      </c>
      <c r="Q178" s="179">
        <v>0.006</v>
      </c>
      <c r="R178" s="179">
        <f>Q178*H178</f>
        <v>0.07200000000000001</v>
      </c>
      <c r="S178" s="179">
        <v>0</v>
      </c>
      <c r="T178" s="18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1" t="s">
        <v>191</v>
      </c>
      <c r="AT178" s="181" t="s">
        <v>172</v>
      </c>
      <c r="AU178" s="181" t="s">
        <v>85</v>
      </c>
      <c r="AY178" s="15" t="s">
        <v>140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5" t="s">
        <v>83</v>
      </c>
      <c r="BK178" s="182">
        <f>ROUND(I178*H178,2)</f>
        <v>0</v>
      </c>
      <c r="BL178" s="15" t="s">
        <v>191</v>
      </c>
      <c r="BM178" s="181" t="s">
        <v>557</v>
      </c>
    </row>
    <row r="179" spans="1:65" s="2" customFormat="1" ht="24.15" customHeight="1">
      <c r="A179" s="34"/>
      <c r="B179" s="168"/>
      <c r="C179" s="169" t="s">
        <v>250</v>
      </c>
      <c r="D179" s="169" t="s">
        <v>143</v>
      </c>
      <c r="E179" s="170" t="s">
        <v>451</v>
      </c>
      <c r="F179" s="171" t="s">
        <v>452</v>
      </c>
      <c r="G179" s="172" t="s">
        <v>368</v>
      </c>
      <c r="H179" s="173">
        <v>123</v>
      </c>
      <c r="I179" s="174"/>
      <c r="J179" s="175">
        <f>ROUND(I179*H179,2)</f>
        <v>0</v>
      </c>
      <c r="K179" s="176"/>
      <c r="L179" s="35"/>
      <c r="M179" s="177" t="s">
        <v>1</v>
      </c>
      <c r="N179" s="178" t="s">
        <v>40</v>
      </c>
      <c r="O179" s="73"/>
      <c r="P179" s="179">
        <f>O179*H179</f>
        <v>0</v>
      </c>
      <c r="Q179" s="179">
        <v>0</v>
      </c>
      <c r="R179" s="179">
        <f>Q179*H179</f>
        <v>0</v>
      </c>
      <c r="S179" s="179">
        <v>0.098</v>
      </c>
      <c r="T179" s="180">
        <f>S179*H179</f>
        <v>12.054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1" t="s">
        <v>155</v>
      </c>
      <c r="AT179" s="181" t="s">
        <v>143</v>
      </c>
      <c r="AU179" s="181" t="s">
        <v>85</v>
      </c>
      <c r="AY179" s="15" t="s">
        <v>140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5" t="s">
        <v>83</v>
      </c>
      <c r="BK179" s="182">
        <f>ROUND(I179*H179,2)</f>
        <v>0</v>
      </c>
      <c r="BL179" s="15" t="s">
        <v>155</v>
      </c>
      <c r="BM179" s="181" t="s">
        <v>558</v>
      </c>
    </row>
    <row r="180" spans="1:65" s="2" customFormat="1" ht="24.15" customHeight="1">
      <c r="A180" s="34"/>
      <c r="B180" s="168"/>
      <c r="C180" s="169" t="s">
        <v>246</v>
      </c>
      <c r="D180" s="169" t="s">
        <v>143</v>
      </c>
      <c r="E180" s="170" t="s">
        <v>455</v>
      </c>
      <c r="F180" s="171" t="s">
        <v>456</v>
      </c>
      <c r="G180" s="172" t="s">
        <v>368</v>
      </c>
      <c r="H180" s="173">
        <v>123</v>
      </c>
      <c r="I180" s="174"/>
      <c r="J180" s="175">
        <f>ROUND(I180*H180,2)</f>
        <v>0</v>
      </c>
      <c r="K180" s="176"/>
      <c r="L180" s="35"/>
      <c r="M180" s="177" t="s">
        <v>1</v>
      </c>
      <c r="N180" s="178" t="s">
        <v>40</v>
      </c>
      <c r="O180" s="73"/>
      <c r="P180" s="179">
        <f>O180*H180</f>
        <v>0</v>
      </c>
      <c r="Q180" s="179">
        <v>0</v>
      </c>
      <c r="R180" s="179">
        <f>Q180*H180</f>
        <v>0</v>
      </c>
      <c r="S180" s="179">
        <v>0.12</v>
      </c>
      <c r="T180" s="180">
        <f>S180*H180</f>
        <v>14.76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1" t="s">
        <v>155</v>
      </c>
      <c r="AT180" s="181" t="s">
        <v>143</v>
      </c>
      <c r="AU180" s="181" t="s">
        <v>85</v>
      </c>
      <c r="AY180" s="15" t="s">
        <v>140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5" t="s">
        <v>83</v>
      </c>
      <c r="BK180" s="182">
        <f>ROUND(I180*H180,2)</f>
        <v>0</v>
      </c>
      <c r="BL180" s="15" t="s">
        <v>155</v>
      </c>
      <c r="BM180" s="181" t="s">
        <v>559</v>
      </c>
    </row>
    <row r="181" spans="1:65" s="2" customFormat="1" ht="16.5" customHeight="1">
      <c r="A181" s="34"/>
      <c r="B181" s="168"/>
      <c r="C181" s="169" t="s">
        <v>479</v>
      </c>
      <c r="D181" s="169" t="s">
        <v>143</v>
      </c>
      <c r="E181" s="170" t="s">
        <v>471</v>
      </c>
      <c r="F181" s="171" t="s">
        <v>472</v>
      </c>
      <c r="G181" s="172" t="s">
        <v>473</v>
      </c>
      <c r="H181" s="173">
        <v>32</v>
      </c>
      <c r="I181" s="174"/>
      <c r="J181" s="175">
        <f>ROUND(I181*H181,2)</f>
        <v>0</v>
      </c>
      <c r="K181" s="176"/>
      <c r="L181" s="35"/>
      <c r="M181" s="177" t="s">
        <v>1</v>
      </c>
      <c r="N181" s="178" t="s">
        <v>40</v>
      </c>
      <c r="O181" s="73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1" t="s">
        <v>179</v>
      </c>
      <c r="AT181" s="181" t="s">
        <v>143</v>
      </c>
      <c r="AU181" s="181" t="s">
        <v>85</v>
      </c>
      <c r="AY181" s="15" t="s">
        <v>140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5" t="s">
        <v>83</v>
      </c>
      <c r="BK181" s="182">
        <f>ROUND(I181*H181,2)</f>
        <v>0</v>
      </c>
      <c r="BL181" s="15" t="s">
        <v>179</v>
      </c>
      <c r="BM181" s="181" t="s">
        <v>560</v>
      </c>
    </row>
    <row r="182" spans="1:65" s="2" customFormat="1" ht="21.75" customHeight="1">
      <c r="A182" s="34"/>
      <c r="B182" s="168"/>
      <c r="C182" s="169" t="s">
        <v>483</v>
      </c>
      <c r="D182" s="169" t="s">
        <v>143</v>
      </c>
      <c r="E182" s="170" t="s">
        <v>476</v>
      </c>
      <c r="F182" s="171" t="s">
        <v>477</v>
      </c>
      <c r="G182" s="172" t="s">
        <v>178</v>
      </c>
      <c r="H182" s="173">
        <v>11</v>
      </c>
      <c r="I182" s="174"/>
      <c r="J182" s="175">
        <f>ROUND(I182*H182,2)</f>
        <v>0</v>
      </c>
      <c r="K182" s="176"/>
      <c r="L182" s="35"/>
      <c r="M182" s="177" t="s">
        <v>1</v>
      </c>
      <c r="N182" s="178" t="s">
        <v>40</v>
      </c>
      <c r="O182" s="73"/>
      <c r="P182" s="179">
        <f>O182*H182</f>
        <v>0</v>
      </c>
      <c r="Q182" s="179">
        <v>0.00734</v>
      </c>
      <c r="R182" s="179">
        <f>Q182*H182</f>
        <v>0.08074</v>
      </c>
      <c r="S182" s="179">
        <v>0</v>
      </c>
      <c r="T182" s="18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1" t="s">
        <v>179</v>
      </c>
      <c r="AT182" s="181" t="s">
        <v>143</v>
      </c>
      <c r="AU182" s="181" t="s">
        <v>85</v>
      </c>
      <c r="AY182" s="15" t="s">
        <v>140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5" t="s">
        <v>83</v>
      </c>
      <c r="BK182" s="182">
        <f>ROUND(I182*H182,2)</f>
        <v>0</v>
      </c>
      <c r="BL182" s="15" t="s">
        <v>179</v>
      </c>
      <c r="BM182" s="181" t="s">
        <v>561</v>
      </c>
    </row>
    <row r="183" spans="1:65" s="2" customFormat="1" ht="16.5" customHeight="1">
      <c r="A183" s="34"/>
      <c r="B183" s="168"/>
      <c r="C183" s="183" t="s">
        <v>487</v>
      </c>
      <c r="D183" s="183" t="s">
        <v>172</v>
      </c>
      <c r="E183" s="184" t="s">
        <v>480</v>
      </c>
      <c r="F183" s="185" t="s">
        <v>481</v>
      </c>
      <c r="G183" s="186" t="s">
        <v>178</v>
      </c>
      <c r="H183" s="187">
        <v>11</v>
      </c>
      <c r="I183" s="188"/>
      <c r="J183" s="189">
        <f>ROUND(I183*H183,2)</f>
        <v>0</v>
      </c>
      <c r="K183" s="190"/>
      <c r="L183" s="191"/>
      <c r="M183" s="192" t="s">
        <v>1</v>
      </c>
      <c r="N183" s="193" t="s">
        <v>40</v>
      </c>
      <c r="O183" s="73"/>
      <c r="P183" s="179">
        <f>O183*H183</f>
        <v>0</v>
      </c>
      <c r="Q183" s="179">
        <v>0.00069</v>
      </c>
      <c r="R183" s="179">
        <f>Q183*H183</f>
        <v>0.0075899999999999995</v>
      </c>
      <c r="S183" s="179">
        <v>0</v>
      </c>
      <c r="T183" s="18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1" t="s">
        <v>191</v>
      </c>
      <c r="AT183" s="181" t="s">
        <v>172</v>
      </c>
      <c r="AU183" s="181" t="s">
        <v>85</v>
      </c>
      <c r="AY183" s="15" t="s">
        <v>140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5" t="s">
        <v>83</v>
      </c>
      <c r="BK183" s="182">
        <f>ROUND(I183*H183,2)</f>
        <v>0</v>
      </c>
      <c r="BL183" s="15" t="s">
        <v>191</v>
      </c>
      <c r="BM183" s="181" t="s">
        <v>562</v>
      </c>
    </row>
    <row r="184" spans="1:65" s="2" customFormat="1" ht="24.15" customHeight="1">
      <c r="A184" s="34"/>
      <c r="B184" s="168"/>
      <c r="C184" s="169" t="s">
        <v>495</v>
      </c>
      <c r="D184" s="169" t="s">
        <v>143</v>
      </c>
      <c r="E184" s="170" t="s">
        <v>484</v>
      </c>
      <c r="F184" s="171" t="s">
        <v>485</v>
      </c>
      <c r="G184" s="172" t="s">
        <v>232</v>
      </c>
      <c r="H184" s="173">
        <v>60</v>
      </c>
      <c r="I184" s="174"/>
      <c r="J184" s="175">
        <f>ROUND(I184*H184,2)</f>
        <v>0</v>
      </c>
      <c r="K184" s="176"/>
      <c r="L184" s="35"/>
      <c r="M184" s="177" t="s">
        <v>1</v>
      </c>
      <c r="N184" s="178" t="s">
        <v>40</v>
      </c>
      <c r="O184" s="73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1" t="s">
        <v>155</v>
      </c>
      <c r="AT184" s="181" t="s">
        <v>143</v>
      </c>
      <c r="AU184" s="181" t="s">
        <v>85</v>
      </c>
      <c r="AY184" s="15" t="s">
        <v>140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5" t="s">
        <v>83</v>
      </c>
      <c r="BK184" s="182">
        <f>ROUND(I184*H184,2)</f>
        <v>0</v>
      </c>
      <c r="BL184" s="15" t="s">
        <v>155</v>
      </c>
      <c r="BM184" s="181" t="s">
        <v>563</v>
      </c>
    </row>
    <row r="185" spans="1:65" s="2" customFormat="1" ht="16.5" customHeight="1">
      <c r="A185" s="34"/>
      <c r="B185" s="168"/>
      <c r="C185" s="169" t="s">
        <v>197</v>
      </c>
      <c r="D185" s="169" t="s">
        <v>143</v>
      </c>
      <c r="E185" s="170" t="s">
        <v>488</v>
      </c>
      <c r="F185" s="171" t="s">
        <v>489</v>
      </c>
      <c r="G185" s="172" t="s">
        <v>473</v>
      </c>
      <c r="H185" s="173">
        <v>8</v>
      </c>
      <c r="I185" s="174"/>
      <c r="J185" s="175">
        <f>ROUND(I185*H185,2)</f>
        <v>0</v>
      </c>
      <c r="K185" s="176"/>
      <c r="L185" s="35"/>
      <c r="M185" s="177" t="s">
        <v>1</v>
      </c>
      <c r="N185" s="178" t="s">
        <v>40</v>
      </c>
      <c r="O185" s="73"/>
      <c r="P185" s="179">
        <f>O185*H185</f>
        <v>0</v>
      </c>
      <c r="Q185" s="179">
        <v>0</v>
      </c>
      <c r="R185" s="179">
        <f>Q185*H185</f>
        <v>0</v>
      </c>
      <c r="S185" s="179">
        <v>0</v>
      </c>
      <c r="T185" s="18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1" t="s">
        <v>179</v>
      </c>
      <c r="AT185" s="181" t="s">
        <v>143</v>
      </c>
      <c r="AU185" s="181" t="s">
        <v>85</v>
      </c>
      <c r="AY185" s="15" t="s">
        <v>140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5" t="s">
        <v>83</v>
      </c>
      <c r="BK185" s="182">
        <f>ROUND(I185*H185,2)</f>
        <v>0</v>
      </c>
      <c r="BL185" s="15" t="s">
        <v>179</v>
      </c>
      <c r="BM185" s="181" t="s">
        <v>564</v>
      </c>
    </row>
    <row r="186" spans="1:63" s="12" customFormat="1" ht="25.9" customHeight="1">
      <c r="A186" s="12"/>
      <c r="B186" s="155"/>
      <c r="C186" s="12"/>
      <c r="D186" s="156" t="s">
        <v>74</v>
      </c>
      <c r="E186" s="157" t="s">
        <v>491</v>
      </c>
      <c r="F186" s="157" t="s">
        <v>492</v>
      </c>
      <c r="G186" s="12"/>
      <c r="H186" s="12"/>
      <c r="I186" s="158"/>
      <c r="J186" s="159">
        <f>BK186</f>
        <v>0</v>
      </c>
      <c r="K186" s="12"/>
      <c r="L186" s="155"/>
      <c r="M186" s="160"/>
      <c r="N186" s="161"/>
      <c r="O186" s="161"/>
      <c r="P186" s="162">
        <f>P187</f>
        <v>0</v>
      </c>
      <c r="Q186" s="161"/>
      <c r="R186" s="162">
        <f>R187</f>
        <v>0</v>
      </c>
      <c r="S186" s="161"/>
      <c r="T186" s="16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6" t="s">
        <v>141</v>
      </c>
      <c r="AT186" s="164" t="s">
        <v>74</v>
      </c>
      <c r="AU186" s="164" t="s">
        <v>75</v>
      </c>
      <c r="AY186" s="156" t="s">
        <v>140</v>
      </c>
      <c r="BK186" s="165">
        <f>BK187</f>
        <v>0</v>
      </c>
    </row>
    <row r="187" spans="1:63" s="12" customFormat="1" ht="22.8" customHeight="1">
      <c r="A187" s="12"/>
      <c r="B187" s="155"/>
      <c r="C187" s="12"/>
      <c r="D187" s="156" t="s">
        <v>74</v>
      </c>
      <c r="E187" s="166" t="s">
        <v>493</v>
      </c>
      <c r="F187" s="166" t="s">
        <v>494</v>
      </c>
      <c r="G187" s="12"/>
      <c r="H187" s="12"/>
      <c r="I187" s="158"/>
      <c r="J187" s="167">
        <f>BK187</f>
        <v>0</v>
      </c>
      <c r="K187" s="12"/>
      <c r="L187" s="155"/>
      <c r="M187" s="160"/>
      <c r="N187" s="161"/>
      <c r="O187" s="161"/>
      <c r="P187" s="162">
        <f>P188</f>
        <v>0</v>
      </c>
      <c r="Q187" s="161"/>
      <c r="R187" s="162">
        <f>R188</f>
        <v>0</v>
      </c>
      <c r="S187" s="161"/>
      <c r="T187" s="163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56" t="s">
        <v>141</v>
      </c>
      <c r="AT187" s="164" t="s">
        <v>74</v>
      </c>
      <c r="AU187" s="164" t="s">
        <v>83</v>
      </c>
      <c r="AY187" s="156" t="s">
        <v>140</v>
      </c>
      <c r="BK187" s="165">
        <f>BK188</f>
        <v>0</v>
      </c>
    </row>
    <row r="188" spans="1:65" s="2" customFormat="1" ht="16.5" customHeight="1">
      <c r="A188" s="34"/>
      <c r="B188" s="168"/>
      <c r="C188" s="169" t="s">
        <v>201</v>
      </c>
      <c r="D188" s="169" t="s">
        <v>143</v>
      </c>
      <c r="E188" s="170" t="s">
        <v>496</v>
      </c>
      <c r="F188" s="171" t="s">
        <v>497</v>
      </c>
      <c r="G188" s="172" t="s">
        <v>212</v>
      </c>
      <c r="H188" s="173">
        <v>1</v>
      </c>
      <c r="I188" s="174"/>
      <c r="J188" s="175">
        <f>ROUND(I188*H188,2)</f>
        <v>0</v>
      </c>
      <c r="K188" s="176"/>
      <c r="L188" s="35"/>
      <c r="M188" s="194" t="s">
        <v>1</v>
      </c>
      <c r="N188" s="195" t="s">
        <v>40</v>
      </c>
      <c r="O188" s="196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1" t="s">
        <v>147</v>
      </c>
      <c r="AT188" s="181" t="s">
        <v>143</v>
      </c>
      <c r="AU188" s="181" t="s">
        <v>85</v>
      </c>
      <c r="AY188" s="15" t="s">
        <v>140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5" t="s">
        <v>83</v>
      </c>
      <c r="BK188" s="182">
        <f>ROUND(I188*H188,2)</f>
        <v>0</v>
      </c>
      <c r="BL188" s="15" t="s">
        <v>147</v>
      </c>
      <c r="BM188" s="181" t="s">
        <v>565</v>
      </c>
    </row>
    <row r="189" spans="1:31" s="2" customFormat="1" ht="6.95" customHeight="1">
      <c r="A189" s="34"/>
      <c r="B189" s="56"/>
      <c r="C189" s="57"/>
      <c r="D189" s="57"/>
      <c r="E189" s="57"/>
      <c r="F189" s="57"/>
      <c r="G189" s="57"/>
      <c r="H189" s="57"/>
      <c r="I189" s="57"/>
      <c r="J189" s="57"/>
      <c r="K189" s="57"/>
      <c r="L189" s="35"/>
      <c r="M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</sheetData>
  <autoFilter ref="C125:K18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566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>Roland Černoch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>Puttner, s.r.o.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ROUND((SUM(BE125:BE198)),2)</f>
        <v>0</v>
      </c>
      <c r="G33" s="34"/>
      <c r="H33" s="34"/>
      <c r="I33" s="124">
        <v>0.21</v>
      </c>
      <c r="J33" s="123">
        <f>ROUND(((SUM(BE125:BE198))*I33),2)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ROUND((SUM(BF125:BF198)),2)</f>
        <v>0</v>
      </c>
      <c r="G34" s="34"/>
      <c r="H34" s="34"/>
      <c r="I34" s="124">
        <v>0.15</v>
      </c>
      <c r="J34" s="123">
        <f>ROUND(((SUM(BF125:BF198))*I34),2)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ROUND((SUM(BG125:BG198)),2)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ROUND((SUM(BH125:BH198)),2)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ROUND((SUM(BI125:BI198)),2)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>SO.10c - „Přeložka 3. světelných míst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117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36"/>
      <c r="C99" s="9"/>
      <c r="D99" s="137" t="s">
        <v>118</v>
      </c>
      <c r="E99" s="138"/>
      <c r="F99" s="138"/>
      <c r="G99" s="138"/>
      <c r="H99" s="138"/>
      <c r="I99" s="138"/>
      <c r="J99" s="139">
        <f>J133</f>
        <v>0</v>
      </c>
      <c r="K99" s="9"/>
      <c r="L99" s="13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0"/>
      <c r="C100" s="10"/>
      <c r="D100" s="141" t="s">
        <v>119</v>
      </c>
      <c r="E100" s="142"/>
      <c r="F100" s="142"/>
      <c r="G100" s="142"/>
      <c r="H100" s="142"/>
      <c r="I100" s="142"/>
      <c r="J100" s="143">
        <f>J134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0"/>
      <c r="C101" s="10"/>
      <c r="D101" s="141" t="s">
        <v>120</v>
      </c>
      <c r="E101" s="142"/>
      <c r="F101" s="142"/>
      <c r="G101" s="142"/>
      <c r="H101" s="142"/>
      <c r="I101" s="142"/>
      <c r="J101" s="143">
        <f>J158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121</v>
      </c>
      <c r="E102" s="142"/>
      <c r="F102" s="142"/>
      <c r="G102" s="142"/>
      <c r="H102" s="142"/>
      <c r="I102" s="142"/>
      <c r="J102" s="143">
        <f>J160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122</v>
      </c>
      <c r="E103" s="142"/>
      <c r="F103" s="142"/>
      <c r="G103" s="142"/>
      <c r="H103" s="142"/>
      <c r="I103" s="142"/>
      <c r="J103" s="143">
        <f>J166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36"/>
      <c r="C104" s="9"/>
      <c r="D104" s="137" t="s">
        <v>123</v>
      </c>
      <c r="E104" s="138"/>
      <c r="F104" s="138"/>
      <c r="G104" s="138"/>
      <c r="H104" s="138"/>
      <c r="I104" s="138"/>
      <c r="J104" s="139">
        <f>J196</f>
        <v>0</v>
      </c>
      <c r="K104" s="9"/>
      <c r="L104" s="13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40"/>
      <c r="C105" s="10"/>
      <c r="D105" s="141" t="s">
        <v>124</v>
      </c>
      <c r="E105" s="142"/>
      <c r="F105" s="142"/>
      <c r="G105" s="142"/>
      <c r="H105" s="142"/>
      <c r="I105" s="142"/>
      <c r="J105" s="143">
        <f>J197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 hidden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2" hidden="1"/>
    <row r="109" ht="12" hidden="1"/>
    <row r="110" ht="12" hidden="1"/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125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AKADEMICKÉ NÁMĚSTÍ VČETNĚ PARKOVACÍHO DOMU - DÚR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108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E9</f>
        <v>SO.10c - „Přeložka 3. světelných míst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3. 5. 2021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>Roland Černoch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>Puttner, s.r.o.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126</v>
      </c>
      <c r="D124" s="147" t="s">
        <v>60</v>
      </c>
      <c r="E124" s="147" t="s">
        <v>56</v>
      </c>
      <c r="F124" s="147" t="s">
        <v>57</v>
      </c>
      <c r="G124" s="147" t="s">
        <v>127</v>
      </c>
      <c r="H124" s="147" t="s">
        <v>128</v>
      </c>
      <c r="I124" s="147" t="s">
        <v>129</v>
      </c>
      <c r="J124" s="148" t="s">
        <v>112</v>
      </c>
      <c r="K124" s="149" t="s">
        <v>130</v>
      </c>
      <c r="L124" s="150"/>
      <c r="M124" s="82" t="s">
        <v>1</v>
      </c>
      <c r="N124" s="83" t="s">
        <v>39</v>
      </c>
      <c r="O124" s="83" t="s">
        <v>131</v>
      </c>
      <c r="P124" s="83" t="s">
        <v>132</v>
      </c>
      <c r="Q124" s="83" t="s">
        <v>133</v>
      </c>
      <c r="R124" s="83" t="s">
        <v>134</v>
      </c>
      <c r="S124" s="83" t="s">
        <v>135</v>
      </c>
      <c r="T124" s="84" t="s">
        <v>136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137</v>
      </c>
      <c r="D125" s="34"/>
      <c r="E125" s="34"/>
      <c r="F125" s="34"/>
      <c r="G125" s="34"/>
      <c r="H125" s="34"/>
      <c r="I125" s="34"/>
      <c r="J125" s="151">
        <f>BK125</f>
        <v>0</v>
      </c>
      <c r="K125" s="34"/>
      <c r="L125" s="35"/>
      <c r="M125" s="85"/>
      <c r="N125" s="69"/>
      <c r="O125" s="86"/>
      <c r="P125" s="152">
        <f>P126+P133+P196</f>
        <v>0</v>
      </c>
      <c r="Q125" s="86"/>
      <c r="R125" s="152">
        <f>R126+R133+R196</f>
        <v>42.0495727</v>
      </c>
      <c r="S125" s="86"/>
      <c r="T125" s="153">
        <f>T126+T133+T196</f>
        <v>6.6165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74</v>
      </c>
      <c r="AU125" s="15" t="s">
        <v>114</v>
      </c>
      <c r="BK125" s="154">
        <f>BK126+BK133+BK196</f>
        <v>0</v>
      </c>
    </row>
    <row r="126" spans="1:63" s="12" customFormat="1" ht="25.9" customHeight="1">
      <c r="A126" s="12"/>
      <c r="B126" s="155"/>
      <c r="C126" s="12"/>
      <c r="D126" s="156" t="s">
        <v>74</v>
      </c>
      <c r="E126" s="157" t="s">
        <v>138</v>
      </c>
      <c r="F126" s="157" t="s">
        <v>139</v>
      </c>
      <c r="G126" s="12"/>
      <c r="H126" s="12"/>
      <c r="I126" s="158"/>
      <c r="J126" s="159">
        <f>BK126</f>
        <v>0</v>
      </c>
      <c r="K126" s="12"/>
      <c r="L126" s="155"/>
      <c r="M126" s="160"/>
      <c r="N126" s="161"/>
      <c r="O126" s="161"/>
      <c r="P126" s="162">
        <f>P127</f>
        <v>0</v>
      </c>
      <c r="Q126" s="161"/>
      <c r="R126" s="162">
        <f>R127</f>
        <v>0</v>
      </c>
      <c r="S126" s="161"/>
      <c r="T126" s="16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83</v>
      </c>
      <c r="AT126" s="164" t="s">
        <v>74</v>
      </c>
      <c r="AU126" s="164" t="s">
        <v>75</v>
      </c>
      <c r="AY126" s="156" t="s">
        <v>140</v>
      </c>
      <c r="BK126" s="165">
        <f>BK127</f>
        <v>0</v>
      </c>
    </row>
    <row r="127" spans="1:63" s="12" customFormat="1" ht="22.8" customHeight="1">
      <c r="A127" s="12"/>
      <c r="B127" s="155"/>
      <c r="C127" s="12"/>
      <c r="D127" s="156" t="s">
        <v>74</v>
      </c>
      <c r="E127" s="166" t="s">
        <v>149</v>
      </c>
      <c r="F127" s="166" t="s">
        <v>150</v>
      </c>
      <c r="G127" s="12"/>
      <c r="H127" s="12"/>
      <c r="I127" s="158"/>
      <c r="J127" s="167">
        <f>BK127</f>
        <v>0</v>
      </c>
      <c r="K127" s="12"/>
      <c r="L127" s="155"/>
      <c r="M127" s="160"/>
      <c r="N127" s="161"/>
      <c r="O127" s="161"/>
      <c r="P127" s="162">
        <f>SUM(P128:P132)</f>
        <v>0</v>
      </c>
      <c r="Q127" s="161"/>
      <c r="R127" s="162">
        <f>SUM(R128:R132)</f>
        <v>0</v>
      </c>
      <c r="S127" s="161"/>
      <c r="T127" s="16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83</v>
      </c>
      <c r="AY127" s="156" t="s">
        <v>140</v>
      </c>
      <c r="BK127" s="165">
        <f>SUM(BK128:BK132)</f>
        <v>0</v>
      </c>
    </row>
    <row r="128" spans="1:65" s="2" customFormat="1" ht="16.5" customHeight="1">
      <c r="A128" s="34"/>
      <c r="B128" s="168"/>
      <c r="C128" s="169" t="s">
        <v>218</v>
      </c>
      <c r="D128" s="169" t="s">
        <v>143</v>
      </c>
      <c r="E128" s="170" t="s">
        <v>152</v>
      </c>
      <c r="F128" s="171" t="s">
        <v>153</v>
      </c>
      <c r="G128" s="172" t="s">
        <v>154</v>
      </c>
      <c r="H128" s="173">
        <v>60</v>
      </c>
      <c r="I128" s="174"/>
      <c r="J128" s="175">
        <f>ROUND(I128*H128,2)</f>
        <v>0</v>
      </c>
      <c r="K128" s="176"/>
      <c r="L128" s="35"/>
      <c r="M128" s="177" t="s">
        <v>1</v>
      </c>
      <c r="N128" s="178" t="s">
        <v>40</v>
      </c>
      <c r="O128" s="73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155</v>
      </c>
      <c r="AT128" s="181" t="s">
        <v>143</v>
      </c>
      <c r="AU128" s="181" t="s">
        <v>85</v>
      </c>
      <c r="AY128" s="15" t="s">
        <v>140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5" t="s">
        <v>83</v>
      </c>
      <c r="BK128" s="182">
        <f>ROUND(I128*H128,2)</f>
        <v>0</v>
      </c>
      <c r="BL128" s="15" t="s">
        <v>155</v>
      </c>
      <c r="BM128" s="181" t="s">
        <v>567</v>
      </c>
    </row>
    <row r="129" spans="1:65" s="2" customFormat="1" ht="24.15" customHeight="1">
      <c r="A129" s="34"/>
      <c r="B129" s="168"/>
      <c r="C129" s="169" t="s">
        <v>546</v>
      </c>
      <c r="D129" s="169" t="s">
        <v>143</v>
      </c>
      <c r="E129" s="170" t="s">
        <v>158</v>
      </c>
      <c r="F129" s="171" t="s">
        <v>159</v>
      </c>
      <c r="G129" s="172" t="s">
        <v>154</v>
      </c>
      <c r="H129" s="173">
        <v>1200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155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155</v>
      </c>
      <c r="BM129" s="181" t="s">
        <v>568</v>
      </c>
    </row>
    <row r="130" spans="1:65" s="2" customFormat="1" ht="44.25" customHeight="1">
      <c r="A130" s="34"/>
      <c r="B130" s="168"/>
      <c r="C130" s="169" t="s">
        <v>361</v>
      </c>
      <c r="D130" s="169" t="s">
        <v>143</v>
      </c>
      <c r="E130" s="170" t="s">
        <v>161</v>
      </c>
      <c r="F130" s="171" t="s">
        <v>162</v>
      </c>
      <c r="G130" s="172" t="s">
        <v>154</v>
      </c>
      <c r="H130" s="173">
        <v>51.977</v>
      </c>
      <c r="I130" s="174"/>
      <c r="J130" s="175">
        <f>ROUND(I130*H130,2)</f>
        <v>0</v>
      </c>
      <c r="K130" s="176"/>
      <c r="L130" s="35"/>
      <c r="M130" s="177" t="s">
        <v>1</v>
      </c>
      <c r="N130" s="178" t="s">
        <v>40</v>
      </c>
      <c r="O130" s="73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155</v>
      </c>
      <c r="AT130" s="181" t="s">
        <v>143</v>
      </c>
      <c r="AU130" s="181" t="s">
        <v>85</v>
      </c>
      <c r="AY130" s="15" t="s">
        <v>140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5" t="s">
        <v>83</v>
      </c>
      <c r="BK130" s="182">
        <f>ROUND(I130*H130,2)</f>
        <v>0</v>
      </c>
      <c r="BL130" s="15" t="s">
        <v>155</v>
      </c>
      <c r="BM130" s="181" t="s">
        <v>569</v>
      </c>
    </row>
    <row r="131" spans="1:65" s="2" customFormat="1" ht="44.25" customHeight="1">
      <c r="A131" s="34"/>
      <c r="B131" s="168"/>
      <c r="C131" s="169" t="s">
        <v>402</v>
      </c>
      <c r="D131" s="169" t="s">
        <v>143</v>
      </c>
      <c r="E131" s="170" t="s">
        <v>165</v>
      </c>
      <c r="F131" s="171" t="s">
        <v>166</v>
      </c>
      <c r="G131" s="172" t="s">
        <v>154</v>
      </c>
      <c r="H131" s="173">
        <v>1.65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570</v>
      </c>
    </row>
    <row r="132" spans="1:65" s="2" customFormat="1" ht="37.8" customHeight="1">
      <c r="A132" s="34"/>
      <c r="B132" s="168"/>
      <c r="C132" s="169" t="s">
        <v>398</v>
      </c>
      <c r="D132" s="169" t="s">
        <v>143</v>
      </c>
      <c r="E132" s="170" t="s">
        <v>169</v>
      </c>
      <c r="F132" s="171" t="s">
        <v>170</v>
      </c>
      <c r="G132" s="172" t="s">
        <v>154</v>
      </c>
      <c r="H132" s="173">
        <v>5.61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571</v>
      </c>
    </row>
    <row r="133" spans="1:63" s="12" customFormat="1" ht="25.9" customHeight="1">
      <c r="A133" s="12"/>
      <c r="B133" s="155"/>
      <c r="C133" s="12"/>
      <c r="D133" s="156" t="s">
        <v>74</v>
      </c>
      <c r="E133" s="157" t="s">
        <v>172</v>
      </c>
      <c r="F133" s="157" t="s">
        <v>173</v>
      </c>
      <c r="G133" s="12"/>
      <c r="H133" s="12"/>
      <c r="I133" s="158"/>
      <c r="J133" s="159">
        <f>BK133</f>
        <v>0</v>
      </c>
      <c r="K133" s="12"/>
      <c r="L133" s="155"/>
      <c r="M133" s="160"/>
      <c r="N133" s="161"/>
      <c r="O133" s="161"/>
      <c r="P133" s="162">
        <f>P134+P158+P160+P166</f>
        <v>0</v>
      </c>
      <c r="Q133" s="161"/>
      <c r="R133" s="162">
        <f>R134+R158+R160+R166</f>
        <v>42.0495727</v>
      </c>
      <c r="S133" s="161"/>
      <c r="T133" s="163">
        <f>T134+T158+T160+T166</f>
        <v>6.6165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164</v>
      </c>
      <c r="AT133" s="164" t="s">
        <v>74</v>
      </c>
      <c r="AU133" s="164" t="s">
        <v>75</v>
      </c>
      <c r="AY133" s="156" t="s">
        <v>140</v>
      </c>
      <c r="BK133" s="165">
        <f>BK134+BK158+BK160+BK166</f>
        <v>0</v>
      </c>
    </row>
    <row r="134" spans="1:63" s="12" customFormat="1" ht="22.8" customHeight="1">
      <c r="A134" s="12"/>
      <c r="B134" s="155"/>
      <c r="C134" s="12"/>
      <c r="D134" s="156" t="s">
        <v>74</v>
      </c>
      <c r="E134" s="166" t="s">
        <v>174</v>
      </c>
      <c r="F134" s="166" t="s">
        <v>175</v>
      </c>
      <c r="G134" s="12"/>
      <c r="H134" s="12"/>
      <c r="I134" s="158"/>
      <c r="J134" s="167">
        <f>BK134</f>
        <v>0</v>
      </c>
      <c r="K134" s="12"/>
      <c r="L134" s="155"/>
      <c r="M134" s="160"/>
      <c r="N134" s="161"/>
      <c r="O134" s="161"/>
      <c r="P134" s="162">
        <f>SUM(P135:P157)</f>
        <v>0</v>
      </c>
      <c r="Q134" s="161"/>
      <c r="R134" s="162">
        <f>SUM(R135:R157)</f>
        <v>0.35566600000000004</v>
      </c>
      <c r="S134" s="161"/>
      <c r="T134" s="163">
        <f>SUM(T135:T157)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164</v>
      </c>
      <c r="AT134" s="164" t="s">
        <v>74</v>
      </c>
      <c r="AU134" s="164" t="s">
        <v>83</v>
      </c>
      <c r="AY134" s="156" t="s">
        <v>140</v>
      </c>
      <c r="BK134" s="165">
        <f>SUM(BK135:BK157)</f>
        <v>0</v>
      </c>
    </row>
    <row r="135" spans="1:65" s="2" customFormat="1" ht="33" customHeight="1">
      <c r="A135" s="34"/>
      <c r="B135" s="168"/>
      <c r="C135" s="169" t="s">
        <v>155</v>
      </c>
      <c r="D135" s="169" t="s">
        <v>143</v>
      </c>
      <c r="E135" s="170" t="s">
        <v>176</v>
      </c>
      <c r="F135" s="171" t="s">
        <v>177</v>
      </c>
      <c r="G135" s="172" t="s">
        <v>178</v>
      </c>
      <c r="H135" s="173">
        <v>6</v>
      </c>
      <c r="I135" s="174"/>
      <c r="J135" s="175">
        <f>ROUND(I135*H135,2)</f>
        <v>0</v>
      </c>
      <c r="K135" s="176"/>
      <c r="L135" s="35"/>
      <c r="M135" s="177" t="s">
        <v>1</v>
      </c>
      <c r="N135" s="178" t="s">
        <v>40</v>
      </c>
      <c r="O135" s="73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179</v>
      </c>
      <c r="AT135" s="181" t="s">
        <v>143</v>
      </c>
      <c r="AU135" s="181" t="s">
        <v>85</v>
      </c>
      <c r="AY135" s="15" t="s">
        <v>140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5" t="s">
        <v>83</v>
      </c>
      <c r="BK135" s="182">
        <f>ROUND(I135*H135,2)</f>
        <v>0</v>
      </c>
      <c r="BL135" s="15" t="s">
        <v>179</v>
      </c>
      <c r="BM135" s="181" t="s">
        <v>572</v>
      </c>
    </row>
    <row r="136" spans="1:65" s="2" customFormat="1" ht="37.8" customHeight="1">
      <c r="A136" s="34"/>
      <c r="B136" s="168"/>
      <c r="C136" s="169" t="s">
        <v>521</v>
      </c>
      <c r="D136" s="169" t="s">
        <v>143</v>
      </c>
      <c r="E136" s="170" t="s">
        <v>573</v>
      </c>
      <c r="F136" s="171" t="s">
        <v>574</v>
      </c>
      <c r="G136" s="172" t="s">
        <v>178</v>
      </c>
      <c r="H136" s="173">
        <v>6</v>
      </c>
      <c r="I136" s="174"/>
      <c r="J136" s="175">
        <f>ROUND(I136*H136,2)</f>
        <v>0</v>
      </c>
      <c r="K136" s="176"/>
      <c r="L136" s="35"/>
      <c r="M136" s="177" t="s">
        <v>1</v>
      </c>
      <c r="N136" s="178" t="s">
        <v>40</v>
      </c>
      <c r="O136" s="73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179</v>
      </c>
      <c r="AT136" s="181" t="s">
        <v>143</v>
      </c>
      <c r="AU136" s="181" t="s">
        <v>85</v>
      </c>
      <c r="AY136" s="15" t="s">
        <v>140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5" t="s">
        <v>83</v>
      </c>
      <c r="BK136" s="182">
        <f>ROUND(I136*H136,2)</f>
        <v>0</v>
      </c>
      <c r="BL136" s="15" t="s">
        <v>179</v>
      </c>
      <c r="BM136" s="181" t="s">
        <v>575</v>
      </c>
    </row>
    <row r="137" spans="1:65" s="2" customFormat="1" ht="24.15" customHeight="1">
      <c r="A137" s="34"/>
      <c r="B137" s="168"/>
      <c r="C137" s="169" t="s">
        <v>576</v>
      </c>
      <c r="D137" s="169" t="s">
        <v>143</v>
      </c>
      <c r="E137" s="170" t="s">
        <v>185</v>
      </c>
      <c r="F137" s="171" t="s">
        <v>186</v>
      </c>
      <c r="G137" s="172" t="s">
        <v>178</v>
      </c>
      <c r="H137" s="173">
        <v>3</v>
      </c>
      <c r="I137" s="174"/>
      <c r="J137" s="175">
        <f>ROUND(I137*H137,2)</f>
        <v>0</v>
      </c>
      <c r="K137" s="176"/>
      <c r="L137" s="35"/>
      <c r="M137" s="177" t="s">
        <v>1</v>
      </c>
      <c r="N137" s="178" t="s">
        <v>40</v>
      </c>
      <c r="O137" s="73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179</v>
      </c>
      <c r="AT137" s="181" t="s">
        <v>143</v>
      </c>
      <c r="AU137" s="181" t="s">
        <v>85</v>
      </c>
      <c r="AY137" s="15" t="s">
        <v>140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5" t="s">
        <v>83</v>
      </c>
      <c r="BK137" s="182">
        <f>ROUND(I137*H137,2)</f>
        <v>0</v>
      </c>
      <c r="BL137" s="15" t="s">
        <v>179</v>
      </c>
      <c r="BM137" s="181" t="s">
        <v>577</v>
      </c>
    </row>
    <row r="138" spans="1:65" s="2" customFormat="1" ht="24.15" customHeight="1">
      <c r="A138" s="34"/>
      <c r="B138" s="168"/>
      <c r="C138" s="169" t="s">
        <v>422</v>
      </c>
      <c r="D138" s="169" t="s">
        <v>143</v>
      </c>
      <c r="E138" s="170" t="s">
        <v>578</v>
      </c>
      <c r="F138" s="171" t="s">
        <v>579</v>
      </c>
      <c r="G138" s="172" t="s">
        <v>178</v>
      </c>
      <c r="H138" s="173">
        <v>3</v>
      </c>
      <c r="I138" s="174"/>
      <c r="J138" s="175">
        <f>ROUND(I138*H138,2)</f>
        <v>0</v>
      </c>
      <c r="K138" s="176"/>
      <c r="L138" s="35"/>
      <c r="M138" s="177" t="s">
        <v>1</v>
      </c>
      <c r="N138" s="178" t="s">
        <v>40</v>
      </c>
      <c r="O138" s="73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179</v>
      </c>
      <c r="AT138" s="181" t="s">
        <v>143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179</v>
      </c>
      <c r="BM138" s="181" t="s">
        <v>580</v>
      </c>
    </row>
    <row r="139" spans="1:65" s="2" customFormat="1" ht="24.15" customHeight="1">
      <c r="A139" s="34"/>
      <c r="B139" s="168"/>
      <c r="C139" s="169" t="s">
        <v>450</v>
      </c>
      <c r="D139" s="169" t="s">
        <v>143</v>
      </c>
      <c r="E139" s="170" t="s">
        <v>581</v>
      </c>
      <c r="F139" s="171" t="s">
        <v>582</v>
      </c>
      <c r="G139" s="172" t="s">
        <v>178</v>
      </c>
      <c r="H139" s="173">
        <v>3</v>
      </c>
      <c r="I139" s="174"/>
      <c r="J139" s="175">
        <f>ROUND(I139*H139,2)</f>
        <v>0</v>
      </c>
      <c r="K139" s="176"/>
      <c r="L139" s="35"/>
      <c r="M139" s="177" t="s">
        <v>1</v>
      </c>
      <c r="N139" s="178" t="s">
        <v>40</v>
      </c>
      <c r="O139" s="73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179</v>
      </c>
      <c r="AT139" s="181" t="s">
        <v>143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179</v>
      </c>
      <c r="BM139" s="181" t="s">
        <v>583</v>
      </c>
    </row>
    <row r="140" spans="1:65" s="2" customFormat="1" ht="16.5" customHeight="1">
      <c r="A140" s="34"/>
      <c r="B140" s="168"/>
      <c r="C140" s="183" t="s">
        <v>584</v>
      </c>
      <c r="D140" s="183" t="s">
        <v>172</v>
      </c>
      <c r="E140" s="184" t="s">
        <v>189</v>
      </c>
      <c r="F140" s="185" t="s">
        <v>190</v>
      </c>
      <c r="G140" s="186" t="s">
        <v>178</v>
      </c>
      <c r="H140" s="187">
        <v>3</v>
      </c>
      <c r="I140" s="188"/>
      <c r="J140" s="189">
        <f>ROUND(I140*H140,2)</f>
        <v>0</v>
      </c>
      <c r="K140" s="190"/>
      <c r="L140" s="191"/>
      <c r="M140" s="192" t="s">
        <v>1</v>
      </c>
      <c r="N140" s="193" t="s">
        <v>40</v>
      </c>
      <c r="O140" s="73"/>
      <c r="P140" s="179">
        <f>O140*H140</f>
        <v>0</v>
      </c>
      <c r="Q140" s="179">
        <v>0.00631</v>
      </c>
      <c r="R140" s="179">
        <f>Q140*H140</f>
        <v>0.01893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191</v>
      </c>
      <c r="AT140" s="181" t="s">
        <v>172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191</v>
      </c>
      <c r="BM140" s="181" t="s">
        <v>585</v>
      </c>
    </row>
    <row r="141" spans="1:65" s="2" customFormat="1" ht="16.5" customHeight="1">
      <c r="A141" s="34"/>
      <c r="B141" s="168"/>
      <c r="C141" s="183" t="s">
        <v>205</v>
      </c>
      <c r="D141" s="183" t="s">
        <v>172</v>
      </c>
      <c r="E141" s="184" t="s">
        <v>194</v>
      </c>
      <c r="F141" s="185" t="s">
        <v>195</v>
      </c>
      <c r="G141" s="186" t="s">
        <v>178</v>
      </c>
      <c r="H141" s="187">
        <v>3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40</v>
      </c>
      <c r="O141" s="73"/>
      <c r="P141" s="179">
        <f>O141*H141</f>
        <v>0</v>
      </c>
      <c r="Q141" s="179">
        <v>0.00631</v>
      </c>
      <c r="R141" s="179">
        <f>Q141*H141</f>
        <v>0.01893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191</v>
      </c>
      <c r="AT141" s="181" t="s">
        <v>172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191</v>
      </c>
      <c r="BM141" s="181" t="s">
        <v>586</v>
      </c>
    </row>
    <row r="142" spans="1:65" s="2" customFormat="1" ht="24.15" customHeight="1">
      <c r="A142" s="34"/>
      <c r="B142" s="168"/>
      <c r="C142" s="183" t="s">
        <v>209</v>
      </c>
      <c r="D142" s="183" t="s">
        <v>172</v>
      </c>
      <c r="E142" s="184" t="s">
        <v>198</v>
      </c>
      <c r="F142" s="185" t="s">
        <v>199</v>
      </c>
      <c r="G142" s="186" t="s">
        <v>178</v>
      </c>
      <c r="H142" s="187">
        <v>3</v>
      </c>
      <c r="I142" s="188"/>
      <c r="J142" s="189">
        <f>ROUND(I142*H142,2)</f>
        <v>0</v>
      </c>
      <c r="K142" s="190"/>
      <c r="L142" s="191"/>
      <c r="M142" s="192" t="s">
        <v>1</v>
      </c>
      <c r="N142" s="193" t="s">
        <v>40</v>
      </c>
      <c r="O142" s="73"/>
      <c r="P142" s="179">
        <f>O142*H142</f>
        <v>0</v>
      </c>
      <c r="Q142" s="179">
        <v>0.046</v>
      </c>
      <c r="R142" s="179">
        <f>Q142*H142</f>
        <v>0.138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191</v>
      </c>
      <c r="AT142" s="181" t="s">
        <v>172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191</v>
      </c>
      <c r="BM142" s="181" t="s">
        <v>587</v>
      </c>
    </row>
    <row r="143" spans="1:65" s="2" customFormat="1" ht="24.15" customHeight="1">
      <c r="A143" s="34"/>
      <c r="B143" s="168"/>
      <c r="C143" s="169" t="s">
        <v>588</v>
      </c>
      <c r="D143" s="169" t="s">
        <v>143</v>
      </c>
      <c r="E143" s="170" t="s">
        <v>206</v>
      </c>
      <c r="F143" s="171" t="s">
        <v>207</v>
      </c>
      <c r="G143" s="172" t="s">
        <v>178</v>
      </c>
      <c r="H143" s="173">
        <v>3</v>
      </c>
      <c r="I143" s="174"/>
      <c r="J143" s="175">
        <f>ROUND(I143*H143,2)</f>
        <v>0</v>
      </c>
      <c r="K143" s="176"/>
      <c r="L143" s="35"/>
      <c r="M143" s="177" t="s">
        <v>1</v>
      </c>
      <c r="N143" s="178" t="s">
        <v>40</v>
      </c>
      <c r="O143" s="73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179</v>
      </c>
      <c r="AT143" s="181" t="s">
        <v>143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179</v>
      </c>
      <c r="BM143" s="181" t="s">
        <v>589</v>
      </c>
    </row>
    <row r="144" spans="1:65" s="2" customFormat="1" ht="24.15" customHeight="1">
      <c r="A144" s="34"/>
      <c r="B144" s="168"/>
      <c r="C144" s="169" t="s">
        <v>353</v>
      </c>
      <c r="D144" s="169" t="s">
        <v>143</v>
      </c>
      <c r="E144" s="170" t="s">
        <v>590</v>
      </c>
      <c r="F144" s="171" t="s">
        <v>591</v>
      </c>
      <c r="G144" s="172" t="s">
        <v>178</v>
      </c>
      <c r="H144" s="173">
        <v>3</v>
      </c>
      <c r="I144" s="174"/>
      <c r="J144" s="175">
        <f>ROUND(I144*H144,2)</f>
        <v>0</v>
      </c>
      <c r="K144" s="176"/>
      <c r="L144" s="35"/>
      <c r="M144" s="177" t="s">
        <v>1</v>
      </c>
      <c r="N144" s="178" t="s">
        <v>40</v>
      </c>
      <c r="O144" s="73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179</v>
      </c>
      <c r="AT144" s="181" t="s">
        <v>143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179</v>
      </c>
      <c r="BM144" s="181" t="s">
        <v>592</v>
      </c>
    </row>
    <row r="145" spans="1:65" s="2" customFormat="1" ht="16.5" customHeight="1">
      <c r="A145" s="34"/>
      <c r="B145" s="168"/>
      <c r="C145" s="183" t="s">
        <v>229</v>
      </c>
      <c r="D145" s="183" t="s">
        <v>172</v>
      </c>
      <c r="E145" s="184" t="s">
        <v>210</v>
      </c>
      <c r="F145" s="185" t="s">
        <v>211</v>
      </c>
      <c r="G145" s="186" t="s">
        <v>212</v>
      </c>
      <c r="H145" s="187">
        <v>1</v>
      </c>
      <c r="I145" s="188"/>
      <c r="J145" s="189">
        <f>ROUND(I145*H145,2)</f>
        <v>0</v>
      </c>
      <c r="K145" s="190"/>
      <c r="L145" s="191"/>
      <c r="M145" s="192" t="s">
        <v>1</v>
      </c>
      <c r="N145" s="193" t="s">
        <v>40</v>
      </c>
      <c r="O145" s="73"/>
      <c r="P145" s="179">
        <f>O145*H145</f>
        <v>0</v>
      </c>
      <c r="Q145" s="179">
        <v>0.0001</v>
      </c>
      <c r="R145" s="179">
        <f>Q145*H145</f>
        <v>0.0001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191</v>
      </c>
      <c r="AT145" s="181" t="s">
        <v>172</v>
      </c>
      <c r="AU145" s="181" t="s">
        <v>85</v>
      </c>
      <c r="AY145" s="15" t="s">
        <v>140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5" t="s">
        <v>83</v>
      </c>
      <c r="BK145" s="182">
        <f>ROUND(I145*H145,2)</f>
        <v>0</v>
      </c>
      <c r="BL145" s="15" t="s">
        <v>191</v>
      </c>
      <c r="BM145" s="181" t="s">
        <v>593</v>
      </c>
    </row>
    <row r="146" spans="1:65" s="2" customFormat="1" ht="16.5" customHeight="1">
      <c r="A146" s="34"/>
      <c r="B146" s="168"/>
      <c r="C146" s="183" t="s">
        <v>257</v>
      </c>
      <c r="D146" s="183" t="s">
        <v>172</v>
      </c>
      <c r="E146" s="184" t="s">
        <v>230</v>
      </c>
      <c r="F146" s="185" t="s">
        <v>231</v>
      </c>
      <c r="G146" s="186" t="s">
        <v>232</v>
      </c>
      <c r="H146" s="187">
        <v>12</v>
      </c>
      <c r="I146" s="188"/>
      <c r="J146" s="189">
        <f>ROUND(I146*H146,2)</f>
        <v>0</v>
      </c>
      <c r="K146" s="190"/>
      <c r="L146" s="191"/>
      <c r="M146" s="192" t="s">
        <v>1</v>
      </c>
      <c r="N146" s="193" t="s">
        <v>40</v>
      </c>
      <c r="O146" s="73"/>
      <c r="P146" s="179">
        <f>O146*H146</f>
        <v>0</v>
      </c>
      <c r="Q146" s="179">
        <v>0.000167</v>
      </c>
      <c r="R146" s="179">
        <f>Q146*H146</f>
        <v>0.0020039999999999997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191</v>
      </c>
      <c r="AT146" s="181" t="s">
        <v>172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191</v>
      </c>
      <c r="BM146" s="181" t="s">
        <v>594</v>
      </c>
    </row>
    <row r="147" spans="1:65" s="2" customFormat="1" ht="16.5" customHeight="1">
      <c r="A147" s="34"/>
      <c r="B147" s="168"/>
      <c r="C147" s="183" t="s">
        <v>262</v>
      </c>
      <c r="D147" s="183" t="s">
        <v>172</v>
      </c>
      <c r="E147" s="184" t="s">
        <v>235</v>
      </c>
      <c r="F147" s="185" t="s">
        <v>236</v>
      </c>
      <c r="G147" s="186" t="s">
        <v>178</v>
      </c>
      <c r="H147" s="187">
        <v>3</v>
      </c>
      <c r="I147" s="188"/>
      <c r="J147" s="189">
        <f>ROUND(I147*H147,2)</f>
        <v>0</v>
      </c>
      <c r="K147" s="190"/>
      <c r="L147" s="191"/>
      <c r="M147" s="192" t="s">
        <v>1</v>
      </c>
      <c r="N147" s="193" t="s">
        <v>40</v>
      </c>
      <c r="O147" s="73"/>
      <c r="P147" s="179">
        <f>O147*H147</f>
        <v>0</v>
      </c>
      <c r="Q147" s="179">
        <v>7E-05</v>
      </c>
      <c r="R147" s="179">
        <f>Q147*H147</f>
        <v>0.00020999999999999998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191</v>
      </c>
      <c r="AT147" s="181" t="s">
        <v>172</v>
      </c>
      <c r="AU147" s="181" t="s">
        <v>85</v>
      </c>
      <c r="AY147" s="15" t="s">
        <v>140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5" t="s">
        <v>83</v>
      </c>
      <c r="BK147" s="182">
        <f>ROUND(I147*H147,2)</f>
        <v>0</v>
      </c>
      <c r="BL147" s="15" t="s">
        <v>191</v>
      </c>
      <c r="BM147" s="181" t="s">
        <v>595</v>
      </c>
    </row>
    <row r="148" spans="1:65" s="2" customFormat="1" ht="16.5" customHeight="1">
      <c r="A148" s="34"/>
      <c r="B148" s="168"/>
      <c r="C148" s="169" t="s">
        <v>7</v>
      </c>
      <c r="D148" s="169" t="s">
        <v>143</v>
      </c>
      <c r="E148" s="170" t="s">
        <v>251</v>
      </c>
      <c r="F148" s="171" t="s">
        <v>252</v>
      </c>
      <c r="G148" s="172" t="s">
        <v>178</v>
      </c>
      <c r="H148" s="173">
        <v>3</v>
      </c>
      <c r="I148" s="174"/>
      <c r="J148" s="175">
        <f>ROUND(I148*H148,2)</f>
        <v>0</v>
      </c>
      <c r="K148" s="176"/>
      <c r="L148" s="35"/>
      <c r="M148" s="177" t="s">
        <v>1</v>
      </c>
      <c r="N148" s="178" t="s">
        <v>40</v>
      </c>
      <c r="O148" s="73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179</v>
      </c>
      <c r="AT148" s="181" t="s">
        <v>143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179</v>
      </c>
      <c r="BM148" s="181" t="s">
        <v>596</v>
      </c>
    </row>
    <row r="149" spans="1:65" s="2" customFormat="1" ht="21.75" customHeight="1">
      <c r="A149" s="34"/>
      <c r="B149" s="168"/>
      <c r="C149" s="169" t="s">
        <v>454</v>
      </c>
      <c r="D149" s="169" t="s">
        <v>143</v>
      </c>
      <c r="E149" s="170" t="s">
        <v>597</v>
      </c>
      <c r="F149" s="171" t="s">
        <v>598</v>
      </c>
      <c r="G149" s="172" t="s">
        <v>178</v>
      </c>
      <c r="H149" s="173">
        <v>3</v>
      </c>
      <c r="I149" s="174"/>
      <c r="J149" s="175">
        <f>ROUND(I149*H149,2)</f>
        <v>0</v>
      </c>
      <c r="K149" s="176"/>
      <c r="L149" s="35"/>
      <c r="M149" s="177" t="s">
        <v>1</v>
      </c>
      <c r="N149" s="178" t="s">
        <v>40</v>
      </c>
      <c r="O149" s="73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179</v>
      </c>
      <c r="AT149" s="181" t="s">
        <v>143</v>
      </c>
      <c r="AU149" s="181" t="s">
        <v>85</v>
      </c>
      <c r="AY149" s="15" t="s">
        <v>140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5" t="s">
        <v>83</v>
      </c>
      <c r="BK149" s="182">
        <f>ROUND(I149*H149,2)</f>
        <v>0</v>
      </c>
      <c r="BL149" s="15" t="s">
        <v>179</v>
      </c>
      <c r="BM149" s="181" t="s">
        <v>599</v>
      </c>
    </row>
    <row r="150" spans="1:65" s="2" customFormat="1" ht="33" customHeight="1">
      <c r="A150" s="34"/>
      <c r="B150" s="168"/>
      <c r="C150" s="169" t="s">
        <v>282</v>
      </c>
      <c r="D150" s="169" t="s">
        <v>143</v>
      </c>
      <c r="E150" s="170" t="s">
        <v>254</v>
      </c>
      <c r="F150" s="171" t="s">
        <v>255</v>
      </c>
      <c r="G150" s="172" t="s">
        <v>232</v>
      </c>
      <c r="H150" s="173">
        <v>110.85</v>
      </c>
      <c r="I150" s="174"/>
      <c r="J150" s="175">
        <f>ROUND(I150*H150,2)</f>
        <v>0</v>
      </c>
      <c r="K150" s="176"/>
      <c r="L150" s="35"/>
      <c r="M150" s="177" t="s">
        <v>1</v>
      </c>
      <c r="N150" s="178" t="s">
        <v>40</v>
      </c>
      <c r="O150" s="73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179</v>
      </c>
      <c r="AT150" s="181" t="s">
        <v>143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179</v>
      </c>
      <c r="BM150" s="181" t="s">
        <v>600</v>
      </c>
    </row>
    <row r="151" spans="1:65" s="2" customFormat="1" ht="16.5" customHeight="1">
      <c r="A151" s="34"/>
      <c r="B151" s="168"/>
      <c r="C151" s="183" t="s">
        <v>524</v>
      </c>
      <c r="D151" s="183" t="s">
        <v>172</v>
      </c>
      <c r="E151" s="184" t="s">
        <v>258</v>
      </c>
      <c r="F151" s="185" t="s">
        <v>259</v>
      </c>
      <c r="G151" s="186" t="s">
        <v>260</v>
      </c>
      <c r="H151" s="187">
        <v>68.727</v>
      </c>
      <c r="I151" s="188"/>
      <c r="J151" s="189">
        <f>ROUND(I151*H151,2)</f>
        <v>0</v>
      </c>
      <c r="K151" s="190"/>
      <c r="L151" s="191"/>
      <c r="M151" s="192" t="s">
        <v>1</v>
      </c>
      <c r="N151" s="193" t="s">
        <v>40</v>
      </c>
      <c r="O151" s="73"/>
      <c r="P151" s="179">
        <f>O151*H151</f>
        <v>0</v>
      </c>
      <c r="Q151" s="179">
        <v>0.001</v>
      </c>
      <c r="R151" s="179">
        <f>Q151*H151</f>
        <v>0.06872700000000001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191</v>
      </c>
      <c r="AT151" s="181" t="s">
        <v>172</v>
      </c>
      <c r="AU151" s="181" t="s">
        <v>85</v>
      </c>
      <c r="AY151" s="15" t="s">
        <v>140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5" t="s">
        <v>83</v>
      </c>
      <c r="BK151" s="182">
        <f>ROUND(I151*H151,2)</f>
        <v>0</v>
      </c>
      <c r="BL151" s="15" t="s">
        <v>191</v>
      </c>
      <c r="BM151" s="181" t="s">
        <v>601</v>
      </c>
    </row>
    <row r="152" spans="1:65" s="2" customFormat="1" ht="33" customHeight="1">
      <c r="A152" s="34"/>
      <c r="B152" s="168"/>
      <c r="C152" s="169" t="s">
        <v>406</v>
      </c>
      <c r="D152" s="169" t="s">
        <v>143</v>
      </c>
      <c r="E152" s="170" t="s">
        <v>602</v>
      </c>
      <c r="F152" s="171" t="s">
        <v>603</v>
      </c>
      <c r="G152" s="172" t="s">
        <v>178</v>
      </c>
      <c r="H152" s="173">
        <v>1</v>
      </c>
      <c r="I152" s="174"/>
      <c r="J152" s="175">
        <f>ROUND(I152*H152,2)</f>
        <v>0</v>
      </c>
      <c r="K152" s="176"/>
      <c r="L152" s="35"/>
      <c r="M152" s="177" t="s">
        <v>1</v>
      </c>
      <c r="N152" s="178" t="s">
        <v>40</v>
      </c>
      <c r="O152" s="73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179</v>
      </c>
      <c r="AT152" s="181" t="s">
        <v>143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179</v>
      </c>
      <c r="BM152" s="181" t="s">
        <v>604</v>
      </c>
    </row>
    <row r="153" spans="1:65" s="2" customFormat="1" ht="24.15" customHeight="1">
      <c r="A153" s="34"/>
      <c r="B153" s="168"/>
      <c r="C153" s="169" t="s">
        <v>310</v>
      </c>
      <c r="D153" s="169" t="s">
        <v>143</v>
      </c>
      <c r="E153" s="170" t="s">
        <v>271</v>
      </c>
      <c r="F153" s="171" t="s">
        <v>272</v>
      </c>
      <c r="G153" s="172" t="s">
        <v>178</v>
      </c>
      <c r="H153" s="173">
        <v>3</v>
      </c>
      <c r="I153" s="174"/>
      <c r="J153" s="175">
        <f>ROUND(I153*H153,2)</f>
        <v>0</v>
      </c>
      <c r="K153" s="176"/>
      <c r="L153" s="35"/>
      <c r="M153" s="177" t="s">
        <v>1</v>
      </c>
      <c r="N153" s="178" t="s">
        <v>40</v>
      </c>
      <c r="O153" s="73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179</v>
      </c>
      <c r="AT153" s="181" t="s">
        <v>143</v>
      </c>
      <c r="AU153" s="181" t="s">
        <v>85</v>
      </c>
      <c r="AY153" s="15" t="s">
        <v>140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5" t="s">
        <v>83</v>
      </c>
      <c r="BK153" s="182">
        <f>ROUND(I153*H153,2)</f>
        <v>0</v>
      </c>
      <c r="BL153" s="15" t="s">
        <v>179</v>
      </c>
      <c r="BM153" s="181" t="s">
        <v>605</v>
      </c>
    </row>
    <row r="154" spans="1:65" s="2" customFormat="1" ht="24.15" customHeight="1">
      <c r="A154" s="34"/>
      <c r="B154" s="168"/>
      <c r="C154" s="169" t="s">
        <v>318</v>
      </c>
      <c r="D154" s="169" t="s">
        <v>143</v>
      </c>
      <c r="E154" s="170" t="s">
        <v>275</v>
      </c>
      <c r="F154" s="171" t="s">
        <v>276</v>
      </c>
      <c r="G154" s="172" t="s">
        <v>178</v>
      </c>
      <c r="H154" s="173">
        <v>3</v>
      </c>
      <c r="I154" s="174"/>
      <c r="J154" s="175">
        <f>ROUND(I154*H154,2)</f>
        <v>0</v>
      </c>
      <c r="K154" s="176"/>
      <c r="L154" s="35"/>
      <c r="M154" s="177" t="s">
        <v>1</v>
      </c>
      <c r="N154" s="178" t="s">
        <v>40</v>
      </c>
      <c r="O154" s="73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179</v>
      </c>
      <c r="AT154" s="181" t="s">
        <v>143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179</v>
      </c>
      <c r="BM154" s="181" t="s">
        <v>606</v>
      </c>
    </row>
    <row r="155" spans="1:65" s="2" customFormat="1" ht="21.75" customHeight="1">
      <c r="A155" s="34"/>
      <c r="B155" s="168"/>
      <c r="C155" s="169" t="s">
        <v>322</v>
      </c>
      <c r="D155" s="169" t="s">
        <v>143</v>
      </c>
      <c r="E155" s="170" t="s">
        <v>279</v>
      </c>
      <c r="F155" s="171" t="s">
        <v>280</v>
      </c>
      <c r="G155" s="172" t="s">
        <v>212</v>
      </c>
      <c r="H155" s="173">
        <v>1</v>
      </c>
      <c r="I155" s="174"/>
      <c r="J155" s="175">
        <f>ROUND(I155*H155,2)</f>
        <v>0</v>
      </c>
      <c r="K155" s="176"/>
      <c r="L155" s="35"/>
      <c r="M155" s="177" t="s">
        <v>1</v>
      </c>
      <c r="N155" s="178" t="s">
        <v>40</v>
      </c>
      <c r="O155" s="73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1" t="s">
        <v>179</v>
      </c>
      <c r="AT155" s="181" t="s">
        <v>143</v>
      </c>
      <c r="AU155" s="181" t="s">
        <v>85</v>
      </c>
      <c r="AY155" s="15" t="s">
        <v>140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5" t="s">
        <v>83</v>
      </c>
      <c r="BK155" s="182">
        <f>ROUND(I155*H155,2)</f>
        <v>0</v>
      </c>
      <c r="BL155" s="15" t="s">
        <v>179</v>
      </c>
      <c r="BM155" s="181" t="s">
        <v>607</v>
      </c>
    </row>
    <row r="156" spans="1:65" s="2" customFormat="1" ht="16.5" customHeight="1">
      <c r="A156" s="34"/>
      <c r="B156" s="168"/>
      <c r="C156" s="183" t="s">
        <v>326</v>
      </c>
      <c r="D156" s="183" t="s">
        <v>172</v>
      </c>
      <c r="E156" s="184" t="s">
        <v>283</v>
      </c>
      <c r="F156" s="185" t="s">
        <v>284</v>
      </c>
      <c r="G156" s="186" t="s">
        <v>232</v>
      </c>
      <c r="H156" s="187">
        <v>120.85</v>
      </c>
      <c r="I156" s="188"/>
      <c r="J156" s="189">
        <f>ROUND(I156*H156,2)</f>
        <v>0</v>
      </c>
      <c r="K156" s="190"/>
      <c r="L156" s="191"/>
      <c r="M156" s="192" t="s">
        <v>1</v>
      </c>
      <c r="N156" s="193" t="s">
        <v>40</v>
      </c>
      <c r="O156" s="73"/>
      <c r="P156" s="179">
        <f>O156*H156</f>
        <v>0</v>
      </c>
      <c r="Q156" s="179">
        <v>0.0009</v>
      </c>
      <c r="R156" s="179">
        <f>Q156*H156</f>
        <v>0.10876499999999999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191</v>
      </c>
      <c r="AT156" s="181" t="s">
        <v>172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191</v>
      </c>
      <c r="BM156" s="181" t="s">
        <v>608</v>
      </c>
    </row>
    <row r="157" spans="1:65" s="2" customFormat="1" ht="24.15" customHeight="1">
      <c r="A157" s="34"/>
      <c r="B157" s="168"/>
      <c r="C157" s="169" t="s">
        <v>532</v>
      </c>
      <c r="D157" s="169" t="s">
        <v>143</v>
      </c>
      <c r="E157" s="170" t="s">
        <v>287</v>
      </c>
      <c r="F157" s="171" t="s">
        <v>288</v>
      </c>
      <c r="G157" s="172" t="s">
        <v>232</v>
      </c>
      <c r="H157" s="173">
        <v>120.85</v>
      </c>
      <c r="I157" s="174"/>
      <c r="J157" s="175">
        <f>ROUND(I157*H157,2)</f>
        <v>0</v>
      </c>
      <c r="K157" s="176"/>
      <c r="L157" s="35"/>
      <c r="M157" s="177" t="s">
        <v>1</v>
      </c>
      <c r="N157" s="178" t="s">
        <v>40</v>
      </c>
      <c r="O157" s="73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1" t="s">
        <v>179</v>
      </c>
      <c r="AT157" s="181" t="s">
        <v>143</v>
      </c>
      <c r="AU157" s="181" t="s">
        <v>85</v>
      </c>
      <c r="AY157" s="15" t="s">
        <v>140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5" t="s">
        <v>83</v>
      </c>
      <c r="BK157" s="182">
        <f>ROUND(I157*H157,2)</f>
        <v>0</v>
      </c>
      <c r="BL157" s="15" t="s">
        <v>179</v>
      </c>
      <c r="BM157" s="181" t="s">
        <v>609</v>
      </c>
    </row>
    <row r="158" spans="1:63" s="12" customFormat="1" ht="22.8" customHeight="1">
      <c r="A158" s="12"/>
      <c r="B158" s="155"/>
      <c r="C158" s="12"/>
      <c r="D158" s="156" t="s">
        <v>74</v>
      </c>
      <c r="E158" s="166" t="s">
        <v>298</v>
      </c>
      <c r="F158" s="166" t="s">
        <v>299</v>
      </c>
      <c r="G158" s="12"/>
      <c r="H158" s="12"/>
      <c r="I158" s="158"/>
      <c r="J158" s="167">
        <f>BK158</f>
        <v>0</v>
      </c>
      <c r="K158" s="12"/>
      <c r="L158" s="155"/>
      <c r="M158" s="160"/>
      <c r="N158" s="161"/>
      <c r="O158" s="161"/>
      <c r="P158" s="162">
        <f>P159</f>
        <v>0</v>
      </c>
      <c r="Q158" s="161"/>
      <c r="R158" s="162">
        <f>R159</f>
        <v>0</v>
      </c>
      <c r="S158" s="161"/>
      <c r="T158" s="163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6" t="s">
        <v>164</v>
      </c>
      <c r="AT158" s="164" t="s">
        <v>74</v>
      </c>
      <c r="AU158" s="164" t="s">
        <v>83</v>
      </c>
      <c r="AY158" s="156" t="s">
        <v>140</v>
      </c>
      <c r="BK158" s="165">
        <f>BK159</f>
        <v>0</v>
      </c>
    </row>
    <row r="159" spans="1:65" s="2" customFormat="1" ht="24.15" customHeight="1">
      <c r="A159" s="34"/>
      <c r="B159" s="168"/>
      <c r="C159" s="169" t="s">
        <v>426</v>
      </c>
      <c r="D159" s="169" t="s">
        <v>143</v>
      </c>
      <c r="E159" s="170" t="s">
        <v>301</v>
      </c>
      <c r="F159" s="171" t="s">
        <v>302</v>
      </c>
      <c r="G159" s="172" t="s">
        <v>232</v>
      </c>
      <c r="H159" s="173">
        <v>120.85</v>
      </c>
      <c r="I159" s="174"/>
      <c r="J159" s="175">
        <f>ROUND(I159*H159,2)</f>
        <v>0</v>
      </c>
      <c r="K159" s="176"/>
      <c r="L159" s="35"/>
      <c r="M159" s="177" t="s">
        <v>1</v>
      </c>
      <c r="N159" s="178" t="s">
        <v>40</v>
      </c>
      <c r="O159" s="73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1" t="s">
        <v>179</v>
      </c>
      <c r="AT159" s="181" t="s">
        <v>143</v>
      </c>
      <c r="AU159" s="181" t="s">
        <v>85</v>
      </c>
      <c r="AY159" s="15" t="s">
        <v>140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5" t="s">
        <v>83</v>
      </c>
      <c r="BK159" s="182">
        <f>ROUND(I159*H159,2)</f>
        <v>0</v>
      </c>
      <c r="BL159" s="15" t="s">
        <v>179</v>
      </c>
      <c r="BM159" s="181" t="s">
        <v>610</v>
      </c>
    </row>
    <row r="160" spans="1:63" s="12" customFormat="1" ht="22.8" customHeight="1">
      <c r="A160" s="12"/>
      <c r="B160" s="155"/>
      <c r="C160" s="12"/>
      <c r="D160" s="156" t="s">
        <v>74</v>
      </c>
      <c r="E160" s="166" t="s">
        <v>308</v>
      </c>
      <c r="F160" s="166" t="s">
        <v>309</v>
      </c>
      <c r="G160" s="12"/>
      <c r="H160" s="12"/>
      <c r="I160" s="158"/>
      <c r="J160" s="167">
        <f>BK160</f>
        <v>0</v>
      </c>
      <c r="K160" s="12"/>
      <c r="L160" s="155"/>
      <c r="M160" s="160"/>
      <c r="N160" s="161"/>
      <c r="O160" s="161"/>
      <c r="P160" s="162">
        <f>SUM(P161:P165)</f>
        <v>0</v>
      </c>
      <c r="Q160" s="161"/>
      <c r="R160" s="162">
        <f>SUM(R161:R165)</f>
        <v>0</v>
      </c>
      <c r="S160" s="161"/>
      <c r="T160" s="163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6" t="s">
        <v>164</v>
      </c>
      <c r="AT160" s="164" t="s">
        <v>74</v>
      </c>
      <c r="AU160" s="164" t="s">
        <v>83</v>
      </c>
      <c r="AY160" s="156" t="s">
        <v>140</v>
      </c>
      <c r="BK160" s="165">
        <f>SUM(BK161:BK165)</f>
        <v>0</v>
      </c>
    </row>
    <row r="161" spans="1:65" s="2" customFormat="1" ht="24.15" customHeight="1">
      <c r="A161" s="34"/>
      <c r="B161" s="168"/>
      <c r="C161" s="169" t="s">
        <v>611</v>
      </c>
      <c r="D161" s="169" t="s">
        <v>143</v>
      </c>
      <c r="E161" s="170" t="s">
        <v>311</v>
      </c>
      <c r="F161" s="171" t="s">
        <v>312</v>
      </c>
      <c r="G161" s="172" t="s">
        <v>178</v>
      </c>
      <c r="H161" s="173">
        <v>30</v>
      </c>
      <c r="I161" s="174"/>
      <c r="J161" s="175">
        <f>ROUND(I161*H161,2)</f>
        <v>0</v>
      </c>
      <c r="K161" s="176"/>
      <c r="L161" s="35"/>
      <c r="M161" s="177" t="s">
        <v>1</v>
      </c>
      <c r="N161" s="178" t="s">
        <v>40</v>
      </c>
      <c r="O161" s="73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1" t="s">
        <v>179</v>
      </c>
      <c r="AT161" s="181" t="s">
        <v>143</v>
      </c>
      <c r="AU161" s="181" t="s">
        <v>85</v>
      </c>
      <c r="AY161" s="15" t="s">
        <v>140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5" t="s">
        <v>83</v>
      </c>
      <c r="BK161" s="182">
        <f>ROUND(I161*H161,2)</f>
        <v>0</v>
      </c>
      <c r="BL161" s="15" t="s">
        <v>179</v>
      </c>
      <c r="BM161" s="181" t="s">
        <v>612</v>
      </c>
    </row>
    <row r="162" spans="1:65" s="2" customFormat="1" ht="16.5" customHeight="1">
      <c r="A162" s="34"/>
      <c r="B162" s="168"/>
      <c r="C162" s="169" t="s">
        <v>430</v>
      </c>
      <c r="D162" s="169" t="s">
        <v>143</v>
      </c>
      <c r="E162" s="170" t="s">
        <v>315</v>
      </c>
      <c r="F162" s="171" t="s">
        <v>316</v>
      </c>
      <c r="G162" s="172" t="s">
        <v>178</v>
      </c>
      <c r="H162" s="173">
        <v>3</v>
      </c>
      <c r="I162" s="174"/>
      <c r="J162" s="175">
        <f>ROUND(I162*H162,2)</f>
        <v>0</v>
      </c>
      <c r="K162" s="176"/>
      <c r="L162" s="35"/>
      <c r="M162" s="177" t="s">
        <v>1</v>
      </c>
      <c r="N162" s="178" t="s">
        <v>40</v>
      </c>
      <c r="O162" s="73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179</v>
      </c>
      <c r="AT162" s="181" t="s">
        <v>143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179</v>
      </c>
      <c r="BM162" s="181" t="s">
        <v>613</v>
      </c>
    </row>
    <row r="163" spans="1:65" s="2" customFormat="1" ht="24.15" customHeight="1">
      <c r="A163" s="34"/>
      <c r="B163" s="168"/>
      <c r="C163" s="169" t="s">
        <v>614</v>
      </c>
      <c r="D163" s="169" t="s">
        <v>143</v>
      </c>
      <c r="E163" s="170" t="s">
        <v>319</v>
      </c>
      <c r="F163" s="171" t="s">
        <v>320</v>
      </c>
      <c r="G163" s="172" t="s">
        <v>178</v>
      </c>
      <c r="H163" s="173">
        <v>1</v>
      </c>
      <c r="I163" s="174"/>
      <c r="J163" s="175">
        <f>ROUND(I163*H163,2)</f>
        <v>0</v>
      </c>
      <c r="K163" s="176"/>
      <c r="L163" s="35"/>
      <c r="M163" s="177" t="s">
        <v>1</v>
      </c>
      <c r="N163" s="178" t="s">
        <v>40</v>
      </c>
      <c r="O163" s="73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179</v>
      </c>
      <c r="AT163" s="181" t="s">
        <v>143</v>
      </c>
      <c r="AU163" s="181" t="s">
        <v>85</v>
      </c>
      <c r="AY163" s="15" t="s">
        <v>140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5" t="s">
        <v>83</v>
      </c>
      <c r="BK163" s="182">
        <f>ROUND(I163*H163,2)</f>
        <v>0</v>
      </c>
      <c r="BL163" s="15" t="s">
        <v>179</v>
      </c>
      <c r="BM163" s="181" t="s">
        <v>615</v>
      </c>
    </row>
    <row r="164" spans="1:65" s="2" customFormat="1" ht="24.15" customHeight="1">
      <c r="A164" s="34"/>
      <c r="B164" s="168"/>
      <c r="C164" s="169" t="s">
        <v>336</v>
      </c>
      <c r="D164" s="169" t="s">
        <v>143</v>
      </c>
      <c r="E164" s="170" t="s">
        <v>323</v>
      </c>
      <c r="F164" s="171" t="s">
        <v>324</v>
      </c>
      <c r="G164" s="172" t="s">
        <v>178</v>
      </c>
      <c r="H164" s="173">
        <v>1</v>
      </c>
      <c r="I164" s="174"/>
      <c r="J164" s="175">
        <f>ROUND(I164*H164,2)</f>
        <v>0</v>
      </c>
      <c r="K164" s="176"/>
      <c r="L164" s="35"/>
      <c r="M164" s="177" t="s">
        <v>1</v>
      </c>
      <c r="N164" s="178" t="s">
        <v>40</v>
      </c>
      <c r="O164" s="73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179</v>
      </c>
      <c r="AT164" s="181" t="s">
        <v>143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179</v>
      </c>
      <c r="BM164" s="181" t="s">
        <v>616</v>
      </c>
    </row>
    <row r="165" spans="1:65" s="2" customFormat="1" ht="16.5" customHeight="1">
      <c r="A165" s="34"/>
      <c r="B165" s="168"/>
      <c r="C165" s="169" t="s">
        <v>617</v>
      </c>
      <c r="D165" s="169" t="s">
        <v>143</v>
      </c>
      <c r="E165" s="170" t="s">
        <v>327</v>
      </c>
      <c r="F165" s="171" t="s">
        <v>328</v>
      </c>
      <c r="G165" s="172" t="s">
        <v>178</v>
      </c>
      <c r="H165" s="173">
        <v>1</v>
      </c>
      <c r="I165" s="174"/>
      <c r="J165" s="175">
        <f>ROUND(I165*H165,2)</f>
        <v>0</v>
      </c>
      <c r="K165" s="176"/>
      <c r="L165" s="35"/>
      <c r="M165" s="177" t="s">
        <v>1</v>
      </c>
      <c r="N165" s="178" t="s">
        <v>40</v>
      </c>
      <c r="O165" s="73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1" t="s">
        <v>179</v>
      </c>
      <c r="AT165" s="181" t="s">
        <v>143</v>
      </c>
      <c r="AU165" s="181" t="s">
        <v>85</v>
      </c>
      <c r="AY165" s="15" t="s">
        <v>140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5" t="s">
        <v>83</v>
      </c>
      <c r="BK165" s="182">
        <f>ROUND(I165*H165,2)</f>
        <v>0</v>
      </c>
      <c r="BL165" s="15" t="s">
        <v>179</v>
      </c>
      <c r="BM165" s="181" t="s">
        <v>618</v>
      </c>
    </row>
    <row r="166" spans="1:63" s="12" customFormat="1" ht="22.8" customHeight="1">
      <c r="A166" s="12"/>
      <c r="B166" s="155"/>
      <c r="C166" s="12"/>
      <c r="D166" s="156" t="s">
        <v>74</v>
      </c>
      <c r="E166" s="166" t="s">
        <v>330</v>
      </c>
      <c r="F166" s="166" t="s">
        <v>331</v>
      </c>
      <c r="G166" s="12"/>
      <c r="H166" s="12"/>
      <c r="I166" s="158"/>
      <c r="J166" s="167">
        <f>BK166</f>
        <v>0</v>
      </c>
      <c r="K166" s="12"/>
      <c r="L166" s="155"/>
      <c r="M166" s="160"/>
      <c r="N166" s="161"/>
      <c r="O166" s="161"/>
      <c r="P166" s="162">
        <f>SUM(P167:P195)</f>
        <v>0</v>
      </c>
      <c r="Q166" s="161"/>
      <c r="R166" s="162">
        <f>SUM(R167:R195)</f>
        <v>41.6939067</v>
      </c>
      <c r="S166" s="161"/>
      <c r="T166" s="163">
        <f>SUM(T167:T195)</f>
        <v>6.6165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6" t="s">
        <v>164</v>
      </c>
      <c r="AT166" s="164" t="s">
        <v>74</v>
      </c>
      <c r="AU166" s="164" t="s">
        <v>83</v>
      </c>
      <c r="AY166" s="156" t="s">
        <v>140</v>
      </c>
      <c r="BK166" s="165">
        <f>SUM(BK167:BK195)</f>
        <v>0</v>
      </c>
    </row>
    <row r="167" spans="1:65" s="2" customFormat="1" ht="16.5" customHeight="1">
      <c r="A167" s="34"/>
      <c r="B167" s="168"/>
      <c r="C167" s="183" t="s">
        <v>332</v>
      </c>
      <c r="D167" s="183" t="s">
        <v>172</v>
      </c>
      <c r="E167" s="184" t="s">
        <v>333</v>
      </c>
      <c r="F167" s="185" t="s">
        <v>334</v>
      </c>
      <c r="G167" s="186" t="s">
        <v>232</v>
      </c>
      <c r="H167" s="187">
        <v>3</v>
      </c>
      <c r="I167" s="188"/>
      <c r="J167" s="189">
        <f>ROUND(I167*H167,2)</f>
        <v>0</v>
      </c>
      <c r="K167" s="190"/>
      <c r="L167" s="191"/>
      <c r="M167" s="192" t="s">
        <v>1</v>
      </c>
      <c r="N167" s="193" t="s">
        <v>40</v>
      </c>
      <c r="O167" s="73"/>
      <c r="P167" s="179">
        <f>O167*H167</f>
        <v>0</v>
      </c>
      <c r="Q167" s="179">
        <v>0.00187</v>
      </c>
      <c r="R167" s="179">
        <f>Q167*H167</f>
        <v>0.0056099999999999995</v>
      </c>
      <c r="S167" s="179">
        <v>0</v>
      </c>
      <c r="T167" s="18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191</v>
      </c>
      <c r="AT167" s="181" t="s">
        <v>172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191</v>
      </c>
      <c r="BM167" s="181" t="s">
        <v>619</v>
      </c>
    </row>
    <row r="168" spans="1:65" s="2" customFormat="1" ht="24.15" customHeight="1">
      <c r="A168" s="34"/>
      <c r="B168" s="168"/>
      <c r="C168" s="169" t="s">
        <v>620</v>
      </c>
      <c r="D168" s="169" t="s">
        <v>143</v>
      </c>
      <c r="E168" s="170" t="s">
        <v>337</v>
      </c>
      <c r="F168" s="171" t="s">
        <v>338</v>
      </c>
      <c r="G168" s="172" t="s">
        <v>339</v>
      </c>
      <c r="H168" s="173">
        <v>0.9</v>
      </c>
      <c r="I168" s="174"/>
      <c r="J168" s="175">
        <f>ROUND(I168*H168,2)</f>
        <v>0</v>
      </c>
      <c r="K168" s="176"/>
      <c r="L168" s="35"/>
      <c r="M168" s="177" t="s">
        <v>1</v>
      </c>
      <c r="N168" s="178" t="s">
        <v>40</v>
      </c>
      <c r="O168" s="73"/>
      <c r="P168" s="179">
        <f>O168*H168</f>
        <v>0</v>
      </c>
      <c r="Q168" s="179">
        <v>2.25634</v>
      </c>
      <c r="R168" s="179">
        <f>Q168*H168</f>
        <v>2.030706</v>
      </c>
      <c r="S168" s="179">
        <v>0</v>
      </c>
      <c r="T168" s="18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1" t="s">
        <v>179</v>
      </c>
      <c r="AT168" s="181" t="s">
        <v>143</v>
      </c>
      <c r="AU168" s="181" t="s">
        <v>85</v>
      </c>
      <c r="AY168" s="15" t="s">
        <v>140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5" t="s">
        <v>83</v>
      </c>
      <c r="BK168" s="182">
        <f>ROUND(I168*H168,2)</f>
        <v>0</v>
      </c>
      <c r="BL168" s="15" t="s">
        <v>179</v>
      </c>
      <c r="BM168" s="181" t="s">
        <v>621</v>
      </c>
    </row>
    <row r="169" spans="1:65" s="2" customFormat="1" ht="16.5" customHeight="1">
      <c r="A169" s="34"/>
      <c r="B169" s="168"/>
      <c r="C169" s="169" t="s">
        <v>414</v>
      </c>
      <c r="D169" s="169" t="s">
        <v>143</v>
      </c>
      <c r="E169" s="170" t="s">
        <v>622</v>
      </c>
      <c r="F169" s="171" t="s">
        <v>623</v>
      </c>
      <c r="G169" s="172" t="s">
        <v>339</v>
      </c>
      <c r="H169" s="173">
        <v>0.9</v>
      </c>
      <c r="I169" s="174"/>
      <c r="J169" s="175">
        <f>ROUND(I169*H169,2)</f>
        <v>0</v>
      </c>
      <c r="K169" s="176"/>
      <c r="L169" s="35"/>
      <c r="M169" s="177" t="s">
        <v>1</v>
      </c>
      <c r="N169" s="178" t="s">
        <v>40</v>
      </c>
      <c r="O169" s="73"/>
      <c r="P169" s="179">
        <f>O169*H169</f>
        <v>0</v>
      </c>
      <c r="Q169" s="179">
        <v>0</v>
      </c>
      <c r="R169" s="179">
        <f>Q169*H169</f>
        <v>0</v>
      </c>
      <c r="S169" s="179">
        <v>2.2</v>
      </c>
      <c r="T169" s="180">
        <f>S169*H169</f>
        <v>1.9800000000000002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1" t="s">
        <v>179</v>
      </c>
      <c r="AT169" s="181" t="s">
        <v>143</v>
      </c>
      <c r="AU169" s="181" t="s">
        <v>85</v>
      </c>
      <c r="AY169" s="15" t="s">
        <v>140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5" t="s">
        <v>83</v>
      </c>
      <c r="BK169" s="182">
        <f>ROUND(I169*H169,2)</f>
        <v>0</v>
      </c>
      <c r="BL169" s="15" t="s">
        <v>179</v>
      </c>
      <c r="BM169" s="181" t="s">
        <v>624</v>
      </c>
    </row>
    <row r="170" spans="1:65" s="2" customFormat="1" ht="24.15" customHeight="1">
      <c r="A170" s="34"/>
      <c r="B170" s="168"/>
      <c r="C170" s="169" t="s">
        <v>541</v>
      </c>
      <c r="D170" s="169" t="s">
        <v>143</v>
      </c>
      <c r="E170" s="170" t="s">
        <v>342</v>
      </c>
      <c r="F170" s="171" t="s">
        <v>343</v>
      </c>
      <c r="G170" s="172" t="s">
        <v>146</v>
      </c>
      <c r="H170" s="173">
        <v>3</v>
      </c>
      <c r="I170" s="174"/>
      <c r="J170" s="175">
        <f>ROUND(I170*H170,2)</f>
        <v>0</v>
      </c>
      <c r="K170" s="176"/>
      <c r="L170" s="35"/>
      <c r="M170" s="177" t="s">
        <v>1</v>
      </c>
      <c r="N170" s="178" t="s">
        <v>40</v>
      </c>
      <c r="O170" s="73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179</v>
      </c>
      <c r="AT170" s="181" t="s">
        <v>143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179</v>
      </c>
      <c r="BM170" s="181" t="s">
        <v>625</v>
      </c>
    </row>
    <row r="171" spans="1:65" s="2" customFormat="1" ht="24.15" customHeight="1">
      <c r="A171" s="34"/>
      <c r="B171" s="168"/>
      <c r="C171" s="169" t="s">
        <v>314</v>
      </c>
      <c r="D171" s="169" t="s">
        <v>143</v>
      </c>
      <c r="E171" s="170" t="s">
        <v>346</v>
      </c>
      <c r="F171" s="171" t="s">
        <v>347</v>
      </c>
      <c r="G171" s="172" t="s">
        <v>232</v>
      </c>
      <c r="H171" s="173">
        <v>43</v>
      </c>
      <c r="I171" s="174"/>
      <c r="J171" s="175">
        <f>ROUND(I171*H171,2)</f>
        <v>0</v>
      </c>
      <c r="K171" s="176"/>
      <c r="L171" s="35"/>
      <c r="M171" s="177" t="s">
        <v>1</v>
      </c>
      <c r="N171" s="178" t="s">
        <v>40</v>
      </c>
      <c r="O171" s="73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1" t="s">
        <v>179</v>
      </c>
      <c r="AT171" s="181" t="s">
        <v>143</v>
      </c>
      <c r="AU171" s="181" t="s">
        <v>85</v>
      </c>
      <c r="AY171" s="15" t="s">
        <v>140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5" t="s">
        <v>83</v>
      </c>
      <c r="BK171" s="182">
        <f>ROUND(I171*H171,2)</f>
        <v>0</v>
      </c>
      <c r="BL171" s="15" t="s">
        <v>179</v>
      </c>
      <c r="BM171" s="181" t="s">
        <v>626</v>
      </c>
    </row>
    <row r="172" spans="1:65" s="2" customFormat="1" ht="24.15" customHeight="1">
      <c r="A172" s="34"/>
      <c r="B172" s="168"/>
      <c r="C172" s="169" t="s">
        <v>341</v>
      </c>
      <c r="D172" s="169" t="s">
        <v>143</v>
      </c>
      <c r="E172" s="170" t="s">
        <v>350</v>
      </c>
      <c r="F172" s="171" t="s">
        <v>351</v>
      </c>
      <c r="G172" s="172" t="s">
        <v>232</v>
      </c>
      <c r="H172" s="173">
        <v>20</v>
      </c>
      <c r="I172" s="174"/>
      <c r="J172" s="175">
        <f>ROUND(I172*H172,2)</f>
        <v>0</v>
      </c>
      <c r="K172" s="176"/>
      <c r="L172" s="35"/>
      <c r="M172" s="177" t="s">
        <v>1</v>
      </c>
      <c r="N172" s="178" t="s">
        <v>40</v>
      </c>
      <c r="O172" s="73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1" t="s">
        <v>179</v>
      </c>
      <c r="AT172" s="181" t="s">
        <v>143</v>
      </c>
      <c r="AU172" s="181" t="s">
        <v>85</v>
      </c>
      <c r="AY172" s="15" t="s">
        <v>140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5" t="s">
        <v>83</v>
      </c>
      <c r="BK172" s="182">
        <f>ROUND(I172*H172,2)</f>
        <v>0</v>
      </c>
      <c r="BL172" s="15" t="s">
        <v>179</v>
      </c>
      <c r="BM172" s="181" t="s">
        <v>627</v>
      </c>
    </row>
    <row r="173" spans="1:65" s="2" customFormat="1" ht="24.15" customHeight="1">
      <c r="A173" s="34"/>
      <c r="B173" s="168"/>
      <c r="C173" s="169" t="s">
        <v>193</v>
      </c>
      <c r="D173" s="169" t="s">
        <v>143</v>
      </c>
      <c r="E173" s="170" t="s">
        <v>354</v>
      </c>
      <c r="F173" s="171" t="s">
        <v>355</v>
      </c>
      <c r="G173" s="172" t="s">
        <v>232</v>
      </c>
      <c r="H173" s="173">
        <v>9</v>
      </c>
      <c r="I173" s="174"/>
      <c r="J173" s="175">
        <f>ROUND(I173*H173,2)</f>
        <v>0</v>
      </c>
      <c r="K173" s="176"/>
      <c r="L173" s="35"/>
      <c r="M173" s="177" t="s">
        <v>1</v>
      </c>
      <c r="N173" s="178" t="s">
        <v>40</v>
      </c>
      <c r="O173" s="73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1" t="s">
        <v>179</v>
      </c>
      <c r="AT173" s="181" t="s">
        <v>143</v>
      </c>
      <c r="AU173" s="181" t="s">
        <v>85</v>
      </c>
      <c r="AY173" s="15" t="s">
        <v>140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5" t="s">
        <v>83</v>
      </c>
      <c r="BK173" s="182">
        <f>ROUND(I173*H173,2)</f>
        <v>0</v>
      </c>
      <c r="BL173" s="15" t="s">
        <v>179</v>
      </c>
      <c r="BM173" s="181" t="s">
        <v>628</v>
      </c>
    </row>
    <row r="174" spans="1:65" s="2" customFormat="1" ht="24.15" customHeight="1">
      <c r="A174" s="34"/>
      <c r="B174" s="168"/>
      <c r="C174" s="169" t="s">
        <v>374</v>
      </c>
      <c r="D174" s="169" t="s">
        <v>143</v>
      </c>
      <c r="E174" s="170" t="s">
        <v>358</v>
      </c>
      <c r="F174" s="171" t="s">
        <v>359</v>
      </c>
      <c r="G174" s="172" t="s">
        <v>232</v>
      </c>
      <c r="H174" s="173">
        <v>63</v>
      </c>
      <c r="I174" s="174"/>
      <c r="J174" s="175">
        <f>ROUND(I174*H174,2)</f>
        <v>0</v>
      </c>
      <c r="K174" s="176"/>
      <c r="L174" s="35"/>
      <c r="M174" s="177" t="s">
        <v>1</v>
      </c>
      <c r="N174" s="178" t="s">
        <v>40</v>
      </c>
      <c r="O174" s="73"/>
      <c r="P174" s="179">
        <f>O174*H174</f>
        <v>0</v>
      </c>
      <c r="Q174" s="179">
        <v>0.203</v>
      </c>
      <c r="R174" s="179">
        <f>Q174*H174</f>
        <v>12.789000000000001</v>
      </c>
      <c r="S174" s="179">
        <v>0</v>
      </c>
      <c r="T174" s="18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1" t="s">
        <v>179</v>
      </c>
      <c r="AT174" s="181" t="s">
        <v>143</v>
      </c>
      <c r="AU174" s="181" t="s">
        <v>85</v>
      </c>
      <c r="AY174" s="15" t="s">
        <v>140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5" t="s">
        <v>83</v>
      </c>
      <c r="BK174" s="182">
        <f>ROUND(I174*H174,2)</f>
        <v>0</v>
      </c>
      <c r="BL174" s="15" t="s">
        <v>179</v>
      </c>
      <c r="BM174" s="181" t="s">
        <v>629</v>
      </c>
    </row>
    <row r="175" spans="1:65" s="2" customFormat="1" ht="24.15" customHeight="1">
      <c r="A175" s="34"/>
      <c r="B175" s="168"/>
      <c r="C175" s="169" t="s">
        <v>246</v>
      </c>
      <c r="D175" s="169" t="s">
        <v>143</v>
      </c>
      <c r="E175" s="170" t="s">
        <v>362</v>
      </c>
      <c r="F175" s="171" t="s">
        <v>363</v>
      </c>
      <c r="G175" s="172" t="s">
        <v>232</v>
      </c>
      <c r="H175" s="173">
        <v>9</v>
      </c>
      <c r="I175" s="174"/>
      <c r="J175" s="175">
        <f>ROUND(I175*H175,2)</f>
        <v>0</v>
      </c>
      <c r="K175" s="176"/>
      <c r="L175" s="35"/>
      <c r="M175" s="177" t="s">
        <v>1</v>
      </c>
      <c r="N175" s="178" t="s">
        <v>40</v>
      </c>
      <c r="O175" s="73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1" t="s">
        <v>179</v>
      </c>
      <c r="AT175" s="181" t="s">
        <v>143</v>
      </c>
      <c r="AU175" s="181" t="s">
        <v>85</v>
      </c>
      <c r="AY175" s="15" t="s">
        <v>140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5" t="s">
        <v>83</v>
      </c>
      <c r="BK175" s="182">
        <f>ROUND(I175*H175,2)</f>
        <v>0</v>
      </c>
      <c r="BL175" s="15" t="s">
        <v>179</v>
      </c>
      <c r="BM175" s="181" t="s">
        <v>630</v>
      </c>
    </row>
    <row r="176" spans="1:65" s="2" customFormat="1" ht="24.15" customHeight="1">
      <c r="A176" s="34"/>
      <c r="B176" s="168"/>
      <c r="C176" s="183" t="s">
        <v>378</v>
      </c>
      <c r="D176" s="183" t="s">
        <v>172</v>
      </c>
      <c r="E176" s="184" t="s">
        <v>366</v>
      </c>
      <c r="F176" s="185" t="s">
        <v>367</v>
      </c>
      <c r="G176" s="186" t="s">
        <v>368</v>
      </c>
      <c r="H176" s="187">
        <v>0.3</v>
      </c>
      <c r="I176" s="188"/>
      <c r="J176" s="189">
        <f>ROUND(I176*H176,2)</f>
        <v>0</v>
      </c>
      <c r="K176" s="190"/>
      <c r="L176" s="191"/>
      <c r="M176" s="192" t="s">
        <v>1</v>
      </c>
      <c r="N176" s="193" t="s">
        <v>40</v>
      </c>
      <c r="O176" s="73"/>
      <c r="P176" s="179">
        <f>O176*H176</f>
        <v>0</v>
      </c>
      <c r="Q176" s="179">
        <v>0.067</v>
      </c>
      <c r="R176" s="179">
        <f>Q176*H176</f>
        <v>0.0201</v>
      </c>
      <c r="S176" s="179">
        <v>0</v>
      </c>
      <c r="T176" s="18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1" t="s">
        <v>191</v>
      </c>
      <c r="AT176" s="181" t="s">
        <v>172</v>
      </c>
      <c r="AU176" s="181" t="s">
        <v>85</v>
      </c>
      <c r="AY176" s="15" t="s">
        <v>140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5" t="s">
        <v>83</v>
      </c>
      <c r="BK176" s="182">
        <f>ROUND(I176*H176,2)</f>
        <v>0</v>
      </c>
      <c r="BL176" s="15" t="s">
        <v>191</v>
      </c>
      <c r="BM176" s="181" t="s">
        <v>631</v>
      </c>
    </row>
    <row r="177" spans="1:65" s="2" customFormat="1" ht="24.15" customHeight="1">
      <c r="A177" s="34"/>
      <c r="B177" s="168"/>
      <c r="C177" s="169" t="s">
        <v>382</v>
      </c>
      <c r="D177" s="169" t="s">
        <v>143</v>
      </c>
      <c r="E177" s="170" t="s">
        <v>371</v>
      </c>
      <c r="F177" s="171" t="s">
        <v>372</v>
      </c>
      <c r="G177" s="172" t="s">
        <v>178</v>
      </c>
      <c r="H177" s="173">
        <v>1</v>
      </c>
      <c r="I177" s="174"/>
      <c r="J177" s="175">
        <f>ROUND(I177*H177,2)</f>
        <v>0</v>
      </c>
      <c r="K177" s="176"/>
      <c r="L177" s="35"/>
      <c r="M177" s="177" t="s">
        <v>1</v>
      </c>
      <c r="N177" s="178" t="s">
        <v>40</v>
      </c>
      <c r="O177" s="73"/>
      <c r="P177" s="179">
        <f>O177*H177</f>
        <v>0</v>
      </c>
      <c r="Q177" s="179">
        <v>0.0038</v>
      </c>
      <c r="R177" s="179">
        <f>Q177*H177</f>
        <v>0.0038</v>
      </c>
      <c r="S177" s="179">
        <v>0</v>
      </c>
      <c r="T177" s="18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1" t="s">
        <v>179</v>
      </c>
      <c r="AT177" s="181" t="s">
        <v>143</v>
      </c>
      <c r="AU177" s="181" t="s">
        <v>85</v>
      </c>
      <c r="AY177" s="15" t="s">
        <v>140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5" t="s">
        <v>83</v>
      </c>
      <c r="BK177" s="182">
        <f>ROUND(I177*H177,2)</f>
        <v>0</v>
      </c>
      <c r="BL177" s="15" t="s">
        <v>179</v>
      </c>
      <c r="BM177" s="181" t="s">
        <v>632</v>
      </c>
    </row>
    <row r="178" spans="1:65" s="2" customFormat="1" ht="21.75" customHeight="1">
      <c r="A178" s="34"/>
      <c r="B178" s="168"/>
      <c r="C178" s="169" t="s">
        <v>386</v>
      </c>
      <c r="D178" s="169" t="s">
        <v>143</v>
      </c>
      <c r="E178" s="170" t="s">
        <v>375</v>
      </c>
      <c r="F178" s="171" t="s">
        <v>376</v>
      </c>
      <c r="G178" s="172" t="s">
        <v>178</v>
      </c>
      <c r="H178" s="173">
        <v>5</v>
      </c>
      <c r="I178" s="174"/>
      <c r="J178" s="175">
        <f>ROUND(I178*H178,2)</f>
        <v>0</v>
      </c>
      <c r="K178" s="176"/>
      <c r="L178" s="35"/>
      <c r="M178" s="177" t="s">
        <v>1</v>
      </c>
      <c r="N178" s="178" t="s">
        <v>40</v>
      </c>
      <c r="O178" s="73"/>
      <c r="P178" s="179">
        <f>O178*H178</f>
        <v>0</v>
      </c>
      <c r="Q178" s="179">
        <v>0.0076</v>
      </c>
      <c r="R178" s="179">
        <f>Q178*H178</f>
        <v>0.038</v>
      </c>
      <c r="S178" s="179">
        <v>0</v>
      </c>
      <c r="T178" s="18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1" t="s">
        <v>179</v>
      </c>
      <c r="AT178" s="181" t="s">
        <v>143</v>
      </c>
      <c r="AU178" s="181" t="s">
        <v>85</v>
      </c>
      <c r="AY178" s="15" t="s">
        <v>140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5" t="s">
        <v>83</v>
      </c>
      <c r="BK178" s="182">
        <f>ROUND(I178*H178,2)</f>
        <v>0</v>
      </c>
      <c r="BL178" s="15" t="s">
        <v>179</v>
      </c>
      <c r="BM178" s="181" t="s">
        <v>633</v>
      </c>
    </row>
    <row r="179" spans="1:65" s="2" customFormat="1" ht="16.5" customHeight="1">
      <c r="A179" s="34"/>
      <c r="B179" s="168"/>
      <c r="C179" s="169" t="s">
        <v>390</v>
      </c>
      <c r="D179" s="169" t="s">
        <v>143</v>
      </c>
      <c r="E179" s="170" t="s">
        <v>379</v>
      </c>
      <c r="F179" s="171" t="s">
        <v>380</v>
      </c>
      <c r="G179" s="172" t="s">
        <v>232</v>
      </c>
      <c r="H179" s="173">
        <v>95</v>
      </c>
      <c r="I179" s="174"/>
      <c r="J179" s="175">
        <f>ROUND(I179*H179,2)</f>
        <v>0</v>
      </c>
      <c r="K179" s="176"/>
      <c r="L179" s="35"/>
      <c r="M179" s="177" t="s">
        <v>1</v>
      </c>
      <c r="N179" s="178" t="s">
        <v>40</v>
      </c>
      <c r="O179" s="73"/>
      <c r="P179" s="179">
        <f>O179*H179</f>
        <v>0</v>
      </c>
      <c r="Q179" s="179">
        <v>9E-05</v>
      </c>
      <c r="R179" s="179">
        <f>Q179*H179</f>
        <v>0.00855</v>
      </c>
      <c r="S179" s="179">
        <v>0</v>
      </c>
      <c r="T179" s="18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1" t="s">
        <v>179</v>
      </c>
      <c r="AT179" s="181" t="s">
        <v>143</v>
      </c>
      <c r="AU179" s="181" t="s">
        <v>85</v>
      </c>
      <c r="AY179" s="15" t="s">
        <v>140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5" t="s">
        <v>83</v>
      </c>
      <c r="BK179" s="182">
        <f>ROUND(I179*H179,2)</f>
        <v>0</v>
      </c>
      <c r="BL179" s="15" t="s">
        <v>179</v>
      </c>
      <c r="BM179" s="181" t="s">
        <v>634</v>
      </c>
    </row>
    <row r="180" spans="1:65" s="2" customFormat="1" ht="24.15" customHeight="1">
      <c r="A180" s="34"/>
      <c r="B180" s="168"/>
      <c r="C180" s="169" t="s">
        <v>394</v>
      </c>
      <c r="D180" s="169" t="s">
        <v>143</v>
      </c>
      <c r="E180" s="170" t="s">
        <v>383</v>
      </c>
      <c r="F180" s="171" t="s">
        <v>384</v>
      </c>
      <c r="G180" s="172" t="s">
        <v>232</v>
      </c>
      <c r="H180" s="173">
        <v>120.85</v>
      </c>
      <c r="I180" s="174"/>
      <c r="J180" s="175">
        <f>ROUND(I180*H180,2)</f>
        <v>0</v>
      </c>
      <c r="K180" s="176"/>
      <c r="L180" s="35"/>
      <c r="M180" s="177" t="s">
        <v>1</v>
      </c>
      <c r="N180" s="178" t="s">
        <v>40</v>
      </c>
      <c r="O180" s="73"/>
      <c r="P180" s="179">
        <f>O180*H180</f>
        <v>0</v>
      </c>
      <c r="Q180" s="179">
        <v>0.108</v>
      </c>
      <c r="R180" s="179">
        <f>Q180*H180</f>
        <v>13.0518</v>
      </c>
      <c r="S180" s="179">
        <v>0</v>
      </c>
      <c r="T180" s="18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1" t="s">
        <v>179</v>
      </c>
      <c r="AT180" s="181" t="s">
        <v>143</v>
      </c>
      <c r="AU180" s="181" t="s">
        <v>85</v>
      </c>
      <c r="AY180" s="15" t="s">
        <v>140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5" t="s">
        <v>83</v>
      </c>
      <c r="BK180" s="182">
        <f>ROUND(I180*H180,2)</f>
        <v>0</v>
      </c>
      <c r="BL180" s="15" t="s">
        <v>179</v>
      </c>
      <c r="BM180" s="181" t="s">
        <v>635</v>
      </c>
    </row>
    <row r="181" spans="1:65" s="2" customFormat="1" ht="24.15" customHeight="1">
      <c r="A181" s="34"/>
      <c r="B181" s="168"/>
      <c r="C181" s="183" t="s">
        <v>636</v>
      </c>
      <c r="D181" s="183" t="s">
        <v>172</v>
      </c>
      <c r="E181" s="184" t="s">
        <v>387</v>
      </c>
      <c r="F181" s="185" t="s">
        <v>388</v>
      </c>
      <c r="G181" s="186" t="s">
        <v>232</v>
      </c>
      <c r="H181" s="187">
        <v>120.85</v>
      </c>
      <c r="I181" s="188"/>
      <c r="J181" s="189">
        <f>ROUND(I181*H181,2)</f>
        <v>0</v>
      </c>
      <c r="K181" s="190"/>
      <c r="L181" s="191"/>
      <c r="M181" s="192" t="s">
        <v>1</v>
      </c>
      <c r="N181" s="193" t="s">
        <v>40</v>
      </c>
      <c r="O181" s="73"/>
      <c r="P181" s="179">
        <f>O181*H181</f>
        <v>0</v>
      </c>
      <c r="Q181" s="179">
        <v>0.00035</v>
      </c>
      <c r="R181" s="179">
        <f>Q181*H181</f>
        <v>0.042297499999999995</v>
      </c>
      <c r="S181" s="179">
        <v>0</v>
      </c>
      <c r="T181" s="18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1" t="s">
        <v>191</v>
      </c>
      <c r="AT181" s="181" t="s">
        <v>172</v>
      </c>
      <c r="AU181" s="181" t="s">
        <v>85</v>
      </c>
      <c r="AY181" s="15" t="s">
        <v>140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5" t="s">
        <v>83</v>
      </c>
      <c r="BK181" s="182">
        <f>ROUND(I181*H181,2)</f>
        <v>0</v>
      </c>
      <c r="BL181" s="15" t="s">
        <v>191</v>
      </c>
      <c r="BM181" s="181" t="s">
        <v>637</v>
      </c>
    </row>
    <row r="182" spans="1:65" s="2" customFormat="1" ht="24.15" customHeight="1">
      <c r="A182" s="34"/>
      <c r="B182" s="168"/>
      <c r="C182" s="169" t="s">
        <v>638</v>
      </c>
      <c r="D182" s="169" t="s">
        <v>143</v>
      </c>
      <c r="E182" s="170" t="s">
        <v>391</v>
      </c>
      <c r="F182" s="171" t="s">
        <v>392</v>
      </c>
      <c r="G182" s="172" t="s">
        <v>232</v>
      </c>
      <c r="H182" s="173">
        <v>60</v>
      </c>
      <c r="I182" s="174"/>
      <c r="J182" s="175">
        <f>ROUND(I182*H182,2)</f>
        <v>0</v>
      </c>
      <c r="K182" s="176"/>
      <c r="L182" s="35"/>
      <c r="M182" s="177" t="s">
        <v>1</v>
      </c>
      <c r="N182" s="178" t="s">
        <v>40</v>
      </c>
      <c r="O182" s="73"/>
      <c r="P182" s="179">
        <f>O182*H182</f>
        <v>0</v>
      </c>
      <c r="Q182" s="179">
        <v>0.22563</v>
      </c>
      <c r="R182" s="179">
        <f>Q182*H182</f>
        <v>13.5378</v>
      </c>
      <c r="S182" s="179">
        <v>0</v>
      </c>
      <c r="T182" s="18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1" t="s">
        <v>179</v>
      </c>
      <c r="AT182" s="181" t="s">
        <v>143</v>
      </c>
      <c r="AU182" s="181" t="s">
        <v>85</v>
      </c>
      <c r="AY182" s="15" t="s">
        <v>140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5" t="s">
        <v>83</v>
      </c>
      <c r="BK182" s="182">
        <f>ROUND(I182*H182,2)</f>
        <v>0</v>
      </c>
      <c r="BL182" s="15" t="s">
        <v>179</v>
      </c>
      <c r="BM182" s="181" t="s">
        <v>639</v>
      </c>
    </row>
    <row r="183" spans="1:65" s="2" customFormat="1" ht="24.15" customHeight="1">
      <c r="A183" s="34"/>
      <c r="B183" s="168"/>
      <c r="C183" s="183" t="s">
        <v>640</v>
      </c>
      <c r="D183" s="183" t="s">
        <v>172</v>
      </c>
      <c r="E183" s="184" t="s">
        <v>395</v>
      </c>
      <c r="F183" s="185" t="s">
        <v>396</v>
      </c>
      <c r="G183" s="186" t="s">
        <v>232</v>
      </c>
      <c r="H183" s="187">
        <v>60</v>
      </c>
      <c r="I183" s="188"/>
      <c r="J183" s="189">
        <f>ROUND(I183*H183,2)</f>
        <v>0</v>
      </c>
      <c r="K183" s="190"/>
      <c r="L183" s="191"/>
      <c r="M183" s="192" t="s">
        <v>1</v>
      </c>
      <c r="N183" s="193" t="s">
        <v>40</v>
      </c>
      <c r="O183" s="73"/>
      <c r="P183" s="179">
        <f>O183*H183</f>
        <v>0</v>
      </c>
      <c r="Q183" s="179">
        <v>0.00069</v>
      </c>
      <c r="R183" s="179">
        <f>Q183*H183</f>
        <v>0.0414</v>
      </c>
      <c r="S183" s="179">
        <v>0</v>
      </c>
      <c r="T183" s="18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1" t="s">
        <v>191</v>
      </c>
      <c r="AT183" s="181" t="s">
        <v>172</v>
      </c>
      <c r="AU183" s="181" t="s">
        <v>85</v>
      </c>
      <c r="AY183" s="15" t="s">
        <v>140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5" t="s">
        <v>83</v>
      </c>
      <c r="BK183" s="182">
        <f>ROUND(I183*H183,2)</f>
        <v>0</v>
      </c>
      <c r="BL183" s="15" t="s">
        <v>191</v>
      </c>
      <c r="BM183" s="181" t="s">
        <v>641</v>
      </c>
    </row>
    <row r="184" spans="1:65" s="2" customFormat="1" ht="24.15" customHeight="1">
      <c r="A184" s="34"/>
      <c r="B184" s="168"/>
      <c r="C184" s="169" t="s">
        <v>238</v>
      </c>
      <c r="D184" s="169" t="s">
        <v>143</v>
      </c>
      <c r="E184" s="170" t="s">
        <v>399</v>
      </c>
      <c r="F184" s="171" t="s">
        <v>400</v>
      </c>
      <c r="G184" s="172" t="s">
        <v>232</v>
      </c>
      <c r="H184" s="173">
        <v>43</v>
      </c>
      <c r="I184" s="174"/>
      <c r="J184" s="175">
        <f>ROUND(I184*H184,2)</f>
        <v>0</v>
      </c>
      <c r="K184" s="176"/>
      <c r="L184" s="35"/>
      <c r="M184" s="177" t="s">
        <v>1</v>
      </c>
      <c r="N184" s="178" t="s">
        <v>40</v>
      </c>
      <c r="O184" s="73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1" t="s">
        <v>179</v>
      </c>
      <c r="AT184" s="181" t="s">
        <v>143</v>
      </c>
      <c r="AU184" s="181" t="s">
        <v>85</v>
      </c>
      <c r="AY184" s="15" t="s">
        <v>140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5" t="s">
        <v>83</v>
      </c>
      <c r="BK184" s="182">
        <f>ROUND(I184*H184,2)</f>
        <v>0</v>
      </c>
      <c r="BL184" s="15" t="s">
        <v>179</v>
      </c>
      <c r="BM184" s="181" t="s">
        <v>642</v>
      </c>
    </row>
    <row r="185" spans="1:65" s="2" customFormat="1" ht="24.15" customHeight="1">
      <c r="A185" s="34"/>
      <c r="B185" s="168"/>
      <c r="C185" s="169" t="s">
        <v>242</v>
      </c>
      <c r="D185" s="169" t="s">
        <v>143</v>
      </c>
      <c r="E185" s="170" t="s">
        <v>403</v>
      </c>
      <c r="F185" s="171" t="s">
        <v>404</v>
      </c>
      <c r="G185" s="172" t="s">
        <v>232</v>
      </c>
      <c r="H185" s="173">
        <v>20</v>
      </c>
      <c r="I185" s="174"/>
      <c r="J185" s="175">
        <f>ROUND(I185*H185,2)</f>
        <v>0</v>
      </c>
      <c r="K185" s="176"/>
      <c r="L185" s="35"/>
      <c r="M185" s="177" t="s">
        <v>1</v>
      </c>
      <c r="N185" s="178" t="s">
        <v>40</v>
      </c>
      <c r="O185" s="73"/>
      <c r="P185" s="179">
        <f>O185*H185</f>
        <v>0</v>
      </c>
      <c r="Q185" s="179">
        <v>0</v>
      </c>
      <c r="R185" s="179">
        <f>Q185*H185</f>
        <v>0</v>
      </c>
      <c r="S185" s="179">
        <v>0</v>
      </c>
      <c r="T185" s="18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1" t="s">
        <v>179</v>
      </c>
      <c r="AT185" s="181" t="s">
        <v>143</v>
      </c>
      <c r="AU185" s="181" t="s">
        <v>85</v>
      </c>
      <c r="AY185" s="15" t="s">
        <v>140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5" t="s">
        <v>83</v>
      </c>
      <c r="BK185" s="182">
        <f>ROUND(I185*H185,2)</f>
        <v>0</v>
      </c>
      <c r="BL185" s="15" t="s">
        <v>179</v>
      </c>
      <c r="BM185" s="181" t="s">
        <v>643</v>
      </c>
    </row>
    <row r="186" spans="1:65" s="2" customFormat="1" ht="24.15" customHeight="1">
      <c r="A186" s="34"/>
      <c r="B186" s="168"/>
      <c r="C186" s="169" t="s">
        <v>250</v>
      </c>
      <c r="D186" s="169" t="s">
        <v>143</v>
      </c>
      <c r="E186" s="170" t="s">
        <v>407</v>
      </c>
      <c r="F186" s="171" t="s">
        <v>408</v>
      </c>
      <c r="G186" s="172" t="s">
        <v>232</v>
      </c>
      <c r="H186" s="173">
        <v>9</v>
      </c>
      <c r="I186" s="174"/>
      <c r="J186" s="175">
        <f>ROUND(I186*H186,2)</f>
        <v>0</v>
      </c>
      <c r="K186" s="176"/>
      <c r="L186" s="35"/>
      <c r="M186" s="177" t="s">
        <v>1</v>
      </c>
      <c r="N186" s="178" t="s">
        <v>40</v>
      </c>
      <c r="O186" s="73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1" t="s">
        <v>179</v>
      </c>
      <c r="AT186" s="181" t="s">
        <v>143</v>
      </c>
      <c r="AU186" s="181" t="s">
        <v>85</v>
      </c>
      <c r="AY186" s="15" t="s">
        <v>140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5" t="s">
        <v>83</v>
      </c>
      <c r="BK186" s="182">
        <f>ROUND(I186*H186,2)</f>
        <v>0</v>
      </c>
      <c r="BL186" s="15" t="s">
        <v>179</v>
      </c>
      <c r="BM186" s="181" t="s">
        <v>644</v>
      </c>
    </row>
    <row r="187" spans="1:65" s="2" customFormat="1" ht="16.5" customHeight="1">
      <c r="A187" s="34"/>
      <c r="B187" s="168"/>
      <c r="C187" s="183" t="s">
        <v>345</v>
      </c>
      <c r="D187" s="183" t="s">
        <v>172</v>
      </c>
      <c r="E187" s="184" t="s">
        <v>411</v>
      </c>
      <c r="F187" s="185" t="s">
        <v>412</v>
      </c>
      <c r="G187" s="186" t="s">
        <v>154</v>
      </c>
      <c r="H187" s="187">
        <v>41.28</v>
      </c>
      <c r="I187" s="188"/>
      <c r="J187" s="189">
        <f>ROUND(I187*H187,2)</f>
        <v>0</v>
      </c>
      <c r="K187" s="190"/>
      <c r="L187" s="191"/>
      <c r="M187" s="192" t="s">
        <v>1</v>
      </c>
      <c r="N187" s="193" t="s">
        <v>40</v>
      </c>
      <c r="O187" s="73"/>
      <c r="P187" s="179">
        <f>O187*H187</f>
        <v>0</v>
      </c>
      <c r="Q187" s="179">
        <v>0.00069</v>
      </c>
      <c r="R187" s="179">
        <f>Q187*H187</f>
        <v>0.0284832</v>
      </c>
      <c r="S187" s="179">
        <v>0</v>
      </c>
      <c r="T187" s="18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1" t="s">
        <v>191</v>
      </c>
      <c r="AT187" s="181" t="s">
        <v>172</v>
      </c>
      <c r="AU187" s="181" t="s">
        <v>85</v>
      </c>
      <c r="AY187" s="15" t="s">
        <v>140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5" t="s">
        <v>83</v>
      </c>
      <c r="BK187" s="182">
        <f>ROUND(I187*H187,2)</f>
        <v>0</v>
      </c>
      <c r="BL187" s="15" t="s">
        <v>191</v>
      </c>
      <c r="BM187" s="181" t="s">
        <v>645</v>
      </c>
    </row>
    <row r="188" spans="1:65" s="2" customFormat="1" ht="33" customHeight="1">
      <c r="A188" s="34"/>
      <c r="B188" s="168"/>
      <c r="C188" s="169" t="s">
        <v>290</v>
      </c>
      <c r="D188" s="169" t="s">
        <v>143</v>
      </c>
      <c r="E188" s="170" t="s">
        <v>447</v>
      </c>
      <c r="F188" s="171" t="s">
        <v>448</v>
      </c>
      <c r="G188" s="172" t="s">
        <v>368</v>
      </c>
      <c r="H188" s="173">
        <v>5.5</v>
      </c>
      <c r="I188" s="174"/>
      <c r="J188" s="175">
        <f>ROUND(I188*H188,2)</f>
        <v>0</v>
      </c>
      <c r="K188" s="176"/>
      <c r="L188" s="35"/>
      <c r="M188" s="177" t="s">
        <v>1</v>
      </c>
      <c r="N188" s="178" t="s">
        <v>40</v>
      </c>
      <c r="O188" s="73"/>
      <c r="P188" s="179">
        <f>O188*H188</f>
        <v>0</v>
      </c>
      <c r="Q188" s="179">
        <v>0</v>
      </c>
      <c r="R188" s="179">
        <f>Q188*H188</f>
        <v>0</v>
      </c>
      <c r="S188" s="179">
        <v>0.625</v>
      </c>
      <c r="T188" s="180">
        <f>S188*H188</f>
        <v>3.4375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1" t="s">
        <v>179</v>
      </c>
      <c r="AT188" s="181" t="s">
        <v>143</v>
      </c>
      <c r="AU188" s="181" t="s">
        <v>85</v>
      </c>
      <c r="AY188" s="15" t="s">
        <v>140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5" t="s">
        <v>83</v>
      </c>
      <c r="BK188" s="182">
        <f>ROUND(I188*H188,2)</f>
        <v>0</v>
      </c>
      <c r="BL188" s="15" t="s">
        <v>179</v>
      </c>
      <c r="BM188" s="181" t="s">
        <v>646</v>
      </c>
    </row>
    <row r="189" spans="1:65" s="2" customFormat="1" ht="24.15" customHeight="1">
      <c r="A189" s="34"/>
      <c r="B189" s="168"/>
      <c r="C189" s="169" t="s">
        <v>286</v>
      </c>
      <c r="D189" s="169" t="s">
        <v>143</v>
      </c>
      <c r="E189" s="170" t="s">
        <v>451</v>
      </c>
      <c r="F189" s="171" t="s">
        <v>452</v>
      </c>
      <c r="G189" s="172" t="s">
        <v>368</v>
      </c>
      <c r="H189" s="173">
        <v>5.5</v>
      </c>
      <c r="I189" s="174"/>
      <c r="J189" s="175">
        <f>ROUND(I189*H189,2)</f>
        <v>0</v>
      </c>
      <c r="K189" s="176"/>
      <c r="L189" s="35"/>
      <c r="M189" s="177" t="s">
        <v>1</v>
      </c>
      <c r="N189" s="178" t="s">
        <v>40</v>
      </c>
      <c r="O189" s="73"/>
      <c r="P189" s="179">
        <f>O189*H189</f>
        <v>0</v>
      </c>
      <c r="Q189" s="179">
        <v>0</v>
      </c>
      <c r="R189" s="179">
        <f>Q189*H189</f>
        <v>0</v>
      </c>
      <c r="S189" s="179">
        <v>0.098</v>
      </c>
      <c r="T189" s="180">
        <f>S189*H189</f>
        <v>0.539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1" t="s">
        <v>179</v>
      </c>
      <c r="AT189" s="181" t="s">
        <v>143</v>
      </c>
      <c r="AU189" s="181" t="s">
        <v>85</v>
      </c>
      <c r="AY189" s="15" t="s">
        <v>140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5" t="s">
        <v>83</v>
      </c>
      <c r="BK189" s="182">
        <f>ROUND(I189*H189,2)</f>
        <v>0</v>
      </c>
      <c r="BL189" s="15" t="s">
        <v>179</v>
      </c>
      <c r="BM189" s="181" t="s">
        <v>647</v>
      </c>
    </row>
    <row r="190" spans="1:65" s="2" customFormat="1" ht="24.15" customHeight="1">
      <c r="A190" s="34"/>
      <c r="B190" s="168"/>
      <c r="C190" s="169" t="s">
        <v>294</v>
      </c>
      <c r="D190" s="169" t="s">
        <v>143</v>
      </c>
      <c r="E190" s="170" t="s">
        <v>455</v>
      </c>
      <c r="F190" s="171" t="s">
        <v>456</v>
      </c>
      <c r="G190" s="172" t="s">
        <v>368</v>
      </c>
      <c r="H190" s="173">
        <v>5.5</v>
      </c>
      <c r="I190" s="174"/>
      <c r="J190" s="175">
        <f>ROUND(I190*H190,2)</f>
        <v>0</v>
      </c>
      <c r="K190" s="176"/>
      <c r="L190" s="35"/>
      <c r="M190" s="177" t="s">
        <v>1</v>
      </c>
      <c r="N190" s="178" t="s">
        <v>40</v>
      </c>
      <c r="O190" s="73"/>
      <c r="P190" s="179">
        <f>O190*H190</f>
        <v>0</v>
      </c>
      <c r="Q190" s="179">
        <v>0</v>
      </c>
      <c r="R190" s="179">
        <f>Q190*H190</f>
        <v>0</v>
      </c>
      <c r="S190" s="179">
        <v>0.12</v>
      </c>
      <c r="T190" s="180">
        <f>S190*H190</f>
        <v>0.6599999999999999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1" t="s">
        <v>179</v>
      </c>
      <c r="AT190" s="181" t="s">
        <v>143</v>
      </c>
      <c r="AU190" s="181" t="s">
        <v>85</v>
      </c>
      <c r="AY190" s="15" t="s">
        <v>140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15" t="s">
        <v>83</v>
      </c>
      <c r="BK190" s="182">
        <f>ROUND(I190*H190,2)</f>
        <v>0</v>
      </c>
      <c r="BL190" s="15" t="s">
        <v>179</v>
      </c>
      <c r="BM190" s="181" t="s">
        <v>648</v>
      </c>
    </row>
    <row r="191" spans="1:65" s="2" customFormat="1" ht="16.5" customHeight="1">
      <c r="A191" s="34"/>
      <c r="B191" s="168"/>
      <c r="C191" s="169" t="s">
        <v>201</v>
      </c>
      <c r="D191" s="169" t="s">
        <v>143</v>
      </c>
      <c r="E191" s="170" t="s">
        <v>471</v>
      </c>
      <c r="F191" s="171" t="s">
        <v>472</v>
      </c>
      <c r="G191" s="172" t="s">
        <v>473</v>
      </c>
      <c r="H191" s="173">
        <v>8</v>
      </c>
      <c r="I191" s="174"/>
      <c r="J191" s="175">
        <f>ROUND(I191*H191,2)</f>
        <v>0</v>
      </c>
      <c r="K191" s="176"/>
      <c r="L191" s="35"/>
      <c r="M191" s="177" t="s">
        <v>1</v>
      </c>
      <c r="N191" s="178" t="s">
        <v>40</v>
      </c>
      <c r="O191" s="73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1" t="s">
        <v>179</v>
      </c>
      <c r="AT191" s="181" t="s">
        <v>143</v>
      </c>
      <c r="AU191" s="181" t="s">
        <v>85</v>
      </c>
      <c r="AY191" s="15" t="s">
        <v>140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5" t="s">
        <v>83</v>
      </c>
      <c r="BK191" s="182">
        <f>ROUND(I191*H191,2)</f>
        <v>0</v>
      </c>
      <c r="BL191" s="15" t="s">
        <v>179</v>
      </c>
      <c r="BM191" s="181" t="s">
        <v>649</v>
      </c>
    </row>
    <row r="192" spans="1:65" s="2" customFormat="1" ht="21.75" customHeight="1">
      <c r="A192" s="34"/>
      <c r="B192" s="168"/>
      <c r="C192" s="169" t="s">
        <v>365</v>
      </c>
      <c r="D192" s="169" t="s">
        <v>143</v>
      </c>
      <c r="E192" s="170" t="s">
        <v>476</v>
      </c>
      <c r="F192" s="171" t="s">
        <v>477</v>
      </c>
      <c r="G192" s="172" t="s">
        <v>178</v>
      </c>
      <c r="H192" s="173">
        <v>12</v>
      </c>
      <c r="I192" s="174"/>
      <c r="J192" s="175">
        <f>ROUND(I192*H192,2)</f>
        <v>0</v>
      </c>
      <c r="K192" s="176"/>
      <c r="L192" s="35"/>
      <c r="M192" s="177" t="s">
        <v>1</v>
      </c>
      <c r="N192" s="178" t="s">
        <v>40</v>
      </c>
      <c r="O192" s="73"/>
      <c r="P192" s="179">
        <f>O192*H192</f>
        <v>0</v>
      </c>
      <c r="Q192" s="179">
        <v>0.00734</v>
      </c>
      <c r="R192" s="179">
        <f>Q192*H192</f>
        <v>0.08808</v>
      </c>
      <c r="S192" s="179">
        <v>0</v>
      </c>
      <c r="T192" s="18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1" t="s">
        <v>179</v>
      </c>
      <c r="AT192" s="181" t="s">
        <v>143</v>
      </c>
      <c r="AU192" s="181" t="s">
        <v>85</v>
      </c>
      <c r="AY192" s="15" t="s">
        <v>140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5" t="s">
        <v>83</v>
      </c>
      <c r="BK192" s="182">
        <f>ROUND(I192*H192,2)</f>
        <v>0</v>
      </c>
      <c r="BL192" s="15" t="s">
        <v>179</v>
      </c>
      <c r="BM192" s="181" t="s">
        <v>650</v>
      </c>
    </row>
    <row r="193" spans="1:65" s="2" customFormat="1" ht="16.5" customHeight="1">
      <c r="A193" s="34"/>
      <c r="B193" s="168"/>
      <c r="C193" s="183" t="s">
        <v>181</v>
      </c>
      <c r="D193" s="183" t="s">
        <v>172</v>
      </c>
      <c r="E193" s="184" t="s">
        <v>480</v>
      </c>
      <c r="F193" s="185" t="s">
        <v>481</v>
      </c>
      <c r="G193" s="186" t="s">
        <v>178</v>
      </c>
      <c r="H193" s="187">
        <v>12</v>
      </c>
      <c r="I193" s="188"/>
      <c r="J193" s="189">
        <f>ROUND(I193*H193,2)</f>
        <v>0</v>
      </c>
      <c r="K193" s="190"/>
      <c r="L193" s="191"/>
      <c r="M193" s="192" t="s">
        <v>1</v>
      </c>
      <c r="N193" s="193" t="s">
        <v>40</v>
      </c>
      <c r="O193" s="73"/>
      <c r="P193" s="179">
        <f>O193*H193</f>
        <v>0</v>
      </c>
      <c r="Q193" s="179">
        <v>0.00069</v>
      </c>
      <c r="R193" s="179">
        <f>Q193*H193</f>
        <v>0.00828</v>
      </c>
      <c r="S193" s="179">
        <v>0</v>
      </c>
      <c r="T193" s="18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1" t="s">
        <v>191</v>
      </c>
      <c r="AT193" s="181" t="s">
        <v>172</v>
      </c>
      <c r="AU193" s="181" t="s">
        <v>85</v>
      </c>
      <c r="AY193" s="15" t="s">
        <v>140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5" t="s">
        <v>83</v>
      </c>
      <c r="BK193" s="182">
        <f>ROUND(I193*H193,2)</f>
        <v>0</v>
      </c>
      <c r="BL193" s="15" t="s">
        <v>191</v>
      </c>
      <c r="BM193" s="181" t="s">
        <v>651</v>
      </c>
    </row>
    <row r="194" spans="1:65" s="2" customFormat="1" ht="16.5" customHeight="1">
      <c r="A194" s="34"/>
      <c r="B194" s="168"/>
      <c r="C194" s="169" t="s">
        <v>179</v>
      </c>
      <c r="D194" s="169" t="s">
        <v>143</v>
      </c>
      <c r="E194" s="170" t="s">
        <v>488</v>
      </c>
      <c r="F194" s="171" t="s">
        <v>489</v>
      </c>
      <c r="G194" s="172" t="s">
        <v>473</v>
      </c>
      <c r="H194" s="173">
        <v>13</v>
      </c>
      <c r="I194" s="174"/>
      <c r="J194" s="175">
        <f>ROUND(I194*H194,2)</f>
        <v>0</v>
      </c>
      <c r="K194" s="176"/>
      <c r="L194" s="35"/>
      <c r="M194" s="177" t="s">
        <v>1</v>
      </c>
      <c r="N194" s="178" t="s">
        <v>40</v>
      </c>
      <c r="O194" s="73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1" t="s">
        <v>179</v>
      </c>
      <c r="AT194" s="181" t="s">
        <v>143</v>
      </c>
      <c r="AU194" s="181" t="s">
        <v>85</v>
      </c>
      <c r="AY194" s="15" t="s">
        <v>140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5" t="s">
        <v>83</v>
      </c>
      <c r="BK194" s="182">
        <f>ROUND(I194*H194,2)</f>
        <v>0</v>
      </c>
      <c r="BL194" s="15" t="s">
        <v>179</v>
      </c>
      <c r="BM194" s="181" t="s">
        <v>652</v>
      </c>
    </row>
    <row r="195" spans="1:65" s="2" customFormat="1" ht="37.8" customHeight="1">
      <c r="A195" s="34"/>
      <c r="B195" s="168"/>
      <c r="C195" s="169" t="s">
        <v>446</v>
      </c>
      <c r="D195" s="169" t="s">
        <v>143</v>
      </c>
      <c r="E195" s="170" t="s">
        <v>653</v>
      </c>
      <c r="F195" s="171" t="s">
        <v>654</v>
      </c>
      <c r="G195" s="172" t="s">
        <v>212</v>
      </c>
      <c r="H195" s="173">
        <v>1</v>
      </c>
      <c r="I195" s="174"/>
      <c r="J195" s="175">
        <f>ROUND(I195*H195,2)</f>
        <v>0</v>
      </c>
      <c r="K195" s="176"/>
      <c r="L195" s="35"/>
      <c r="M195" s="177" t="s">
        <v>1</v>
      </c>
      <c r="N195" s="178" t="s">
        <v>40</v>
      </c>
      <c r="O195" s="73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1" t="s">
        <v>179</v>
      </c>
      <c r="AT195" s="181" t="s">
        <v>143</v>
      </c>
      <c r="AU195" s="181" t="s">
        <v>85</v>
      </c>
      <c r="AY195" s="15" t="s">
        <v>140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5" t="s">
        <v>83</v>
      </c>
      <c r="BK195" s="182">
        <f>ROUND(I195*H195,2)</f>
        <v>0</v>
      </c>
      <c r="BL195" s="15" t="s">
        <v>179</v>
      </c>
      <c r="BM195" s="181" t="s">
        <v>655</v>
      </c>
    </row>
    <row r="196" spans="1:63" s="12" customFormat="1" ht="25.9" customHeight="1">
      <c r="A196" s="12"/>
      <c r="B196" s="155"/>
      <c r="C196" s="12"/>
      <c r="D196" s="156" t="s">
        <v>74</v>
      </c>
      <c r="E196" s="157" t="s">
        <v>491</v>
      </c>
      <c r="F196" s="157" t="s">
        <v>492</v>
      </c>
      <c r="G196" s="12"/>
      <c r="H196" s="12"/>
      <c r="I196" s="158"/>
      <c r="J196" s="159">
        <f>BK196</f>
        <v>0</v>
      </c>
      <c r="K196" s="12"/>
      <c r="L196" s="155"/>
      <c r="M196" s="160"/>
      <c r="N196" s="161"/>
      <c r="O196" s="161"/>
      <c r="P196" s="162">
        <f>P197</f>
        <v>0</v>
      </c>
      <c r="Q196" s="161"/>
      <c r="R196" s="162">
        <f>R197</f>
        <v>0</v>
      </c>
      <c r="S196" s="161"/>
      <c r="T196" s="163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6" t="s">
        <v>141</v>
      </c>
      <c r="AT196" s="164" t="s">
        <v>74</v>
      </c>
      <c r="AU196" s="164" t="s">
        <v>75</v>
      </c>
      <c r="AY196" s="156" t="s">
        <v>140</v>
      </c>
      <c r="BK196" s="165">
        <f>BK197</f>
        <v>0</v>
      </c>
    </row>
    <row r="197" spans="1:63" s="12" customFormat="1" ht="22.8" customHeight="1">
      <c r="A197" s="12"/>
      <c r="B197" s="155"/>
      <c r="C197" s="12"/>
      <c r="D197" s="156" t="s">
        <v>74</v>
      </c>
      <c r="E197" s="166" t="s">
        <v>493</v>
      </c>
      <c r="F197" s="166" t="s">
        <v>494</v>
      </c>
      <c r="G197" s="12"/>
      <c r="H197" s="12"/>
      <c r="I197" s="158"/>
      <c r="J197" s="167">
        <f>BK197</f>
        <v>0</v>
      </c>
      <c r="K197" s="12"/>
      <c r="L197" s="155"/>
      <c r="M197" s="160"/>
      <c r="N197" s="161"/>
      <c r="O197" s="161"/>
      <c r="P197" s="162">
        <f>P198</f>
        <v>0</v>
      </c>
      <c r="Q197" s="161"/>
      <c r="R197" s="162">
        <f>R198</f>
        <v>0</v>
      </c>
      <c r="S197" s="161"/>
      <c r="T197" s="163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56" t="s">
        <v>141</v>
      </c>
      <c r="AT197" s="164" t="s">
        <v>74</v>
      </c>
      <c r="AU197" s="164" t="s">
        <v>83</v>
      </c>
      <c r="AY197" s="156" t="s">
        <v>140</v>
      </c>
      <c r="BK197" s="165">
        <f>BK198</f>
        <v>0</v>
      </c>
    </row>
    <row r="198" spans="1:65" s="2" customFormat="1" ht="16.5" customHeight="1">
      <c r="A198" s="34"/>
      <c r="B198" s="168"/>
      <c r="C198" s="169" t="s">
        <v>225</v>
      </c>
      <c r="D198" s="169" t="s">
        <v>143</v>
      </c>
      <c r="E198" s="170" t="s">
        <v>496</v>
      </c>
      <c r="F198" s="171" t="s">
        <v>497</v>
      </c>
      <c r="G198" s="172" t="s">
        <v>212</v>
      </c>
      <c r="H198" s="173">
        <v>1</v>
      </c>
      <c r="I198" s="174"/>
      <c r="J198" s="175">
        <f>ROUND(I198*H198,2)</f>
        <v>0</v>
      </c>
      <c r="K198" s="176"/>
      <c r="L198" s="35"/>
      <c r="M198" s="194" t="s">
        <v>1</v>
      </c>
      <c r="N198" s="195" t="s">
        <v>40</v>
      </c>
      <c r="O198" s="19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1" t="s">
        <v>147</v>
      </c>
      <c r="AT198" s="181" t="s">
        <v>143</v>
      </c>
      <c r="AU198" s="181" t="s">
        <v>85</v>
      </c>
      <c r="AY198" s="15" t="s">
        <v>140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5" t="s">
        <v>83</v>
      </c>
      <c r="BK198" s="182">
        <f>ROUND(I198*H198,2)</f>
        <v>0</v>
      </c>
      <c r="BL198" s="15" t="s">
        <v>147</v>
      </c>
      <c r="BM198" s="181" t="s">
        <v>656</v>
      </c>
    </row>
    <row r="199" spans="1:31" s="2" customFormat="1" ht="6.95" customHeight="1">
      <c r="A199" s="34"/>
      <c r="B199" s="56"/>
      <c r="C199" s="57"/>
      <c r="D199" s="57"/>
      <c r="E199" s="57"/>
      <c r="F199" s="57"/>
      <c r="G199" s="57"/>
      <c r="H199" s="57"/>
      <c r="I199" s="57"/>
      <c r="J199" s="57"/>
      <c r="K199" s="57"/>
      <c r="L199" s="35"/>
      <c r="M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</sheetData>
  <autoFilter ref="C124:K19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657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>Roland Černoch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>Puttner, s.r.o.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ROUND((SUM(BE125:BE198)),2)</f>
        <v>0</v>
      </c>
      <c r="G33" s="34"/>
      <c r="H33" s="34"/>
      <c r="I33" s="124">
        <v>0.21</v>
      </c>
      <c r="J33" s="123">
        <f>ROUND(((SUM(BE125:BE198))*I33),2)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ROUND((SUM(BF125:BF198)),2)</f>
        <v>0</v>
      </c>
      <c r="G34" s="34"/>
      <c r="H34" s="34"/>
      <c r="I34" s="124">
        <v>0.15</v>
      </c>
      <c r="J34" s="123">
        <f>ROUND(((SUM(BF125:BF198))*I34),2)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ROUND((SUM(BG125:BG198)),2)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ROUND((SUM(BH125:BH198)),2)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ROUND((SUM(BI125:BI198)),2)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>SO.10d - Veřejné osvětlení parkoviště v k.ú. Veveří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117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36"/>
      <c r="C99" s="9"/>
      <c r="D99" s="137" t="s">
        <v>118</v>
      </c>
      <c r="E99" s="138"/>
      <c r="F99" s="138"/>
      <c r="G99" s="138"/>
      <c r="H99" s="138"/>
      <c r="I99" s="138"/>
      <c r="J99" s="139">
        <f>J133</f>
        <v>0</v>
      </c>
      <c r="K99" s="9"/>
      <c r="L99" s="13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0"/>
      <c r="C100" s="10"/>
      <c r="D100" s="141" t="s">
        <v>119</v>
      </c>
      <c r="E100" s="142"/>
      <c r="F100" s="142"/>
      <c r="G100" s="142"/>
      <c r="H100" s="142"/>
      <c r="I100" s="142"/>
      <c r="J100" s="143">
        <f>J134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0"/>
      <c r="C101" s="10"/>
      <c r="D101" s="141" t="s">
        <v>120</v>
      </c>
      <c r="E101" s="142"/>
      <c r="F101" s="142"/>
      <c r="G101" s="142"/>
      <c r="H101" s="142"/>
      <c r="I101" s="142"/>
      <c r="J101" s="143">
        <f>J161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121</v>
      </c>
      <c r="E102" s="142"/>
      <c r="F102" s="142"/>
      <c r="G102" s="142"/>
      <c r="H102" s="142"/>
      <c r="I102" s="142"/>
      <c r="J102" s="143">
        <f>J163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122</v>
      </c>
      <c r="E103" s="142"/>
      <c r="F103" s="142"/>
      <c r="G103" s="142"/>
      <c r="H103" s="142"/>
      <c r="I103" s="142"/>
      <c r="J103" s="143">
        <f>J168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36"/>
      <c r="C104" s="9"/>
      <c r="D104" s="137" t="s">
        <v>123</v>
      </c>
      <c r="E104" s="138"/>
      <c r="F104" s="138"/>
      <c r="G104" s="138"/>
      <c r="H104" s="138"/>
      <c r="I104" s="138"/>
      <c r="J104" s="139">
        <f>J196</f>
        <v>0</v>
      </c>
      <c r="K104" s="9"/>
      <c r="L104" s="13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40"/>
      <c r="C105" s="10"/>
      <c r="D105" s="141" t="s">
        <v>124</v>
      </c>
      <c r="E105" s="142"/>
      <c r="F105" s="142"/>
      <c r="G105" s="142"/>
      <c r="H105" s="142"/>
      <c r="I105" s="142"/>
      <c r="J105" s="143">
        <f>J197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 hidden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2" hidden="1"/>
    <row r="109" ht="12" hidden="1"/>
    <row r="110" ht="12" hidden="1"/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125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AKADEMICKÉ NÁMĚSTÍ VČETNĚ PARKOVACÍHO DOMU - DÚR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108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E9</f>
        <v>SO.10d - Veřejné osvětlení parkoviště v k.ú. Veveří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3. 5. 2021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>Roland Černoch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>Puttner, s.r.o.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126</v>
      </c>
      <c r="D124" s="147" t="s">
        <v>60</v>
      </c>
      <c r="E124" s="147" t="s">
        <v>56</v>
      </c>
      <c r="F124" s="147" t="s">
        <v>57</v>
      </c>
      <c r="G124" s="147" t="s">
        <v>127</v>
      </c>
      <c r="H124" s="147" t="s">
        <v>128</v>
      </c>
      <c r="I124" s="147" t="s">
        <v>129</v>
      </c>
      <c r="J124" s="148" t="s">
        <v>112</v>
      </c>
      <c r="K124" s="149" t="s">
        <v>130</v>
      </c>
      <c r="L124" s="150"/>
      <c r="M124" s="82" t="s">
        <v>1</v>
      </c>
      <c r="N124" s="83" t="s">
        <v>39</v>
      </c>
      <c r="O124" s="83" t="s">
        <v>131</v>
      </c>
      <c r="P124" s="83" t="s">
        <v>132</v>
      </c>
      <c r="Q124" s="83" t="s">
        <v>133</v>
      </c>
      <c r="R124" s="83" t="s">
        <v>134</v>
      </c>
      <c r="S124" s="83" t="s">
        <v>135</v>
      </c>
      <c r="T124" s="84" t="s">
        <v>136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137</v>
      </c>
      <c r="D125" s="34"/>
      <c r="E125" s="34"/>
      <c r="F125" s="34"/>
      <c r="G125" s="34"/>
      <c r="H125" s="34"/>
      <c r="I125" s="34"/>
      <c r="J125" s="151">
        <f>BK125</f>
        <v>0</v>
      </c>
      <c r="K125" s="34"/>
      <c r="L125" s="35"/>
      <c r="M125" s="85"/>
      <c r="N125" s="69"/>
      <c r="O125" s="86"/>
      <c r="P125" s="152">
        <f>P126+P133+P196</f>
        <v>0</v>
      </c>
      <c r="Q125" s="86"/>
      <c r="R125" s="152">
        <f>R126+R133+R196</f>
        <v>206.64622780000002</v>
      </c>
      <c r="S125" s="86"/>
      <c r="T125" s="153">
        <f>T126+T133+T196</f>
        <v>46.786500000000004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74</v>
      </c>
      <c r="AU125" s="15" t="s">
        <v>114</v>
      </c>
      <c r="BK125" s="154">
        <f>BK126+BK133+BK196</f>
        <v>0</v>
      </c>
    </row>
    <row r="126" spans="1:63" s="12" customFormat="1" ht="25.9" customHeight="1">
      <c r="A126" s="12"/>
      <c r="B126" s="155"/>
      <c r="C126" s="12"/>
      <c r="D126" s="156" t="s">
        <v>74</v>
      </c>
      <c r="E126" s="157" t="s">
        <v>138</v>
      </c>
      <c r="F126" s="157" t="s">
        <v>139</v>
      </c>
      <c r="G126" s="12"/>
      <c r="H126" s="12"/>
      <c r="I126" s="158"/>
      <c r="J126" s="159">
        <f>BK126</f>
        <v>0</v>
      </c>
      <c r="K126" s="12"/>
      <c r="L126" s="155"/>
      <c r="M126" s="160"/>
      <c r="N126" s="161"/>
      <c r="O126" s="161"/>
      <c r="P126" s="162">
        <f>P127</f>
        <v>0</v>
      </c>
      <c r="Q126" s="161"/>
      <c r="R126" s="162">
        <f>R127</f>
        <v>0</v>
      </c>
      <c r="S126" s="161"/>
      <c r="T126" s="16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83</v>
      </c>
      <c r="AT126" s="164" t="s">
        <v>74</v>
      </c>
      <c r="AU126" s="164" t="s">
        <v>75</v>
      </c>
      <c r="AY126" s="156" t="s">
        <v>140</v>
      </c>
      <c r="BK126" s="165">
        <f>BK127</f>
        <v>0</v>
      </c>
    </row>
    <row r="127" spans="1:63" s="12" customFormat="1" ht="22.8" customHeight="1">
      <c r="A127" s="12"/>
      <c r="B127" s="155"/>
      <c r="C127" s="12"/>
      <c r="D127" s="156" t="s">
        <v>74</v>
      </c>
      <c r="E127" s="166" t="s">
        <v>149</v>
      </c>
      <c r="F127" s="166" t="s">
        <v>150</v>
      </c>
      <c r="G127" s="12"/>
      <c r="H127" s="12"/>
      <c r="I127" s="158"/>
      <c r="J127" s="167">
        <f>BK127</f>
        <v>0</v>
      </c>
      <c r="K127" s="12"/>
      <c r="L127" s="155"/>
      <c r="M127" s="160"/>
      <c r="N127" s="161"/>
      <c r="O127" s="161"/>
      <c r="P127" s="162">
        <f>SUM(P128:P132)</f>
        <v>0</v>
      </c>
      <c r="Q127" s="161"/>
      <c r="R127" s="162">
        <f>SUM(R128:R132)</f>
        <v>0</v>
      </c>
      <c r="S127" s="161"/>
      <c r="T127" s="16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83</v>
      </c>
      <c r="AY127" s="156" t="s">
        <v>140</v>
      </c>
      <c r="BK127" s="165">
        <f>SUM(BK128:BK132)</f>
        <v>0</v>
      </c>
    </row>
    <row r="128" spans="1:65" s="2" customFormat="1" ht="16.5" customHeight="1">
      <c r="A128" s="34"/>
      <c r="B128" s="168"/>
      <c r="C128" s="169" t="s">
        <v>238</v>
      </c>
      <c r="D128" s="169" t="s">
        <v>143</v>
      </c>
      <c r="E128" s="170" t="s">
        <v>152</v>
      </c>
      <c r="F128" s="171" t="s">
        <v>153</v>
      </c>
      <c r="G128" s="172" t="s">
        <v>154</v>
      </c>
      <c r="H128" s="173">
        <v>379</v>
      </c>
      <c r="I128" s="174"/>
      <c r="J128" s="175">
        <f>ROUND(I128*H128,2)</f>
        <v>0</v>
      </c>
      <c r="K128" s="176"/>
      <c r="L128" s="35"/>
      <c r="M128" s="177" t="s">
        <v>1</v>
      </c>
      <c r="N128" s="178" t="s">
        <v>40</v>
      </c>
      <c r="O128" s="73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155</v>
      </c>
      <c r="AT128" s="181" t="s">
        <v>143</v>
      </c>
      <c r="AU128" s="181" t="s">
        <v>85</v>
      </c>
      <c r="AY128" s="15" t="s">
        <v>140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5" t="s">
        <v>83</v>
      </c>
      <c r="BK128" s="182">
        <f>ROUND(I128*H128,2)</f>
        <v>0</v>
      </c>
      <c r="BL128" s="15" t="s">
        <v>155</v>
      </c>
      <c r="BM128" s="181" t="s">
        <v>658</v>
      </c>
    </row>
    <row r="129" spans="1:65" s="2" customFormat="1" ht="24.15" customHeight="1">
      <c r="A129" s="34"/>
      <c r="B129" s="168"/>
      <c r="C129" s="169" t="s">
        <v>242</v>
      </c>
      <c r="D129" s="169" t="s">
        <v>143</v>
      </c>
      <c r="E129" s="170" t="s">
        <v>158</v>
      </c>
      <c r="F129" s="171" t="s">
        <v>159</v>
      </c>
      <c r="G129" s="172" t="s">
        <v>154</v>
      </c>
      <c r="H129" s="173">
        <v>7580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155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155</v>
      </c>
      <c r="BM129" s="181" t="s">
        <v>659</v>
      </c>
    </row>
    <row r="130" spans="1:65" s="2" customFormat="1" ht="44.25" customHeight="1">
      <c r="A130" s="34"/>
      <c r="B130" s="168"/>
      <c r="C130" s="169" t="s">
        <v>250</v>
      </c>
      <c r="D130" s="169" t="s">
        <v>143</v>
      </c>
      <c r="E130" s="170" t="s">
        <v>161</v>
      </c>
      <c r="F130" s="171" t="s">
        <v>162</v>
      </c>
      <c r="G130" s="172" t="s">
        <v>154</v>
      </c>
      <c r="H130" s="173">
        <v>324.244</v>
      </c>
      <c r="I130" s="174"/>
      <c r="J130" s="175">
        <f>ROUND(I130*H130,2)</f>
        <v>0</v>
      </c>
      <c r="K130" s="176"/>
      <c r="L130" s="35"/>
      <c r="M130" s="177" t="s">
        <v>1</v>
      </c>
      <c r="N130" s="178" t="s">
        <v>40</v>
      </c>
      <c r="O130" s="73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155</v>
      </c>
      <c r="AT130" s="181" t="s">
        <v>143</v>
      </c>
      <c r="AU130" s="181" t="s">
        <v>85</v>
      </c>
      <c r="AY130" s="15" t="s">
        <v>140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5" t="s">
        <v>83</v>
      </c>
      <c r="BK130" s="182">
        <f>ROUND(I130*H130,2)</f>
        <v>0</v>
      </c>
      <c r="BL130" s="15" t="s">
        <v>155</v>
      </c>
      <c r="BM130" s="181" t="s">
        <v>660</v>
      </c>
    </row>
    <row r="131" spans="1:65" s="2" customFormat="1" ht="44.25" customHeight="1">
      <c r="A131" s="34"/>
      <c r="B131" s="168"/>
      <c r="C131" s="169" t="s">
        <v>246</v>
      </c>
      <c r="D131" s="169" t="s">
        <v>143</v>
      </c>
      <c r="E131" s="170" t="s">
        <v>165</v>
      </c>
      <c r="F131" s="171" t="s">
        <v>166</v>
      </c>
      <c r="G131" s="172" t="s">
        <v>154</v>
      </c>
      <c r="H131" s="173">
        <v>16.65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661</v>
      </c>
    </row>
    <row r="132" spans="1:65" s="2" customFormat="1" ht="37.8" customHeight="1">
      <c r="A132" s="34"/>
      <c r="B132" s="168"/>
      <c r="C132" s="169" t="s">
        <v>290</v>
      </c>
      <c r="D132" s="169" t="s">
        <v>143</v>
      </c>
      <c r="E132" s="170" t="s">
        <v>169</v>
      </c>
      <c r="F132" s="171" t="s">
        <v>170</v>
      </c>
      <c r="G132" s="172" t="s">
        <v>154</v>
      </c>
      <c r="H132" s="173">
        <v>36.63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662</v>
      </c>
    </row>
    <row r="133" spans="1:63" s="12" customFormat="1" ht="25.9" customHeight="1">
      <c r="A133" s="12"/>
      <c r="B133" s="155"/>
      <c r="C133" s="12"/>
      <c r="D133" s="156" t="s">
        <v>74</v>
      </c>
      <c r="E133" s="157" t="s">
        <v>172</v>
      </c>
      <c r="F133" s="157" t="s">
        <v>173</v>
      </c>
      <c r="G133" s="12"/>
      <c r="H133" s="12"/>
      <c r="I133" s="158"/>
      <c r="J133" s="159">
        <f>BK133</f>
        <v>0</v>
      </c>
      <c r="K133" s="12"/>
      <c r="L133" s="155"/>
      <c r="M133" s="160"/>
      <c r="N133" s="161"/>
      <c r="O133" s="161"/>
      <c r="P133" s="162">
        <f>P134+P161+P163+P168</f>
        <v>0</v>
      </c>
      <c r="Q133" s="161"/>
      <c r="R133" s="162">
        <f>R134+R161+R163+R168</f>
        <v>206.64622780000002</v>
      </c>
      <c r="S133" s="161"/>
      <c r="T133" s="163">
        <f>T134+T161+T163+T168</f>
        <v>46.786500000000004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164</v>
      </c>
      <c r="AT133" s="164" t="s">
        <v>74</v>
      </c>
      <c r="AU133" s="164" t="s">
        <v>75</v>
      </c>
      <c r="AY133" s="156" t="s">
        <v>140</v>
      </c>
      <c r="BK133" s="165">
        <f>BK134+BK161+BK163+BK168</f>
        <v>0</v>
      </c>
    </row>
    <row r="134" spans="1:63" s="12" customFormat="1" ht="22.8" customHeight="1">
      <c r="A134" s="12"/>
      <c r="B134" s="155"/>
      <c r="C134" s="12"/>
      <c r="D134" s="156" t="s">
        <v>74</v>
      </c>
      <c r="E134" s="166" t="s">
        <v>174</v>
      </c>
      <c r="F134" s="166" t="s">
        <v>175</v>
      </c>
      <c r="G134" s="12"/>
      <c r="H134" s="12"/>
      <c r="I134" s="158"/>
      <c r="J134" s="167">
        <f>BK134</f>
        <v>0</v>
      </c>
      <c r="K134" s="12"/>
      <c r="L134" s="155"/>
      <c r="M134" s="160"/>
      <c r="N134" s="161"/>
      <c r="O134" s="161"/>
      <c r="P134" s="162">
        <f>SUM(P135:P160)</f>
        <v>0</v>
      </c>
      <c r="Q134" s="161"/>
      <c r="R134" s="162">
        <f>SUM(R135:R160)</f>
        <v>2.9815529</v>
      </c>
      <c r="S134" s="161"/>
      <c r="T134" s="163">
        <f>SUM(T135:T160)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164</v>
      </c>
      <c r="AT134" s="164" t="s">
        <v>74</v>
      </c>
      <c r="AU134" s="164" t="s">
        <v>83</v>
      </c>
      <c r="AY134" s="156" t="s">
        <v>140</v>
      </c>
      <c r="BK134" s="165">
        <f>SUM(BK135:BK160)</f>
        <v>0</v>
      </c>
    </row>
    <row r="135" spans="1:65" s="2" customFormat="1" ht="33" customHeight="1">
      <c r="A135" s="34"/>
      <c r="B135" s="168"/>
      <c r="C135" s="169" t="s">
        <v>155</v>
      </c>
      <c r="D135" s="169" t="s">
        <v>143</v>
      </c>
      <c r="E135" s="170" t="s">
        <v>176</v>
      </c>
      <c r="F135" s="171" t="s">
        <v>177</v>
      </c>
      <c r="G135" s="172" t="s">
        <v>178</v>
      </c>
      <c r="H135" s="173">
        <v>34</v>
      </c>
      <c r="I135" s="174"/>
      <c r="J135" s="175">
        <f>ROUND(I135*H135,2)</f>
        <v>0</v>
      </c>
      <c r="K135" s="176"/>
      <c r="L135" s="35"/>
      <c r="M135" s="177" t="s">
        <v>1</v>
      </c>
      <c r="N135" s="178" t="s">
        <v>40</v>
      </c>
      <c r="O135" s="73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179</v>
      </c>
      <c r="AT135" s="181" t="s">
        <v>143</v>
      </c>
      <c r="AU135" s="181" t="s">
        <v>85</v>
      </c>
      <c r="AY135" s="15" t="s">
        <v>140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5" t="s">
        <v>83</v>
      </c>
      <c r="BK135" s="182">
        <f>ROUND(I135*H135,2)</f>
        <v>0</v>
      </c>
      <c r="BL135" s="15" t="s">
        <v>179</v>
      </c>
      <c r="BM135" s="181" t="s">
        <v>663</v>
      </c>
    </row>
    <row r="136" spans="1:65" s="2" customFormat="1" ht="24.15" customHeight="1">
      <c r="A136" s="34"/>
      <c r="B136" s="168"/>
      <c r="C136" s="169" t="s">
        <v>576</v>
      </c>
      <c r="D136" s="169" t="s">
        <v>143</v>
      </c>
      <c r="E136" s="170" t="s">
        <v>185</v>
      </c>
      <c r="F136" s="171" t="s">
        <v>186</v>
      </c>
      <c r="G136" s="172" t="s">
        <v>178</v>
      </c>
      <c r="H136" s="173">
        <v>29</v>
      </c>
      <c r="I136" s="174"/>
      <c r="J136" s="175">
        <f>ROUND(I136*H136,2)</f>
        <v>0</v>
      </c>
      <c r="K136" s="176"/>
      <c r="L136" s="35"/>
      <c r="M136" s="177" t="s">
        <v>1</v>
      </c>
      <c r="N136" s="178" t="s">
        <v>40</v>
      </c>
      <c r="O136" s="73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179</v>
      </c>
      <c r="AT136" s="181" t="s">
        <v>143</v>
      </c>
      <c r="AU136" s="181" t="s">
        <v>85</v>
      </c>
      <c r="AY136" s="15" t="s">
        <v>140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5" t="s">
        <v>83</v>
      </c>
      <c r="BK136" s="182">
        <f>ROUND(I136*H136,2)</f>
        <v>0</v>
      </c>
      <c r="BL136" s="15" t="s">
        <v>179</v>
      </c>
      <c r="BM136" s="181" t="s">
        <v>664</v>
      </c>
    </row>
    <row r="137" spans="1:65" s="2" customFormat="1" ht="16.5" customHeight="1">
      <c r="A137" s="34"/>
      <c r="B137" s="168"/>
      <c r="C137" s="183" t="s">
        <v>584</v>
      </c>
      <c r="D137" s="183" t="s">
        <v>172</v>
      </c>
      <c r="E137" s="184" t="s">
        <v>189</v>
      </c>
      <c r="F137" s="185" t="s">
        <v>190</v>
      </c>
      <c r="G137" s="186" t="s">
        <v>178</v>
      </c>
      <c r="H137" s="187">
        <v>29</v>
      </c>
      <c r="I137" s="188"/>
      <c r="J137" s="189">
        <f>ROUND(I137*H137,2)</f>
        <v>0</v>
      </c>
      <c r="K137" s="190"/>
      <c r="L137" s="191"/>
      <c r="M137" s="192" t="s">
        <v>1</v>
      </c>
      <c r="N137" s="193" t="s">
        <v>40</v>
      </c>
      <c r="O137" s="73"/>
      <c r="P137" s="179">
        <f>O137*H137</f>
        <v>0</v>
      </c>
      <c r="Q137" s="179">
        <v>0.00631</v>
      </c>
      <c r="R137" s="179">
        <f>Q137*H137</f>
        <v>0.18298999999999999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191</v>
      </c>
      <c r="AT137" s="181" t="s">
        <v>172</v>
      </c>
      <c r="AU137" s="181" t="s">
        <v>85</v>
      </c>
      <c r="AY137" s="15" t="s">
        <v>140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5" t="s">
        <v>83</v>
      </c>
      <c r="BK137" s="182">
        <f>ROUND(I137*H137,2)</f>
        <v>0</v>
      </c>
      <c r="BL137" s="15" t="s">
        <v>191</v>
      </c>
      <c r="BM137" s="181" t="s">
        <v>665</v>
      </c>
    </row>
    <row r="138" spans="1:65" s="2" customFormat="1" ht="16.5" customHeight="1">
      <c r="A138" s="34"/>
      <c r="B138" s="168"/>
      <c r="C138" s="183" t="s">
        <v>205</v>
      </c>
      <c r="D138" s="183" t="s">
        <v>172</v>
      </c>
      <c r="E138" s="184" t="s">
        <v>194</v>
      </c>
      <c r="F138" s="185" t="s">
        <v>195</v>
      </c>
      <c r="G138" s="186" t="s">
        <v>178</v>
      </c>
      <c r="H138" s="187">
        <v>29</v>
      </c>
      <c r="I138" s="188"/>
      <c r="J138" s="189">
        <f>ROUND(I138*H138,2)</f>
        <v>0</v>
      </c>
      <c r="K138" s="190"/>
      <c r="L138" s="191"/>
      <c r="M138" s="192" t="s">
        <v>1</v>
      </c>
      <c r="N138" s="193" t="s">
        <v>40</v>
      </c>
      <c r="O138" s="73"/>
      <c r="P138" s="179">
        <f>O138*H138</f>
        <v>0</v>
      </c>
      <c r="Q138" s="179">
        <v>0.00631</v>
      </c>
      <c r="R138" s="179">
        <f>Q138*H138</f>
        <v>0.18298999999999999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191</v>
      </c>
      <c r="AT138" s="181" t="s">
        <v>172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191</v>
      </c>
      <c r="BM138" s="181" t="s">
        <v>666</v>
      </c>
    </row>
    <row r="139" spans="1:65" s="2" customFormat="1" ht="24.15" customHeight="1">
      <c r="A139" s="34"/>
      <c r="B139" s="168"/>
      <c r="C139" s="183" t="s">
        <v>214</v>
      </c>
      <c r="D139" s="183" t="s">
        <v>172</v>
      </c>
      <c r="E139" s="184" t="s">
        <v>202</v>
      </c>
      <c r="F139" s="185" t="s">
        <v>203</v>
      </c>
      <c r="G139" s="186" t="s">
        <v>178</v>
      </c>
      <c r="H139" s="187">
        <v>16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40</v>
      </c>
      <c r="O139" s="73"/>
      <c r="P139" s="179">
        <f>O139*H139</f>
        <v>0</v>
      </c>
      <c r="Q139" s="179">
        <v>0.092</v>
      </c>
      <c r="R139" s="179">
        <f>Q139*H139</f>
        <v>1.472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191</v>
      </c>
      <c r="AT139" s="181" t="s">
        <v>172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191</v>
      </c>
      <c r="BM139" s="181" t="s">
        <v>667</v>
      </c>
    </row>
    <row r="140" spans="1:65" s="2" customFormat="1" ht="24.15" customHeight="1">
      <c r="A140" s="34"/>
      <c r="B140" s="168"/>
      <c r="C140" s="169" t="s">
        <v>588</v>
      </c>
      <c r="D140" s="169" t="s">
        <v>143</v>
      </c>
      <c r="E140" s="170" t="s">
        <v>206</v>
      </c>
      <c r="F140" s="171" t="s">
        <v>207</v>
      </c>
      <c r="G140" s="172" t="s">
        <v>178</v>
      </c>
      <c r="H140" s="173">
        <v>16</v>
      </c>
      <c r="I140" s="174"/>
      <c r="J140" s="175">
        <f>ROUND(I140*H140,2)</f>
        <v>0</v>
      </c>
      <c r="K140" s="176"/>
      <c r="L140" s="35"/>
      <c r="M140" s="177" t="s">
        <v>1</v>
      </c>
      <c r="N140" s="178" t="s">
        <v>40</v>
      </c>
      <c r="O140" s="73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179</v>
      </c>
      <c r="AT140" s="181" t="s">
        <v>143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179</v>
      </c>
      <c r="BM140" s="181" t="s">
        <v>668</v>
      </c>
    </row>
    <row r="141" spans="1:65" s="2" customFormat="1" ht="16.5" customHeight="1">
      <c r="A141" s="34"/>
      <c r="B141" s="168"/>
      <c r="C141" s="183" t="s">
        <v>229</v>
      </c>
      <c r="D141" s="183" t="s">
        <v>172</v>
      </c>
      <c r="E141" s="184" t="s">
        <v>210</v>
      </c>
      <c r="F141" s="185" t="s">
        <v>211</v>
      </c>
      <c r="G141" s="186" t="s">
        <v>212</v>
      </c>
      <c r="H141" s="187">
        <v>1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40</v>
      </c>
      <c r="O141" s="73"/>
      <c r="P141" s="179">
        <f>O141*H141</f>
        <v>0</v>
      </c>
      <c r="Q141" s="179">
        <v>0.0001</v>
      </c>
      <c r="R141" s="179">
        <f>Q141*H141</f>
        <v>0.0001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191</v>
      </c>
      <c r="AT141" s="181" t="s">
        <v>172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191</v>
      </c>
      <c r="BM141" s="181" t="s">
        <v>669</v>
      </c>
    </row>
    <row r="142" spans="1:65" s="2" customFormat="1" ht="24.15" customHeight="1">
      <c r="A142" s="34"/>
      <c r="B142" s="168"/>
      <c r="C142" s="169" t="s">
        <v>234</v>
      </c>
      <c r="D142" s="169" t="s">
        <v>143</v>
      </c>
      <c r="E142" s="170" t="s">
        <v>215</v>
      </c>
      <c r="F142" s="171" t="s">
        <v>216</v>
      </c>
      <c r="G142" s="172" t="s">
        <v>178</v>
      </c>
      <c r="H142" s="173">
        <v>3</v>
      </c>
      <c r="I142" s="174"/>
      <c r="J142" s="175">
        <f>ROUND(I142*H142,2)</f>
        <v>0</v>
      </c>
      <c r="K142" s="176"/>
      <c r="L142" s="35"/>
      <c r="M142" s="177" t="s">
        <v>1</v>
      </c>
      <c r="N142" s="178" t="s">
        <v>40</v>
      </c>
      <c r="O142" s="73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179</v>
      </c>
      <c r="AT142" s="181" t="s">
        <v>143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179</v>
      </c>
      <c r="BM142" s="181" t="s">
        <v>670</v>
      </c>
    </row>
    <row r="143" spans="1:65" s="2" customFormat="1" ht="24.15" customHeight="1">
      <c r="A143" s="34"/>
      <c r="B143" s="168"/>
      <c r="C143" s="169" t="s">
        <v>341</v>
      </c>
      <c r="D143" s="169" t="s">
        <v>143</v>
      </c>
      <c r="E143" s="170" t="s">
        <v>219</v>
      </c>
      <c r="F143" s="171" t="s">
        <v>220</v>
      </c>
      <c r="G143" s="172" t="s">
        <v>178</v>
      </c>
      <c r="H143" s="173">
        <v>13</v>
      </c>
      <c r="I143" s="174"/>
      <c r="J143" s="175">
        <f>ROUND(I143*H143,2)</f>
        <v>0</v>
      </c>
      <c r="K143" s="176"/>
      <c r="L143" s="35"/>
      <c r="M143" s="177" t="s">
        <v>1</v>
      </c>
      <c r="N143" s="178" t="s">
        <v>40</v>
      </c>
      <c r="O143" s="73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179</v>
      </c>
      <c r="AT143" s="181" t="s">
        <v>143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179</v>
      </c>
      <c r="BM143" s="181" t="s">
        <v>671</v>
      </c>
    </row>
    <row r="144" spans="1:65" s="2" customFormat="1" ht="24.15" customHeight="1">
      <c r="A144" s="34"/>
      <c r="B144" s="168"/>
      <c r="C144" s="183" t="s">
        <v>193</v>
      </c>
      <c r="D144" s="183" t="s">
        <v>172</v>
      </c>
      <c r="E144" s="184" t="s">
        <v>672</v>
      </c>
      <c r="F144" s="185" t="s">
        <v>673</v>
      </c>
      <c r="G144" s="186" t="s">
        <v>178</v>
      </c>
      <c r="H144" s="187">
        <v>13</v>
      </c>
      <c r="I144" s="188"/>
      <c r="J144" s="189">
        <f>ROUND(I144*H144,2)</f>
        <v>0</v>
      </c>
      <c r="K144" s="190"/>
      <c r="L144" s="191"/>
      <c r="M144" s="192" t="s">
        <v>1</v>
      </c>
      <c r="N144" s="193" t="s">
        <v>40</v>
      </c>
      <c r="O144" s="73"/>
      <c r="P144" s="179">
        <f>O144*H144</f>
        <v>0</v>
      </c>
      <c r="Q144" s="179">
        <v>0.0238</v>
      </c>
      <c r="R144" s="179">
        <f>Q144*H144</f>
        <v>0.3094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191</v>
      </c>
      <c r="AT144" s="181" t="s">
        <v>172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191</v>
      </c>
      <c r="BM144" s="181" t="s">
        <v>674</v>
      </c>
    </row>
    <row r="145" spans="1:65" s="2" customFormat="1" ht="24.15" customHeight="1">
      <c r="A145" s="34"/>
      <c r="B145" s="168"/>
      <c r="C145" s="183" t="s">
        <v>8</v>
      </c>
      <c r="D145" s="183" t="s">
        <v>172</v>
      </c>
      <c r="E145" s="184" t="s">
        <v>226</v>
      </c>
      <c r="F145" s="185" t="s">
        <v>227</v>
      </c>
      <c r="G145" s="186" t="s">
        <v>178</v>
      </c>
      <c r="H145" s="187">
        <v>3</v>
      </c>
      <c r="I145" s="188"/>
      <c r="J145" s="189">
        <f>ROUND(I145*H145,2)</f>
        <v>0</v>
      </c>
      <c r="K145" s="190"/>
      <c r="L145" s="191"/>
      <c r="M145" s="192" t="s">
        <v>1</v>
      </c>
      <c r="N145" s="193" t="s">
        <v>40</v>
      </c>
      <c r="O145" s="73"/>
      <c r="P145" s="179">
        <f>O145*H145</f>
        <v>0</v>
      </c>
      <c r="Q145" s="179">
        <v>0.0185</v>
      </c>
      <c r="R145" s="179">
        <f>Q145*H145</f>
        <v>0.055499999999999994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191</v>
      </c>
      <c r="AT145" s="181" t="s">
        <v>172</v>
      </c>
      <c r="AU145" s="181" t="s">
        <v>85</v>
      </c>
      <c r="AY145" s="15" t="s">
        <v>140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5" t="s">
        <v>83</v>
      </c>
      <c r="BK145" s="182">
        <f>ROUND(I145*H145,2)</f>
        <v>0</v>
      </c>
      <c r="BL145" s="15" t="s">
        <v>191</v>
      </c>
      <c r="BM145" s="181" t="s">
        <v>675</v>
      </c>
    </row>
    <row r="146" spans="1:65" s="2" customFormat="1" ht="16.5" customHeight="1">
      <c r="A146" s="34"/>
      <c r="B146" s="168"/>
      <c r="C146" s="183" t="s">
        <v>257</v>
      </c>
      <c r="D146" s="183" t="s">
        <v>172</v>
      </c>
      <c r="E146" s="184" t="s">
        <v>230</v>
      </c>
      <c r="F146" s="185" t="s">
        <v>231</v>
      </c>
      <c r="G146" s="186" t="s">
        <v>232</v>
      </c>
      <c r="H146" s="187">
        <v>327.7</v>
      </c>
      <c r="I146" s="188"/>
      <c r="J146" s="189">
        <f>ROUND(I146*H146,2)</f>
        <v>0</v>
      </c>
      <c r="K146" s="190"/>
      <c r="L146" s="191"/>
      <c r="M146" s="192" t="s">
        <v>1</v>
      </c>
      <c r="N146" s="193" t="s">
        <v>40</v>
      </c>
      <c r="O146" s="73"/>
      <c r="P146" s="179">
        <f>O146*H146</f>
        <v>0</v>
      </c>
      <c r="Q146" s="179">
        <v>0.000167</v>
      </c>
      <c r="R146" s="179">
        <f>Q146*H146</f>
        <v>0.054725899999999994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191</v>
      </c>
      <c r="AT146" s="181" t="s">
        <v>172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191</v>
      </c>
      <c r="BM146" s="181" t="s">
        <v>676</v>
      </c>
    </row>
    <row r="147" spans="1:65" s="2" customFormat="1" ht="16.5" customHeight="1">
      <c r="A147" s="34"/>
      <c r="B147" s="168"/>
      <c r="C147" s="183" t="s">
        <v>262</v>
      </c>
      <c r="D147" s="183" t="s">
        <v>172</v>
      </c>
      <c r="E147" s="184" t="s">
        <v>235</v>
      </c>
      <c r="F147" s="185" t="s">
        <v>236</v>
      </c>
      <c r="G147" s="186" t="s">
        <v>178</v>
      </c>
      <c r="H147" s="187">
        <v>16</v>
      </c>
      <c r="I147" s="188"/>
      <c r="J147" s="189">
        <f>ROUND(I147*H147,2)</f>
        <v>0</v>
      </c>
      <c r="K147" s="190"/>
      <c r="L147" s="191"/>
      <c r="M147" s="192" t="s">
        <v>1</v>
      </c>
      <c r="N147" s="193" t="s">
        <v>40</v>
      </c>
      <c r="O147" s="73"/>
      <c r="P147" s="179">
        <f>O147*H147</f>
        <v>0</v>
      </c>
      <c r="Q147" s="179">
        <v>7E-05</v>
      </c>
      <c r="R147" s="179">
        <f>Q147*H147</f>
        <v>0.00112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191</v>
      </c>
      <c r="AT147" s="181" t="s">
        <v>172</v>
      </c>
      <c r="AU147" s="181" t="s">
        <v>85</v>
      </c>
      <c r="AY147" s="15" t="s">
        <v>140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5" t="s">
        <v>83</v>
      </c>
      <c r="BK147" s="182">
        <f>ROUND(I147*H147,2)</f>
        <v>0</v>
      </c>
      <c r="BL147" s="15" t="s">
        <v>191</v>
      </c>
      <c r="BM147" s="181" t="s">
        <v>677</v>
      </c>
    </row>
    <row r="148" spans="1:65" s="2" customFormat="1" ht="24.15" customHeight="1">
      <c r="A148" s="34"/>
      <c r="B148" s="168"/>
      <c r="C148" s="183" t="s">
        <v>314</v>
      </c>
      <c r="D148" s="183" t="s">
        <v>172</v>
      </c>
      <c r="E148" s="184" t="s">
        <v>678</v>
      </c>
      <c r="F148" s="185" t="s">
        <v>679</v>
      </c>
      <c r="G148" s="186" t="s">
        <v>178</v>
      </c>
      <c r="H148" s="187">
        <v>1</v>
      </c>
      <c r="I148" s="188"/>
      <c r="J148" s="189">
        <f>ROUND(I148*H148,2)</f>
        <v>0</v>
      </c>
      <c r="K148" s="190"/>
      <c r="L148" s="191"/>
      <c r="M148" s="192" t="s">
        <v>1</v>
      </c>
      <c r="N148" s="193" t="s">
        <v>40</v>
      </c>
      <c r="O148" s="73"/>
      <c r="P148" s="179">
        <f>O148*H148</f>
        <v>0</v>
      </c>
      <c r="Q148" s="179">
        <v>0.022</v>
      </c>
      <c r="R148" s="179">
        <f>Q148*H148</f>
        <v>0.022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191</v>
      </c>
      <c r="AT148" s="181" t="s">
        <v>172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191</v>
      </c>
      <c r="BM148" s="181" t="s">
        <v>680</v>
      </c>
    </row>
    <row r="149" spans="1:65" s="2" customFormat="1" ht="16.5" customHeight="1">
      <c r="A149" s="34"/>
      <c r="B149" s="168"/>
      <c r="C149" s="169" t="s">
        <v>278</v>
      </c>
      <c r="D149" s="169" t="s">
        <v>143</v>
      </c>
      <c r="E149" s="170" t="s">
        <v>247</v>
      </c>
      <c r="F149" s="171" t="s">
        <v>681</v>
      </c>
      <c r="G149" s="172" t="s">
        <v>178</v>
      </c>
      <c r="H149" s="173">
        <v>1</v>
      </c>
      <c r="I149" s="174"/>
      <c r="J149" s="175">
        <f>ROUND(I149*H149,2)</f>
        <v>0</v>
      </c>
      <c r="K149" s="176"/>
      <c r="L149" s="35"/>
      <c r="M149" s="177" t="s">
        <v>1</v>
      </c>
      <c r="N149" s="178" t="s">
        <v>40</v>
      </c>
      <c r="O149" s="73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179</v>
      </c>
      <c r="AT149" s="181" t="s">
        <v>143</v>
      </c>
      <c r="AU149" s="181" t="s">
        <v>85</v>
      </c>
      <c r="AY149" s="15" t="s">
        <v>140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5" t="s">
        <v>83</v>
      </c>
      <c r="BK149" s="182">
        <f>ROUND(I149*H149,2)</f>
        <v>0</v>
      </c>
      <c r="BL149" s="15" t="s">
        <v>179</v>
      </c>
      <c r="BM149" s="181" t="s">
        <v>682</v>
      </c>
    </row>
    <row r="150" spans="1:65" s="2" customFormat="1" ht="16.5" customHeight="1">
      <c r="A150" s="34"/>
      <c r="B150" s="168"/>
      <c r="C150" s="169" t="s">
        <v>7</v>
      </c>
      <c r="D150" s="169" t="s">
        <v>143</v>
      </c>
      <c r="E150" s="170" t="s">
        <v>251</v>
      </c>
      <c r="F150" s="171" t="s">
        <v>252</v>
      </c>
      <c r="G150" s="172" t="s">
        <v>178</v>
      </c>
      <c r="H150" s="173">
        <v>16</v>
      </c>
      <c r="I150" s="174"/>
      <c r="J150" s="175">
        <f>ROUND(I150*H150,2)</f>
        <v>0</v>
      </c>
      <c r="K150" s="176"/>
      <c r="L150" s="35"/>
      <c r="M150" s="177" t="s">
        <v>1</v>
      </c>
      <c r="N150" s="178" t="s">
        <v>40</v>
      </c>
      <c r="O150" s="73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179</v>
      </c>
      <c r="AT150" s="181" t="s">
        <v>143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179</v>
      </c>
      <c r="BM150" s="181" t="s">
        <v>683</v>
      </c>
    </row>
    <row r="151" spans="1:65" s="2" customFormat="1" ht="33" customHeight="1">
      <c r="A151" s="34"/>
      <c r="B151" s="168"/>
      <c r="C151" s="169" t="s">
        <v>282</v>
      </c>
      <c r="D151" s="169" t="s">
        <v>143</v>
      </c>
      <c r="E151" s="170" t="s">
        <v>254</v>
      </c>
      <c r="F151" s="171" t="s">
        <v>255</v>
      </c>
      <c r="G151" s="172" t="s">
        <v>232</v>
      </c>
      <c r="H151" s="173">
        <v>423.11</v>
      </c>
      <c r="I151" s="174"/>
      <c r="J151" s="175">
        <f>ROUND(I151*H151,2)</f>
        <v>0</v>
      </c>
      <c r="K151" s="176"/>
      <c r="L151" s="35"/>
      <c r="M151" s="177" t="s">
        <v>1</v>
      </c>
      <c r="N151" s="178" t="s">
        <v>40</v>
      </c>
      <c r="O151" s="73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179</v>
      </c>
      <c r="AT151" s="181" t="s">
        <v>143</v>
      </c>
      <c r="AU151" s="181" t="s">
        <v>85</v>
      </c>
      <c r="AY151" s="15" t="s">
        <v>140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5" t="s">
        <v>83</v>
      </c>
      <c r="BK151" s="182">
        <f>ROUND(I151*H151,2)</f>
        <v>0</v>
      </c>
      <c r="BL151" s="15" t="s">
        <v>179</v>
      </c>
      <c r="BM151" s="181" t="s">
        <v>684</v>
      </c>
    </row>
    <row r="152" spans="1:65" s="2" customFormat="1" ht="16.5" customHeight="1">
      <c r="A152" s="34"/>
      <c r="B152" s="168"/>
      <c r="C152" s="183" t="s">
        <v>524</v>
      </c>
      <c r="D152" s="183" t="s">
        <v>172</v>
      </c>
      <c r="E152" s="184" t="s">
        <v>258</v>
      </c>
      <c r="F152" s="185" t="s">
        <v>259</v>
      </c>
      <c r="G152" s="186" t="s">
        <v>260</v>
      </c>
      <c r="H152" s="187">
        <v>262.328</v>
      </c>
      <c r="I152" s="188"/>
      <c r="J152" s="189">
        <f>ROUND(I152*H152,2)</f>
        <v>0</v>
      </c>
      <c r="K152" s="190"/>
      <c r="L152" s="191"/>
      <c r="M152" s="192" t="s">
        <v>1</v>
      </c>
      <c r="N152" s="193" t="s">
        <v>40</v>
      </c>
      <c r="O152" s="73"/>
      <c r="P152" s="179">
        <f>O152*H152</f>
        <v>0</v>
      </c>
      <c r="Q152" s="179">
        <v>0.001</v>
      </c>
      <c r="R152" s="179">
        <f>Q152*H152</f>
        <v>0.262328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191</v>
      </c>
      <c r="AT152" s="181" t="s">
        <v>172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191</v>
      </c>
      <c r="BM152" s="181" t="s">
        <v>685</v>
      </c>
    </row>
    <row r="153" spans="1:65" s="2" customFormat="1" ht="49.05" customHeight="1">
      <c r="A153" s="34"/>
      <c r="B153" s="168"/>
      <c r="C153" s="169" t="s">
        <v>300</v>
      </c>
      <c r="D153" s="169" t="s">
        <v>143</v>
      </c>
      <c r="E153" s="170" t="s">
        <v>263</v>
      </c>
      <c r="F153" s="171" t="s">
        <v>264</v>
      </c>
      <c r="G153" s="172" t="s">
        <v>178</v>
      </c>
      <c r="H153" s="173">
        <v>1</v>
      </c>
      <c r="I153" s="174"/>
      <c r="J153" s="175">
        <f>ROUND(I153*H153,2)</f>
        <v>0</v>
      </c>
      <c r="K153" s="176"/>
      <c r="L153" s="35"/>
      <c r="M153" s="177" t="s">
        <v>1</v>
      </c>
      <c r="N153" s="178" t="s">
        <v>40</v>
      </c>
      <c r="O153" s="73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179</v>
      </c>
      <c r="AT153" s="181" t="s">
        <v>143</v>
      </c>
      <c r="AU153" s="181" t="s">
        <v>85</v>
      </c>
      <c r="AY153" s="15" t="s">
        <v>140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5" t="s">
        <v>83</v>
      </c>
      <c r="BK153" s="182">
        <f>ROUND(I153*H153,2)</f>
        <v>0</v>
      </c>
      <c r="BL153" s="15" t="s">
        <v>179</v>
      </c>
      <c r="BM153" s="181" t="s">
        <v>686</v>
      </c>
    </row>
    <row r="154" spans="1:65" s="2" customFormat="1" ht="24.15" customHeight="1">
      <c r="A154" s="34"/>
      <c r="B154" s="168"/>
      <c r="C154" s="169" t="s">
        <v>446</v>
      </c>
      <c r="D154" s="169" t="s">
        <v>143</v>
      </c>
      <c r="E154" s="170" t="s">
        <v>267</v>
      </c>
      <c r="F154" s="171" t="s">
        <v>268</v>
      </c>
      <c r="G154" s="172" t="s">
        <v>178</v>
      </c>
      <c r="H154" s="173">
        <v>2</v>
      </c>
      <c r="I154" s="174"/>
      <c r="J154" s="175">
        <f>ROUND(I154*H154,2)</f>
        <v>0</v>
      </c>
      <c r="K154" s="176"/>
      <c r="L154" s="35"/>
      <c r="M154" s="177" t="s">
        <v>1</v>
      </c>
      <c r="N154" s="178" t="s">
        <v>40</v>
      </c>
      <c r="O154" s="73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179</v>
      </c>
      <c r="AT154" s="181" t="s">
        <v>143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179</v>
      </c>
      <c r="BM154" s="181" t="s">
        <v>687</v>
      </c>
    </row>
    <row r="155" spans="1:65" s="2" customFormat="1" ht="24.15" customHeight="1">
      <c r="A155" s="34"/>
      <c r="B155" s="168"/>
      <c r="C155" s="169" t="s">
        <v>310</v>
      </c>
      <c r="D155" s="169" t="s">
        <v>143</v>
      </c>
      <c r="E155" s="170" t="s">
        <v>271</v>
      </c>
      <c r="F155" s="171" t="s">
        <v>272</v>
      </c>
      <c r="G155" s="172" t="s">
        <v>178</v>
      </c>
      <c r="H155" s="173">
        <v>18</v>
      </c>
      <c r="I155" s="174"/>
      <c r="J155" s="175">
        <f>ROUND(I155*H155,2)</f>
        <v>0</v>
      </c>
      <c r="K155" s="176"/>
      <c r="L155" s="35"/>
      <c r="M155" s="177" t="s">
        <v>1</v>
      </c>
      <c r="N155" s="178" t="s">
        <v>40</v>
      </c>
      <c r="O155" s="73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1" t="s">
        <v>179</v>
      </c>
      <c r="AT155" s="181" t="s">
        <v>143</v>
      </c>
      <c r="AU155" s="181" t="s">
        <v>85</v>
      </c>
      <c r="AY155" s="15" t="s">
        <v>140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5" t="s">
        <v>83</v>
      </c>
      <c r="BK155" s="182">
        <f>ROUND(I155*H155,2)</f>
        <v>0</v>
      </c>
      <c r="BL155" s="15" t="s">
        <v>179</v>
      </c>
      <c r="BM155" s="181" t="s">
        <v>688</v>
      </c>
    </row>
    <row r="156" spans="1:65" s="2" customFormat="1" ht="24.15" customHeight="1">
      <c r="A156" s="34"/>
      <c r="B156" s="168"/>
      <c r="C156" s="169" t="s">
        <v>318</v>
      </c>
      <c r="D156" s="169" t="s">
        <v>143</v>
      </c>
      <c r="E156" s="170" t="s">
        <v>275</v>
      </c>
      <c r="F156" s="171" t="s">
        <v>276</v>
      </c>
      <c r="G156" s="172" t="s">
        <v>178</v>
      </c>
      <c r="H156" s="173">
        <v>18</v>
      </c>
      <c r="I156" s="174"/>
      <c r="J156" s="175">
        <f>ROUND(I156*H156,2)</f>
        <v>0</v>
      </c>
      <c r="K156" s="176"/>
      <c r="L156" s="35"/>
      <c r="M156" s="177" t="s">
        <v>1</v>
      </c>
      <c r="N156" s="178" t="s">
        <v>40</v>
      </c>
      <c r="O156" s="73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179</v>
      </c>
      <c r="AT156" s="181" t="s">
        <v>143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179</v>
      </c>
      <c r="BM156" s="181" t="s">
        <v>689</v>
      </c>
    </row>
    <row r="157" spans="1:65" s="2" customFormat="1" ht="21.75" customHeight="1">
      <c r="A157" s="34"/>
      <c r="B157" s="168"/>
      <c r="C157" s="169" t="s">
        <v>322</v>
      </c>
      <c r="D157" s="169" t="s">
        <v>143</v>
      </c>
      <c r="E157" s="170" t="s">
        <v>279</v>
      </c>
      <c r="F157" s="171" t="s">
        <v>280</v>
      </c>
      <c r="G157" s="172" t="s">
        <v>212</v>
      </c>
      <c r="H157" s="173">
        <v>1</v>
      </c>
      <c r="I157" s="174"/>
      <c r="J157" s="175">
        <f>ROUND(I157*H157,2)</f>
        <v>0</v>
      </c>
      <c r="K157" s="176"/>
      <c r="L157" s="35"/>
      <c r="M157" s="177" t="s">
        <v>1</v>
      </c>
      <c r="N157" s="178" t="s">
        <v>40</v>
      </c>
      <c r="O157" s="73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1" t="s">
        <v>179</v>
      </c>
      <c r="AT157" s="181" t="s">
        <v>143</v>
      </c>
      <c r="AU157" s="181" t="s">
        <v>85</v>
      </c>
      <c r="AY157" s="15" t="s">
        <v>140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5" t="s">
        <v>83</v>
      </c>
      <c r="BK157" s="182">
        <f>ROUND(I157*H157,2)</f>
        <v>0</v>
      </c>
      <c r="BL157" s="15" t="s">
        <v>179</v>
      </c>
      <c r="BM157" s="181" t="s">
        <v>690</v>
      </c>
    </row>
    <row r="158" spans="1:65" s="2" customFormat="1" ht="16.5" customHeight="1">
      <c r="A158" s="34"/>
      <c r="B158" s="168"/>
      <c r="C158" s="169" t="s">
        <v>454</v>
      </c>
      <c r="D158" s="169" t="s">
        <v>143</v>
      </c>
      <c r="E158" s="170" t="s">
        <v>691</v>
      </c>
      <c r="F158" s="171" t="s">
        <v>692</v>
      </c>
      <c r="G158" s="172" t="s">
        <v>178</v>
      </c>
      <c r="H158" s="173">
        <v>7</v>
      </c>
      <c r="I158" s="174"/>
      <c r="J158" s="175">
        <f>ROUND(I158*H158,2)</f>
        <v>0</v>
      </c>
      <c r="K158" s="176"/>
      <c r="L158" s="35"/>
      <c r="M158" s="177" t="s">
        <v>1</v>
      </c>
      <c r="N158" s="178" t="s">
        <v>40</v>
      </c>
      <c r="O158" s="73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1" t="s">
        <v>179</v>
      </c>
      <c r="AT158" s="181" t="s">
        <v>143</v>
      </c>
      <c r="AU158" s="181" t="s">
        <v>85</v>
      </c>
      <c r="AY158" s="15" t="s">
        <v>140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5" t="s">
        <v>83</v>
      </c>
      <c r="BK158" s="182">
        <f>ROUND(I158*H158,2)</f>
        <v>0</v>
      </c>
      <c r="BL158" s="15" t="s">
        <v>179</v>
      </c>
      <c r="BM158" s="181" t="s">
        <v>693</v>
      </c>
    </row>
    <row r="159" spans="1:65" s="2" customFormat="1" ht="16.5" customHeight="1">
      <c r="A159" s="34"/>
      <c r="B159" s="168"/>
      <c r="C159" s="183" t="s">
        <v>326</v>
      </c>
      <c r="D159" s="183" t="s">
        <v>172</v>
      </c>
      <c r="E159" s="184" t="s">
        <v>283</v>
      </c>
      <c r="F159" s="185" t="s">
        <v>284</v>
      </c>
      <c r="G159" s="186" t="s">
        <v>232</v>
      </c>
      <c r="H159" s="187">
        <v>487.11</v>
      </c>
      <c r="I159" s="188"/>
      <c r="J159" s="189">
        <f>ROUND(I159*H159,2)</f>
        <v>0</v>
      </c>
      <c r="K159" s="190"/>
      <c r="L159" s="191"/>
      <c r="M159" s="192" t="s">
        <v>1</v>
      </c>
      <c r="N159" s="193" t="s">
        <v>40</v>
      </c>
      <c r="O159" s="73"/>
      <c r="P159" s="179">
        <f>O159*H159</f>
        <v>0</v>
      </c>
      <c r="Q159" s="179">
        <v>0.0009</v>
      </c>
      <c r="R159" s="179">
        <f>Q159*H159</f>
        <v>0.438399</v>
      </c>
      <c r="S159" s="179">
        <v>0</v>
      </c>
      <c r="T159" s="18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1" t="s">
        <v>191</v>
      </c>
      <c r="AT159" s="181" t="s">
        <v>172</v>
      </c>
      <c r="AU159" s="181" t="s">
        <v>85</v>
      </c>
      <c r="AY159" s="15" t="s">
        <v>140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5" t="s">
        <v>83</v>
      </c>
      <c r="BK159" s="182">
        <f>ROUND(I159*H159,2)</f>
        <v>0</v>
      </c>
      <c r="BL159" s="15" t="s">
        <v>191</v>
      </c>
      <c r="BM159" s="181" t="s">
        <v>694</v>
      </c>
    </row>
    <row r="160" spans="1:65" s="2" customFormat="1" ht="24.15" customHeight="1">
      <c r="A160" s="34"/>
      <c r="B160" s="168"/>
      <c r="C160" s="169" t="s">
        <v>532</v>
      </c>
      <c r="D160" s="169" t="s">
        <v>143</v>
      </c>
      <c r="E160" s="170" t="s">
        <v>287</v>
      </c>
      <c r="F160" s="171" t="s">
        <v>288</v>
      </c>
      <c r="G160" s="172" t="s">
        <v>232</v>
      </c>
      <c r="H160" s="173">
        <v>487.11</v>
      </c>
      <c r="I160" s="174"/>
      <c r="J160" s="175">
        <f>ROUND(I160*H160,2)</f>
        <v>0</v>
      </c>
      <c r="K160" s="176"/>
      <c r="L160" s="35"/>
      <c r="M160" s="177" t="s">
        <v>1</v>
      </c>
      <c r="N160" s="178" t="s">
        <v>40</v>
      </c>
      <c r="O160" s="73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1" t="s">
        <v>179</v>
      </c>
      <c r="AT160" s="181" t="s">
        <v>143</v>
      </c>
      <c r="AU160" s="181" t="s">
        <v>85</v>
      </c>
      <c r="AY160" s="15" t="s">
        <v>140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5" t="s">
        <v>83</v>
      </c>
      <c r="BK160" s="182">
        <f>ROUND(I160*H160,2)</f>
        <v>0</v>
      </c>
      <c r="BL160" s="15" t="s">
        <v>179</v>
      </c>
      <c r="BM160" s="181" t="s">
        <v>695</v>
      </c>
    </row>
    <row r="161" spans="1:63" s="12" customFormat="1" ht="22.8" customHeight="1">
      <c r="A161" s="12"/>
      <c r="B161" s="155"/>
      <c r="C161" s="12"/>
      <c r="D161" s="156" t="s">
        <v>74</v>
      </c>
      <c r="E161" s="166" t="s">
        <v>298</v>
      </c>
      <c r="F161" s="166" t="s">
        <v>299</v>
      </c>
      <c r="G161" s="12"/>
      <c r="H161" s="12"/>
      <c r="I161" s="158"/>
      <c r="J161" s="167">
        <f>BK161</f>
        <v>0</v>
      </c>
      <c r="K161" s="12"/>
      <c r="L161" s="155"/>
      <c r="M161" s="160"/>
      <c r="N161" s="161"/>
      <c r="O161" s="161"/>
      <c r="P161" s="162">
        <f>P162</f>
        <v>0</v>
      </c>
      <c r="Q161" s="161"/>
      <c r="R161" s="162">
        <f>R162</f>
        <v>0</v>
      </c>
      <c r="S161" s="161"/>
      <c r="T161" s="163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6" t="s">
        <v>164</v>
      </c>
      <c r="AT161" s="164" t="s">
        <v>74</v>
      </c>
      <c r="AU161" s="164" t="s">
        <v>83</v>
      </c>
      <c r="AY161" s="156" t="s">
        <v>140</v>
      </c>
      <c r="BK161" s="165">
        <f>BK162</f>
        <v>0</v>
      </c>
    </row>
    <row r="162" spans="1:65" s="2" customFormat="1" ht="24.15" customHeight="1">
      <c r="A162" s="34"/>
      <c r="B162" s="168"/>
      <c r="C162" s="169" t="s">
        <v>426</v>
      </c>
      <c r="D162" s="169" t="s">
        <v>143</v>
      </c>
      <c r="E162" s="170" t="s">
        <v>301</v>
      </c>
      <c r="F162" s="171" t="s">
        <v>302</v>
      </c>
      <c r="G162" s="172" t="s">
        <v>232</v>
      </c>
      <c r="H162" s="173">
        <v>487.11</v>
      </c>
      <c r="I162" s="174"/>
      <c r="J162" s="175">
        <f>ROUND(I162*H162,2)</f>
        <v>0</v>
      </c>
      <c r="K162" s="176"/>
      <c r="L162" s="35"/>
      <c r="M162" s="177" t="s">
        <v>1</v>
      </c>
      <c r="N162" s="178" t="s">
        <v>40</v>
      </c>
      <c r="O162" s="73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179</v>
      </c>
      <c r="AT162" s="181" t="s">
        <v>143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179</v>
      </c>
      <c r="BM162" s="181" t="s">
        <v>696</v>
      </c>
    </row>
    <row r="163" spans="1:63" s="12" customFormat="1" ht="22.8" customHeight="1">
      <c r="A163" s="12"/>
      <c r="B163" s="155"/>
      <c r="C163" s="12"/>
      <c r="D163" s="156" t="s">
        <v>74</v>
      </c>
      <c r="E163" s="166" t="s">
        <v>308</v>
      </c>
      <c r="F163" s="166" t="s">
        <v>309</v>
      </c>
      <c r="G163" s="12"/>
      <c r="H163" s="12"/>
      <c r="I163" s="158"/>
      <c r="J163" s="167">
        <f>BK163</f>
        <v>0</v>
      </c>
      <c r="K163" s="12"/>
      <c r="L163" s="155"/>
      <c r="M163" s="160"/>
      <c r="N163" s="161"/>
      <c r="O163" s="161"/>
      <c r="P163" s="162">
        <f>SUM(P164:P167)</f>
        <v>0</v>
      </c>
      <c r="Q163" s="161"/>
      <c r="R163" s="162">
        <f>SUM(R164:R167)</f>
        <v>0</v>
      </c>
      <c r="S163" s="161"/>
      <c r="T163" s="163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6" t="s">
        <v>164</v>
      </c>
      <c r="AT163" s="164" t="s">
        <v>74</v>
      </c>
      <c r="AU163" s="164" t="s">
        <v>83</v>
      </c>
      <c r="AY163" s="156" t="s">
        <v>140</v>
      </c>
      <c r="BK163" s="165">
        <f>SUM(BK164:BK167)</f>
        <v>0</v>
      </c>
    </row>
    <row r="164" spans="1:65" s="2" customFormat="1" ht="24.15" customHeight="1">
      <c r="A164" s="34"/>
      <c r="B164" s="168"/>
      <c r="C164" s="169" t="s">
        <v>611</v>
      </c>
      <c r="D164" s="169" t="s">
        <v>143</v>
      </c>
      <c r="E164" s="170" t="s">
        <v>311</v>
      </c>
      <c r="F164" s="171" t="s">
        <v>312</v>
      </c>
      <c r="G164" s="172" t="s">
        <v>178</v>
      </c>
      <c r="H164" s="173">
        <v>160</v>
      </c>
      <c r="I164" s="174"/>
      <c r="J164" s="175">
        <f>ROUND(I164*H164,2)</f>
        <v>0</v>
      </c>
      <c r="K164" s="176"/>
      <c r="L164" s="35"/>
      <c r="M164" s="177" t="s">
        <v>1</v>
      </c>
      <c r="N164" s="178" t="s">
        <v>40</v>
      </c>
      <c r="O164" s="73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179</v>
      </c>
      <c r="AT164" s="181" t="s">
        <v>143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179</v>
      </c>
      <c r="BM164" s="181" t="s">
        <v>697</v>
      </c>
    </row>
    <row r="165" spans="1:65" s="2" customFormat="1" ht="24.15" customHeight="1">
      <c r="A165" s="34"/>
      <c r="B165" s="168"/>
      <c r="C165" s="169" t="s">
        <v>614</v>
      </c>
      <c r="D165" s="169" t="s">
        <v>143</v>
      </c>
      <c r="E165" s="170" t="s">
        <v>319</v>
      </c>
      <c r="F165" s="171" t="s">
        <v>320</v>
      </c>
      <c r="G165" s="172" t="s">
        <v>178</v>
      </c>
      <c r="H165" s="173">
        <v>1</v>
      </c>
      <c r="I165" s="174"/>
      <c r="J165" s="175">
        <f>ROUND(I165*H165,2)</f>
        <v>0</v>
      </c>
      <c r="K165" s="176"/>
      <c r="L165" s="35"/>
      <c r="M165" s="177" t="s">
        <v>1</v>
      </c>
      <c r="N165" s="178" t="s">
        <v>40</v>
      </c>
      <c r="O165" s="73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1" t="s">
        <v>179</v>
      </c>
      <c r="AT165" s="181" t="s">
        <v>143</v>
      </c>
      <c r="AU165" s="181" t="s">
        <v>85</v>
      </c>
      <c r="AY165" s="15" t="s">
        <v>140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5" t="s">
        <v>83</v>
      </c>
      <c r="BK165" s="182">
        <f>ROUND(I165*H165,2)</f>
        <v>0</v>
      </c>
      <c r="BL165" s="15" t="s">
        <v>179</v>
      </c>
      <c r="BM165" s="181" t="s">
        <v>698</v>
      </c>
    </row>
    <row r="166" spans="1:65" s="2" customFormat="1" ht="24.15" customHeight="1">
      <c r="A166" s="34"/>
      <c r="B166" s="168"/>
      <c r="C166" s="169" t="s">
        <v>336</v>
      </c>
      <c r="D166" s="169" t="s">
        <v>143</v>
      </c>
      <c r="E166" s="170" t="s">
        <v>323</v>
      </c>
      <c r="F166" s="171" t="s">
        <v>324</v>
      </c>
      <c r="G166" s="172" t="s">
        <v>178</v>
      </c>
      <c r="H166" s="173">
        <v>1</v>
      </c>
      <c r="I166" s="174"/>
      <c r="J166" s="175">
        <f>ROUND(I166*H166,2)</f>
        <v>0</v>
      </c>
      <c r="K166" s="176"/>
      <c r="L166" s="35"/>
      <c r="M166" s="177" t="s">
        <v>1</v>
      </c>
      <c r="N166" s="178" t="s">
        <v>40</v>
      </c>
      <c r="O166" s="73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1" t="s">
        <v>179</v>
      </c>
      <c r="AT166" s="181" t="s">
        <v>143</v>
      </c>
      <c r="AU166" s="181" t="s">
        <v>85</v>
      </c>
      <c r="AY166" s="15" t="s">
        <v>140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5" t="s">
        <v>83</v>
      </c>
      <c r="BK166" s="182">
        <f>ROUND(I166*H166,2)</f>
        <v>0</v>
      </c>
      <c r="BL166" s="15" t="s">
        <v>179</v>
      </c>
      <c r="BM166" s="181" t="s">
        <v>699</v>
      </c>
    </row>
    <row r="167" spans="1:65" s="2" customFormat="1" ht="16.5" customHeight="1">
      <c r="A167" s="34"/>
      <c r="B167" s="168"/>
      <c r="C167" s="169" t="s">
        <v>617</v>
      </c>
      <c r="D167" s="169" t="s">
        <v>143</v>
      </c>
      <c r="E167" s="170" t="s">
        <v>327</v>
      </c>
      <c r="F167" s="171" t="s">
        <v>328</v>
      </c>
      <c r="G167" s="172" t="s">
        <v>178</v>
      </c>
      <c r="H167" s="173">
        <v>1</v>
      </c>
      <c r="I167" s="174"/>
      <c r="J167" s="175">
        <f>ROUND(I167*H167,2)</f>
        <v>0</v>
      </c>
      <c r="K167" s="176"/>
      <c r="L167" s="35"/>
      <c r="M167" s="177" t="s">
        <v>1</v>
      </c>
      <c r="N167" s="178" t="s">
        <v>40</v>
      </c>
      <c r="O167" s="73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179</v>
      </c>
      <c r="AT167" s="181" t="s">
        <v>143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179</v>
      </c>
      <c r="BM167" s="181" t="s">
        <v>700</v>
      </c>
    </row>
    <row r="168" spans="1:63" s="12" customFormat="1" ht="22.8" customHeight="1">
      <c r="A168" s="12"/>
      <c r="B168" s="155"/>
      <c r="C168" s="12"/>
      <c r="D168" s="156" t="s">
        <v>74</v>
      </c>
      <c r="E168" s="166" t="s">
        <v>330</v>
      </c>
      <c r="F168" s="166" t="s">
        <v>331</v>
      </c>
      <c r="G168" s="12"/>
      <c r="H168" s="12"/>
      <c r="I168" s="158"/>
      <c r="J168" s="167">
        <f>BK168</f>
        <v>0</v>
      </c>
      <c r="K168" s="12"/>
      <c r="L168" s="155"/>
      <c r="M168" s="160"/>
      <c r="N168" s="161"/>
      <c r="O168" s="161"/>
      <c r="P168" s="162">
        <f>SUM(P169:P195)</f>
        <v>0</v>
      </c>
      <c r="Q168" s="161"/>
      <c r="R168" s="162">
        <f>SUM(R169:R195)</f>
        <v>203.66467490000002</v>
      </c>
      <c r="S168" s="161"/>
      <c r="T168" s="163">
        <f>SUM(T169:T195)</f>
        <v>46.786500000000004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6" t="s">
        <v>164</v>
      </c>
      <c r="AT168" s="164" t="s">
        <v>74</v>
      </c>
      <c r="AU168" s="164" t="s">
        <v>83</v>
      </c>
      <c r="AY168" s="156" t="s">
        <v>140</v>
      </c>
      <c r="BK168" s="165">
        <f>SUM(BK169:BK195)</f>
        <v>0</v>
      </c>
    </row>
    <row r="169" spans="1:65" s="2" customFormat="1" ht="16.5" customHeight="1">
      <c r="A169" s="34"/>
      <c r="B169" s="168"/>
      <c r="C169" s="183" t="s">
        <v>332</v>
      </c>
      <c r="D169" s="183" t="s">
        <v>172</v>
      </c>
      <c r="E169" s="184" t="s">
        <v>333</v>
      </c>
      <c r="F169" s="185" t="s">
        <v>334</v>
      </c>
      <c r="G169" s="186" t="s">
        <v>232</v>
      </c>
      <c r="H169" s="187">
        <v>16</v>
      </c>
      <c r="I169" s="188"/>
      <c r="J169" s="189">
        <f>ROUND(I169*H169,2)</f>
        <v>0</v>
      </c>
      <c r="K169" s="190"/>
      <c r="L169" s="191"/>
      <c r="M169" s="192" t="s">
        <v>1</v>
      </c>
      <c r="N169" s="193" t="s">
        <v>40</v>
      </c>
      <c r="O169" s="73"/>
      <c r="P169" s="179">
        <f>O169*H169</f>
        <v>0</v>
      </c>
      <c r="Q169" s="179">
        <v>0.00187</v>
      </c>
      <c r="R169" s="179">
        <f>Q169*H169</f>
        <v>0.02992</v>
      </c>
      <c r="S169" s="179">
        <v>0</v>
      </c>
      <c r="T169" s="18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1" t="s">
        <v>191</v>
      </c>
      <c r="AT169" s="181" t="s">
        <v>172</v>
      </c>
      <c r="AU169" s="181" t="s">
        <v>85</v>
      </c>
      <c r="AY169" s="15" t="s">
        <v>140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5" t="s">
        <v>83</v>
      </c>
      <c r="BK169" s="182">
        <f>ROUND(I169*H169,2)</f>
        <v>0</v>
      </c>
      <c r="BL169" s="15" t="s">
        <v>191</v>
      </c>
      <c r="BM169" s="181" t="s">
        <v>701</v>
      </c>
    </row>
    <row r="170" spans="1:65" s="2" customFormat="1" ht="24.15" customHeight="1">
      <c r="A170" s="34"/>
      <c r="B170" s="168"/>
      <c r="C170" s="169" t="s">
        <v>620</v>
      </c>
      <c r="D170" s="169" t="s">
        <v>143</v>
      </c>
      <c r="E170" s="170" t="s">
        <v>337</v>
      </c>
      <c r="F170" s="171" t="s">
        <v>338</v>
      </c>
      <c r="G170" s="172" t="s">
        <v>339</v>
      </c>
      <c r="H170" s="173">
        <v>14.7</v>
      </c>
      <c r="I170" s="174"/>
      <c r="J170" s="175">
        <f>ROUND(I170*H170,2)</f>
        <v>0</v>
      </c>
      <c r="K170" s="176"/>
      <c r="L170" s="35"/>
      <c r="M170" s="177" t="s">
        <v>1</v>
      </c>
      <c r="N170" s="178" t="s">
        <v>40</v>
      </c>
      <c r="O170" s="73"/>
      <c r="P170" s="179">
        <f>O170*H170</f>
        <v>0</v>
      </c>
      <c r="Q170" s="179">
        <v>2.25634</v>
      </c>
      <c r="R170" s="179">
        <f>Q170*H170</f>
        <v>33.168198</v>
      </c>
      <c r="S170" s="179">
        <v>0</v>
      </c>
      <c r="T170" s="18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179</v>
      </c>
      <c r="AT170" s="181" t="s">
        <v>143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179</v>
      </c>
      <c r="BM170" s="181" t="s">
        <v>702</v>
      </c>
    </row>
    <row r="171" spans="1:65" s="2" customFormat="1" ht="24.15" customHeight="1">
      <c r="A171" s="34"/>
      <c r="B171" s="168"/>
      <c r="C171" s="169" t="s">
        <v>541</v>
      </c>
      <c r="D171" s="169" t="s">
        <v>143</v>
      </c>
      <c r="E171" s="170" t="s">
        <v>342</v>
      </c>
      <c r="F171" s="171" t="s">
        <v>343</v>
      </c>
      <c r="G171" s="172" t="s">
        <v>146</v>
      </c>
      <c r="H171" s="173">
        <v>16</v>
      </c>
      <c r="I171" s="174"/>
      <c r="J171" s="175">
        <f>ROUND(I171*H171,2)</f>
        <v>0</v>
      </c>
      <c r="K171" s="176"/>
      <c r="L171" s="35"/>
      <c r="M171" s="177" t="s">
        <v>1</v>
      </c>
      <c r="N171" s="178" t="s">
        <v>40</v>
      </c>
      <c r="O171" s="73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1" t="s">
        <v>179</v>
      </c>
      <c r="AT171" s="181" t="s">
        <v>143</v>
      </c>
      <c r="AU171" s="181" t="s">
        <v>85</v>
      </c>
      <c r="AY171" s="15" t="s">
        <v>140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5" t="s">
        <v>83</v>
      </c>
      <c r="BK171" s="182">
        <f>ROUND(I171*H171,2)</f>
        <v>0</v>
      </c>
      <c r="BL171" s="15" t="s">
        <v>179</v>
      </c>
      <c r="BM171" s="181" t="s">
        <v>703</v>
      </c>
    </row>
    <row r="172" spans="1:65" s="2" customFormat="1" ht="24.15" customHeight="1">
      <c r="A172" s="34"/>
      <c r="B172" s="168"/>
      <c r="C172" s="169" t="s">
        <v>286</v>
      </c>
      <c r="D172" s="169" t="s">
        <v>143</v>
      </c>
      <c r="E172" s="170" t="s">
        <v>346</v>
      </c>
      <c r="F172" s="171" t="s">
        <v>347</v>
      </c>
      <c r="G172" s="172" t="s">
        <v>232</v>
      </c>
      <c r="H172" s="173">
        <v>5</v>
      </c>
      <c r="I172" s="174"/>
      <c r="J172" s="175">
        <f>ROUND(I172*H172,2)</f>
        <v>0</v>
      </c>
      <c r="K172" s="176"/>
      <c r="L172" s="35"/>
      <c r="M172" s="177" t="s">
        <v>1</v>
      </c>
      <c r="N172" s="178" t="s">
        <v>40</v>
      </c>
      <c r="O172" s="73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1" t="s">
        <v>179</v>
      </c>
      <c r="AT172" s="181" t="s">
        <v>143</v>
      </c>
      <c r="AU172" s="181" t="s">
        <v>85</v>
      </c>
      <c r="AY172" s="15" t="s">
        <v>140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5" t="s">
        <v>83</v>
      </c>
      <c r="BK172" s="182">
        <f>ROUND(I172*H172,2)</f>
        <v>0</v>
      </c>
      <c r="BL172" s="15" t="s">
        <v>179</v>
      </c>
      <c r="BM172" s="181" t="s">
        <v>704</v>
      </c>
    </row>
    <row r="173" spans="1:65" s="2" customFormat="1" ht="24.15" customHeight="1">
      <c r="A173" s="34"/>
      <c r="B173" s="168"/>
      <c r="C173" s="169" t="s">
        <v>294</v>
      </c>
      <c r="D173" s="169" t="s">
        <v>143</v>
      </c>
      <c r="E173" s="170" t="s">
        <v>350</v>
      </c>
      <c r="F173" s="171" t="s">
        <v>351</v>
      </c>
      <c r="G173" s="172" t="s">
        <v>232</v>
      </c>
      <c r="H173" s="173">
        <v>241</v>
      </c>
      <c r="I173" s="174"/>
      <c r="J173" s="175">
        <f>ROUND(I173*H173,2)</f>
        <v>0</v>
      </c>
      <c r="K173" s="176"/>
      <c r="L173" s="35"/>
      <c r="M173" s="177" t="s">
        <v>1</v>
      </c>
      <c r="N173" s="178" t="s">
        <v>40</v>
      </c>
      <c r="O173" s="73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1" t="s">
        <v>179</v>
      </c>
      <c r="AT173" s="181" t="s">
        <v>143</v>
      </c>
      <c r="AU173" s="181" t="s">
        <v>85</v>
      </c>
      <c r="AY173" s="15" t="s">
        <v>140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5" t="s">
        <v>83</v>
      </c>
      <c r="BK173" s="182">
        <f>ROUND(I173*H173,2)</f>
        <v>0</v>
      </c>
      <c r="BL173" s="15" t="s">
        <v>179</v>
      </c>
      <c r="BM173" s="181" t="s">
        <v>705</v>
      </c>
    </row>
    <row r="174" spans="1:65" s="2" customFormat="1" ht="24.15" customHeight="1">
      <c r="A174" s="34"/>
      <c r="B174" s="168"/>
      <c r="C174" s="169" t="s">
        <v>218</v>
      </c>
      <c r="D174" s="169" t="s">
        <v>143</v>
      </c>
      <c r="E174" s="170" t="s">
        <v>354</v>
      </c>
      <c r="F174" s="171" t="s">
        <v>355</v>
      </c>
      <c r="G174" s="172" t="s">
        <v>232</v>
      </c>
      <c r="H174" s="173">
        <v>23</v>
      </c>
      <c r="I174" s="174"/>
      <c r="J174" s="175">
        <f>ROUND(I174*H174,2)</f>
        <v>0</v>
      </c>
      <c r="K174" s="176"/>
      <c r="L174" s="35"/>
      <c r="M174" s="177" t="s">
        <v>1</v>
      </c>
      <c r="N174" s="178" t="s">
        <v>40</v>
      </c>
      <c r="O174" s="73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1" t="s">
        <v>179</v>
      </c>
      <c r="AT174" s="181" t="s">
        <v>143</v>
      </c>
      <c r="AU174" s="181" t="s">
        <v>85</v>
      </c>
      <c r="AY174" s="15" t="s">
        <v>140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5" t="s">
        <v>83</v>
      </c>
      <c r="BK174" s="182">
        <f>ROUND(I174*H174,2)</f>
        <v>0</v>
      </c>
      <c r="BL174" s="15" t="s">
        <v>179</v>
      </c>
      <c r="BM174" s="181" t="s">
        <v>706</v>
      </c>
    </row>
    <row r="175" spans="1:65" s="2" customFormat="1" ht="24.15" customHeight="1">
      <c r="A175" s="34"/>
      <c r="B175" s="168"/>
      <c r="C175" s="169" t="s">
        <v>374</v>
      </c>
      <c r="D175" s="169" t="s">
        <v>143</v>
      </c>
      <c r="E175" s="170" t="s">
        <v>358</v>
      </c>
      <c r="F175" s="171" t="s">
        <v>359</v>
      </c>
      <c r="G175" s="172" t="s">
        <v>232</v>
      </c>
      <c r="H175" s="173">
        <v>246</v>
      </c>
      <c r="I175" s="174"/>
      <c r="J175" s="175">
        <f>ROUND(I175*H175,2)</f>
        <v>0</v>
      </c>
      <c r="K175" s="176"/>
      <c r="L175" s="35"/>
      <c r="M175" s="177" t="s">
        <v>1</v>
      </c>
      <c r="N175" s="178" t="s">
        <v>40</v>
      </c>
      <c r="O175" s="73"/>
      <c r="P175" s="179">
        <f>O175*H175</f>
        <v>0</v>
      </c>
      <c r="Q175" s="179">
        <v>0.203</v>
      </c>
      <c r="R175" s="179">
        <f>Q175*H175</f>
        <v>49.938</v>
      </c>
      <c r="S175" s="179">
        <v>0</v>
      </c>
      <c r="T175" s="18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1" t="s">
        <v>179</v>
      </c>
      <c r="AT175" s="181" t="s">
        <v>143</v>
      </c>
      <c r="AU175" s="181" t="s">
        <v>85</v>
      </c>
      <c r="AY175" s="15" t="s">
        <v>140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5" t="s">
        <v>83</v>
      </c>
      <c r="BK175" s="182">
        <f>ROUND(I175*H175,2)</f>
        <v>0</v>
      </c>
      <c r="BL175" s="15" t="s">
        <v>179</v>
      </c>
      <c r="BM175" s="181" t="s">
        <v>707</v>
      </c>
    </row>
    <row r="176" spans="1:65" s="2" customFormat="1" ht="24.15" customHeight="1">
      <c r="A176" s="34"/>
      <c r="B176" s="168"/>
      <c r="C176" s="169" t="s">
        <v>398</v>
      </c>
      <c r="D176" s="169" t="s">
        <v>143</v>
      </c>
      <c r="E176" s="170" t="s">
        <v>362</v>
      </c>
      <c r="F176" s="171" t="s">
        <v>363</v>
      </c>
      <c r="G176" s="172" t="s">
        <v>232</v>
      </c>
      <c r="H176" s="173">
        <v>23</v>
      </c>
      <c r="I176" s="174"/>
      <c r="J176" s="175">
        <f>ROUND(I176*H176,2)</f>
        <v>0</v>
      </c>
      <c r="K176" s="176"/>
      <c r="L176" s="35"/>
      <c r="M176" s="177" t="s">
        <v>1</v>
      </c>
      <c r="N176" s="178" t="s">
        <v>40</v>
      </c>
      <c r="O176" s="73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1" t="s">
        <v>179</v>
      </c>
      <c r="AT176" s="181" t="s">
        <v>143</v>
      </c>
      <c r="AU176" s="181" t="s">
        <v>85</v>
      </c>
      <c r="AY176" s="15" t="s">
        <v>140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5" t="s">
        <v>83</v>
      </c>
      <c r="BK176" s="182">
        <f>ROUND(I176*H176,2)</f>
        <v>0</v>
      </c>
      <c r="BL176" s="15" t="s">
        <v>179</v>
      </c>
      <c r="BM176" s="181" t="s">
        <v>708</v>
      </c>
    </row>
    <row r="177" spans="1:65" s="2" customFormat="1" ht="24.15" customHeight="1">
      <c r="A177" s="34"/>
      <c r="B177" s="168"/>
      <c r="C177" s="183" t="s">
        <v>378</v>
      </c>
      <c r="D177" s="183" t="s">
        <v>172</v>
      </c>
      <c r="E177" s="184" t="s">
        <v>366</v>
      </c>
      <c r="F177" s="185" t="s">
        <v>367</v>
      </c>
      <c r="G177" s="186" t="s">
        <v>368</v>
      </c>
      <c r="H177" s="187">
        <v>1.6</v>
      </c>
      <c r="I177" s="188"/>
      <c r="J177" s="189">
        <f>ROUND(I177*H177,2)</f>
        <v>0</v>
      </c>
      <c r="K177" s="190"/>
      <c r="L177" s="191"/>
      <c r="M177" s="192" t="s">
        <v>1</v>
      </c>
      <c r="N177" s="193" t="s">
        <v>40</v>
      </c>
      <c r="O177" s="73"/>
      <c r="P177" s="179">
        <f>O177*H177</f>
        <v>0</v>
      </c>
      <c r="Q177" s="179">
        <v>0.067</v>
      </c>
      <c r="R177" s="179">
        <f>Q177*H177</f>
        <v>0.10720000000000002</v>
      </c>
      <c r="S177" s="179">
        <v>0</v>
      </c>
      <c r="T177" s="18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1" t="s">
        <v>191</v>
      </c>
      <c r="AT177" s="181" t="s">
        <v>172</v>
      </c>
      <c r="AU177" s="181" t="s">
        <v>85</v>
      </c>
      <c r="AY177" s="15" t="s">
        <v>140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5" t="s">
        <v>83</v>
      </c>
      <c r="BK177" s="182">
        <f>ROUND(I177*H177,2)</f>
        <v>0</v>
      </c>
      <c r="BL177" s="15" t="s">
        <v>191</v>
      </c>
      <c r="BM177" s="181" t="s">
        <v>709</v>
      </c>
    </row>
    <row r="178" spans="1:65" s="2" customFormat="1" ht="24.15" customHeight="1">
      <c r="A178" s="34"/>
      <c r="B178" s="168"/>
      <c r="C178" s="169" t="s">
        <v>382</v>
      </c>
      <c r="D178" s="169" t="s">
        <v>143</v>
      </c>
      <c r="E178" s="170" t="s">
        <v>371</v>
      </c>
      <c r="F178" s="171" t="s">
        <v>372</v>
      </c>
      <c r="G178" s="172" t="s">
        <v>178</v>
      </c>
      <c r="H178" s="173">
        <v>7</v>
      </c>
      <c r="I178" s="174"/>
      <c r="J178" s="175">
        <f>ROUND(I178*H178,2)</f>
        <v>0</v>
      </c>
      <c r="K178" s="176"/>
      <c r="L178" s="35"/>
      <c r="M178" s="177" t="s">
        <v>1</v>
      </c>
      <c r="N178" s="178" t="s">
        <v>40</v>
      </c>
      <c r="O178" s="73"/>
      <c r="P178" s="179">
        <f>O178*H178</f>
        <v>0</v>
      </c>
      <c r="Q178" s="179">
        <v>0.0038</v>
      </c>
      <c r="R178" s="179">
        <f>Q178*H178</f>
        <v>0.0266</v>
      </c>
      <c r="S178" s="179">
        <v>0</v>
      </c>
      <c r="T178" s="18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1" t="s">
        <v>179</v>
      </c>
      <c r="AT178" s="181" t="s">
        <v>143</v>
      </c>
      <c r="AU178" s="181" t="s">
        <v>85</v>
      </c>
      <c r="AY178" s="15" t="s">
        <v>140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5" t="s">
        <v>83</v>
      </c>
      <c r="BK178" s="182">
        <f>ROUND(I178*H178,2)</f>
        <v>0</v>
      </c>
      <c r="BL178" s="15" t="s">
        <v>179</v>
      </c>
      <c r="BM178" s="181" t="s">
        <v>710</v>
      </c>
    </row>
    <row r="179" spans="1:65" s="2" customFormat="1" ht="21.75" customHeight="1">
      <c r="A179" s="34"/>
      <c r="B179" s="168"/>
      <c r="C179" s="169" t="s">
        <v>386</v>
      </c>
      <c r="D179" s="169" t="s">
        <v>143</v>
      </c>
      <c r="E179" s="170" t="s">
        <v>375</v>
      </c>
      <c r="F179" s="171" t="s">
        <v>376</v>
      </c>
      <c r="G179" s="172" t="s">
        <v>178</v>
      </c>
      <c r="H179" s="173">
        <v>6</v>
      </c>
      <c r="I179" s="174"/>
      <c r="J179" s="175">
        <f>ROUND(I179*H179,2)</f>
        <v>0</v>
      </c>
      <c r="K179" s="176"/>
      <c r="L179" s="35"/>
      <c r="M179" s="177" t="s">
        <v>1</v>
      </c>
      <c r="N179" s="178" t="s">
        <v>40</v>
      </c>
      <c r="O179" s="73"/>
      <c r="P179" s="179">
        <f>O179*H179</f>
        <v>0</v>
      </c>
      <c r="Q179" s="179">
        <v>0.0076</v>
      </c>
      <c r="R179" s="179">
        <f>Q179*H179</f>
        <v>0.0456</v>
      </c>
      <c r="S179" s="179">
        <v>0</v>
      </c>
      <c r="T179" s="18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1" t="s">
        <v>179</v>
      </c>
      <c r="AT179" s="181" t="s">
        <v>143</v>
      </c>
      <c r="AU179" s="181" t="s">
        <v>85</v>
      </c>
      <c r="AY179" s="15" t="s">
        <v>140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5" t="s">
        <v>83</v>
      </c>
      <c r="BK179" s="182">
        <f>ROUND(I179*H179,2)</f>
        <v>0</v>
      </c>
      <c r="BL179" s="15" t="s">
        <v>179</v>
      </c>
      <c r="BM179" s="181" t="s">
        <v>711</v>
      </c>
    </row>
    <row r="180" spans="1:65" s="2" customFormat="1" ht="16.5" customHeight="1">
      <c r="A180" s="34"/>
      <c r="B180" s="168"/>
      <c r="C180" s="169" t="s">
        <v>390</v>
      </c>
      <c r="D180" s="169" t="s">
        <v>143</v>
      </c>
      <c r="E180" s="170" t="s">
        <v>379</v>
      </c>
      <c r="F180" s="171" t="s">
        <v>380</v>
      </c>
      <c r="G180" s="172" t="s">
        <v>232</v>
      </c>
      <c r="H180" s="173">
        <v>337</v>
      </c>
      <c r="I180" s="174"/>
      <c r="J180" s="175">
        <f>ROUND(I180*H180,2)</f>
        <v>0</v>
      </c>
      <c r="K180" s="176"/>
      <c r="L180" s="35"/>
      <c r="M180" s="177" t="s">
        <v>1</v>
      </c>
      <c r="N180" s="178" t="s">
        <v>40</v>
      </c>
      <c r="O180" s="73"/>
      <c r="P180" s="179">
        <f>O180*H180</f>
        <v>0</v>
      </c>
      <c r="Q180" s="179">
        <v>9E-05</v>
      </c>
      <c r="R180" s="179">
        <f>Q180*H180</f>
        <v>0.030330000000000003</v>
      </c>
      <c r="S180" s="179">
        <v>0</v>
      </c>
      <c r="T180" s="18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1" t="s">
        <v>179</v>
      </c>
      <c r="AT180" s="181" t="s">
        <v>143</v>
      </c>
      <c r="AU180" s="181" t="s">
        <v>85</v>
      </c>
      <c r="AY180" s="15" t="s">
        <v>140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5" t="s">
        <v>83</v>
      </c>
      <c r="BK180" s="182">
        <f>ROUND(I180*H180,2)</f>
        <v>0</v>
      </c>
      <c r="BL180" s="15" t="s">
        <v>179</v>
      </c>
      <c r="BM180" s="181" t="s">
        <v>712</v>
      </c>
    </row>
    <row r="181" spans="1:65" s="2" customFormat="1" ht="24.15" customHeight="1">
      <c r="A181" s="34"/>
      <c r="B181" s="168"/>
      <c r="C181" s="169" t="s">
        <v>394</v>
      </c>
      <c r="D181" s="169" t="s">
        <v>143</v>
      </c>
      <c r="E181" s="170" t="s">
        <v>383</v>
      </c>
      <c r="F181" s="171" t="s">
        <v>384</v>
      </c>
      <c r="G181" s="172" t="s">
        <v>232</v>
      </c>
      <c r="H181" s="173">
        <v>487.11</v>
      </c>
      <c r="I181" s="174"/>
      <c r="J181" s="175">
        <f>ROUND(I181*H181,2)</f>
        <v>0</v>
      </c>
      <c r="K181" s="176"/>
      <c r="L181" s="35"/>
      <c r="M181" s="177" t="s">
        <v>1</v>
      </c>
      <c r="N181" s="178" t="s">
        <v>40</v>
      </c>
      <c r="O181" s="73"/>
      <c r="P181" s="179">
        <f>O181*H181</f>
        <v>0</v>
      </c>
      <c r="Q181" s="179">
        <v>0.108</v>
      </c>
      <c r="R181" s="179">
        <f>Q181*H181</f>
        <v>52.60788</v>
      </c>
      <c r="S181" s="179">
        <v>0</v>
      </c>
      <c r="T181" s="18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1" t="s">
        <v>179</v>
      </c>
      <c r="AT181" s="181" t="s">
        <v>143</v>
      </c>
      <c r="AU181" s="181" t="s">
        <v>85</v>
      </c>
      <c r="AY181" s="15" t="s">
        <v>140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5" t="s">
        <v>83</v>
      </c>
      <c r="BK181" s="182">
        <f>ROUND(I181*H181,2)</f>
        <v>0</v>
      </c>
      <c r="BL181" s="15" t="s">
        <v>179</v>
      </c>
      <c r="BM181" s="181" t="s">
        <v>713</v>
      </c>
    </row>
    <row r="182" spans="1:65" s="2" customFormat="1" ht="24.15" customHeight="1">
      <c r="A182" s="34"/>
      <c r="B182" s="168"/>
      <c r="C182" s="183" t="s">
        <v>636</v>
      </c>
      <c r="D182" s="183" t="s">
        <v>172</v>
      </c>
      <c r="E182" s="184" t="s">
        <v>387</v>
      </c>
      <c r="F182" s="185" t="s">
        <v>388</v>
      </c>
      <c r="G182" s="186" t="s">
        <v>232</v>
      </c>
      <c r="H182" s="187">
        <v>487.11</v>
      </c>
      <c r="I182" s="188"/>
      <c r="J182" s="189">
        <f>ROUND(I182*H182,2)</f>
        <v>0</v>
      </c>
      <c r="K182" s="190"/>
      <c r="L182" s="191"/>
      <c r="M182" s="192" t="s">
        <v>1</v>
      </c>
      <c r="N182" s="193" t="s">
        <v>40</v>
      </c>
      <c r="O182" s="73"/>
      <c r="P182" s="179">
        <f>O182*H182</f>
        <v>0</v>
      </c>
      <c r="Q182" s="179">
        <v>0.00035</v>
      </c>
      <c r="R182" s="179">
        <f>Q182*H182</f>
        <v>0.17048850000000002</v>
      </c>
      <c r="S182" s="179">
        <v>0</v>
      </c>
      <c r="T182" s="18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1" t="s">
        <v>191</v>
      </c>
      <c r="AT182" s="181" t="s">
        <v>172</v>
      </c>
      <c r="AU182" s="181" t="s">
        <v>85</v>
      </c>
      <c r="AY182" s="15" t="s">
        <v>140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5" t="s">
        <v>83</v>
      </c>
      <c r="BK182" s="182">
        <f>ROUND(I182*H182,2)</f>
        <v>0</v>
      </c>
      <c r="BL182" s="15" t="s">
        <v>191</v>
      </c>
      <c r="BM182" s="181" t="s">
        <v>714</v>
      </c>
    </row>
    <row r="183" spans="1:65" s="2" customFormat="1" ht="24.15" customHeight="1">
      <c r="A183" s="34"/>
      <c r="B183" s="168"/>
      <c r="C183" s="169" t="s">
        <v>638</v>
      </c>
      <c r="D183" s="169" t="s">
        <v>143</v>
      </c>
      <c r="E183" s="170" t="s">
        <v>391</v>
      </c>
      <c r="F183" s="171" t="s">
        <v>392</v>
      </c>
      <c r="G183" s="172" t="s">
        <v>232</v>
      </c>
      <c r="H183" s="173">
        <v>295</v>
      </c>
      <c r="I183" s="174"/>
      <c r="J183" s="175">
        <f>ROUND(I183*H183,2)</f>
        <v>0</v>
      </c>
      <c r="K183" s="176"/>
      <c r="L183" s="35"/>
      <c r="M183" s="177" t="s">
        <v>1</v>
      </c>
      <c r="N183" s="178" t="s">
        <v>40</v>
      </c>
      <c r="O183" s="73"/>
      <c r="P183" s="179">
        <f>O183*H183</f>
        <v>0</v>
      </c>
      <c r="Q183" s="179">
        <v>0.22563</v>
      </c>
      <c r="R183" s="179">
        <f>Q183*H183</f>
        <v>66.56085</v>
      </c>
      <c r="S183" s="179">
        <v>0</v>
      </c>
      <c r="T183" s="18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1" t="s">
        <v>179</v>
      </c>
      <c r="AT183" s="181" t="s">
        <v>143</v>
      </c>
      <c r="AU183" s="181" t="s">
        <v>85</v>
      </c>
      <c r="AY183" s="15" t="s">
        <v>140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5" t="s">
        <v>83</v>
      </c>
      <c r="BK183" s="182">
        <f>ROUND(I183*H183,2)</f>
        <v>0</v>
      </c>
      <c r="BL183" s="15" t="s">
        <v>179</v>
      </c>
      <c r="BM183" s="181" t="s">
        <v>715</v>
      </c>
    </row>
    <row r="184" spans="1:65" s="2" customFormat="1" ht="24.15" customHeight="1">
      <c r="A184" s="34"/>
      <c r="B184" s="168"/>
      <c r="C184" s="183" t="s">
        <v>640</v>
      </c>
      <c r="D184" s="183" t="s">
        <v>172</v>
      </c>
      <c r="E184" s="184" t="s">
        <v>395</v>
      </c>
      <c r="F184" s="185" t="s">
        <v>396</v>
      </c>
      <c r="G184" s="186" t="s">
        <v>232</v>
      </c>
      <c r="H184" s="187">
        <v>295</v>
      </c>
      <c r="I184" s="188"/>
      <c r="J184" s="189">
        <f>ROUND(I184*H184,2)</f>
        <v>0</v>
      </c>
      <c r="K184" s="190"/>
      <c r="L184" s="191"/>
      <c r="M184" s="192" t="s">
        <v>1</v>
      </c>
      <c r="N184" s="193" t="s">
        <v>40</v>
      </c>
      <c r="O184" s="73"/>
      <c r="P184" s="179">
        <f>O184*H184</f>
        <v>0</v>
      </c>
      <c r="Q184" s="179">
        <v>0.00069</v>
      </c>
      <c r="R184" s="179">
        <f>Q184*H184</f>
        <v>0.20354999999999998</v>
      </c>
      <c r="S184" s="179">
        <v>0</v>
      </c>
      <c r="T184" s="18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1" t="s">
        <v>191</v>
      </c>
      <c r="AT184" s="181" t="s">
        <v>172</v>
      </c>
      <c r="AU184" s="181" t="s">
        <v>85</v>
      </c>
      <c r="AY184" s="15" t="s">
        <v>140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5" t="s">
        <v>83</v>
      </c>
      <c r="BK184" s="182">
        <f>ROUND(I184*H184,2)</f>
        <v>0</v>
      </c>
      <c r="BL184" s="15" t="s">
        <v>191</v>
      </c>
      <c r="BM184" s="181" t="s">
        <v>716</v>
      </c>
    </row>
    <row r="185" spans="1:65" s="2" customFormat="1" ht="24.15" customHeight="1">
      <c r="A185" s="34"/>
      <c r="B185" s="168"/>
      <c r="C185" s="169" t="s">
        <v>546</v>
      </c>
      <c r="D185" s="169" t="s">
        <v>143</v>
      </c>
      <c r="E185" s="170" t="s">
        <v>399</v>
      </c>
      <c r="F185" s="171" t="s">
        <v>400</v>
      </c>
      <c r="G185" s="172" t="s">
        <v>232</v>
      </c>
      <c r="H185" s="173">
        <v>5</v>
      </c>
      <c r="I185" s="174"/>
      <c r="J185" s="175">
        <f>ROUND(I185*H185,2)</f>
        <v>0</v>
      </c>
      <c r="K185" s="176"/>
      <c r="L185" s="35"/>
      <c r="M185" s="177" t="s">
        <v>1</v>
      </c>
      <c r="N185" s="178" t="s">
        <v>40</v>
      </c>
      <c r="O185" s="73"/>
      <c r="P185" s="179">
        <f>O185*H185</f>
        <v>0</v>
      </c>
      <c r="Q185" s="179">
        <v>0</v>
      </c>
      <c r="R185" s="179">
        <f>Q185*H185</f>
        <v>0</v>
      </c>
      <c r="S185" s="179">
        <v>0</v>
      </c>
      <c r="T185" s="18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1" t="s">
        <v>179</v>
      </c>
      <c r="AT185" s="181" t="s">
        <v>143</v>
      </c>
      <c r="AU185" s="181" t="s">
        <v>85</v>
      </c>
      <c r="AY185" s="15" t="s">
        <v>140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5" t="s">
        <v>83</v>
      </c>
      <c r="BK185" s="182">
        <f>ROUND(I185*H185,2)</f>
        <v>0</v>
      </c>
      <c r="BL185" s="15" t="s">
        <v>179</v>
      </c>
      <c r="BM185" s="181" t="s">
        <v>717</v>
      </c>
    </row>
    <row r="186" spans="1:65" s="2" customFormat="1" ht="24.15" customHeight="1">
      <c r="A186" s="34"/>
      <c r="B186" s="168"/>
      <c r="C186" s="169" t="s">
        <v>361</v>
      </c>
      <c r="D186" s="169" t="s">
        <v>143</v>
      </c>
      <c r="E186" s="170" t="s">
        <v>403</v>
      </c>
      <c r="F186" s="171" t="s">
        <v>404</v>
      </c>
      <c r="G186" s="172" t="s">
        <v>232</v>
      </c>
      <c r="H186" s="173">
        <v>241</v>
      </c>
      <c r="I186" s="174"/>
      <c r="J186" s="175">
        <f>ROUND(I186*H186,2)</f>
        <v>0</v>
      </c>
      <c r="K186" s="176"/>
      <c r="L186" s="35"/>
      <c r="M186" s="177" t="s">
        <v>1</v>
      </c>
      <c r="N186" s="178" t="s">
        <v>40</v>
      </c>
      <c r="O186" s="73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1" t="s">
        <v>179</v>
      </c>
      <c r="AT186" s="181" t="s">
        <v>143</v>
      </c>
      <c r="AU186" s="181" t="s">
        <v>85</v>
      </c>
      <c r="AY186" s="15" t="s">
        <v>140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5" t="s">
        <v>83</v>
      </c>
      <c r="BK186" s="182">
        <f>ROUND(I186*H186,2)</f>
        <v>0</v>
      </c>
      <c r="BL186" s="15" t="s">
        <v>179</v>
      </c>
      <c r="BM186" s="181" t="s">
        <v>718</v>
      </c>
    </row>
    <row r="187" spans="1:65" s="2" customFormat="1" ht="24.15" customHeight="1">
      <c r="A187" s="34"/>
      <c r="B187" s="168"/>
      <c r="C187" s="169" t="s">
        <v>402</v>
      </c>
      <c r="D187" s="169" t="s">
        <v>143</v>
      </c>
      <c r="E187" s="170" t="s">
        <v>407</v>
      </c>
      <c r="F187" s="171" t="s">
        <v>408</v>
      </c>
      <c r="G187" s="172" t="s">
        <v>232</v>
      </c>
      <c r="H187" s="173">
        <v>23</v>
      </c>
      <c r="I187" s="174"/>
      <c r="J187" s="175">
        <f>ROUND(I187*H187,2)</f>
        <v>0</v>
      </c>
      <c r="K187" s="176"/>
      <c r="L187" s="35"/>
      <c r="M187" s="177" t="s">
        <v>1</v>
      </c>
      <c r="N187" s="178" t="s">
        <v>40</v>
      </c>
      <c r="O187" s="73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1" t="s">
        <v>179</v>
      </c>
      <c r="AT187" s="181" t="s">
        <v>143</v>
      </c>
      <c r="AU187" s="181" t="s">
        <v>85</v>
      </c>
      <c r="AY187" s="15" t="s">
        <v>140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5" t="s">
        <v>83</v>
      </c>
      <c r="BK187" s="182">
        <f>ROUND(I187*H187,2)</f>
        <v>0</v>
      </c>
      <c r="BL187" s="15" t="s">
        <v>179</v>
      </c>
      <c r="BM187" s="181" t="s">
        <v>719</v>
      </c>
    </row>
    <row r="188" spans="1:65" s="2" customFormat="1" ht="16.5" customHeight="1">
      <c r="A188" s="34"/>
      <c r="B188" s="168"/>
      <c r="C188" s="183" t="s">
        <v>450</v>
      </c>
      <c r="D188" s="183" t="s">
        <v>172</v>
      </c>
      <c r="E188" s="184" t="s">
        <v>411</v>
      </c>
      <c r="F188" s="185" t="s">
        <v>412</v>
      </c>
      <c r="G188" s="186" t="s">
        <v>154</v>
      </c>
      <c r="H188" s="187">
        <v>333.36</v>
      </c>
      <c r="I188" s="188"/>
      <c r="J188" s="189">
        <f>ROUND(I188*H188,2)</f>
        <v>0</v>
      </c>
      <c r="K188" s="190"/>
      <c r="L188" s="191"/>
      <c r="M188" s="192" t="s">
        <v>1</v>
      </c>
      <c r="N188" s="193" t="s">
        <v>40</v>
      </c>
      <c r="O188" s="73"/>
      <c r="P188" s="179">
        <f>O188*H188</f>
        <v>0</v>
      </c>
      <c r="Q188" s="179">
        <v>0.00069</v>
      </c>
      <c r="R188" s="179">
        <f>Q188*H188</f>
        <v>0.2300184</v>
      </c>
      <c r="S188" s="179">
        <v>0</v>
      </c>
      <c r="T188" s="18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1" t="s">
        <v>191</v>
      </c>
      <c r="AT188" s="181" t="s">
        <v>172</v>
      </c>
      <c r="AU188" s="181" t="s">
        <v>85</v>
      </c>
      <c r="AY188" s="15" t="s">
        <v>140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15" t="s">
        <v>83</v>
      </c>
      <c r="BK188" s="182">
        <f>ROUND(I188*H188,2)</f>
        <v>0</v>
      </c>
      <c r="BL188" s="15" t="s">
        <v>191</v>
      </c>
      <c r="BM188" s="181" t="s">
        <v>720</v>
      </c>
    </row>
    <row r="189" spans="1:65" s="2" customFormat="1" ht="33" customHeight="1">
      <c r="A189" s="34"/>
      <c r="B189" s="168"/>
      <c r="C189" s="169" t="s">
        <v>422</v>
      </c>
      <c r="D189" s="169" t="s">
        <v>143</v>
      </c>
      <c r="E189" s="170" t="s">
        <v>447</v>
      </c>
      <c r="F189" s="171" t="s">
        <v>448</v>
      </c>
      <c r="G189" s="172" t="s">
        <v>368</v>
      </c>
      <c r="H189" s="173">
        <v>55.5</v>
      </c>
      <c r="I189" s="174"/>
      <c r="J189" s="175">
        <f>ROUND(I189*H189,2)</f>
        <v>0</v>
      </c>
      <c r="K189" s="176"/>
      <c r="L189" s="35"/>
      <c r="M189" s="177" t="s">
        <v>1</v>
      </c>
      <c r="N189" s="178" t="s">
        <v>40</v>
      </c>
      <c r="O189" s="73"/>
      <c r="P189" s="179">
        <f>O189*H189</f>
        <v>0</v>
      </c>
      <c r="Q189" s="179">
        <v>0</v>
      </c>
      <c r="R189" s="179">
        <f>Q189*H189</f>
        <v>0</v>
      </c>
      <c r="S189" s="179">
        <v>0.625</v>
      </c>
      <c r="T189" s="180">
        <f>S189*H189</f>
        <v>34.6875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1" t="s">
        <v>155</v>
      </c>
      <c r="AT189" s="181" t="s">
        <v>143</v>
      </c>
      <c r="AU189" s="181" t="s">
        <v>85</v>
      </c>
      <c r="AY189" s="15" t="s">
        <v>140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5" t="s">
        <v>83</v>
      </c>
      <c r="BK189" s="182">
        <f>ROUND(I189*H189,2)</f>
        <v>0</v>
      </c>
      <c r="BL189" s="15" t="s">
        <v>155</v>
      </c>
      <c r="BM189" s="181" t="s">
        <v>721</v>
      </c>
    </row>
    <row r="190" spans="1:65" s="2" customFormat="1" ht="24.15" customHeight="1">
      <c r="A190" s="34"/>
      <c r="B190" s="168"/>
      <c r="C190" s="169" t="s">
        <v>414</v>
      </c>
      <c r="D190" s="169" t="s">
        <v>143</v>
      </c>
      <c r="E190" s="170" t="s">
        <v>451</v>
      </c>
      <c r="F190" s="171" t="s">
        <v>452</v>
      </c>
      <c r="G190" s="172" t="s">
        <v>368</v>
      </c>
      <c r="H190" s="173">
        <v>55.5</v>
      </c>
      <c r="I190" s="174"/>
      <c r="J190" s="175">
        <f>ROUND(I190*H190,2)</f>
        <v>0</v>
      </c>
      <c r="K190" s="176"/>
      <c r="L190" s="35"/>
      <c r="M190" s="177" t="s">
        <v>1</v>
      </c>
      <c r="N190" s="178" t="s">
        <v>40</v>
      </c>
      <c r="O190" s="73"/>
      <c r="P190" s="179">
        <f>O190*H190</f>
        <v>0</v>
      </c>
      <c r="Q190" s="179">
        <v>0</v>
      </c>
      <c r="R190" s="179">
        <f>Q190*H190</f>
        <v>0</v>
      </c>
      <c r="S190" s="179">
        <v>0.098</v>
      </c>
      <c r="T190" s="180">
        <f>S190*H190</f>
        <v>5.439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1" t="s">
        <v>155</v>
      </c>
      <c r="AT190" s="181" t="s">
        <v>143</v>
      </c>
      <c r="AU190" s="181" t="s">
        <v>85</v>
      </c>
      <c r="AY190" s="15" t="s">
        <v>140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15" t="s">
        <v>83</v>
      </c>
      <c r="BK190" s="182">
        <f>ROUND(I190*H190,2)</f>
        <v>0</v>
      </c>
      <c r="BL190" s="15" t="s">
        <v>155</v>
      </c>
      <c r="BM190" s="181" t="s">
        <v>722</v>
      </c>
    </row>
    <row r="191" spans="1:65" s="2" customFormat="1" ht="24.15" customHeight="1">
      <c r="A191" s="34"/>
      <c r="B191" s="168"/>
      <c r="C191" s="169" t="s">
        <v>521</v>
      </c>
      <c r="D191" s="169" t="s">
        <v>143</v>
      </c>
      <c r="E191" s="170" t="s">
        <v>455</v>
      </c>
      <c r="F191" s="171" t="s">
        <v>456</v>
      </c>
      <c r="G191" s="172" t="s">
        <v>368</v>
      </c>
      <c r="H191" s="173">
        <v>55.5</v>
      </c>
      <c r="I191" s="174"/>
      <c r="J191" s="175">
        <f>ROUND(I191*H191,2)</f>
        <v>0</v>
      </c>
      <c r="K191" s="176"/>
      <c r="L191" s="35"/>
      <c r="M191" s="177" t="s">
        <v>1</v>
      </c>
      <c r="N191" s="178" t="s">
        <v>40</v>
      </c>
      <c r="O191" s="73"/>
      <c r="P191" s="179">
        <f>O191*H191</f>
        <v>0</v>
      </c>
      <c r="Q191" s="179">
        <v>0</v>
      </c>
      <c r="R191" s="179">
        <f>Q191*H191</f>
        <v>0</v>
      </c>
      <c r="S191" s="179">
        <v>0.12</v>
      </c>
      <c r="T191" s="180">
        <f>S191*H191</f>
        <v>6.66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1" t="s">
        <v>155</v>
      </c>
      <c r="AT191" s="181" t="s">
        <v>143</v>
      </c>
      <c r="AU191" s="181" t="s">
        <v>85</v>
      </c>
      <c r="AY191" s="15" t="s">
        <v>140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15" t="s">
        <v>83</v>
      </c>
      <c r="BK191" s="182">
        <f>ROUND(I191*H191,2)</f>
        <v>0</v>
      </c>
      <c r="BL191" s="15" t="s">
        <v>155</v>
      </c>
      <c r="BM191" s="181" t="s">
        <v>723</v>
      </c>
    </row>
    <row r="192" spans="1:65" s="2" customFormat="1" ht="16.5" customHeight="1">
      <c r="A192" s="34"/>
      <c r="B192" s="168"/>
      <c r="C192" s="169" t="s">
        <v>201</v>
      </c>
      <c r="D192" s="169" t="s">
        <v>143</v>
      </c>
      <c r="E192" s="170" t="s">
        <v>471</v>
      </c>
      <c r="F192" s="171" t="s">
        <v>472</v>
      </c>
      <c r="G192" s="172" t="s">
        <v>473</v>
      </c>
      <c r="H192" s="173">
        <v>16</v>
      </c>
      <c r="I192" s="174"/>
      <c r="J192" s="175">
        <f>ROUND(I192*H192,2)</f>
        <v>0</v>
      </c>
      <c r="K192" s="176"/>
      <c r="L192" s="35"/>
      <c r="M192" s="177" t="s">
        <v>1</v>
      </c>
      <c r="N192" s="178" t="s">
        <v>40</v>
      </c>
      <c r="O192" s="73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1" t="s">
        <v>179</v>
      </c>
      <c r="AT192" s="181" t="s">
        <v>143</v>
      </c>
      <c r="AU192" s="181" t="s">
        <v>85</v>
      </c>
      <c r="AY192" s="15" t="s">
        <v>140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5" t="s">
        <v>83</v>
      </c>
      <c r="BK192" s="182">
        <f>ROUND(I192*H192,2)</f>
        <v>0</v>
      </c>
      <c r="BL192" s="15" t="s">
        <v>179</v>
      </c>
      <c r="BM192" s="181" t="s">
        <v>724</v>
      </c>
    </row>
    <row r="193" spans="1:65" s="2" customFormat="1" ht="21.75" customHeight="1">
      <c r="A193" s="34"/>
      <c r="B193" s="168"/>
      <c r="C193" s="169" t="s">
        <v>365</v>
      </c>
      <c r="D193" s="169" t="s">
        <v>143</v>
      </c>
      <c r="E193" s="170" t="s">
        <v>476</v>
      </c>
      <c r="F193" s="171" t="s">
        <v>477</v>
      </c>
      <c r="G193" s="172" t="s">
        <v>178</v>
      </c>
      <c r="H193" s="173">
        <v>68</v>
      </c>
      <c r="I193" s="174"/>
      <c r="J193" s="175">
        <f>ROUND(I193*H193,2)</f>
        <v>0</v>
      </c>
      <c r="K193" s="176"/>
      <c r="L193" s="35"/>
      <c r="M193" s="177" t="s">
        <v>1</v>
      </c>
      <c r="N193" s="178" t="s">
        <v>40</v>
      </c>
      <c r="O193" s="73"/>
      <c r="P193" s="179">
        <f>O193*H193</f>
        <v>0</v>
      </c>
      <c r="Q193" s="179">
        <v>0.00734</v>
      </c>
      <c r="R193" s="179">
        <f>Q193*H193</f>
        <v>0.49912</v>
      </c>
      <c r="S193" s="179">
        <v>0</v>
      </c>
      <c r="T193" s="18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1" t="s">
        <v>179</v>
      </c>
      <c r="AT193" s="181" t="s">
        <v>143</v>
      </c>
      <c r="AU193" s="181" t="s">
        <v>85</v>
      </c>
      <c r="AY193" s="15" t="s">
        <v>140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5" t="s">
        <v>83</v>
      </c>
      <c r="BK193" s="182">
        <f>ROUND(I193*H193,2)</f>
        <v>0</v>
      </c>
      <c r="BL193" s="15" t="s">
        <v>179</v>
      </c>
      <c r="BM193" s="181" t="s">
        <v>725</v>
      </c>
    </row>
    <row r="194" spans="1:65" s="2" customFormat="1" ht="16.5" customHeight="1">
      <c r="A194" s="34"/>
      <c r="B194" s="168"/>
      <c r="C194" s="183" t="s">
        <v>181</v>
      </c>
      <c r="D194" s="183" t="s">
        <v>172</v>
      </c>
      <c r="E194" s="184" t="s">
        <v>480</v>
      </c>
      <c r="F194" s="185" t="s">
        <v>481</v>
      </c>
      <c r="G194" s="186" t="s">
        <v>178</v>
      </c>
      <c r="H194" s="187">
        <v>68</v>
      </c>
      <c r="I194" s="188"/>
      <c r="J194" s="189">
        <f>ROUND(I194*H194,2)</f>
        <v>0</v>
      </c>
      <c r="K194" s="190"/>
      <c r="L194" s="191"/>
      <c r="M194" s="192" t="s">
        <v>1</v>
      </c>
      <c r="N194" s="193" t="s">
        <v>40</v>
      </c>
      <c r="O194" s="73"/>
      <c r="P194" s="179">
        <f>O194*H194</f>
        <v>0</v>
      </c>
      <c r="Q194" s="179">
        <v>0.00069</v>
      </c>
      <c r="R194" s="179">
        <f>Q194*H194</f>
        <v>0.046919999999999996</v>
      </c>
      <c r="S194" s="179">
        <v>0</v>
      </c>
      <c r="T194" s="18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1" t="s">
        <v>191</v>
      </c>
      <c r="AT194" s="181" t="s">
        <v>172</v>
      </c>
      <c r="AU194" s="181" t="s">
        <v>85</v>
      </c>
      <c r="AY194" s="15" t="s">
        <v>140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15" t="s">
        <v>83</v>
      </c>
      <c r="BK194" s="182">
        <f>ROUND(I194*H194,2)</f>
        <v>0</v>
      </c>
      <c r="BL194" s="15" t="s">
        <v>191</v>
      </c>
      <c r="BM194" s="181" t="s">
        <v>726</v>
      </c>
    </row>
    <row r="195" spans="1:65" s="2" customFormat="1" ht="16.5" customHeight="1">
      <c r="A195" s="34"/>
      <c r="B195" s="168"/>
      <c r="C195" s="169" t="s">
        <v>179</v>
      </c>
      <c r="D195" s="169" t="s">
        <v>143</v>
      </c>
      <c r="E195" s="170" t="s">
        <v>488</v>
      </c>
      <c r="F195" s="171" t="s">
        <v>489</v>
      </c>
      <c r="G195" s="172" t="s">
        <v>473</v>
      </c>
      <c r="H195" s="173">
        <v>33</v>
      </c>
      <c r="I195" s="174"/>
      <c r="J195" s="175">
        <f>ROUND(I195*H195,2)</f>
        <v>0</v>
      </c>
      <c r="K195" s="176"/>
      <c r="L195" s="35"/>
      <c r="M195" s="177" t="s">
        <v>1</v>
      </c>
      <c r="N195" s="178" t="s">
        <v>40</v>
      </c>
      <c r="O195" s="73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1" t="s">
        <v>179</v>
      </c>
      <c r="AT195" s="181" t="s">
        <v>143</v>
      </c>
      <c r="AU195" s="181" t="s">
        <v>85</v>
      </c>
      <c r="AY195" s="15" t="s">
        <v>140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5" t="s">
        <v>83</v>
      </c>
      <c r="BK195" s="182">
        <f>ROUND(I195*H195,2)</f>
        <v>0</v>
      </c>
      <c r="BL195" s="15" t="s">
        <v>179</v>
      </c>
      <c r="BM195" s="181" t="s">
        <v>727</v>
      </c>
    </row>
    <row r="196" spans="1:63" s="12" customFormat="1" ht="25.9" customHeight="1">
      <c r="A196" s="12"/>
      <c r="B196" s="155"/>
      <c r="C196" s="12"/>
      <c r="D196" s="156" t="s">
        <v>74</v>
      </c>
      <c r="E196" s="157" t="s">
        <v>491</v>
      </c>
      <c r="F196" s="157" t="s">
        <v>492</v>
      </c>
      <c r="G196" s="12"/>
      <c r="H196" s="12"/>
      <c r="I196" s="158"/>
      <c r="J196" s="159">
        <f>BK196</f>
        <v>0</v>
      </c>
      <c r="K196" s="12"/>
      <c r="L196" s="155"/>
      <c r="M196" s="160"/>
      <c r="N196" s="161"/>
      <c r="O196" s="161"/>
      <c r="P196" s="162">
        <f>P197</f>
        <v>0</v>
      </c>
      <c r="Q196" s="161"/>
      <c r="R196" s="162">
        <f>R197</f>
        <v>0</v>
      </c>
      <c r="S196" s="161"/>
      <c r="T196" s="163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6" t="s">
        <v>141</v>
      </c>
      <c r="AT196" s="164" t="s">
        <v>74</v>
      </c>
      <c r="AU196" s="164" t="s">
        <v>75</v>
      </c>
      <c r="AY196" s="156" t="s">
        <v>140</v>
      </c>
      <c r="BK196" s="165">
        <f>BK197</f>
        <v>0</v>
      </c>
    </row>
    <row r="197" spans="1:63" s="12" customFormat="1" ht="22.8" customHeight="1">
      <c r="A197" s="12"/>
      <c r="B197" s="155"/>
      <c r="C197" s="12"/>
      <c r="D197" s="156" t="s">
        <v>74</v>
      </c>
      <c r="E197" s="166" t="s">
        <v>493</v>
      </c>
      <c r="F197" s="166" t="s">
        <v>494</v>
      </c>
      <c r="G197" s="12"/>
      <c r="H197" s="12"/>
      <c r="I197" s="158"/>
      <c r="J197" s="167">
        <f>BK197</f>
        <v>0</v>
      </c>
      <c r="K197" s="12"/>
      <c r="L197" s="155"/>
      <c r="M197" s="160"/>
      <c r="N197" s="161"/>
      <c r="O197" s="161"/>
      <c r="P197" s="162">
        <f>P198</f>
        <v>0</v>
      </c>
      <c r="Q197" s="161"/>
      <c r="R197" s="162">
        <f>R198</f>
        <v>0</v>
      </c>
      <c r="S197" s="161"/>
      <c r="T197" s="163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56" t="s">
        <v>141</v>
      </c>
      <c r="AT197" s="164" t="s">
        <v>74</v>
      </c>
      <c r="AU197" s="164" t="s">
        <v>83</v>
      </c>
      <c r="AY197" s="156" t="s">
        <v>140</v>
      </c>
      <c r="BK197" s="165">
        <f>BK198</f>
        <v>0</v>
      </c>
    </row>
    <row r="198" spans="1:65" s="2" customFormat="1" ht="16.5" customHeight="1">
      <c r="A198" s="34"/>
      <c r="B198" s="168"/>
      <c r="C198" s="169" t="s">
        <v>225</v>
      </c>
      <c r="D198" s="169" t="s">
        <v>143</v>
      </c>
      <c r="E198" s="170" t="s">
        <v>496</v>
      </c>
      <c r="F198" s="171" t="s">
        <v>497</v>
      </c>
      <c r="G198" s="172" t="s">
        <v>212</v>
      </c>
      <c r="H198" s="173">
        <v>1</v>
      </c>
      <c r="I198" s="174"/>
      <c r="J198" s="175">
        <f>ROUND(I198*H198,2)</f>
        <v>0</v>
      </c>
      <c r="K198" s="176"/>
      <c r="L198" s="35"/>
      <c r="M198" s="194" t="s">
        <v>1</v>
      </c>
      <c r="N198" s="195" t="s">
        <v>40</v>
      </c>
      <c r="O198" s="19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1" t="s">
        <v>147</v>
      </c>
      <c r="AT198" s="181" t="s">
        <v>143</v>
      </c>
      <c r="AU198" s="181" t="s">
        <v>85</v>
      </c>
      <c r="AY198" s="15" t="s">
        <v>140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5" t="s">
        <v>83</v>
      </c>
      <c r="BK198" s="182">
        <f>ROUND(I198*H198,2)</f>
        <v>0</v>
      </c>
      <c r="BL198" s="15" t="s">
        <v>147</v>
      </c>
      <c r="BM198" s="181" t="s">
        <v>728</v>
      </c>
    </row>
    <row r="199" spans="1:31" s="2" customFormat="1" ht="6.95" customHeight="1">
      <c r="A199" s="34"/>
      <c r="B199" s="56"/>
      <c r="C199" s="57"/>
      <c r="D199" s="57"/>
      <c r="E199" s="57"/>
      <c r="F199" s="57"/>
      <c r="G199" s="57"/>
      <c r="H199" s="57"/>
      <c r="I199" s="57"/>
      <c r="J199" s="57"/>
      <c r="K199" s="57"/>
      <c r="L199" s="35"/>
      <c r="M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</sheetData>
  <autoFilter ref="C124:K19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97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729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tr">
        <f>IF('Rekapitulace stavby'!E17="","",'Rekapitulace stavby'!E17)</f>
        <v>Roland Černoch</v>
      </c>
      <c r="F21" s="34"/>
      <c r="G21" s="34"/>
      <c r="H21" s="34"/>
      <c r="I21" s="28" t="s">
        <v>26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tr">
        <f>IF('Rekapitulace stavby'!E20="","",'Rekapitulace stavby'!E20)</f>
        <v>Puttner, s.r.o.</v>
      </c>
      <c r="F24" s="34"/>
      <c r="G24" s="34"/>
      <c r="H24" s="34"/>
      <c r="I24" s="28" t="s">
        <v>26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ROUND((SUM(BE125:BE189)),2)</f>
        <v>0</v>
      </c>
      <c r="G33" s="34"/>
      <c r="H33" s="34"/>
      <c r="I33" s="124">
        <v>0.21</v>
      </c>
      <c r="J33" s="123">
        <f>ROUND(((SUM(BE125:BE189))*I33),2)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ROUND((SUM(BF125:BF189)),2)</f>
        <v>0</v>
      </c>
      <c r="G34" s="34"/>
      <c r="H34" s="34"/>
      <c r="I34" s="124">
        <v>0.15</v>
      </c>
      <c r="J34" s="123">
        <f>ROUND(((SUM(BF125:BF189))*I34),2)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ROUND((SUM(BG125:BG189)),2)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ROUND((SUM(BH125:BH189)),2)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ROUND((SUM(BI125:BI189)),2)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>SO.10e - Veřejné osvětlení parkoviště v k.ú. Žabovřesky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117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36"/>
      <c r="C99" s="9"/>
      <c r="D99" s="137" t="s">
        <v>118</v>
      </c>
      <c r="E99" s="138"/>
      <c r="F99" s="138"/>
      <c r="G99" s="138"/>
      <c r="H99" s="138"/>
      <c r="I99" s="138"/>
      <c r="J99" s="139">
        <f>J133</f>
        <v>0</v>
      </c>
      <c r="K99" s="9"/>
      <c r="L99" s="13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0"/>
      <c r="C100" s="10"/>
      <c r="D100" s="141" t="s">
        <v>119</v>
      </c>
      <c r="E100" s="142"/>
      <c r="F100" s="142"/>
      <c r="G100" s="142"/>
      <c r="H100" s="142"/>
      <c r="I100" s="142"/>
      <c r="J100" s="143">
        <f>J134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0"/>
      <c r="C101" s="10"/>
      <c r="D101" s="141" t="s">
        <v>120</v>
      </c>
      <c r="E101" s="142"/>
      <c r="F101" s="142"/>
      <c r="G101" s="142"/>
      <c r="H101" s="142"/>
      <c r="I101" s="142"/>
      <c r="J101" s="143">
        <f>J157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121</v>
      </c>
      <c r="E102" s="142"/>
      <c r="F102" s="142"/>
      <c r="G102" s="142"/>
      <c r="H102" s="142"/>
      <c r="I102" s="142"/>
      <c r="J102" s="143">
        <f>J159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122</v>
      </c>
      <c r="E103" s="142"/>
      <c r="F103" s="142"/>
      <c r="G103" s="142"/>
      <c r="H103" s="142"/>
      <c r="I103" s="142"/>
      <c r="J103" s="143">
        <f>J165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36"/>
      <c r="C104" s="9"/>
      <c r="D104" s="137" t="s">
        <v>123</v>
      </c>
      <c r="E104" s="138"/>
      <c r="F104" s="138"/>
      <c r="G104" s="138"/>
      <c r="H104" s="138"/>
      <c r="I104" s="138"/>
      <c r="J104" s="139">
        <f>J187</f>
        <v>0</v>
      </c>
      <c r="K104" s="9"/>
      <c r="L104" s="13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40"/>
      <c r="C105" s="10"/>
      <c r="D105" s="141" t="s">
        <v>124</v>
      </c>
      <c r="E105" s="142"/>
      <c r="F105" s="142"/>
      <c r="G105" s="142"/>
      <c r="H105" s="142"/>
      <c r="I105" s="142"/>
      <c r="J105" s="143">
        <f>J188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 hidden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2" hidden="1"/>
    <row r="109" ht="12" hidden="1"/>
    <row r="110" ht="12" hidden="1"/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125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AKADEMICKÉ NÁMĚSTÍ VČETNĚ PARKOVACÍHO DOMU - DÚR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108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E9</f>
        <v>SO.10e - Veřejné osvětlení parkoviště v k.ú. Žabovřesky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3. 5. 2021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>Roland Černoch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>Puttner, s.r.o.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126</v>
      </c>
      <c r="D124" s="147" t="s">
        <v>60</v>
      </c>
      <c r="E124" s="147" t="s">
        <v>56</v>
      </c>
      <c r="F124" s="147" t="s">
        <v>57</v>
      </c>
      <c r="G124" s="147" t="s">
        <v>127</v>
      </c>
      <c r="H124" s="147" t="s">
        <v>128</v>
      </c>
      <c r="I124" s="147" t="s">
        <v>129</v>
      </c>
      <c r="J124" s="148" t="s">
        <v>112</v>
      </c>
      <c r="K124" s="149" t="s">
        <v>130</v>
      </c>
      <c r="L124" s="150"/>
      <c r="M124" s="82" t="s">
        <v>1</v>
      </c>
      <c r="N124" s="83" t="s">
        <v>39</v>
      </c>
      <c r="O124" s="83" t="s">
        <v>131</v>
      </c>
      <c r="P124" s="83" t="s">
        <v>132</v>
      </c>
      <c r="Q124" s="83" t="s">
        <v>133</v>
      </c>
      <c r="R124" s="83" t="s">
        <v>134</v>
      </c>
      <c r="S124" s="83" t="s">
        <v>135</v>
      </c>
      <c r="T124" s="84" t="s">
        <v>136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137</v>
      </c>
      <c r="D125" s="34"/>
      <c r="E125" s="34"/>
      <c r="F125" s="34"/>
      <c r="G125" s="34"/>
      <c r="H125" s="34"/>
      <c r="I125" s="34"/>
      <c r="J125" s="151">
        <f>BK125</f>
        <v>0</v>
      </c>
      <c r="K125" s="34"/>
      <c r="L125" s="35"/>
      <c r="M125" s="85"/>
      <c r="N125" s="69"/>
      <c r="O125" s="86"/>
      <c r="P125" s="152">
        <f>P126+P133+P187</f>
        <v>0</v>
      </c>
      <c r="Q125" s="86"/>
      <c r="R125" s="152">
        <f>R126+R133+R187</f>
        <v>79.0116894</v>
      </c>
      <c r="S125" s="86"/>
      <c r="T125" s="153">
        <f>T126+T133+T187</f>
        <v>15.595500000000001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74</v>
      </c>
      <c r="AU125" s="15" t="s">
        <v>114</v>
      </c>
      <c r="BK125" s="154">
        <f>BK126+BK133+BK187</f>
        <v>0</v>
      </c>
    </row>
    <row r="126" spans="1:63" s="12" customFormat="1" ht="25.9" customHeight="1">
      <c r="A126" s="12"/>
      <c r="B126" s="155"/>
      <c r="C126" s="12"/>
      <c r="D126" s="156" t="s">
        <v>74</v>
      </c>
      <c r="E126" s="157" t="s">
        <v>138</v>
      </c>
      <c r="F126" s="157" t="s">
        <v>139</v>
      </c>
      <c r="G126" s="12"/>
      <c r="H126" s="12"/>
      <c r="I126" s="158"/>
      <c r="J126" s="159">
        <f>BK126</f>
        <v>0</v>
      </c>
      <c r="K126" s="12"/>
      <c r="L126" s="155"/>
      <c r="M126" s="160"/>
      <c r="N126" s="161"/>
      <c r="O126" s="161"/>
      <c r="P126" s="162">
        <f>P127</f>
        <v>0</v>
      </c>
      <c r="Q126" s="161"/>
      <c r="R126" s="162">
        <f>R127</f>
        <v>0</v>
      </c>
      <c r="S126" s="161"/>
      <c r="T126" s="16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83</v>
      </c>
      <c r="AT126" s="164" t="s">
        <v>74</v>
      </c>
      <c r="AU126" s="164" t="s">
        <v>75</v>
      </c>
      <c r="AY126" s="156" t="s">
        <v>140</v>
      </c>
      <c r="BK126" s="165">
        <f>BK127</f>
        <v>0</v>
      </c>
    </row>
    <row r="127" spans="1:63" s="12" customFormat="1" ht="22.8" customHeight="1">
      <c r="A127" s="12"/>
      <c r="B127" s="155"/>
      <c r="C127" s="12"/>
      <c r="D127" s="156" t="s">
        <v>74</v>
      </c>
      <c r="E127" s="166" t="s">
        <v>149</v>
      </c>
      <c r="F127" s="166" t="s">
        <v>150</v>
      </c>
      <c r="G127" s="12"/>
      <c r="H127" s="12"/>
      <c r="I127" s="158"/>
      <c r="J127" s="167">
        <f>BK127</f>
        <v>0</v>
      </c>
      <c r="K127" s="12"/>
      <c r="L127" s="155"/>
      <c r="M127" s="160"/>
      <c r="N127" s="161"/>
      <c r="O127" s="161"/>
      <c r="P127" s="162">
        <f>SUM(P128:P132)</f>
        <v>0</v>
      </c>
      <c r="Q127" s="161"/>
      <c r="R127" s="162">
        <f>SUM(R128:R132)</f>
        <v>0</v>
      </c>
      <c r="S127" s="161"/>
      <c r="T127" s="16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83</v>
      </c>
      <c r="AY127" s="156" t="s">
        <v>140</v>
      </c>
      <c r="BK127" s="165">
        <f>SUM(BK128:BK132)</f>
        <v>0</v>
      </c>
    </row>
    <row r="128" spans="1:65" s="2" customFormat="1" ht="16.5" customHeight="1">
      <c r="A128" s="34"/>
      <c r="B128" s="168"/>
      <c r="C128" s="169" t="s">
        <v>193</v>
      </c>
      <c r="D128" s="169" t="s">
        <v>143</v>
      </c>
      <c r="E128" s="170" t="s">
        <v>152</v>
      </c>
      <c r="F128" s="171" t="s">
        <v>153</v>
      </c>
      <c r="G128" s="172" t="s">
        <v>154</v>
      </c>
      <c r="H128" s="173">
        <v>131</v>
      </c>
      <c r="I128" s="174"/>
      <c r="J128" s="175">
        <f>ROUND(I128*H128,2)</f>
        <v>0</v>
      </c>
      <c r="K128" s="176"/>
      <c r="L128" s="35"/>
      <c r="M128" s="177" t="s">
        <v>1</v>
      </c>
      <c r="N128" s="178" t="s">
        <v>40</v>
      </c>
      <c r="O128" s="73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155</v>
      </c>
      <c r="AT128" s="181" t="s">
        <v>143</v>
      </c>
      <c r="AU128" s="181" t="s">
        <v>85</v>
      </c>
      <c r="AY128" s="15" t="s">
        <v>140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5" t="s">
        <v>83</v>
      </c>
      <c r="BK128" s="182">
        <f>ROUND(I128*H128,2)</f>
        <v>0</v>
      </c>
      <c r="BL128" s="15" t="s">
        <v>155</v>
      </c>
      <c r="BM128" s="181" t="s">
        <v>730</v>
      </c>
    </row>
    <row r="129" spans="1:65" s="2" customFormat="1" ht="24.15" customHeight="1">
      <c r="A129" s="34"/>
      <c r="B129" s="168"/>
      <c r="C129" s="169" t="s">
        <v>238</v>
      </c>
      <c r="D129" s="169" t="s">
        <v>143</v>
      </c>
      <c r="E129" s="170" t="s">
        <v>158</v>
      </c>
      <c r="F129" s="171" t="s">
        <v>159</v>
      </c>
      <c r="G129" s="172" t="s">
        <v>154</v>
      </c>
      <c r="H129" s="173">
        <v>2620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155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155</v>
      </c>
      <c r="BM129" s="181" t="s">
        <v>731</v>
      </c>
    </row>
    <row r="130" spans="1:65" s="2" customFormat="1" ht="44.25" customHeight="1">
      <c r="A130" s="34"/>
      <c r="B130" s="168"/>
      <c r="C130" s="169" t="s">
        <v>242</v>
      </c>
      <c r="D130" s="169" t="s">
        <v>143</v>
      </c>
      <c r="E130" s="170" t="s">
        <v>161</v>
      </c>
      <c r="F130" s="171" t="s">
        <v>162</v>
      </c>
      <c r="G130" s="172" t="s">
        <v>154</v>
      </c>
      <c r="H130" s="173">
        <v>111.08</v>
      </c>
      <c r="I130" s="174"/>
      <c r="J130" s="175">
        <f>ROUND(I130*H130,2)</f>
        <v>0</v>
      </c>
      <c r="K130" s="176"/>
      <c r="L130" s="35"/>
      <c r="M130" s="177" t="s">
        <v>1</v>
      </c>
      <c r="N130" s="178" t="s">
        <v>40</v>
      </c>
      <c r="O130" s="73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155</v>
      </c>
      <c r="AT130" s="181" t="s">
        <v>143</v>
      </c>
      <c r="AU130" s="181" t="s">
        <v>85</v>
      </c>
      <c r="AY130" s="15" t="s">
        <v>140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5" t="s">
        <v>83</v>
      </c>
      <c r="BK130" s="182">
        <f>ROUND(I130*H130,2)</f>
        <v>0</v>
      </c>
      <c r="BL130" s="15" t="s">
        <v>155</v>
      </c>
      <c r="BM130" s="181" t="s">
        <v>732</v>
      </c>
    </row>
    <row r="131" spans="1:65" s="2" customFormat="1" ht="44.25" customHeight="1">
      <c r="A131" s="34"/>
      <c r="B131" s="168"/>
      <c r="C131" s="169" t="s">
        <v>250</v>
      </c>
      <c r="D131" s="169" t="s">
        <v>143</v>
      </c>
      <c r="E131" s="170" t="s">
        <v>165</v>
      </c>
      <c r="F131" s="171" t="s">
        <v>166</v>
      </c>
      <c r="G131" s="172" t="s">
        <v>154</v>
      </c>
      <c r="H131" s="173">
        <v>5.55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733</v>
      </c>
    </row>
    <row r="132" spans="1:65" s="2" customFormat="1" ht="37.8" customHeight="1">
      <c r="A132" s="34"/>
      <c r="B132" s="168"/>
      <c r="C132" s="169" t="s">
        <v>246</v>
      </c>
      <c r="D132" s="169" t="s">
        <v>143</v>
      </c>
      <c r="E132" s="170" t="s">
        <v>169</v>
      </c>
      <c r="F132" s="171" t="s">
        <v>170</v>
      </c>
      <c r="G132" s="172" t="s">
        <v>154</v>
      </c>
      <c r="H132" s="173">
        <v>12.21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734</v>
      </c>
    </row>
    <row r="133" spans="1:63" s="12" customFormat="1" ht="25.9" customHeight="1">
      <c r="A133" s="12"/>
      <c r="B133" s="155"/>
      <c r="C133" s="12"/>
      <c r="D133" s="156" t="s">
        <v>74</v>
      </c>
      <c r="E133" s="157" t="s">
        <v>172</v>
      </c>
      <c r="F133" s="157" t="s">
        <v>173</v>
      </c>
      <c r="G133" s="12"/>
      <c r="H133" s="12"/>
      <c r="I133" s="158"/>
      <c r="J133" s="159">
        <f>BK133</f>
        <v>0</v>
      </c>
      <c r="K133" s="12"/>
      <c r="L133" s="155"/>
      <c r="M133" s="160"/>
      <c r="N133" s="161"/>
      <c r="O133" s="161"/>
      <c r="P133" s="162">
        <f>P134+P157+P159+P165</f>
        <v>0</v>
      </c>
      <c r="Q133" s="161"/>
      <c r="R133" s="162">
        <f>R134+R157+R159+R165</f>
        <v>79.0116894</v>
      </c>
      <c r="S133" s="161"/>
      <c r="T133" s="163">
        <f>T134+T157+T159+T165</f>
        <v>15.595500000000001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164</v>
      </c>
      <c r="AT133" s="164" t="s">
        <v>74</v>
      </c>
      <c r="AU133" s="164" t="s">
        <v>75</v>
      </c>
      <c r="AY133" s="156" t="s">
        <v>140</v>
      </c>
      <c r="BK133" s="165">
        <f>BK134+BK157+BK159+BK165</f>
        <v>0</v>
      </c>
    </row>
    <row r="134" spans="1:63" s="12" customFormat="1" ht="22.8" customHeight="1">
      <c r="A134" s="12"/>
      <c r="B134" s="155"/>
      <c r="C134" s="12"/>
      <c r="D134" s="156" t="s">
        <v>74</v>
      </c>
      <c r="E134" s="166" t="s">
        <v>174</v>
      </c>
      <c r="F134" s="166" t="s">
        <v>175</v>
      </c>
      <c r="G134" s="12"/>
      <c r="H134" s="12"/>
      <c r="I134" s="158"/>
      <c r="J134" s="167">
        <f>BK134</f>
        <v>0</v>
      </c>
      <c r="K134" s="12"/>
      <c r="L134" s="155"/>
      <c r="M134" s="160"/>
      <c r="N134" s="161"/>
      <c r="O134" s="161"/>
      <c r="P134" s="162">
        <f>SUM(P135:P156)</f>
        <v>0</v>
      </c>
      <c r="Q134" s="161"/>
      <c r="R134" s="162">
        <f>SUM(R135:R156)</f>
        <v>0.7355324000000001</v>
      </c>
      <c r="S134" s="161"/>
      <c r="T134" s="163">
        <f>SUM(T135:T156)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164</v>
      </c>
      <c r="AT134" s="164" t="s">
        <v>74</v>
      </c>
      <c r="AU134" s="164" t="s">
        <v>83</v>
      </c>
      <c r="AY134" s="156" t="s">
        <v>140</v>
      </c>
      <c r="BK134" s="165">
        <f>SUM(BK135:BK156)</f>
        <v>0</v>
      </c>
    </row>
    <row r="135" spans="1:65" s="2" customFormat="1" ht="33" customHeight="1">
      <c r="A135" s="34"/>
      <c r="B135" s="168"/>
      <c r="C135" s="169" t="s">
        <v>155</v>
      </c>
      <c r="D135" s="169" t="s">
        <v>143</v>
      </c>
      <c r="E135" s="170" t="s">
        <v>176</v>
      </c>
      <c r="F135" s="171" t="s">
        <v>177</v>
      </c>
      <c r="G135" s="172" t="s">
        <v>178</v>
      </c>
      <c r="H135" s="173">
        <v>10</v>
      </c>
      <c r="I135" s="174"/>
      <c r="J135" s="175">
        <f>ROUND(I135*H135,2)</f>
        <v>0</v>
      </c>
      <c r="K135" s="176"/>
      <c r="L135" s="35"/>
      <c r="M135" s="177" t="s">
        <v>1</v>
      </c>
      <c r="N135" s="178" t="s">
        <v>40</v>
      </c>
      <c r="O135" s="73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179</v>
      </c>
      <c r="AT135" s="181" t="s">
        <v>143</v>
      </c>
      <c r="AU135" s="181" t="s">
        <v>85</v>
      </c>
      <c r="AY135" s="15" t="s">
        <v>140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5" t="s">
        <v>83</v>
      </c>
      <c r="BK135" s="182">
        <f>ROUND(I135*H135,2)</f>
        <v>0</v>
      </c>
      <c r="BL135" s="15" t="s">
        <v>179</v>
      </c>
      <c r="BM135" s="181" t="s">
        <v>735</v>
      </c>
    </row>
    <row r="136" spans="1:65" s="2" customFormat="1" ht="24.15" customHeight="1">
      <c r="A136" s="34"/>
      <c r="B136" s="168"/>
      <c r="C136" s="169" t="s">
        <v>576</v>
      </c>
      <c r="D136" s="169" t="s">
        <v>143</v>
      </c>
      <c r="E136" s="170" t="s">
        <v>185</v>
      </c>
      <c r="F136" s="171" t="s">
        <v>186</v>
      </c>
      <c r="G136" s="172" t="s">
        <v>178</v>
      </c>
      <c r="H136" s="173">
        <v>7</v>
      </c>
      <c r="I136" s="174"/>
      <c r="J136" s="175">
        <f>ROUND(I136*H136,2)</f>
        <v>0</v>
      </c>
      <c r="K136" s="176"/>
      <c r="L136" s="35"/>
      <c r="M136" s="177" t="s">
        <v>1</v>
      </c>
      <c r="N136" s="178" t="s">
        <v>40</v>
      </c>
      <c r="O136" s="73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179</v>
      </c>
      <c r="AT136" s="181" t="s">
        <v>143</v>
      </c>
      <c r="AU136" s="181" t="s">
        <v>85</v>
      </c>
      <c r="AY136" s="15" t="s">
        <v>140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5" t="s">
        <v>83</v>
      </c>
      <c r="BK136" s="182">
        <f>ROUND(I136*H136,2)</f>
        <v>0</v>
      </c>
      <c r="BL136" s="15" t="s">
        <v>179</v>
      </c>
      <c r="BM136" s="181" t="s">
        <v>736</v>
      </c>
    </row>
    <row r="137" spans="1:65" s="2" customFormat="1" ht="16.5" customHeight="1">
      <c r="A137" s="34"/>
      <c r="B137" s="168"/>
      <c r="C137" s="183" t="s">
        <v>584</v>
      </c>
      <c r="D137" s="183" t="s">
        <v>172</v>
      </c>
      <c r="E137" s="184" t="s">
        <v>189</v>
      </c>
      <c r="F137" s="185" t="s">
        <v>190</v>
      </c>
      <c r="G137" s="186" t="s">
        <v>178</v>
      </c>
      <c r="H137" s="187">
        <v>7</v>
      </c>
      <c r="I137" s="188"/>
      <c r="J137" s="189">
        <f>ROUND(I137*H137,2)</f>
        <v>0</v>
      </c>
      <c r="K137" s="190"/>
      <c r="L137" s="191"/>
      <c r="M137" s="192" t="s">
        <v>1</v>
      </c>
      <c r="N137" s="193" t="s">
        <v>40</v>
      </c>
      <c r="O137" s="73"/>
      <c r="P137" s="179">
        <f>O137*H137</f>
        <v>0</v>
      </c>
      <c r="Q137" s="179">
        <v>0.00631</v>
      </c>
      <c r="R137" s="179">
        <f>Q137*H137</f>
        <v>0.04417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191</v>
      </c>
      <c r="AT137" s="181" t="s">
        <v>172</v>
      </c>
      <c r="AU137" s="181" t="s">
        <v>85</v>
      </c>
      <c r="AY137" s="15" t="s">
        <v>140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5" t="s">
        <v>83</v>
      </c>
      <c r="BK137" s="182">
        <f>ROUND(I137*H137,2)</f>
        <v>0</v>
      </c>
      <c r="BL137" s="15" t="s">
        <v>191</v>
      </c>
      <c r="BM137" s="181" t="s">
        <v>737</v>
      </c>
    </row>
    <row r="138" spans="1:65" s="2" customFormat="1" ht="16.5" customHeight="1">
      <c r="A138" s="34"/>
      <c r="B138" s="168"/>
      <c r="C138" s="183" t="s">
        <v>205</v>
      </c>
      <c r="D138" s="183" t="s">
        <v>172</v>
      </c>
      <c r="E138" s="184" t="s">
        <v>194</v>
      </c>
      <c r="F138" s="185" t="s">
        <v>195</v>
      </c>
      <c r="G138" s="186" t="s">
        <v>178</v>
      </c>
      <c r="H138" s="187">
        <v>7</v>
      </c>
      <c r="I138" s="188"/>
      <c r="J138" s="189">
        <f>ROUND(I138*H138,2)</f>
        <v>0</v>
      </c>
      <c r="K138" s="190"/>
      <c r="L138" s="191"/>
      <c r="M138" s="192" t="s">
        <v>1</v>
      </c>
      <c r="N138" s="193" t="s">
        <v>40</v>
      </c>
      <c r="O138" s="73"/>
      <c r="P138" s="179">
        <f>O138*H138</f>
        <v>0</v>
      </c>
      <c r="Q138" s="179">
        <v>0.00631</v>
      </c>
      <c r="R138" s="179">
        <f>Q138*H138</f>
        <v>0.04417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191</v>
      </c>
      <c r="AT138" s="181" t="s">
        <v>172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191</v>
      </c>
      <c r="BM138" s="181" t="s">
        <v>738</v>
      </c>
    </row>
    <row r="139" spans="1:65" s="2" customFormat="1" ht="24.15" customHeight="1">
      <c r="A139" s="34"/>
      <c r="B139" s="168"/>
      <c r="C139" s="183" t="s">
        <v>209</v>
      </c>
      <c r="D139" s="183" t="s">
        <v>172</v>
      </c>
      <c r="E139" s="184" t="s">
        <v>198</v>
      </c>
      <c r="F139" s="185" t="s">
        <v>199</v>
      </c>
      <c r="G139" s="186" t="s">
        <v>178</v>
      </c>
      <c r="H139" s="187">
        <v>3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40</v>
      </c>
      <c r="O139" s="73"/>
      <c r="P139" s="179">
        <f>O139*H139</f>
        <v>0</v>
      </c>
      <c r="Q139" s="179">
        <v>0.046</v>
      </c>
      <c r="R139" s="179">
        <f>Q139*H139</f>
        <v>0.138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191</v>
      </c>
      <c r="AT139" s="181" t="s">
        <v>172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191</v>
      </c>
      <c r="BM139" s="181" t="s">
        <v>739</v>
      </c>
    </row>
    <row r="140" spans="1:65" s="2" customFormat="1" ht="24.15" customHeight="1">
      <c r="A140" s="34"/>
      <c r="B140" s="168"/>
      <c r="C140" s="183" t="s">
        <v>214</v>
      </c>
      <c r="D140" s="183" t="s">
        <v>172</v>
      </c>
      <c r="E140" s="184" t="s">
        <v>202</v>
      </c>
      <c r="F140" s="185" t="s">
        <v>203</v>
      </c>
      <c r="G140" s="186" t="s">
        <v>178</v>
      </c>
      <c r="H140" s="187">
        <v>2</v>
      </c>
      <c r="I140" s="188"/>
      <c r="J140" s="189">
        <f>ROUND(I140*H140,2)</f>
        <v>0</v>
      </c>
      <c r="K140" s="190"/>
      <c r="L140" s="191"/>
      <c r="M140" s="192" t="s">
        <v>1</v>
      </c>
      <c r="N140" s="193" t="s">
        <v>40</v>
      </c>
      <c r="O140" s="73"/>
      <c r="P140" s="179">
        <f>O140*H140</f>
        <v>0</v>
      </c>
      <c r="Q140" s="179">
        <v>0.092</v>
      </c>
      <c r="R140" s="179">
        <f>Q140*H140</f>
        <v>0.184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191</v>
      </c>
      <c r="AT140" s="181" t="s">
        <v>172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191</v>
      </c>
      <c r="BM140" s="181" t="s">
        <v>740</v>
      </c>
    </row>
    <row r="141" spans="1:65" s="2" customFormat="1" ht="24.15" customHeight="1">
      <c r="A141" s="34"/>
      <c r="B141" s="168"/>
      <c r="C141" s="169" t="s">
        <v>588</v>
      </c>
      <c r="D141" s="169" t="s">
        <v>143</v>
      </c>
      <c r="E141" s="170" t="s">
        <v>206</v>
      </c>
      <c r="F141" s="171" t="s">
        <v>207</v>
      </c>
      <c r="G141" s="172" t="s">
        <v>178</v>
      </c>
      <c r="H141" s="173">
        <v>5</v>
      </c>
      <c r="I141" s="174"/>
      <c r="J141" s="175">
        <f>ROUND(I141*H141,2)</f>
        <v>0</v>
      </c>
      <c r="K141" s="176"/>
      <c r="L141" s="35"/>
      <c r="M141" s="177" t="s">
        <v>1</v>
      </c>
      <c r="N141" s="178" t="s">
        <v>40</v>
      </c>
      <c r="O141" s="73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179</v>
      </c>
      <c r="AT141" s="181" t="s">
        <v>143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179</v>
      </c>
      <c r="BM141" s="181" t="s">
        <v>741</v>
      </c>
    </row>
    <row r="142" spans="1:65" s="2" customFormat="1" ht="16.5" customHeight="1">
      <c r="A142" s="34"/>
      <c r="B142" s="168"/>
      <c r="C142" s="183" t="s">
        <v>229</v>
      </c>
      <c r="D142" s="183" t="s">
        <v>172</v>
      </c>
      <c r="E142" s="184" t="s">
        <v>210</v>
      </c>
      <c r="F142" s="185" t="s">
        <v>211</v>
      </c>
      <c r="G142" s="186" t="s">
        <v>212</v>
      </c>
      <c r="H142" s="187">
        <v>1</v>
      </c>
      <c r="I142" s="188"/>
      <c r="J142" s="189">
        <f>ROUND(I142*H142,2)</f>
        <v>0</v>
      </c>
      <c r="K142" s="190"/>
      <c r="L142" s="191"/>
      <c r="M142" s="192" t="s">
        <v>1</v>
      </c>
      <c r="N142" s="193" t="s">
        <v>40</v>
      </c>
      <c r="O142" s="73"/>
      <c r="P142" s="179">
        <f>O142*H142</f>
        <v>0</v>
      </c>
      <c r="Q142" s="179">
        <v>0.0001</v>
      </c>
      <c r="R142" s="179">
        <f>Q142*H142</f>
        <v>0.0001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191</v>
      </c>
      <c r="AT142" s="181" t="s">
        <v>172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191</v>
      </c>
      <c r="BM142" s="181" t="s">
        <v>742</v>
      </c>
    </row>
    <row r="143" spans="1:65" s="2" customFormat="1" ht="24.15" customHeight="1">
      <c r="A143" s="34"/>
      <c r="B143" s="168"/>
      <c r="C143" s="169" t="s">
        <v>743</v>
      </c>
      <c r="D143" s="169" t="s">
        <v>143</v>
      </c>
      <c r="E143" s="170" t="s">
        <v>219</v>
      </c>
      <c r="F143" s="171" t="s">
        <v>220</v>
      </c>
      <c r="G143" s="172" t="s">
        <v>178</v>
      </c>
      <c r="H143" s="173">
        <v>2</v>
      </c>
      <c r="I143" s="174"/>
      <c r="J143" s="175">
        <f>ROUND(I143*H143,2)</f>
        <v>0</v>
      </c>
      <c r="K143" s="176"/>
      <c r="L143" s="35"/>
      <c r="M143" s="177" t="s">
        <v>1</v>
      </c>
      <c r="N143" s="178" t="s">
        <v>40</v>
      </c>
      <c r="O143" s="73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179</v>
      </c>
      <c r="AT143" s="181" t="s">
        <v>143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179</v>
      </c>
      <c r="BM143" s="181" t="s">
        <v>744</v>
      </c>
    </row>
    <row r="144" spans="1:65" s="2" customFormat="1" ht="24.15" customHeight="1">
      <c r="A144" s="34"/>
      <c r="B144" s="168"/>
      <c r="C144" s="183" t="s">
        <v>341</v>
      </c>
      <c r="D144" s="183" t="s">
        <v>172</v>
      </c>
      <c r="E144" s="184" t="s">
        <v>672</v>
      </c>
      <c r="F144" s="185" t="s">
        <v>673</v>
      </c>
      <c r="G144" s="186" t="s">
        <v>178</v>
      </c>
      <c r="H144" s="187">
        <v>2</v>
      </c>
      <c r="I144" s="188"/>
      <c r="J144" s="189">
        <f>ROUND(I144*H144,2)</f>
        <v>0</v>
      </c>
      <c r="K144" s="190"/>
      <c r="L144" s="191"/>
      <c r="M144" s="192" t="s">
        <v>1</v>
      </c>
      <c r="N144" s="193" t="s">
        <v>40</v>
      </c>
      <c r="O144" s="73"/>
      <c r="P144" s="179">
        <f>O144*H144</f>
        <v>0</v>
      </c>
      <c r="Q144" s="179">
        <v>0.0238</v>
      </c>
      <c r="R144" s="179">
        <f>Q144*H144</f>
        <v>0.0476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191</v>
      </c>
      <c r="AT144" s="181" t="s">
        <v>172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191</v>
      </c>
      <c r="BM144" s="181" t="s">
        <v>745</v>
      </c>
    </row>
    <row r="145" spans="1:65" s="2" customFormat="1" ht="16.5" customHeight="1">
      <c r="A145" s="34"/>
      <c r="B145" s="168"/>
      <c r="C145" s="183" t="s">
        <v>262</v>
      </c>
      <c r="D145" s="183" t="s">
        <v>172</v>
      </c>
      <c r="E145" s="184" t="s">
        <v>230</v>
      </c>
      <c r="F145" s="185" t="s">
        <v>231</v>
      </c>
      <c r="G145" s="186" t="s">
        <v>232</v>
      </c>
      <c r="H145" s="187">
        <v>57.2</v>
      </c>
      <c r="I145" s="188"/>
      <c r="J145" s="189">
        <f>ROUND(I145*H145,2)</f>
        <v>0</v>
      </c>
      <c r="K145" s="190"/>
      <c r="L145" s="191"/>
      <c r="M145" s="192" t="s">
        <v>1</v>
      </c>
      <c r="N145" s="193" t="s">
        <v>40</v>
      </c>
      <c r="O145" s="73"/>
      <c r="P145" s="179">
        <f>O145*H145</f>
        <v>0</v>
      </c>
      <c r="Q145" s="179">
        <v>0.000167</v>
      </c>
      <c r="R145" s="179">
        <f>Q145*H145</f>
        <v>0.0095524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191</v>
      </c>
      <c r="AT145" s="181" t="s">
        <v>172</v>
      </c>
      <c r="AU145" s="181" t="s">
        <v>85</v>
      </c>
      <c r="AY145" s="15" t="s">
        <v>140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5" t="s">
        <v>83</v>
      </c>
      <c r="BK145" s="182">
        <f>ROUND(I145*H145,2)</f>
        <v>0</v>
      </c>
      <c r="BL145" s="15" t="s">
        <v>191</v>
      </c>
      <c r="BM145" s="181" t="s">
        <v>746</v>
      </c>
    </row>
    <row r="146" spans="1:65" s="2" customFormat="1" ht="16.5" customHeight="1">
      <c r="A146" s="34"/>
      <c r="B146" s="168"/>
      <c r="C146" s="183" t="s">
        <v>270</v>
      </c>
      <c r="D146" s="183" t="s">
        <v>172</v>
      </c>
      <c r="E146" s="184" t="s">
        <v>235</v>
      </c>
      <c r="F146" s="185" t="s">
        <v>236</v>
      </c>
      <c r="G146" s="186" t="s">
        <v>178</v>
      </c>
      <c r="H146" s="187">
        <v>5</v>
      </c>
      <c r="I146" s="188"/>
      <c r="J146" s="189">
        <f>ROUND(I146*H146,2)</f>
        <v>0</v>
      </c>
      <c r="K146" s="190"/>
      <c r="L146" s="191"/>
      <c r="M146" s="192" t="s">
        <v>1</v>
      </c>
      <c r="N146" s="193" t="s">
        <v>40</v>
      </c>
      <c r="O146" s="73"/>
      <c r="P146" s="179">
        <f>O146*H146</f>
        <v>0</v>
      </c>
      <c r="Q146" s="179">
        <v>7E-05</v>
      </c>
      <c r="R146" s="179">
        <f>Q146*H146</f>
        <v>0.00034999999999999994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191</v>
      </c>
      <c r="AT146" s="181" t="s">
        <v>172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191</v>
      </c>
      <c r="BM146" s="181" t="s">
        <v>747</v>
      </c>
    </row>
    <row r="147" spans="1:65" s="2" customFormat="1" ht="16.5" customHeight="1">
      <c r="A147" s="34"/>
      <c r="B147" s="168"/>
      <c r="C147" s="169" t="s">
        <v>282</v>
      </c>
      <c r="D147" s="169" t="s">
        <v>143</v>
      </c>
      <c r="E147" s="170" t="s">
        <v>251</v>
      </c>
      <c r="F147" s="171" t="s">
        <v>252</v>
      </c>
      <c r="G147" s="172" t="s">
        <v>178</v>
      </c>
      <c r="H147" s="173">
        <v>5</v>
      </c>
      <c r="I147" s="174"/>
      <c r="J147" s="175">
        <f>ROUND(I147*H147,2)</f>
        <v>0</v>
      </c>
      <c r="K147" s="176"/>
      <c r="L147" s="35"/>
      <c r="M147" s="177" t="s">
        <v>1</v>
      </c>
      <c r="N147" s="178" t="s">
        <v>40</v>
      </c>
      <c r="O147" s="73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179</v>
      </c>
      <c r="AT147" s="181" t="s">
        <v>143</v>
      </c>
      <c r="AU147" s="181" t="s">
        <v>85</v>
      </c>
      <c r="AY147" s="15" t="s">
        <v>140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5" t="s">
        <v>83</v>
      </c>
      <c r="BK147" s="182">
        <f>ROUND(I147*H147,2)</f>
        <v>0</v>
      </c>
      <c r="BL147" s="15" t="s">
        <v>179</v>
      </c>
      <c r="BM147" s="181" t="s">
        <v>748</v>
      </c>
    </row>
    <row r="148" spans="1:65" s="2" customFormat="1" ht="33" customHeight="1">
      <c r="A148" s="34"/>
      <c r="B148" s="168"/>
      <c r="C148" s="169" t="s">
        <v>524</v>
      </c>
      <c r="D148" s="169" t="s">
        <v>143</v>
      </c>
      <c r="E148" s="170" t="s">
        <v>254</v>
      </c>
      <c r="F148" s="171" t="s">
        <v>255</v>
      </c>
      <c r="G148" s="172" t="s">
        <v>232</v>
      </c>
      <c r="H148" s="173">
        <v>163.02</v>
      </c>
      <c r="I148" s="174"/>
      <c r="J148" s="175">
        <f>ROUND(I148*H148,2)</f>
        <v>0</v>
      </c>
      <c r="K148" s="176"/>
      <c r="L148" s="35"/>
      <c r="M148" s="177" t="s">
        <v>1</v>
      </c>
      <c r="N148" s="178" t="s">
        <v>40</v>
      </c>
      <c r="O148" s="73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179</v>
      </c>
      <c r="AT148" s="181" t="s">
        <v>143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179</v>
      </c>
      <c r="BM148" s="181" t="s">
        <v>749</v>
      </c>
    </row>
    <row r="149" spans="1:65" s="2" customFormat="1" ht="16.5" customHeight="1">
      <c r="A149" s="34"/>
      <c r="B149" s="168"/>
      <c r="C149" s="183" t="s">
        <v>300</v>
      </c>
      <c r="D149" s="183" t="s">
        <v>172</v>
      </c>
      <c r="E149" s="184" t="s">
        <v>258</v>
      </c>
      <c r="F149" s="185" t="s">
        <v>259</v>
      </c>
      <c r="G149" s="186" t="s">
        <v>260</v>
      </c>
      <c r="H149" s="187">
        <v>101.072</v>
      </c>
      <c r="I149" s="188"/>
      <c r="J149" s="189">
        <f>ROUND(I149*H149,2)</f>
        <v>0</v>
      </c>
      <c r="K149" s="190"/>
      <c r="L149" s="191"/>
      <c r="M149" s="192" t="s">
        <v>1</v>
      </c>
      <c r="N149" s="193" t="s">
        <v>40</v>
      </c>
      <c r="O149" s="73"/>
      <c r="P149" s="179">
        <f>O149*H149</f>
        <v>0</v>
      </c>
      <c r="Q149" s="179">
        <v>0.001</v>
      </c>
      <c r="R149" s="179">
        <f>Q149*H149</f>
        <v>0.10107200000000001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191</v>
      </c>
      <c r="AT149" s="181" t="s">
        <v>172</v>
      </c>
      <c r="AU149" s="181" t="s">
        <v>85</v>
      </c>
      <c r="AY149" s="15" t="s">
        <v>140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5" t="s">
        <v>83</v>
      </c>
      <c r="BK149" s="182">
        <f>ROUND(I149*H149,2)</f>
        <v>0</v>
      </c>
      <c r="BL149" s="15" t="s">
        <v>191</v>
      </c>
      <c r="BM149" s="181" t="s">
        <v>750</v>
      </c>
    </row>
    <row r="150" spans="1:65" s="2" customFormat="1" ht="49.05" customHeight="1">
      <c r="A150" s="34"/>
      <c r="B150" s="168"/>
      <c r="C150" s="169" t="s">
        <v>310</v>
      </c>
      <c r="D150" s="169" t="s">
        <v>143</v>
      </c>
      <c r="E150" s="170" t="s">
        <v>263</v>
      </c>
      <c r="F150" s="171" t="s">
        <v>264</v>
      </c>
      <c r="G150" s="172" t="s">
        <v>178</v>
      </c>
      <c r="H150" s="173">
        <v>1</v>
      </c>
      <c r="I150" s="174"/>
      <c r="J150" s="175">
        <f>ROUND(I150*H150,2)</f>
        <v>0</v>
      </c>
      <c r="K150" s="176"/>
      <c r="L150" s="35"/>
      <c r="M150" s="177" t="s">
        <v>1</v>
      </c>
      <c r="N150" s="178" t="s">
        <v>40</v>
      </c>
      <c r="O150" s="73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179</v>
      </c>
      <c r="AT150" s="181" t="s">
        <v>143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179</v>
      </c>
      <c r="BM150" s="181" t="s">
        <v>751</v>
      </c>
    </row>
    <row r="151" spans="1:65" s="2" customFormat="1" ht="24.15" customHeight="1">
      <c r="A151" s="34"/>
      <c r="B151" s="168"/>
      <c r="C151" s="169" t="s">
        <v>318</v>
      </c>
      <c r="D151" s="169" t="s">
        <v>143</v>
      </c>
      <c r="E151" s="170" t="s">
        <v>271</v>
      </c>
      <c r="F151" s="171" t="s">
        <v>272</v>
      </c>
      <c r="G151" s="172" t="s">
        <v>178</v>
      </c>
      <c r="H151" s="173">
        <v>5</v>
      </c>
      <c r="I151" s="174"/>
      <c r="J151" s="175">
        <f>ROUND(I151*H151,2)</f>
        <v>0</v>
      </c>
      <c r="K151" s="176"/>
      <c r="L151" s="35"/>
      <c r="M151" s="177" t="s">
        <v>1</v>
      </c>
      <c r="N151" s="178" t="s">
        <v>40</v>
      </c>
      <c r="O151" s="73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179</v>
      </c>
      <c r="AT151" s="181" t="s">
        <v>143</v>
      </c>
      <c r="AU151" s="181" t="s">
        <v>85</v>
      </c>
      <c r="AY151" s="15" t="s">
        <v>140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5" t="s">
        <v>83</v>
      </c>
      <c r="BK151" s="182">
        <f>ROUND(I151*H151,2)</f>
        <v>0</v>
      </c>
      <c r="BL151" s="15" t="s">
        <v>179</v>
      </c>
      <c r="BM151" s="181" t="s">
        <v>752</v>
      </c>
    </row>
    <row r="152" spans="1:65" s="2" customFormat="1" ht="24.15" customHeight="1">
      <c r="A152" s="34"/>
      <c r="B152" s="168"/>
      <c r="C152" s="169" t="s">
        <v>322</v>
      </c>
      <c r="D152" s="169" t="s">
        <v>143</v>
      </c>
      <c r="E152" s="170" t="s">
        <v>275</v>
      </c>
      <c r="F152" s="171" t="s">
        <v>276</v>
      </c>
      <c r="G152" s="172" t="s">
        <v>178</v>
      </c>
      <c r="H152" s="173">
        <v>5</v>
      </c>
      <c r="I152" s="174"/>
      <c r="J152" s="175">
        <f>ROUND(I152*H152,2)</f>
        <v>0</v>
      </c>
      <c r="K152" s="176"/>
      <c r="L152" s="35"/>
      <c r="M152" s="177" t="s">
        <v>1</v>
      </c>
      <c r="N152" s="178" t="s">
        <v>40</v>
      </c>
      <c r="O152" s="73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179</v>
      </c>
      <c r="AT152" s="181" t="s">
        <v>143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179</v>
      </c>
      <c r="BM152" s="181" t="s">
        <v>753</v>
      </c>
    </row>
    <row r="153" spans="1:65" s="2" customFormat="1" ht="21.75" customHeight="1">
      <c r="A153" s="34"/>
      <c r="B153" s="168"/>
      <c r="C153" s="169" t="s">
        <v>326</v>
      </c>
      <c r="D153" s="169" t="s">
        <v>143</v>
      </c>
      <c r="E153" s="170" t="s">
        <v>279</v>
      </c>
      <c r="F153" s="171" t="s">
        <v>280</v>
      </c>
      <c r="G153" s="172" t="s">
        <v>212</v>
      </c>
      <c r="H153" s="173">
        <v>1</v>
      </c>
      <c r="I153" s="174"/>
      <c r="J153" s="175">
        <f>ROUND(I153*H153,2)</f>
        <v>0</v>
      </c>
      <c r="K153" s="176"/>
      <c r="L153" s="35"/>
      <c r="M153" s="177" t="s">
        <v>1</v>
      </c>
      <c r="N153" s="178" t="s">
        <v>40</v>
      </c>
      <c r="O153" s="73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179</v>
      </c>
      <c r="AT153" s="181" t="s">
        <v>143</v>
      </c>
      <c r="AU153" s="181" t="s">
        <v>85</v>
      </c>
      <c r="AY153" s="15" t="s">
        <v>140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5" t="s">
        <v>83</v>
      </c>
      <c r="BK153" s="182">
        <f>ROUND(I153*H153,2)</f>
        <v>0</v>
      </c>
      <c r="BL153" s="15" t="s">
        <v>179</v>
      </c>
      <c r="BM153" s="181" t="s">
        <v>754</v>
      </c>
    </row>
    <row r="154" spans="1:65" s="2" customFormat="1" ht="16.5" customHeight="1">
      <c r="A154" s="34"/>
      <c r="B154" s="168"/>
      <c r="C154" s="169" t="s">
        <v>402</v>
      </c>
      <c r="D154" s="169" t="s">
        <v>143</v>
      </c>
      <c r="E154" s="170" t="s">
        <v>691</v>
      </c>
      <c r="F154" s="171" t="s">
        <v>692</v>
      </c>
      <c r="G154" s="172" t="s">
        <v>178</v>
      </c>
      <c r="H154" s="173">
        <v>2</v>
      </c>
      <c r="I154" s="174"/>
      <c r="J154" s="175">
        <f>ROUND(I154*H154,2)</f>
        <v>0</v>
      </c>
      <c r="K154" s="176"/>
      <c r="L154" s="35"/>
      <c r="M154" s="177" t="s">
        <v>1</v>
      </c>
      <c r="N154" s="178" t="s">
        <v>40</v>
      </c>
      <c r="O154" s="73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179</v>
      </c>
      <c r="AT154" s="181" t="s">
        <v>143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179</v>
      </c>
      <c r="BM154" s="181" t="s">
        <v>755</v>
      </c>
    </row>
    <row r="155" spans="1:65" s="2" customFormat="1" ht="16.5" customHeight="1">
      <c r="A155" s="34"/>
      <c r="B155" s="168"/>
      <c r="C155" s="183" t="s">
        <v>532</v>
      </c>
      <c r="D155" s="183" t="s">
        <v>172</v>
      </c>
      <c r="E155" s="184" t="s">
        <v>283</v>
      </c>
      <c r="F155" s="185" t="s">
        <v>284</v>
      </c>
      <c r="G155" s="186" t="s">
        <v>232</v>
      </c>
      <c r="H155" s="187">
        <v>185.02</v>
      </c>
      <c r="I155" s="188"/>
      <c r="J155" s="189">
        <f>ROUND(I155*H155,2)</f>
        <v>0</v>
      </c>
      <c r="K155" s="190"/>
      <c r="L155" s="191"/>
      <c r="M155" s="192" t="s">
        <v>1</v>
      </c>
      <c r="N155" s="193" t="s">
        <v>40</v>
      </c>
      <c r="O155" s="73"/>
      <c r="P155" s="179">
        <f>O155*H155</f>
        <v>0</v>
      </c>
      <c r="Q155" s="179">
        <v>0.0009</v>
      </c>
      <c r="R155" s="179">
        <f>Q155*H155</f>
        <v>0.166518</v>
      </c>
      <c r="S155" s="179">
        <v>0</v>
      </c>
      <c r="T155" s="18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1" t="s">
        <v>191</v>
      </c>
      <c r="AT155" s="181" t="s">
        <v>172</v>
      </c>
      <c r="AU155" s="181" t="s">
        <v>85</v>
      </c>
      <c r="AY155" s="15" t="s">
        <v>140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5" t="s">
        <v>83</v>
      </c>
      <c r="BK155" s="182">
        <f>ROUND(I155*H155,2)</f>
        <v>0</v>
      </c>
      <c r="BL155" s="15" t="s">
        <v>191</v>
      </c>
      <c r="BM155" s="181" t="s">
        <v>756</v>
      </c>
    </row>
    <row r="156" spans="1:65" s="2" customFormat="1" ht="24.15" customHeight="1">
      <c r="A156" s="34"/>
      <c r="B156" s="168"/>
      <c r="C156" s="169" t="s">
        <v>534</v>
      </c>
      <c r="D156" s="169" t="s">
        <v>143</v>
      </c>
      <c r="E156" s="170" t="s">
        <v>287</v>
      </c>
      <c r="F156" s="171" t="s">
        <v>288</v>
      </c>
      <c r="G156" s="172" t="s">
        <v>232</v>
      </c>
      <c r="H156" s="173">
        <v>185.02</v>
      </c>
      <c r="I156" s="174"/>
      <c r="J156" s="175">
        <f>ROUND(I156*H156,2)</f>
        <v>0</v>
      </c>
      <c r="K156" s="176"/>
      <c r="L156" s="35"/>
      <c r="M156" s="177" t="s">
        <v>1</v>
      </c>
      <c r="N156" s="178" t="s">
        <v>40</v>
      </c>
      <c r="O156" s="73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179</v>
      </c>
      <c r="AT156" s="181" t="s">
        <v>143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179</v>
      </c>
      <c r="BM156" s="181" t="s">
        <v>757</v>
      </c>
    </row>
    <row r="157" spans="1:63" s="12" customFormat="1" ht="22.8" customHeight="1">
      <c r="A157" s="12"/>
      <c r="B157" s="155"/>
      <c r="C157" s="12"/>
      <c r="D157" s="156" t="s">
        <v>74</v>
      </c>
      <c r="E157" s="166" t="s">
        <v>298</v>
      </c>
      <c r="F157" s="166" t="s">
        <v>299</v>
      </c>
      <c r="G157" s="12"/>
      <c r="H157" s="12"/>
      <c r="I157" s="158"/>
      <c r="J157" s="167">
        <f>BK157</f>
        <v>0</v>
      </c>
      <c r="K157" s="12"/>
      <c r="L157" s="155"/>
      <c r="M157" s="160"/>
      <c r="N157" s="161"/>
      <c r="O157" s="161"/>
      <c r="P157" s="162">
        <f>P158</f>
        <v>0</v>
      </c>
      <c r="Q157" s="161"/>
      <c r="R157" s="162">
        <f>R158</f>
        <v>0</v>
      </c>
      <c r="S157" s="161"/>
      <c r="T157" s="163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6" t="s">
        <v>164</v>
      </c>
      <c r="AT157" s="164" t="s">
        <v>74</v>
      </c>
      <c r="AU157" s="164" t="s">
        <v>83</v>
      </c>
      <c r="AY157" s="156" t="s">
        <v>140</v>
      </c>
      <c r="BK157" s="165">
        <f>BK158</f>
        <v>0</v>
      </c>
    </row>
    <row r="158" spans="1:65" s="2" customFormat="1" ht="24.15" customHeight="1">
      <c r="A158" s="34"/>
      <c r="B158" s="168"/>
      <c r="C158" s="169" t="s">
        <v>611</v>
      </c>
      <c r="D158" s="169" t="s">
        <v>143</v>
      </c>
      <c r="E158" s="170" t="s">
        <v>301</v>
      </c>
      <c r="F158" s="171" t="s">
        <v>302</v>
      </c>
      <c r="G158" s="172" t="s">
        <v>232</v>
      </c>
      <c r="H158" s="173">
        <v>185.02</v>
      </c>
      <c r="I158" s="174"/>
      <c r="J158" s="175">
        <f>ROUND(I158*H158,2)</f>
        <v>0</v>
      </c>
      <c r="K158" s="176"/>
      <c r="L158" s="35"/>
      <c r="M158" s="177" t="s">
        <v>1</v>
      </c>
      <c r="N158" s="178" t="s">
        <v>40</v>
      </c>
      <c r="O158" s="73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1" t="s">
        <v>179</v>
      </c>
      <c r="AT158" s="181" t="s">
        <v>143</v>
      </c>
      <c r="AU158" s="181" t="s">
        <v>85</v>
      </c>
      <c r="AY158" s="15" t="s">
        <v>140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5" t="s">
        <v>83</v>
      </c>
      <c r="BK158" s="182">
        <f>ROUND(I158*H158,2)</f>
        <v>0</v>
      </c>
      <c r="BL158" s="15" t="s">
        <v>179</v>
      </c>
      <c r="BM158" s="181" t="s">
        <v>758</v>
      </c>
    </row>
    <row r="159" spans="1:63" s="12" customFormat="1" ht="22.8" customHeight="1">
      <c r="A159" s="12"/>
      <c r="B159" s="155"/>
      <c r="C159" s="12"/>
      <c r="D159" s="156" t="s">
        <v>74</v>
      </c>
      <c r="E159" s="166" t="s">
        <v>308</v>
      </c>
      <c r="F159" s="166" t="s">
        <v>309</v>
      </c>
      <c r="G159" s="12"/>
      <c r="H159" s="12"/>
      <c r="I159" s="158"/>
      <c r="J159" s="167">
        <f>BK159</f>
        <v>0</v>
      </c>
      <c r="K159" s="12"/>
      <c r="L159" s="155"/>
      <c r="M159" s="160"/>
      <c r="N159" s="161"/>
      <c r="O159" s="161"/>
      <c r="P159" s="162">
        <f>SUM(P160:P164)</f>
        <v>0</v>
      </c>
      <c r="Q159" s="161"/>
      <c r="R159" s="162">
        <f>SUM(R160:R164)</f>
        <v>0</v>
      </c>
      <c r="S159" s="161"/>
      <c r="T159" s="163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6" t="s">
        <v>164</v>
      </c>
      <c r="AT159" s="164" t="s">
        <v>74</v>
      </c>
      <c r="AU159" s="164" t="s">
        <v>83</v>
      </c>
      <c r="AY159" s="156" t="s">
        <v>140</v>
      </c>
      <c r="BK159" s="165">
        <f>SUM(BK160:BK164)</f>
        <v>0</v>
      </c>
    </row>
    <row r="160" spans="1:65" s="2" customFormat="1" ht="24.15" customHeight="1">
      <c r="A160" s="34"/>
      <c r="B160" s="168"/>
      <c r="C160" s="169" t="s">
        <v>430</v>
      </c>
      <c r="D160" s="169" t="s">
        <v>143</v>
      </c>
      <c r="E160" s="170" t="s">
        <v>311</v>
      </c>
      <c r="F160" s="171" t="s">
        <v>312</v>
      </c>
      <c r="G160" s="172" t="s">
        <v>178</v>
      </c>
      <c r="H160" s="173">
        <v>50</v>
      </c>
      <c r="I160" s="174"/>
      <c r="J160" s="175">
        <f>ROUND(I160*H160,2)</f>
        <v>0</v>
      </c>
      <c r="K160" s="176"/>
      <c r="L160" s="35"/>
      <c r="M160" s="177" t="s">
        <v>1</v>
      </c>
      <c r="N160" s="178" t="s">
        <v>40</v>
      </c>
      <c r="O160" s="73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1" t="s">
        <v>179</v>
      </c>
      <c r="AT160" s="181" t="s">
        <v>143</v>
      </c>
      <c r="AU160" s="181" t="s">
        <v>85</v>
      </c>
      <c r="AY160" s="15" t="s">
        <v>140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5" t="s">
        <v>83</v>
      </c>
      <c r="BK160" s="182">
        <f>ROUND(I160*H160,2)</f>
        <v>0</v>
      </c>
      <c r="BL160" s="15" t="s">
        <v>179</v>
      </c>
      <c r="BM160" s="181" t="s">
        <v>759</v>
      </c>
    </row>
    <row r="161" spans="1:65" s="2" customFormat="1" ht="16.5" customHeight="1">
      <c r="A161" s="34"/>
      <c r="B161" s="168"/>
      <c r="C161" s="169" t="s">
        <v>614</v>
      </c>
      <c r="D161" s="169" t="s">
        <v>143</v>
      </c>
      <c r="E161" s="170" t="s">
        <v>315</v>
      </c>
      <c r="F161" s="171" t="s">
        <v>316</v>
      </c>
      <c r="G161" s="172" t="s">
        <v>178</v>
      </c>
      <c r="H161" s="173">
        <v>5</v>
      </c>
      <c r="I161" s="174"/>
      <c r="J161" s="175">
        <f>ROUND(I161*H161,2)</f>
        <v>0</v>
      </c>
      <c r="K161" s="176"/>
      <c r="L161" s="35"/>
      <c r="M161" s="177" t="s">
        <v>1</v>
      </c>
      <c r="N161" s="178" t="s">
        <v>40</v>
      </c>
      <c r="O161" s="73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1" t="s">
        <v>179</v>
      </c>
      <c r="AT161" s="181" t="s">
        <v>143</v>
      </c>
      <c r="AU161" s="181" t="s">
        <v>85</v>
      </c>
      <c r="AY161" s="15" t="s">
        <v>140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5" t="s">
        <v>83</v>
      </c>
      <c r="BK161" s="182">
        <f>ROUND(I161*H161,2)</f>
        <v>0</v>
      </c>
      <c r="BL161" s="15" t="s">
        <v>179</v>
      </c>
      <c r="BM161" s="181" t="s">
        <v>760</v>
      </c>
    </row>
    <row r="162" spans="1:65" s="2" customFormat="1" ht="24.15" customHeight="1">
      <c r="A162" s="34"/>
      <c r="B162" s="168"/>
      <c r="C162" s="169" t="s">
        <v>336</v>
      </c>
      <c r="D162" s="169" t="s">
        <v>143</v>
      </c>
      <c r="E162" s="170" t="s">
        <v>319</v>
      </c>
      <c r="F162" s="171" t="s">
        <v>320</v>
      </c>
      <c r="G162" s="172" t="s">
        <v>178</v>
      </c>
      <c r="H162" s="173">
        <v>1</v>
      </c>
      <c r="I162" s="174"/>
      <c r="J162" s="175">
        <f>ROUND(I162*H162,2)</f>
        <v>0</v>
      </c>
      <c r="K162" s="176"/>
      <c r="L162" s="35"/>
      <c r="M162" s="177" t="s">
        <v>1</v>
      </c>
      <c r="N162" s="178" t="s">
        <v>40</v>
      </c>
      <c r="O162" s="73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179</v>
      </c>
      <c r="AT162" s="181" t="s">
        <v>143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179</v>
      </c>
      <c r="BM162" s="181" t="s">
        <v>761</v>
      </c>
    </row>
    <row r="163" spans="1:65" s="2" customFormat="1" ht="24.15" customHeight="1">
      <c r="A163" s="34"/>
      <c r="B163" s="168"/>
      <c r="C163" s="169" t="s">
        <v>617</v>
      </c>
      <c r="D163" s="169" t="s">
        <v>143</v>
      </c>
      <c r="E163" s="170" t="s">
        <v>323</v>
      </c>
      <c r="F163" s="171" t="s">
        <v>324</v>
      </c>
      <c r="G163" s="172" t="s">
        <v>178</v>
      </c>
      <c r="H163" s="173">
        <v>1</v>
      </c>
      <c r="I163" s="174"/>
      <c r="J163" s="175">
        <f>ROUND(I163*H163,2)</f>
        <v>0</v>
      </c>
      <c r="K163" s="176"/>
      <c r="L163" s="35"/>
      <c r="M163" s="177" t="s">
        <v>1</v>
      </c>
      <c r="N163" s="178" t="s">
        <v>40</v>
      </c>
      <c r="O163" s="73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179</v>
      </c>
      <c r="AT163" s="181" t="s">
        <v>143</v>
      </c>
      <c r="AU163" s="181" t="s">
        <v>85</v>
      </c>
      <c r="AY163" s="15" t="s">
        <v>140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5" t="s">
        <v>83</v>
      </c>
      <c r="BK163" s="182">
        <f>ROUND(I163*H163,2)</f>
        <v>0</v>
      </c>
      <c r="BL163" s="15" t="s">
        <v>179</v>
      </c>
      <c r="BM163" s="181" t="s">
        <v>762</v>
      </c>
    </row>
    <row r="164" spans="1:65" s="2" customFormat="1" ht="16.5" customHeight="1">
      <c r="A164" s="34"/>
      <c r="B164" s="168"/>
      <c r="C164" s="169" t="s">
        <v>332</v>
      </c>
      <c r="D164" s="169" t="s">
        <v>143</v>
      </c>
      <c r="E164" s="170" t="s">
        <v>327</v>
      </c>
      <c r="F164" s="171" t="s">
        <v>328</v>
      </c>
      <c r="G164" s="172" t="s">
        <v>178</v>
      </c>
      <c r="H164" s="173">
        <v>1</v>
      </c>
      <c r="I164" s="174"/>
      <c r="J164" s="175">
        <f>ROUND(I164*H164,2)</f>
        <v>0</v>
      </c>
      <c r="K164" s="176"/>
      <c r="L164" s="35"/>
      <c r="M164" s="177" t="s">
        <v>1</v>
      </c>
      <c r="N164" s="178" t="s">
        <v>40</v>
      </c>
      <c r="O164" s="73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179</v>
      </c>
      <c r="AT164" s="181" t="s">
        <v>143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179</v>
      </c>
      <c r="BM164" s="181" t="s">
        <v>763</v>
      </c>
    </row>
    <row r="165" spans="1:63" s="12" customFormat="1" ht="22.8" customHeight="1">
      <c r="A165" s="12"/>
      <c r="B165" s="155"/>
      <c r="C165" s="12"/>
      <c r="D165" s="156" t="s">
        <v>74</v>
      </c>
      <c r="E165" s="166" t="s">
        <v>330</v>
      </c>
      <c r="F165" s="166" t="s">
        <v>331</v>
      </c>
      <c r="G165" s="12"/>
      <c r="H165" s="12"/>
      <c r="I165" s="158"/>
      <c r="J165" s="167">
        <f>BK165</f>
        <v>0</v>
      </c>
      <c r="K165" s="12"/>
      <c r="L165" s="155"/>
      <c r="M165" s="160"/>
      <c r="N165" s="161"/>
      <c r="O165" s="161"/>
      <c r="P165" s="162">
        <f>SUM(P166:P186)</f>
        <v>0</v>
      </c>
      <c r="Q165" s="161"/>
      <c r="R165" s="162">
        <f>SUM(R166:R186)</f>
        <v>78.276157</v>
      </c>
      <c r="S165" s="161"/>
      <c r="T165" s="163">
        <f>SUM(T166:T186)</f>
        <v>15.595500000000001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6" t="s">
        <v>164</v>
      </c>
      <c r="AT165" s="164" t="s">
        <v>74</v>
      </c>
      <c r="AU165" s="164" t="s">
        <v>83</v>
      </c>
      <c r="AY165" s="156" t="s">
        <v>140</v>
      </c>
      <c r="BK165" s="165">
        <f>SUM(BK166:BK186)</f>
        <v>0</v>
      </c>
    </row>
    <row r="166" spans="1:65" s="2" customFormat="1" ht="16.5" customHeight="1">
      <c r="A166" s="34"/>
      <c r="B166" s="168"/>
      <c r="C166" s="183" t="s">
        <v>620</v>
      </c>
      <c r="D166" s="183" t="s">
        <v>172</v>
      </c>
      <c r="E166" s="184" t="s">
        <v>333</v>
      </c>
      <c r="F166" s="185" t="s">
        <v>334</v>
      </c>
      <c r="G166" s="186" t="s">
        <v>232</v>
      </c>
      <c r="H166" s="187">
        <v>5</v>
      </c>
      <c r="I166" s="188"/>
      <c r="J166" s="189">
        <f>ROUND(I166*H166,2)</f>
        <v>0</v>
      </c>
      <c r="K166" s="190"/>
      <c r="L166" s="191"/>
      <c r="M166" s="192" t="s">
        <v>1</v>
      </c>
      <c r="N166" s="193" t="s">
        <v>40</v>
      </c>
      <c r="O166" s="73"/>
      <c r="P166" s="179">
        <f>O166*H166</f>
        <v>0</v>
      </c>
      <c r="Q166" s="179">
        <v>0.00187</v>
      </c>
      <c r="R166" s="179">
        <f>Q166*H166</f>
        <v>0.009349999999999999</v>
      </c>
      <c r="S166" s="179">
        <v>0</v>
      </c>
      <c r="T166" s="18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1" t="s">
        <v>191</v>
      </c>
      <c r="AT166" s="181" t="s">
        <v>172</v>
      </c>
      <c r="AU166" s="181" t="s">
        <v>85</v>
      </c>
      <c r="AY166" s="15" t="s">
        <v>140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5" t="s">
        <v>83</v>
      </c>
      <c r="BK166" s="182">
        <f>ROUND(I166*H166,2)</f>
        <v>0</v>
      </c>
      <c r="BL166" s="15" t="s">
        <v>191</v>
      </c>
      <c r="BM166" s="181" t="s">
        <v>764</v>
      </c>
    </row>
    <row r="167" spans="1:65" s="2" customFormat="1" ht="24.15" customHeight="1">
      <c r="A167" s="34"/>
      <c r="B167" s="168"/>
      <c r="C167" s="169" t="s">
        <v>541</v>
      </c>
      <c r="D167" s="169" t="s">
        <v>143</v>
      </c>
      <c r="E167" s="170" t="s">
        <v>337</v>
      </c>
      <c r="F167" s="171" t="s">
        <v>338</v>
      </c>
      <c r="G167" s="172" t="s">
        <v>339</v>
      </c>
      <c r="H167" s="173">
        <v>3.3</v>
      </c>
      <c r="I167" s="174"/>
      <c r="J167" s="175">
        <f>ROUND(I167*H167,2)</f>
        <v>0</v>
      </c>
      <c r="K167" s="176"/>
      <c r="L167" s="35"/>
      <c r="M167" s="177" t="s">
        <v>1</v>
      </c>
      <c r="N167" s="178" t="s">
        <v>40</v>
      </c>
      <c r="O167" s="73"/>
      <c r="P167" s="179">
        <f>O167*H167</f>
        <v>0</v>
      </c>
      <c r="Q167" s="179">
        <v>2.25634</v>
      </c>
      <c r="R167" s="179">
        <f>Q167*H167</f>
        <v>7.445921999999999</v>
      </c>
      <c r="S167" s="179">
        <v>0</v>
      </c>
      <c r="T167" s="18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179</v>
      </c>
      <c r="AT167" s="181" t="s">
        <v>143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179</v>
      </c>
      <c r="BM167" s="181" t="s">
        <v>765</v>
      </c>
    </row>
    <row r="168" spans="1:65" s="2" customFormat="1" ht="24.15" customHeight="1">
      <c r="A168" s="34"/>
      <c r="B168" s="168"/>
      <c r="C168" s="169" t="s">
        <v>290</v>
      </c>
      <c r="D168" s="169" t="s">
        <v>143</v>
      </c>
      <c r="E168" s="170" t="s">
        <v>350</v>
      </c>
      <c r="F168" s="171" t="s">
        <v>351</v>
      </c>
      <c r="G168" s="172" t="s">
        <v>232</v>
      </c>
      <c r="H168" s="173">
        <v>96</v>
      </c>
      <c r="I168" s="174"/>
      <c r="J168" s="175">
        <f>ROUND(I168*H168,2)</f>
        <v>0</v>
      </c>
      <c r="K168" s="176"/>
      <c r="L168" s="35"/>
      <c r="M168" s="177" t="s">
        <v>1</v>
      </c>
      <c r="N168" s="178" t="s">
        <v>40</v>
      </c>
      <c r="O168" s="73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1" t="s">
        <v>179</v>
      </c>
      <c r="AT168" s="181" t="s">
        <v>143</v>
      </c>
      <c r="AU168" s="181" t="s">
        <v>85</v>
      </c>
      <c r="AY168" s="15" t="s">
        <v>140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5" t="s">
        <v>83</v>
      </c>
      <c r="BK168" s="182">
        <f>ROUND(I168*H168,2)</f>
        <v>0</v>
      </c>
      <c r="BL168" s="15" t="s">
        <v>179</v>
      </c>
      <c r="BM168" s="181" t="s">
        <v>766</v>
      </c>
    </row>
    <row r="169" spans="1:65" s="2" customFormat="1" ht="24.15" customHeight="1">
      <c r="A169" s="34"/>
      <c r="B169" s="168"/>
      <c r="C169" s="169" t="s">
        <v>378</v>
      </c>
      <c r="D169" s="169" t="s">
        <v>143</v>
      </c>
      <c r="E169" s="170" t="s">
        <v>358</v>
      </c>
      <c r="F169" s="171" t="s">
        <v>359</v>
      </c>
      <c r="G169" s="172" t="s">
        <v>232</v>
      </c>
      <c r="H169" s="173">
        <v>96</v>
      </c>
      <c r="I169" s="174"/>
      <c r="J169" s="175">
        <f>ROUND(I169*H169,2)</f>
        <v>0</v>
      </c>
      <c r="K169" s="176"/>
      <c r="L169" s="35"/>
      <c r="M169" s="177" t="s">
        <v>1</v>
      </c>
      <c r="N169" s="178" t="s">
        <v>40</v>
      </c>
      <c r="O169" s="73"/>
      <c r="P169" s="179">
        <f>O169*H169</f>
        <v>0</v>
      </c>
      <c r="Q169" s="179">
        <v>0.203</v>
      </c>
      <c r="R169" s="179">
        <f>Q169*H169</f>
        <v>19.488</v>
      </c>
      <c r="S169" s="179">
        <v>0</v>
      </c>
      <c r="T169" s="18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1" t="s">
        <v>179</v>
      </c>
      <c r="AT169" s="181" t="s">
        <v>143</v>
      </c>
      <c r="AU169" s="181" t="s">
        <v>85</v>
      </c>
      <c r="AY169" s="15" t="s">
        <v>140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5" t="s">
        <v>83</v>
      </c>
      <c r="BK169" s="182">
        <f>ROUND(I169*H169,2)</f>
        <v>0</v>
      </c>
      <c r="BL169" s="15" t="s">
        <v>179</v>
      </c>
      <c r="BM169" s="181" t="s">
        <v>767</v>
      </c>
    </row>
    <row r="170" spans="1:65" s="2" customFormat="1" ht="24.15" customHeight="1">
      <c r="A170" s="34"/>
      <c r="B170" s="168"/>
      <c r="C170" s="183" t="s">
        <v>382</v>
      </c>
      <c r="D170" s="183" t="s">
        <v>172</v>
      </c>
      <c r="E170" s="184" t="s">
        <v>366</v>
      </c>
      <c r="F170" s="185" t="s">
        <v>367</v>
      </c>
      <c r="G170" s="186" t="s">
        <v>368</v>
      </c>
      <c r="H170" s="187">
        <v>0.5</v>
      </c>
      <c r="I170" s="188"/>
      <c r="J170" s="189">
        <f>ROUND(I170*H170,2)</f>
        <v>0</v>
      </c>
      <c r="K170" s="190"/>
      <c r="L170" s="191"/>
      <c r="M170" s="192" t="s">
        <v>1</v>
      </c>
      <c r="N170" s="193" t="s">
        <v>40</v>
      </c>
      <c r="O170" s="73"/>
      <c r="P170" s="179">
        <f>O170*H170</f>
        <v>0</v>
      </c>
      <c r="Q170" s="179">
        <v>0.067</v>
      </c>
      <c r="R170" s="179">
        <f>Q170*H170</f>
        <v>0.0335</v>
      </c>
      <c r="S170" s="179">
        <v>0</v>
      </c>
      <c r="T170" s="18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191</v>
      </c>
      <c r="AT170" s="181" t="s">
        <v>172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191</v>
      </c>
      <c r="BM170" s="181" t="s">
        <v>768</v>
      </c>
    </row>
    <row r="171" spans="1:65" s="2" customFormat="1" ht="24.15" customHeight="1">
      <c r="A171" s="34"/>
      <c r="B171" s="168"/>
      <c r="C171" s="169" t="s">
        <v>386</v>
      </c>
      <c r="D171" s="169" t="s">
        <v>143</v>
      </c>
      <c r="E171" s="170" t="s">
        <v>371</v>
      </c>
      <c r="F171" s="171" t="s">
        <v>372</v>
      </c>
      <c r="G171" s="172" t="s">
        <v>178</v>
      </c>
      <c r="H171" s="173">
        <v>3</v>
      </c>
      <c r="I171" s="174"/>
      <c r="J171" s="175">
        <f>ROUND(I171*H171,2)</f>
        <v>0</v>
      </c>
      <c r="K171" s="176"/>
      <c r="L171" s="35"/>
      <c r="M171" s="177" t="s">
        <v>1</v>
      </c>
      <c r="N171" s="178" t="s">
        <v>40</v>
      </c>
      <c r="O171" s="73"/>
      <c r="P171" s="179">
        <f>O171*H171</f>
        <v>0</v>
      </c>
      <c r="Q171" s="179">
        <v>0.0038</v>
      </c>
      <c r="R171" s="179">
        <f>Q171*H171</f>
        <v>0.0114</v>
      </c>
      <c r="S171" s="179">
        <v>0</v>
      </c>
      <c r="T171" s="18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1" t="s">
        <v>179</v>
      </c>
      <c r="AT171" s="181" t="s">
        <v>143</v>
      </c>
      <c r="AU171" s="181" t="s">
        <v>85</v>
      </c>
      <c r="AY171" s="15" t="s">
        <v>140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5" t="s">
        <v>83</v>
      </c>
      <c r="BK171" s="182">
        <f>ROUND(I171*H171,2)</f>
        <v>0</v>
      </c>
      <c r="BL171" s="15" t="s">
        <v>179</v>
      </c>
      <c r="BM171" s="181" t="s">
        <v>769</v>
      </c>
    </row>
    <row r="172" spans="1:65" s="2" customFormat="1" ht="21.75" customHeight="1">
      <c r="A172" s="34"/>
      <c r="B172" s="168"/>
      <c r="C172" s="169" t="s">
        <v>390</v>
      </c>
      <c r="D172" s="169" t="s">
        <v>143</v>
      </c>
      <c r="E172" s="170" t="s">
        <v>375</v>
      </c>
      <c r="F172" s="171" t="s">
        <v>376</v>
      </c>
      <c r="G172" s="172" t="s">
        <v>178</v>
      </c>
      <c r="H172" s="173">
        <v>2</v>
      </c>
      <c r="I172" s="174"/>
      <c r="J172" s="175">
        <f>ROUND(I172*H172,2)</f>
        <v>0</v>
      </c>
      <c r="K172" s="176"/>
      <c r="L172" s="35"/>
      <c r="M172" s="177" t="s">
        <v>1</v>
      </c>
      <c r="N172" s="178" t="s">
        <v>40</v>
      </c>
      <c r="O172" s="73"/>
      <c r="P172" s="179">
        <f>O172*H172</f>
        <v>0</v>
      </c>
      <c r="Q172" s="179">
        <v>0.0076</v>
      </c>
      <c r="R172" s="179">
        <f>Q172*H172</f>
        <v>0.0152</v>
      </c>
      <c r="S172" s="179">
        <v>0</v>
      </c>
      <c r="T172" s="18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1" t="s">
        <v>179</v>
      </c>
      <c r="AT172" s="181" t="s">
        <v>143</v>
      </c>
      <c r="AU172" s="181" t="s">
        <v>85</v>
      </c>
      <c r="AY172" s="15" t="s">
        <v>140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5" t="s">
        <v>83</v>
      </c>
      <c r="BK172" s="182">
        <f>ROUND(I172*H172,2)</f>
        <v>0</v>
      </c>
      <c r="BL172" s="15" t="s">
        <v>179</v>
      </c>
      <c r="BM172" s="181" t="s">
        <v>770</v>
      </c>
    </row>
    <row r="173" spans="1:65" s="2" customFormat="1" ht="16.5" customHeight="1">
      <c r="A173" s="34"/>
      <c r="B173" s="168"/>
      <c r="C173" s="169" t="s">
        <v>394</v>
      </c>
      <c r="D173" s="169" t="s">
        <v>143</v>
      </c>
      <c r="E173" s="170" t="s">
        <v>379</v>
      </c>
      <c r="F173" s="171" t="s">
        <v>380</v>
      </c>
      <c r="G173" s="172" t="s">
        <v>232</v>
      </c>
      <c r="H173" s="173">
        <v>134</v>
      </c>
      <c r="I173" s="174"/>
      <c r="J173" s="175">
        <f>ROUND(I173*H173,2)</f>
        <v>0</v>
      </c>
      <c r="K173" s="176"/>
      <c r="L173" s="35"/>
      <c r="M173" s="177" t="s">
        <v>1</v>
      </c>
      <c r="N173" s="178" t="s">
        <v>40</v>
      </c>
      <c r="O173" s="73"/>
      <c r="P173" s="179">
        <f>O173*H173</f>
        <v>0</v>
      </c>
      <c r="Q173" s="179">
        <v>9E-05</v>
      </c>
      <c r="R173" s="179">
        <f>Q173*H173</f>
        <v>0.012060000000000001</v>
      </c>
      <c r="S173" s="179">
        <v>0</v>
      </c>
      <c r="T173" s="18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1" t="s">
        <v>179</v>
      </c>
      <c r="AT173" s="181" t="s">
        <v>143</v>
      </c>
      <c r="AU173" s="181" t="s">
        <v>85</v>
      </c>
      <c r="AY173" s="15" t="s">
        <v>140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5" t="s">
        <v>83</v>
      </c>
      <c r="BK173" s="182">
        <f>ROUND(I173*H173,2)</f>
        <v>0</v>
      </c>
      <c r="BL173" s="15" t="s">
        <v>179</v>
      </c>
      <c r="BM173" s="181" t="s">
        <v>771</v>
      </c>
    </row>
    <row r="174" spans="1:65" s="2" customFormat="1" ht="24.15" customHeight="1">
      <c r="A174" s="34"/>
      <c r="B174" s="168"/>
      <c r="C174" s="169" t="s">
        <v>636</v>
      </c>
      <c r="D174" s="169" t="s">
        <v>143</v>
      </c>
      <c r="E174" s="170" t="s">
        <v>383</v>
      </c>
      <c r="F174" s="171" t="s">
        <v>384</v>
      </c>
      <c r="G174" s="172" t="s">
        <v>232</v>
      </c>
      <c r="H174" s="173">
        <v>185.02</v>
      </c>
      <c r="I174" s="174"/>
      <c r="J174" s="175">
        <f>ROUND(I174*H174,2)</f>
        <v>0</v>
      </c>
      <c r="K174" s="176"/>
      <c r="L174" s="35"/>
      <c r="M174" s="177" t="s">
        <v>1</v>
      </c>
      <c r="N174" s="178" t="s">
        <v>40</v>
      </c>
      <c r="O174" s="73"/>
      <c r="P174" s="179">
        <f>O174*H174</f>
        <v>0</v>
      </c>
      <c r="Q174" s="179">
        <v>0.108</v>
      </c>
      <c r="R174" s="179">
        <f>Q174*H174</f>
        <v>19.98216</v>
      </c>
      <c r="S174" s="179">
        <v>0</v>
      </c>
      <c r="T174" s="18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1" t="s">
        <v>179</v>
      </c>
      <c r="AT174" s="181" t="s">
        <v>143</v>
      </c>
      <c r="AU174" s="181" t="s">
        <v>85</v>
      </c>
      <c r="AY174" s="15" t="s">
        <v>140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5" t="s">
        <v>83</v>
      </c>
      <c r="BK174" s="182">
        <f>ROUND(I174*H174,2)</f>
        <v>0</v>
      </c>
      <c r="BL174" s="15" t="s">
        <v>179</v>
      </c>
      <c r="BM174" s="181" t="s">
        <v>772</v>
      </c>
    </row>
    <row r="175" spans="1:65" s="2" customFormat="1" ht="24.15" customHeight="1">
      <c r="A175" s="34"/>
      <c r="B175" s="168"/>
      <c r="C175" s="183" t="s">
        <v>638</v>
      </c>
      <c r="D175" s="183" t="s">
        <v>172</v>
      </c>
      <c r="E175" s="184" t="s">
        <v>387</v>
      </c>
      <c r="F175" s="185" t="s">
        <v>388</v>
      </c>
      <c r="G175" s="186" t="s">
        <v>232</v>
      </c>
      <c r="H175" s="187">
        <v>185.02</v>
      </c>
      <c r="I175" s="188"/>
      <c r="J175" s="189">
        <f>ROUND(I175*H175,2)</f>
        <v>0</v>
      </c>
      <c r="K175" s="190"/>
      <c r="L175" s="191"/>
      <c r="M175" s="192" t="s">
        <v>1</v>
      </c>
      <c r="N175" s="193" t="s">
        <v>40</v>
      </c>
      <c r="O175" s="73"/>
      <c r="P175" s="179">
        <f>O175*H175</f>
        <v>0</v>
      </c>
      <c r="Q175" s="179">
        <v>0.00035</v>
      </c>
      <c r="R175" s="179">
        <f>Q175*H175</f>
        <v>0.06475700000000001</v>
      </c>
      <c r="S175" s="179">
        <v>0</v>
      </c>
      <c r="T175" s="18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1" t="s">
        <v>191</v>
      </c>
      <c r="AT175" s="181" t="s">
        <v>172</v>
      </c>
      <c r="AU175" s="181" t="s">
        <v>85</v>
      </c>
      <c r="AY175" s="15" t="s">
        <v>140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5" t="s">
        <v>83</v>
      </c>
      <c r="BK175" s="182">
        <f>ROUND(I175*H175,2)</f>
        <v>0</v>
      </c>
      <c r="BL175" s="15" t="s">
        <v>191</v>
      </c>
      <c r="BM175" s="181" t="s">
        <v>773</v>
      </c>
    </row>
    <row r="176" spans="1:65" s="2" customFormat="1" ht="24.15" customHeight="1">
      <c r="A176" s="34"/>
      <c r="B176" s="168"/>
      <c r="C176" s="169" t="s">
        <v>640</v>
      </c>
      <c r="D176" s="169" t="s">
        <v>143</v>
      </c>
      <c r="E176" s="170" t="s">
        <v>391</v>
      </c>
      <c r="F176" s="171" t="s">
        <v>392</v>
      </c>
      <c r="G176" s="172" t="s">
        <v>232</v>
      </c>
      <c r="H176" s="173">
        <v>137</v>
      </c>
      <c r="I176" s="174"/>
      <c r="J176" s="175">
        <f>ROUND(I176*H176,2)</f>
        <v>0</v>
      </c>
      <c r="K176" s="176"/>
      <c r="L176" s="35"/>
      <c r="M176" s="177" t="s">
        <v>1</v>
      </c>
      <c r="N176" s="178" t="s">
        <v>40</v>
      </c>
      <c r="O176" s="73"/>
      <c r="P176" s="179">
        <f>O176*H176</f>
        <v>0</v>
      </c>
      <c r="Q176" s="179">
        <v>0.22563</v>
      </c>
      <c r="R176" s="179">
        <f>Q176*H176</f>
        <v>30.91131</v>
      </c>
      <c r="S176" s="179">
        <v>0</v>
      </c>
      <c r="T176" s="18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1" t="s">
        <v>179</v>
      </c>
      <c r="AT176" s="181" t="s">
        <v>143</v>
      </c>
      <c r="AU176" s="181" t="s">
        <v>85</v>
      </c>
      <c r="AY176" s="15" t="s">
        <v>140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5" t="s">
        <v>83</v>
      </c>
      <c r="BK176" s="182">
        <f>ROUND(I176*H176,2)</f>
        <v>0</v>
      </c>
      <c r="BL176" s="15" t="s">
        <v>179</v>
      </c>
      <c r="BM176" s="181" t="s">
        <v>774</v>
      </c>
    </row>
    <row r="177" spans="1:65" s="2" customFormat="1" ht="24.15" customHeight="1">
      <c r="A177" s="34"/>
      <c r="B177" s="168"/>
      <c r="C177" s="183" t="s">
        <v>775</v>
      </c>
      <c r="D177" s="183" t="s">
        <v>172</v>
      </c>
      <c r="E177" s="184" t="s">
        <v>395</v>
      </c>
      <c r="F177" s="185" t="s">
        <v>396</v>
      </c>
      <c r="G177" s="186" t="s">
        <v>232</v>
      </c>
      <c r="H177" s="187">
        <v>137</v>
      </c>
      <c r="I177" s="188"/>
      <c r="J177" s="189">
        <f>ROUND(I177*H177,2)</f>
        <v>0</v>
      </c>
      <c r="K177" s="190"/>
      <c r="L177" s="191"/>
      <c r="M177" s="192" t="s">
        <v>1</v>
      </c>
      <c r="N177" s="193" t="s">
        <v>40</v>
      </c>
      <c r="O177" s="73"/>
      <c r="P177" s="179">
        <f>O177*H177</f>
        <v>0</v>
      </c>
      <c r="Q177" s="179">
        <v>0.00069</v>
      </c>
      <c r="R177" s="179">
        <f>Q177*H177</f>
        <v>0.09452999999999999</v>
      </c>
      <c r="S177" s="179">
        <v>0</v>
      </c>
      <c r="T177" s="18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1" t="s">
        <v>191</v>
      </c>
      <c r="AT177" s="181" t="s">
        <v>172</v>
      </c>
      <c r="AU177" s="181" t="s">
        <v>85</v>
      </c>
      <c r="AY177" s="15" t="s">
        <v>140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5" t="s">
        <v>83</v>
      </c>
      <c r="BK177" s="182">
        <f>ROUND(I177*H177,2)</f>
        <v>0</v>
      </c>
      <c r="BL177" s="15" t="s">
        <v>191</v>
      </c>
      <c r="BM177" s="181" t="s">
        <v>776</v>
      </c>
    </row>
    <row r="178" spans="1:65" s="2" customFormat="1" ht="24.15" customHeight="1">
      <c r="A178" s="34"/>
      <c r="B178" s="168"/>
      <c r="C178" s="169" t="s">
        <v>286</v>
      </c>
      <c r="D178" s="169" t="s">
        <v>143</v>
      </c>
      <c r="E178" s="170" t="s">
        <v>403</v>
      </c>
      <c r="F178" s="171" t="s">
        <v>404</v>
      </c>
      <c r="G178" s="172" t="s">
        <v>232</v>
      </c>
      <c r="H178" s="173">
        <v>96</v>
      </c>
      <c r="I178" s="174"/>
      <c r="J178" s="175">
        <f>ROUND(I178*H178,2)</f>
        <v>0</v>
      </c>
      <c r="K178" s="176"/>
      <c r="L178" s="35"/>
      <c r="M178" s="177" t="s">
        <v>1</v>
      </c>
      <c r="N178" s="178" t="s">
        <v>40</v>
      </c>
      <c r="O178" s="73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1" t="s">
        <v>179</v>
      </c>
      <c r="AT178" s="181" t="s">
        <v>143</v>
      </c>
      <c r="AU178" s="181" t="s">
        <v>85</v>
      </c>
      <c r="AY178" s="15" t="s">
        <v>140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5" t="s">
        <v>83</v>
      </c>
      <c r="BK178" s="182">
        <f>ROUND(I178*H178,2)</f>
        <v>0</v>
      </c>
      <c r="BL178" s="15" t="s">
        <v>179</v>
      </c>
      <c r="BM178" s="181" t="s">
        <v>777</v>
      </c>
    </row>
    <row r="179" spans="1:65" s="2" customFormat="1" ht="16.5" customHeight="1">
      <c r="A179" s="34"/>
      <c r="B179" s="168"/>
      <c r="C179" s="183" t="s">
        <v>361</v>
      </c>
      <c r="D179" s="183" t="s">
        <v>172</v>
      </c>
      <c r="E179" s="184" t="s">
        <v>411</v>
      </c>
      <c r="F179" s="185" t="s">
        <v>412</v>
      </c>
      <c r="G179" s="186" t="s">
        <v>154</v>
      </c>
      <c r="H179" s="187">
        <v>115.2</v>
      </c>
      <c r="I179" s="188"/>
      <c r="J179" s="189">
        <f>ROUND(I179*H179,2)</f>
        <v>0</v>
      </c>
      <c r="K179" s="190"/>
      <c r="L179" s="191"/>
      <c r="M179" s="192" t="s">
        <v>1</v>
      </c>
      <c r="N179" s="193" t="s">
        <v>40</v>
      </c>
      <c r="O179" s="73"/>
      <c r="P179" s="179">
        <f>O179*H179</f>
        <v>0</v>
      </c>
      <c r="Q179" s="179">
        <v>0.00069</v>
      </c>
      <c r="R179" s="179">
        <f>Q179*H179</f>
        <v>0.079488</v>
      </c>
      <c r="S179" s="179">
        <v>0</v>
      </c>
      <c r="T179" s="18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1" t="s">
        <v>191</v>
      </c>
      <c r="AT179" s="181" t="s">
        <v>172</v>
      </c>
      <c r="AU179" s="181" t="s">
        <v>85</v>
      </c>
      <c r="AY179" s="15" t="s">
        <v>140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5" t="s">
        <v>83</v>
      </c>
      <c r="BK179" s="182">
        <f>ROUND(I179*H179,2)</f>
        <v>0</v>
      </c>
      <c r="BL179" s="15" t="s">
        <v>191</v>
      </c>
      <c r="BM179" s="181" t="s">
        <v>778</v>
      </c>
    </row>
    <row r="180" spans="1:65" s="2" customFormat="1" ht="33" customHeight="1">
      <c r="A180" s="34"/>
      <c r="B180" s="168"/>
      <c r="C180" s="169" t="s">
        <v>294</v>
      </c>
      <c r="D180" s="169" t="s">
        <v>143</v>
      </c>
      <c r="E180" s="170" t="s">
        <v>447</v>
      </c>
      <c r="F180" s="171" t="s">
        <v>448</v>
      </c>
      <c r="G180" s="172" t="s">
        <v>368</v>
      </c>
      <c r="H180" s="173">
        <v>18.5</v>
      </c>
      <c r="I180" s="174"/>
      <c r="J180" s="175">
        <f>ROUND(I180*H180,2)</f>
        <v>0</v>
      </c>
      <c r="K180" s="176"/>
      <c r="L180" s="35"/>
      <c r="M180" s="177" t="s">
        <v>1</v>
      </c>
      <c r="N180" s="178" t="s">
        <v>40</v>
      </c>
      <c r="O180" s="73"/>
      <c r="P180" s="179">
        <f>O180*H180</f>
        <v>0</v>
      </c>
      <c r="Q180" s="179">
        <v>0</v>
      </c>
      <c r="R180" s="179">
        <f>Q180*H180</f>
        <v>0</v>
      </c>
      <c r="S180" s="179">
        <v>0.625</v>
      </c>
      <c r="T180" s="180">
        <f>S180*H180</f>
        <v>11.5625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1" t="s">
        <v>155</v>
      </c>
      <c r="AT180" s="181" t="s">
        <v>143</v>
      </c>
      <c r="AU180" s="181" t="s">
        <v>85</v>
      </c>
      <c r="AY180" s="15" t="s">
        <v>140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5" t="s">
        <v>83</v>
      </c>
      <c r="BK180" s="182">
        <f>ROUND(I180*H180,2)</f>
        <v>0</v>
      </c>
      <c r="BL180" s="15" t="s">
        <v>155</v>
      </c>
      <c r="BM180" s="181" t="s">
        <v>779</v>
      </c>
    </row>
    <row r="181" spans="1:65" s="2" customFormat="1" ht="24.15" customHeight="1">
      <c r="A181" s="34"/>
      <c r="B181" s="168"/>
      <c r="C181" s="169" t="s">
        <v>218</v>
      </c>
      <c r="D181" s="169" t="s">
        <v>143</v>
      </c>
      <c r="E181" s="170" t="s">
        <v>451</v>
      </c>
      <c r="F181" s="171" t="s">
        <v>452</v>
      </c>
      <c r="G181" s="172" t="s">
        <v>368</v>
      </c>
      <c r="H181" s="173">
        <v>18.5</v>
      </c>
      <c r="I181" s="174"/>
      <c r="J181" s="175">
        <f>ROUND(I181*H181,2)</f>
        <v>0</v>
      </c>
      <c r="K181" s="176"/>
      <c r="L181" s="35"/>
      <c r="M181" s="177" t="s">
        <v>1</v>
      </c>
      <c r="N181" s="178" t="s">
        <v>40</v>
      </c>
      <c r="O181" s="73"/>
      <c r="P181" s="179">
        <f>O181*H181</f>
        <v>0</v>
      </c>
      <c r="Q181" s="179">
        <v>0</v>
      </c>
      <c r="R181" s="179">
        <f>Q181*H181</f>
        <v>0</v>
      </c>
      <c r="S181" s="179">
        <v>0.098</v>
      </c>
      <c r="T181" s="180">
        <f>S181*H181</f>
        <v>1.8130000000000002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1" t="s">
        <v>155</v>
      </c>
      <c r="AT181" s="181" t="s">
        <v>143</v>
      </c>
      <c r="AU181" s="181" t="s">
        <v>85</v>
      </c>
      <c r="AY181" s="15" t="s">
        <v>140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5" t="s">
        <v>83</v>
      </c>
      <c r="BK181" s="182">
        <f>ROUND(I181*H181,2)</f>
        <v>0</v>
      </c>
      <c r="BL181" s="15" t="s">
        <v>155</v>
      </c>
      <c r="BM181" s="181" t="s">
        <v>780</v>
      </c>
    </row>
    <row r="182" spans="1:65" s="2" customFormat="1" ht="24.15" customHeight="1">
      <c r="A182" s="34"/>
      <c r="B182" s="168"/>
      <c r="C182" s="169" t="s">
        <v>546</v>
      </c>
      <c r="D182" s="169" t="s">
        <v>143</v>
      </c>
      <c r="E182" s="170" t="s">
        <v>455</v>
      </c>
      <c r="F182" s="171" t="s">
        <v>456</v>
      </c>
      <c r="G182" s="172" t="s">
        <v>368</v>
      </c>
      <c r="H182" s="173">
        <v>18.5</v>
      </c>
      <c r="I182" s="174"/>
      <c r="J182" s="175">
        <f>ROUND(I182*H182,2)</f>
        <v>0</v>
      </c>
      <c r="K182" s="176"/>
      <c r="L182" s="35"/>
      <c r="M182" s="177" t="s">
        <v>1</v>
      </c>
      <c r="N182" s="178" t="s">
        <v>40</v>
      </c>
      <c r="O182" s="73"/>
      <c r="P182" s="179">
        <f>O182*H182</f>
        <v>0</v>
      </c>
      <c r="Q182" s="179">
        <v>0</v>
      </c>
      <c r="R182" s="179">
        <f>Q182*H182</f>
        <v>0</v>
      </c>
      <c r="S182" s="179">
        <v>0.12</v>
      </c>
      <c r="T182" s="180">
        <f>S182*H182</f>
        <v>2.2199999999999998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1" t="s">
        <v>155</v>
      </c>
      <c r="AT182" s="181" t="s">
        <v>143</v>
      </c>
      <c r="AU182" s="181" t="s">
        <v>85</v>
      </c>
      <c r="AY182" s="15" t="s">
        <v>140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5" t="s">
        <v>83</v>
      </c>
      <c r="BK182" s="182">
        <f>ROUND(I182*H182,2)</f>
        <v>0</v>
      </c>
      <c r="BL182" s="15" t="s">
        <v>155</v>
      </c>
      <c r="BM182" s="181" t="s">
        <v>781</v>
      </c>
    </row>
    <row r="183" spans="1:65" s="2" customFormat="1" ht="16.5" customHeight="1">
      <c r="A183" s="34"/>
      <c r="B183" s="168"/>
      <c r="C183" s="169" t="s">
        <v>365</v>
      </c>
      <c r="D183" s="169" t="s">
        <v>143</v>
      </c>
      <c r="E183" s="170" t="s">
        <v>471</v>
      </c>
      <c r="F183" s="171" t="s">
        <v>472</v>
      </c>
      <c r="G183" s="172" t="s">
        <v>473</v>
      </c>
      <c r="H183" s="173">
        <v>16</v>
      </c>
      <c r="I183" s="174"/>
      <c r="J183" s="175">
        <f>ROUND(I183*H183,2)</f>
        <v>0</v>
      </c>
      <c r="K183" s="176"/>
      <c r="L183" s="35"/>
      <c r="M183" s="177" t="s">
        <v>1</v>
      </c>
      <c r="N183" s="178" t="s">
        <v>40</v>
      </c>
      <c r="O183" s="73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1" t="s">
        <v>179</v>
      </c>
      <c r="AT183" s="181" t="s">
        <v>143</v>
      </c>
      <c r="AU183" s="181" t="s">
        <v>85</v>
      </c>
      <c r="AY183" s="15" t="s">
        <v>140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5" t="s">
        <v>83</v>
      </c>
      <c r="BK183" s="182">
        <f>ROUND(I183*H183,2)</f>
        <v>0</v>
      </c>
      <c r="BL183" s="15" t="s">
        <v>179</v>
      </c>
      <c r="BM183" s="181" t="s">
        <v>782</v>
      </c>
    </row>
    <row r="184" spans="1:65" s="2" customFormat="1" ht="21.75" customHeight="1">
      <c r="A184" s="34"/>
      <c r="B184" s="168"/>
      <c r="C184" s="169" t="s">
        <v>181</v>
      </c>
      <c r="D184" s="169" t="s">
        <v>143</v>
      </c>
      <c r="E184" s="170" t="s">
        <v>476</v>
      </c>
      <c r="F184" s="171" t="s">
        <v>477</v>
      </c>
      <c r="G184" s="172" t="s">
        <v>178</v>
      </c>
      <c r="H184" s="173">
        <v>16</v>
      </c>
      <c r="I184" s="174"/>
      <c r="J184" s="175">
        <f>ROUND(I184*H184,2)</f>
        <v>0</v>
      </c>
      <c r="K184" s="176"/>
      <c r="L184" s="35"/>
      <c r="M184" s="177" t="s">
        <v>1</v>
      </c>
      <c r="N184" s="178" t="s">
        <v>40</v>
      </c>
      <c r="O184" s="73"/>
      <c r="P184" s="179">
        <f>O184*H184</f>
        <v>0</v>
      </c>
      <c r="Q184" s="179">
        <v>0.00734</v>
      </c>
      <c r="R184" s="179">
        <f>Q184*H184</f>
        <v>0.11744</v>
      </c>
      <c r="S184" s="179">
        <v>0</v>
      </c>
      <c r="T184" s="18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1" t="s">
        <v>179</v>
      </c>
      <c r="AT184" s="181" t="s">
        <v>143</v>
      </c>
      <c r="AU184" s="181" t="s">
        <v>85</v>
      </c>
      <c r="AY184" s="15" t="s">
        <v>140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5" t="s">
        <v>83</v>
      </c>
      <c r="BK184" s="182">
        <f>ROUND(I184*H184,2)</f>
        <v>0</v>
      </c>
      <c r="BL184" s="15" t="s">
        <v>179</v>
      </c>
      <c r="BM184" s="181" t="s">
        <v>783</v>
      </c>
    </row>
    <row r="185" spans="1:65" s="2" customFormat="1" ht="16.5" customHeight="1">
      <c r="A185" s="34"/>
      <c r="B185" s="168"/>
      <c r="C185" s="183" t="s">
        <v>188</v>
      </c>
      <c r="D185" s="183" t="s">
        <v>172</v>
      </c>
      <c r="E185" s="184" t="s">
        <v>480</v>
      </c>
      <c r="F185" s="185" t="s">
        <v>481</v>
      </c>
      <c r="G185" s="186" t="s">
        <v>178</v>
      </c>
      <c r="H185" s="187">
        <v>16</v>
      </c>
      <c r="I185" s="188"/>
      <c r="J185" s="189">
        <f>ROUND(I185*H185,2)</f>
        <v>0</v>
      </c>
      <c r="K185" s="190"/>
      <c r="L185" s="191"/>
      <c r="M185" s="192" t="s">
        <v>1</v>
      </c>
      <c r="N185" s="193" t="s">
        <v>40</v>
      </c>
      <c r="O185" s="73"/>
      <c r="P185" s="179">
        <f>O185*H185</f>
        <v>0</v>
      </c>
      <c r="Q185" s="179">
        <v>0.00069</v>
      </c>
      <c r="R185" s="179">
        <f>Q185*H185</f>
        <v>0.01104</v>
      </c>
      <c r="S185" s="179">
        <v>0</v>
      </c>
      <c r="T185" s="18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1" t="s">
        <v>191</v>
      </c>
      <c r="AT185" s="181" t="s">
        <v>172</v>
      </c>
      <c r="AU185" s="181" t="s">
        <v>85</v>
      </c>
      <c r="AY185" s="15" t="s">
        <v>140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15" t="s">
        <v>83</v>
      </c>
      <c r="BK185" s="182">
        <f>ROUND(I185*H185,2)</f>
        <v>0</v>
      </c>
      <c r="BL185" s="15" t="s">
        <v>191</v>
      </c>
      <c r="BM185" s="181" t="s">
        <v>784</v>
      </c>
    </row>
    <row r="186" spans="1:65" s="2" customFormat="1" ht="16.5" customHeight="1">
      <c r="A186" s="34"/>
      <c r="B186" s="168"/>
      <c r="C186" s="169" t="s">
        <v>225</v>
      </c>
      <c r="D186" s="169" t="s">
        <v>143</v>
      </c>
      <c r="E186" s="170" t="s">
        <v>488</v>
      </c>
      <c r="F186" s="171" t="s">
        <v>489</v>
      </c>
      <c r="G186" s="172" t="s">
        <v>473</v>
      </c>
      <c r="H186" s="173">
        <v>11</v>
      </c>
      <c r="I186" s="174"/>
      <c r="J186" s="175">
        <f>ROUND(I186*H186,2)</f>
        <v>0</v>
      </c>
      <c r="K186" s="176"/>
      <c r="L186" s="35"/>
      <c r="M186" s="177" t="s">
        <v>1</v>
      </c>
      <c r="N186" s="178" t="s">
        <v>40</v>
      </c>
      <c r="O186" s="73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1" t="s">
        <v>179</v>
      </c>
      <c r="AT186" s="181" t="s">
        <v>143</v>
      </c>
      <c r="AU186" s="181" t="s">
        <v>85</v>
      </c>
      <c r="AY186" s="15" t="s">
        <v>140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5" t="s">
        <v>83</v>
      </c>
      <c r="BK186" s="182">
        <f>ROUND(I186*H186,2)</f>
        <v>0</v>
      </c>
      <c r="BL186" s="15" t="s">
        <v>179</v>
      </c>
      <c r="BM186" s="181" t="s">
        <v>785</v>
      </c>
    </row>
    <row r="187" spans="1:63" s="12" customFormat="1" ht="25.9" customHeight="1">
      <c r="A187" s="12"/>
      <c r="B187" s="155"/>
      <c r="C187" s="12"/>
      <c r="D187" s="156" t="s">
        <v>74</v>
      </c>
      <c r="E187" s="157" t="s">
        <v>491</v>
      </c>
      <c r="F187" s="157" t="s">
        <v>492</v>
      </c>
      <c r="G187" s="12"/>
      <c r="H187" s="12"/>
      <c r="I187" s="158"/>
      <c r="J187" s="159">
        <f>BK187</f>
        <v>0</v>
      </c>
      <c r="K187" s="12"/>
      <c r="L187" s="155"/>
      <c r="M187" s="160"/>
      <c r="N187" s="161"/>
      <c r="O187" s="161"/>
      <c r="P187" s="162">
        <f>P188</f>
        <v>0</v>
      </c>
      <c r="Q187" s="161"/>
      <c r="R187" s="162">
        <f>R188</f>
        <v>0</v>
      </c>
      <c r="S187" s="161"/>
      <c r="T187" s="163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56" t="s">
        <v>141</v>
      </c>
      <c r="AT187" s="164" t="s">
        <v>74</v>
      </c>
      <c r="AU187" s="164" t="s">
        <v>75</v>
      </c>
      <c r="AY187" s="156" t="s">
        <v>140</v>
      </c>
      <c r="BK187" s="165">
        <f>BK188</f>
        <v>0</v>
      </c>
    </row>
    <row r="188" spans="1:63" s="12" customFormat="1" ht="22.8" customHeight="1">
      <c r="A188" s="12"/>
      <c r="B188" s="155"/>
      <c r="C188" s="12"/>
      <c r="D188" s="156" t="s">
        <v>74</v>
      </c>
      <c r="E188" s="166" t="s">
        <v>493</v>
      </c>
      <c r="F188" s="166" t="s">
        <v>494</v>
      </c>
      <c r="G188" s="12"/>
      <c r="H188" s="12"/>
      <c r="I188" s="158"/>
      <c r="J188" s="167">
        <f>BK188</f>
        <v>0</v>
      </c>
      <c r="K188" s="12"/>
      <c r="L188" s="155"/>
      <c r="M188" s="160"/>
      <c r="N188" s="161"/>
      <c r="O188" s="161"/>
      <c r="P188" s="162">
        <f>P189</f>
        <v>0</v>
      </c>
      <c r="Q188" s="161"/>
      <c r="R188" s="162">
        <f>R189</f>
        <v>0</v>
      </c>
      <c r="S188" s="161"/>
      <c r="T188" s="163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56" t="s">
        <v>141</v>
      </c>
      <c r="AT188" s="164" t="s">
        <v>74</v>
      </c>
      <c r="AU188" s="164" t="s">
        <v>83</v>
      </c>
      <c r="AY188" s="156" t="s">
        <v>140</v>
      </c>
      <c r="BK188" s="165">
        <f>BK189</f>
        <v>0</v>
      </c>
    </row>
    <row r="189" spans="1:65" s="2" customFormat="1" ht="16.5" customHeight="1">
      <c r="A189" s="34"/>
      <c r="B189" s="168"/>
      <c r="C189" s="169" t="s">
        <v>314</v>
      </c>
      <c r="D189" s="169" t="s">
        <v>143</v>
      </c>
      <c r="E189" s="170" t="s">
        <v>496</v>
      </c>
      <c r="F189" s="171" t="s">
        <v>497</v>
      </c>
      <c r="G189" s="172" t="s">
        <v>212</v>
      </c>
      <c r="H189" s="173">
        <v>1</v>
      </c>
      <c r="I189" s="174"/>
      <c r="J189" s="175">
        <f>ROUND(I189*H189,2)</f>
        <v>0</v>
      </c>
      <c r="K189" s="176"/>
      <c r="L189" s="35"/>
      <c r="M189" s="194" t="s">
        <v>1</v>
      </c>
      <c r="N189" s="195" t="s">
        <v>40</v>
      </c>
      <c r="O189" s="196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1" t="s">
        <v>147</v>
      </c>
      <c r="AT189" s="181" t="s">
        <v>143</v>
      </c>
      <c r="AU189" s="181" t="s">
        <v>85</v>
      </c>
      <c r="AY189" s="15" t="s">
        <v>140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5" t="s">
        <v>83</v>
      </c>
      <c r="BK189" s="182">
        <f>ROUND(I189*H189,2)</f>
        <v>0</v>
      </c>
      <c r="BL189" s="15" t="s">
        <v>147</v>
      </c>
      <c r="BM189" s="181" t="s">
        <v>786</v>
      </c>
    </row>
    <row r="190" spans="1:31" s="2" customFormat="1" ht="6.95" customHeight="1">
      <c r="A190" s="34"/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35"/>
      <c r="M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</sheetData>
  <autoFilter ref="C124:K18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100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787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ROUND((SUM(BE125:BE170)),2)</f>
        <v>0</v>
      </c>
      <c r="G33" s="34"/>
      <c r="H33" s="34"/>
      <c r="I33" s="124">
        <v>0.21</v>
      </c>
      <c r="J33" s="123">
        <f>ROUND(((SUM(BE125:BE170))*I33),2)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ROUND((SUM(BF125:BF170)),2)</f>
        <v>0</v>
      </c>
      <c r="G34" s="34"/>
      <c r="H34" s="34"/>
      <c r="I34" s="124">
        <v>0.15</v>
      </c>
      <c r="J34" s="123">
        <f>ROUND(((SUM(BF125:BF170))*I34),2)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ROUND((SUM(BG125:BG170)),2)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ROUND((SUM(BH125:BH170)),2)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ROUND((SUM(BI125:BI170)),2)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 xml:space="preserve">SO.14 - Přípojka NN pro vodní prvek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117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36"/>
      <c r="C99" s="9"/>
      <c r="D99" s="137" t="s">
        <v>118</v>
      </c>
      <c r="E99" s="138"/>
      <c r="F99" s="138"/>
      <c r="G99" s="138"/>
      <c r="H99" s="138"/>
      <c r="I99" s="138"/>
      <c r="J99" s="139">
        <f>J133</f>
        <v>0</v>
      </c>
      <c r="K99" s="9"/>
      <c r="L99" s="13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0"/>
      <c r="C100" s="10"/>
      <c r="D100" s="141" t="s">
        <v>119</v>
      </c>
      <c r="E100" s="142"/>
      <c r="F100" s="142"/>
      <c r="G100" s="142"/>
      <c r="H100" s="142"/>
      <c r="I100" s="142"/>
      <c r="J100" s="143">
        <f>J134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0"/>
      <c r="C101" s="10"/>
      <c r="D101" s="141" t="s">
        <v>120</v>
      </c>
      <c r="E101" s="142"/>
      <c r="F101" s="142"/>
      <c r="G101" s="142"/>
      <c r="H101" s="142"/>
      <c r="I101" s="142"/>
      <c r="J101" s="143">
        <f>J145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121</v>
      </c>
      <c r="E102" s="142"/>
      <c r="F102" s="142"/>
      <c r="G102" s="142"/>
      <c r="H102" s="142"/>
      <c r="I102" s="142"/>
      <c r="J102" s="143">
        <f>J147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122</v>
      </c>
      <c r="E103" s="142"/>
      <c r="F103" s="142"/>
      <c r="G103" s="142"/>
      <c r="H103" s="142"/>
      <c r="I103" s="142"/>
      <c r="J103" s="143">
        <f>J151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36"/>
      <c r="C104" s="9"/>
      <c r="D104" s="137" t="s">
        <v>123</v>
      </c>
      <c r="E104" s="138"/>
      <c r="F104" s="138"/>
      <c r="G104" s="138"/>
      <c r="H104" s="138"/>
      <c r="I104" s="138"/>
      <c r="J104" s="139">
        <f>J168</f>
        <v>0</v>
      </c>
      <c r="K104" s="9"/>
      <c r="L104" s="13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40"/>
      <c r="C105" s="10"/>
      <c r="D105" s="141" t="s">
        <v>124</v>
      </c>
      <c r="E105" s="142"/>
      <c r="F105" s="142"/>
      <c r="G105" s="142"/>
      <c r="H105" s="142"/>
      <c r="I105" s="142"/>
      <c r="J105" s="143">
        <f>J169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 hidden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2" hidden="1"/>
    <row r="109" ht="12" hidden="1"/>
    <row r="110" ht="12" hidden="1"/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125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AKADEMICKÉ NÁMĚSTÍ VČETNĚ PARKOVACÍHO DOMU - DÚR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108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E9</f>
        <v xml:space="preserve">SO.14 - Přípojka NN pro vodní prvek 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3. 5. 2021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>Roland Černoch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>Puttner, s.r.o.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126</v>
      </c>
      <c r="D124" s="147" t="s">
        <v>60</v>
      </c>
      <c r="E124" s="147" t="s">
        <v>56</v>
      </c>
      <c r="F124" s="147" t="s">
        <v>57</v>
      </c>
      <c r="G124" s="147" t="s">
        <v>127</v>
      </c>
      <c r="H124" s="147" t="s">
        <v>128</v>
      </c>
      <c r="I124" s="147" t="s">
        <v>129</v>
      </c>
      <c r="J124" s="148" t="s">
        <v>112</v>
      </c>
      <c r="K124" s="149" t="s">
        <v>130</v>
      </c>
      <c r="L124" s="150"/>
      <c r="M124" s="82" t="s">
        <v>1</v>
      </c>
      <c r="N124" s="83" t="s">
        <v>39</v>
      </c>
      <c r="O124" s="83" t="s">
        <v>131</v>
      </c>
      <c r="P124" s="83" t="s">
        <v>132</v>
      </c>
      <c r="Q124" s="83" t="s">
        <v>133</v>
      </c>
      <c r="R124" s="83" t="s">
        <v>134</v>
      </c>
      <c r="S124" s="83" t="s">
        <v>135</v>
      </c>
      <c r="T124" s="84" t="s">
        <v>136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137</v>
      </c>
      <c r="D125" s="34"/>
      <c r="E125" s="34"/>
      <c r="F125" s="34"/>
      <c r="G125" s="34"/>
      <c r="H125" s="34"/>
      <c r="I125" s="34"/>
      <c r="J125" s="151">
        <f>BK125</f>
        <v>0</v>
      </c>
      <c r="K125" s="34"/>
      <c r="L125" s="35"/>
      <c r="M125" s="85"/>
      <c r="N125" s="69"/>
      <c r="O125" s="86"/>
      <c r="P125" s="152">
        <f>P126+P133+P168</f>
        <v>0</v>
      </c>
      <c r="Q125" s="86"/>
      <c r="R125" s="152">
        <f>R126+R133+R168</f>
        <v>6.54643</v>
      </c>
      <c r="S125" s="86"/>
      <c r="T125" s="153">
        <f>T126+T133+T168</f>
        <v>6.104500000000001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74</v>
      </c>
      <c r="AU125" s="15" t="s">
        <v>114</v>
      </c>
      <c r="BK125" s="154">
        <f>BK126+BK133+BK168</f>
        <v>0</v>
      </c>
    </row>
    <row r="126" spans="1:63" s="12" customFormat="1" ht="25.9" customHeight="1">
      <c r="A126" s="12"/>
      <c r="B126" s="155"/>
      <c r="C126" s="12"/>
      <c r="D126" s="156" t="s">
        <v>74</v>
      </c>
      <c r="E126" s="157" t="s">
        <v>138</v>
      </c>
      <c r="F126" s="157" t="s">
        <v>139</v>
      </c>
      <c r="G126" s="12"/>
      <c r="H126" s="12"/>
      <c r="I126" s="158"/>
      <c r="J126" s="159">
        <f>BK126</f>
        <v>0</v>
      </c>
      <c r="K126" s="12"/>
      <c r="L126" s="155"/>
      <c r="M126" s="160"/>
      <c r="N126" s="161"/>
      <c r="O126" s="161"/>
      <c r="P126" s="162">
        <f>P127</f>
        <v>0</v>
      </c>
      <c r="Q126" s="161"/>
      <c r="R126" s="162">
        <f>R127</f>
        <v>0</v>
      </c>
      <c r="S126" s="161"/>
      <c r="T126" s="16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83</v>
      </c>
      <c r="AT126" s="164" t="s">
        <v>74</v>
      </c>
      <c r="AU126" s="164" t="s">
        <v>75</v>
      </c>
      <c r="AY126" s="156" t="s">
        <v>140</v>
      </c>
      <c r="BK126" s="165">
        <f>BK127</f>
        <v>0</v>
      </c>
    </row>
    <row r="127" spans="1:63" s="12" customFormat="1" ht="22.8" customHeight="1">
      <c r="A127" s="12"/>
      <c r="B127" s="155"/>
      <c r="C127" s="12"/>
      <c r="D127" s="156" t="s">
        <v>74</v>
      </c>
      <c r="E127" s="166" t="s">
        <v>149</v>
      </c>
      <c r="F127" s="166" t="s">
        <v>150</v>
      </c>
      <c r="G127" s="12"/>
      <c r="H127" s="12"/>
      <c r="I127" s="158"/>
      <c r="J127" s="167">
        <f>BK127</f>
        <v>0</v>
      </c>
      <c r="K127" s="12"/>
      <c r="L127" s="155"/>
      <c r="M127" s="160"/>
      <c r="N127" s="161"/>
      <c r="O127" s="161"/>
      <c r="P127" s="162">
        <f>SUM(P128:P132)</f>
        <v>0</v>
      </c>
      <c r="Q127" s="161"/>
      <c r="R127" s="162">
        <f>SUM(R128:R132)</f>
        <v>0</v>
      </c>
      <c r="S127" s="161"/>
      <c r="T127" s="16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83</v>
      </c>
      <c r="AY127" s="156" t="s">
        <v>140</v>
      </c>
      <c r="BK127" s="165">
        <f>SUM(BK128:BK132)</f>
        <v>0</v>
      </c>
    </row>
    <row r="128" spans="1:65" s="2" customFormat="1" ht="16.5" customHeight="1">
      <c r="A128" s="34"/>
      <c r="B128" s="168"/>
      <c r="C128" s="169" t="s">
        <v>83</v>
      </c>
      <c r="D128" s="169" t="s">
        <v>143</v>
      </c>
      <c r="E128" s="170" t="s">
        <v>152</v>
      </c>
      <c r="F128" s="171" t="s">
        <v>153</v>
      </c>
      <c r="G128" s="172" t="s">
        <v>154</v>
      </c>
      <c r="H128" s="173">
        <v>33.025</v>
      </c>
      <c r="I128" s="174"/>
      <c r="J128" s="175">
        <f>ROUND(I128*H128,2)</f>
        <v>0</v>
      </c>
      <c r="K128" s="176"/>
      <c r="L128" s="35"/>
      <c r="M128" s="177" t="s">
        <v>1</v>
      </c>
      <c r="N128" s="178" t="s">
        <v>40</v>
      </c>
      <c r="O128" s="73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155</v>
      </c>
      <c r="AT128" s="181" t="s">
        <v>143</v>
      </c>
      <c r="AU128" s="181" t="s">
        <v>85</v>
      </c>
      <c r="AY128" s="15" t="s">
        <v>140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5" t="s">
        <v>83</v>
      </c>
      <c r="BK128" s="182">
        <f>ROUND(I128*H128,2)</f>
        <v>0</v>
      </c>
      <c r="BL128" s="15" t="s">
        <v>155</v>
      </c>
      <c r="BM128" s="181" t="s">
        <v>788</v>
      </c>
    </row>
    <row r="129" spans="1:65" s="2" customFormat="1" ht="24.15" customHeight="1">
      <c r="A129" s="34"/>
      <c r="B129" s="168"/>
      <c r="C129" s="169" t="s">
        <v>85</v>
      </c>
      <c r="D129" s="169" t="s">
        <v>143</v>
      </c>
      <c r="E129" s="170" t="s">
        <v>158</v>
      </c>
      <c r="F129" s="171" t="s">
        <v>159</v>
      </c>
      <c r="G129" s="172" t="s">
        <v>154</v>
      </c>
      <c r="H129" s="173">
        <v>660.5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155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155</v>
      </c>
      <c r="BM129" s="181" t="s">
        <v>789</v>
      </c>
    </row>
    <row r="130" spans="1:65" s="2" customFormat="1" ht="37.8" customHeight="1">
      <c r="A130" s="34"/>
      <c r="B130" s="168"/>
      <c r="C130" s="169" t="s">
        <v>141</v>
      </c>
      <c r="D130" s="169" t="s">
        <v>143</v>
      </c>
      <c r="E130" s="170" t="s">
        <v>169</v>
      </c>
      <c r="F130" s="171" t="s">
        <v>170</v>
      </c>
      <c r="G130" s="172" t="s">
        <v>154</v>
      </c>
      <c r="H130" s="173">
        <v>5.088</v>
      </c>
      <c r="I130" s="174"/>
      <c r="J130" s="175">
        <f>ROUND(I130*H130,2)</f>
        <v>0</v>
      </c>
      <c r="K130" s="176"/>
      <c r="L130" s="35"/>
      <c r="M130" s="177" t="s">
        <v>1</v>
      </c>
      <c r="N130" s="178" t="s">
        <v>40</v>
      </c>
      <c r="O130" s="73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155</v>
      </c>
      <c r="AT130" s="181" t="s">
        <v>143</v>
      </c>
      <c r="AU130" s="181" t="s">
        <v>85</v>
      </c>
      <c r="AY130" s="15" t="s">
        <v>140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5" t="s">
        <v>83</v>
      </c>
      <c r="BK130" s="182">
        <f>ROUND(I130*H130,2)</f>
        <v>0</v>
      </c>
      <c r="BL130" s="15" t="s">
        <v>155</v>
      </c>
      <c r="BM130" s="181" t="s">
        <v>790</v>
      </c>
    </row>
    <row r="131" spans="1:65" s="2" customFormat="1" ht="44.25" customHeight="1">
      <c r="A131" s="34"/>
      <c r="B131" s="168"/>
      <c r="C131" s="169" t="s">
        <v>164</v>
      </c>
      <c r="D131" s="169" t="s">
        <v>143</v>
      </c>
      <c r="E131" s="170" t="s">
        <v>161</v>
      </c>
      <c r="F131" s="171" t="s">
        <v>162</v>
      </c>
      <c r="G131" s="172" t="s">
        <v>154</v>
      </c>
      <c r="H131" s="173">
        <v>26.52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791</v>
      </c>
    </row>
    <row r="132" spans="1:65" s="2" customFormat="1" ht="44.25" customHeight="1">
      <c r="A132" s="34"/>
      <c r="B132" s="168"/>
      <c r="C132" s="169" t="s">
        <v>155</v>
      </c>
      <c r="D132" s="169" t="s">
        <v>143</v>
      </c>
      <c r="E132" s="170" t="s">
        <v>165</v>
      </c>
      <c r="F132" s="171" t="s">
        <v>166</v>
      </c>
      <c r="G132" s="172" t="s">
        <v>154</v>
      </c>
      <c r="H132" s="173">
        <v>1.417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792</v>
      </c>
    </row>
    <row r="133" spans="1:63" s="12" customFormat="1" ht="25.9" customHeight="1">
      <c r="A133" s="12"/>
      <c r="B133" s="155"/>
      <c r="C133" s="12"/>
      <c r="D133" s="156" t="s">
        <v>74</v>
      </c>
      <c r="E133" s="157" t="s">
        <v>172</v>
      </c>
      <c r="F133" s="157" t="s">
        <v>173</v>
      </c>
      <c r="G133" s="12"/>
      <c r="H133" s="12"/>
      <c r="I133" s="158"/>
      <c r="J133" s="159">
        <f>BK133</f>
        <v>0</v>
      </c>
      <c r="K133" s="12"/>
      <c r="L133" s="155"/>
      <c r="M133" s="160"/>
      <c r="N133" s="161"/>
      <c r="O133" s="161"/>
      <c r="P133" s="162">
        <f>P134+P145+P147+P151</f>
        <v>0</v>
      </c>
      <c r="Q133" s="161"/>
      <c r="R133" s="162">
        <f>R134+R145+R147+R151</f>
        <v>6.54643</v>
      </c>
      <c r="S133" s="161"/>
      <c r="T133" s="163">
        <f>T134+T145+T147+T151</f>
        <v>6.104500000000001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164</v>
      </c>
      <c r="AT133" s="164" t="s">
        <v>74</v>
      </c>
      <c r="AU133" s="164" t="s">
        <v>75</v>
      </c>
      <c r="AY133" s="156" t="s">
        <v>140</v>
      </c>
      <c r="BK133" s="165">
        <f>BK134+BK145+BK147+BK151</f>
        <v>0</v>
      </c>
    </row>
    <row r="134" spans="1:63" s="12" customFormat="1" ht="22.8" customHeight="1">
      <c r="A134" s="12"/>
      <c r="B134" s="155"/>
      <c r="C134" s="12"/>
      <c r="D134" s="156" t="s">
        <v>74</v>
      </c>
      <c r="E134" s="166" t="s">
        <v>174</v>
      </c>
      <c r="F134" s="166" t="s">
        <v>175</v>
      </c>
      <c r="G134" s="12"/>
      <c r="H134" s="12"/>
      <c r="I134" s="158"/>
      <c r="J134" s="167">
        <f>BK134</f>
        <v>0</v>
      </c>
      <c r="K134" s="12"/>
      <c r="L134" s="155"/>
      <c r="M134" s="160"/>
      <c r="N134" s="161"/>
      <c r="O134" s="161"/>
      <c r="P134" s="162">
        <f>SUM(P135:P144)</f>
        <v>0</v>
      </c>
      <c r="Q134" s="161"/>
      <c r="R134" s="162">
        <f>SUM(R135:R144)</f>
        <v>0.025240000000000002</v>
      </c>
      <c r="S134" s="161"/>
      <c r="T134" s="163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164</v>
      </c>
      <c r="AT134" s="164" t="s">
        <v>74</v>
      </c>
      <c r="AU134" s="164" t="s">
        <v>83</v>
      </c>
      <c r="AY134" s="156" t="s">
        <v>140</v>
      </c>
      <c r="BK134" s="165">
        <f>SUM(BK135:BK144)</f>
        <v>0</v>
      </c>
    </row>
    <row r="135" spans="1:65" s="2" customFormat="1" ht="33" customHeight="1">
      <c r="A135" s="34"/>
      <c r="B135" s="168"/>
      <c r="C135" s="169" t="s">
        <v>382</v>
      </c>
      <c r="D135" s="169" t="s">
        <v>143</v>
      </c>
      <c r="E135" s="170" t="s">
        <v>793</v>
      </c>
      <c r="F135" s="171" t="s">
        <v>794</v>
      </c>
      <c r="G135" s="172" t="s">
        <v>178</v>
      </c>
      <c r="H135" s="173">
        <v>2</v>
      </c>
      <c r="I135" s="174"/>
      <c r="J135" s="175">
        <f>ROUND(I135*H135,2)</f>
        <v>0</v>
      </c>
      <c r="K135" s="176"/>
      <c r="L135" s="35"/>
      <c r="M135" s="177" t="s">
        <v>1</v>
      </c>
      <c r="N135" s="178" t="s">
        <v>40</v>
      </c>
      <c r="O135" s="73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179</v>
      </c>
      <c r="AT135" s="181" t="s">
        <v>143</v>
      </c>
      <c r="AU135" s="181" t="s">
        <v>85</v>
      </c>
      <c r="AY135" s="15" t="s">
        <v>140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5" t="s">
        <v>83</v>
      </c>
      <c r="BK135" s="182">
        <f>ROUND(I135*H135,2)</f>
        <v>0</v>
      </c>
      <c r="BL135" s="15" t="s">
        <v>179</v>
      </c>
      <c r="BM135" s="181" t="s">
        <v>795</v>
      </c>
    </row>
    <row r="136" spans="1:65" s="2" customFormat="1" ht="16.5" customHeight="1">
      <c r="A136" s="34"/>
      <c r="B136" s="168"/>
      <c r="C136" s="183" t="s">
        <v>584</v>
      </c>
      <c r="D136" s="183" t="s">
        <v>172</v>
      </c>
      <c r="E136" s="184" t="s">
        <v>210</v>
      </c>
      <c r="F136" s="185" t="s">
        <v>211</v>
      </c>
      <c r="G136" s="186" t="s">
        <v>212</v>
      </c>
      <c r="H136" s="187">
        <v>1</v>
      </c>
      <c r="I136" s="188"/>
      <c r="J136" s="189">
        <f>ROUND(I136*H136,2)</f>
        <v>0</v>
      </c>
      <c r="K136" s="190"/>
      <c r="L136" s="191"/>
      <c r="M136" s="192" t="s">
        <v>1</v>
      </c>
      <c r="N136" s="193" t="s">
        <v>40</v>
      </c>
      <c r="O136" s="73"/>
      <c r="P136" s="179">
        <f>O136*H136</f>
        <v>0</v>
      </c>
      <c r="Q136" s="179">
        <v>0.0001</v>
      </c>
      <c r="R136" s="179">
        <f>Q136*H136</f>
        <v>0.0001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191</v>
      </c>
      <c r="AT136" s="181" t="s">
        <v>172</v>
      </c>
      <c r="AU136" s="181" t="s">
        <v>85</v>
      </c>
      <c r="AY136" s="15" t="s">
        <v>140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5" t="s">
        <v>83</v>
      </c>
      <c r="BK136" s="182">
        <f>ROUND(I136*H136,2)</f>
        <v>0</v>
      </c>
      <c r="BL136" s="15" t="s">
        <v>191</v>
      </c>
      <c r="BM136" s="181" t="s">
        <v>796</v>
      </c>
    </row>
    <row r="137" spans="1:65" s="2" customFormat="1" ht="24.15" customHeight="1">
      <c r="A137" s="34"/>
      <c r="B137" s="168"/>
      <c r="C137" s="169" t="s">
        <v>205</v>
      </c>
      <c r="D137" s="169" t="s">
        <v>143</v>
      </c>
      <c r="E137" s="170" t="s">
        <v>797</v>
      </c>
      <c r="F137" s="171" t="s">
        <v>798</v>
      </c>
      <c r="G137" s="172" t="s">
        <v>178</v>
      </c>
      <c r="H137" s="173">
        <v>1</v>
      </c>
      <c r="I137" s="174"/>
      <c r="J137" s="175">
        <f>ROUND(I137*H137,2)</f>
        <v>0</v>
      </c>
      <c r="K137" s="176"/>
      <c r="L137" s="35"/>
      <c r="M137" s="177" t="s">
        <v>1</v>
      </c>
      <c r="N137" s="178" t="s">
        <v>40</v>
      </c>
      <c r="O137" s="73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179</v>
      </c>
      <c r="AT137" s="181" t="s">
        <v>143</v>
      </c>
      <c r="AU137" s="181" t="s">
        <v>85</v>
      </c>
      <c r="AY137" s="15" t="s">
        <v>140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5" t="s">
        <v>83</v>
      </c>
      <c r="BK137" s="182">
        <f>ROUND(I137*H137,2)</f>
        <v>0</v>
      </c>
      <c r="BL137" s="15" t="s">
        <v>179</v>
      </c>
      <c r="BM137" s="181" t="s">
        <v>799</v>
      </c>
    </row>
    <row r="138" spans="1:65" s="2" customFormat="1" ht="33" customHeight="1">
      <c r="A138" s="34"/>
      <c r="B138" s="168"/>
      <c r="C138" s="169" t="s">
        <v>209</v>
      </c>
      <c r="D138" s="169" t="s">
        <v>143</v>
      </c>
      <c r="E138" s="170" t="s">
        <v>254</v>
      </c>
      <c r="F138" s="171" t="s">
        <v>255</v>
      </c>
      <c r="G138" s="172" t="s">
        <v>232</v>
      </c>
      <c r="H138" s="173">
        <v>22</v>
      </c>
      <c r="I138" s="174"/>
      <c r="J138" s="175">
        <f>ROUND(I138*H138,2)</f>
        <v>0</v>
      </c>
      <c r="K138" s="176"/>
      <c r="L138" s="35"/>
      <c r="M138" s="177" t="s">
        <v>1</v>
      </c>
      <c r="N138" s="178" t="s">
        <v>40</v>
      </c>
      <c r="O138" s="73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179</v>
      </c>
      <c r="AT138" s="181" t="s">
        <v>143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179</v>
      </c>
      <c r="BM138" s="181" t="s">
        <v>800</v>
      </c>
    </row>
    <row r="139" spans="1:65" s="2" customFormat="1" ht="16.5" customHeight="1">
      <c r="A139" s="34"/>
      <c r="B139" s="168"/>
      <c r="C139" s="183" t="s">
        <v>214</v>
      </c>
      <c r="D139" s="183" t="s">
        <v>172</v>
      </c>
      <c r="E139" s="184" t="s">
        <v>258</v>
      </c>
      <c r="F139" s="185" t="s">
        <v>259</v>
      </c>
      <c r="G139" s="186" t="s">
        <v>260</v>
      </c>
      <c r="H139" s="187">
        <v>13.64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40</v>
      </c>
      <c r="O139" s="73"/>
      <c r="P139" s="179">
        <f>O139*H139</f>
        <v>0</v>
      </c>
      <c r="Q139" s="179">
        <v>0.001</v>
      </c>
      <c r="R139" s="179">
        <f>Q139*H139</f>
        <v>0.013640000000000001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191</v>
      </c>
      <c r="AT139" s="181" t="s">
        <v>172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191</v>
      </c>
      <c r="BM139" s="181" t="s">
        <v>801</v>
      </c>
    </row>
    <row r="140" spans="1:65" s="2" customFormat="1" ht="33" customHeight="1">
      <c r="A140" s="34"/>
      <c r="B140" s="168"/>
      <c r="C140" s="169" t="s">
        <v>636</v>
      </c>
      <c r="D140" s="169" t="s">
        <v>143</v>
      </c>
      <c r="E140" s="170" t="s">
        <v>602</v>
      </c>
      <c r="F140" s="171" t="s">
        <v>603</v>
      </c>
      <c r="G140" s="172" t="s">
        <v>178</v>
      </c>
      <c r="H140" s="173">
        <v>1</v>
      </c>
      <c r="I140" s="174"/>
      <c r="J140" s="175">
        <f>ROUND(I140*H140,2)</f>
        <v>0</v>
      </c>
      <c r="K140" s="176"/>
      <c r="L140" s="35"/>
      <c r="M140" s="177" t="s">
        <v>1</v>
      </c>
      <c r="N140" s="178" t="s">
        <v>40</v>
      </c>
      <c r="O140" s="73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179</v>
      </c>
      <c r="AT140" s="181" t="s">
        <v>143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179</v>
      </c>
      <c r="BM140" s="181" t="s">
        <v>802</v>
      </c>
    </row>
    <row r="141" spans="1:65" s="2" customFormat="1" ht="24.15" customHeight="1">
      <c r="A141" s="34"/>
      <c r="B141" s="168"/>
      <c r="C141" s="169" t="s">
        <v>229</v>
      </c>
      <c r="D141" s="169" t="s">
        <v>143</v>
      </c>
      <c r="E141" s="170" t="s">
        <v>271</v>
      </c>
      <c r="F141" s="171" t="s">
        <v>272</v>
      </c>
      <c r="G141" s="172" t="s">
        <v>178</v>
      </c>
      <c r="H141" s="173">
        <v>1</v>
      </c>
      <c r="I141" s="174"/>
      <c r="J141" s="175">
        <f>ROUND(I141*H141,2)</f>
        <v>0</v>
      </c>
      <c r="K141" s="176"/>
      <c r="L141" s="35"/>
      <c r="M141" s="177" t="s">
        <v>1</v>
      </c>
      <c r="N141" s="178" t="s">
        <v>40</v>
      </c>
      <c r="O141" s="73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179</v>
      </c>
      <c r="AT141" s="181" t="s">
        <v>143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179</v>
      </c>
      <c r="BM141" s="181" t="s">
        <v>803</v>
      </c>
    </row>
    <row r="142" spans="1:65" s="2" customFormat="1" ht="24.15" customHeight="1">
      <c r="A142" s="34"/>
      <c r="B142" s="168"/>
      <c r="C142" s="169" t="s">
        <v>234</v>
      </c>
      <c r="D142" s="169" t="s">
        <v>143</v>
      </c>
      <c r="E142" s="170" t="s">
        <v>275</v>
      </c>
      <c r="F142" s="171" t="s">
        <v>276</v>
      </c>
      <c r="G142" s="172" t="s">
        <v>178</v>
      </c>
      <c r="H142" s="173">
        <v>1</v>
      </c>
      <c r="I142" s="174"/>
      <c r="J142" s="175">
        <f>ROUND(I142*H142,2)</f>
        <v>0</v>
      </c>
      <c r="K142" s="176"/>
      <c r="L142" s="35"/>
      <c r="M142" s="177" t="s">
        <v>1</v>
      </c>
      <c r="N142" s="178" t="s">
        <v>40</v>
      </c>
      <c r="O142" s="73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179</v>
      </c>
      <c r="AT142" s="181" t="s">
        <v>143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179</v>
      </c>
      <c r="BM142" s="181" t="s">
        <v>804</v>
      </c>
    </row>
    <row r="143" spans="1:65" s="2" customFormat="1" ht="33" customHeight="1">
      <c r="A143" s="34"/>
      <c r="B143" s="168"/>
      <c r="C143" s="169" t="s">
        <v>386</v>
      </c>
      <c r="D143" s="169" t="s">
        <v>143</v>
      </c>
      <c r="E143" s="170" t="s">
        <v>805</v>
      </c>
      <c r="F143" s="171" t="s">
        <v>806</v>
      </c>
      <c r="G143" s="172" t="s">
        <v>232</v>
      </c>
      <c r="H143" s="173">
        <v>46</v>
      </c>
      <c r="I143" s="174"/>
      <c r="J143" s="175">
        <f>ROUND(I143*H143,2)</f>
        <v>0</v>
      </c>
      <c r="K143" s="176"/>
      <c r="L143" s="35"/>
      <c r="M143" s="177" t="s">
        <v>1</v>
      </c>
      <c r="N143" s="178" t="s">
        <v>40</v>
      </c>
      <c r="O143" s="73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179</v>
      </c>
      <c r="AT143" s="181" t="s">
        <v>143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179</v>
      </c>
      <c r="BM143" s="181" t="s">
        <v>807</v>
      </c>
    </row>
    <row r="144" spans="1:65" s="2" customFormat="1" ht="24.15" customHeight="1">
      <c r="A144" s="34"/>
      <c r="B144" s="168"/>
      <c r="C144" s="183" t="s">
        <v>390</v>
      </c>
      <c r="D144" s="183" t="s">
        <v>172</v>
      </c>
      <c r="E144" s="184" t="s">
        <v>808</v>
      </c>
      <c r="F144" s="185" t="s">
        <v>809</v>
      </c>
      <c r="G144" s="186" t="s">
        <v>232</v>
      </c>
      <c r="H144" s="187">
        <v>46</v>
      </c>
      <c r="I144" s="188"/>
      <c r="J144" s="189">
        <f>ROUND(I144*H144,2)</f>
        <v>0</v>
      </c>
      <c r="K144" s="190"/>
      <c r="L144" s="191"/>
      <c r="M144" s="192" t="s">
        <v>1</v>
      </c>
      <c r="N144" s="193" t="s">
        <v>40</v>
      </c>
      <c r="O144" s="73"/>
      <c r="P144" s="179">
        <f>O144*H144</f>
        <v>0</v>
      </c>
      <c r="Q144" s="179">
        <v>0.00025</v>
      </c>
      <c r="R144" s="179">
        <f>Q144*H144</f>
        <v>0.0115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191</v>
      </c>
      <c r="AT144" s="181" t="s">
        <v>172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191</v>
      </c>
      <c r="BM144" s="181" t="s">
        <v>810</v>
      </c>
    </row>
    <row r="145" spans="1:63" s="12" customFormat="1" ht="22.8" customHeight="1">
      <c r="A145" s="12"/>
      <c r="B145" s="155"/>
      <c r="C145" s="12"/>
      <c r="D145" s="156" t="s">
        <v>74</v>
      </c>
      <c r="E145" s="166" t="s">
        <v>298</v>
      </c>
      <c r="F145" s="166" t="s">
        <v>299</v>
      </c>
      <c r="G145" s="12"/>
      <c r="H145" s="12"/>
      <c r="I145" s="158"/>
      <c r="J145" s="167">
        <f>BK145</f>
        <v>0</v>
      </c>
      <c r="K145" s="12"/>
      <c r="L145" s="155"/>
      <c r="M145" s="160"/>
      <c r="N145" s="161"/>
      <c r="O145" s="161"/>
      <c r="P145" s="162">
        <f>P146</f>
        <v>0</v>
      </c>
      <c r="Q145" s="161"/>
      <c r="R145" s="162">
        <f>R146</f>
        <v>0</v>
      </c>
      <c r="S145" s="161"/>
      <c r="T145" s="163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6" t="s">
        <v>164</v>
      </c>
      <c r="AT145" s="164" t="s">
        <v>74</v>
      </c>
      <c r="AU145" s="164" t="s">
        <v>83</v>
      </c>
      <c r="AY145" s="156" t="s">
        <v>140</v>
      </c>
      <c r="BK145" s="165">
        <f>BK146</f>
        <v>0</v>
      </c>
    </row>
    <row r="146" spans="1:65" s="2" customFormat="1" ht="24.15" customHeight="1">
      <c r="A146" s="34"/>
      <c r="B146" s="168"/>
      <c r="C146" s="169" t="s">
        <v>257</v>
      </c>
      <c r="D146" s="169" t="s">
        <v>143</v>
      </c>
      <c r="E146" s="170" t="s">
        <v>301</v>
      </c>
      <c r="F146" s="171" t="s">
        <v>302</v>
      </c>
      <c r="G146" s="172" t="s">
        <v>232</v>
      </c>
      <c r="H146" s="173">
        <v>13</v>
      </c>
      <c r="I146" s="174"/>
      <c r="J146" s="175">
        <f>ROUND(I146*H146,2)</f>
        <v>0</v>
      </c>
      <c r="K146" s="176"/>
      <c r="L146" s="35"/>
      <c r="M146" s="177" t="s">
        <v>1</v>
      </c>
      <c r="N146" s="178" t="s">
        <v>40</v>
      </c>
      <c r="O146" s="73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179</v>
      </c>
      <c r="AT146" s="181" t="s">
        <v>143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179</v>
      </c>
      <c r="BM146" s="181" t="s">
        <v>811</v>
      </c>
    </row>
    <row r="147" spans="1:63" s="12" customFormat="1" ht="22.8" customHeight="1">
      <c r="A147" s="12"/>
      <c r="B147" s="155"/>
      <c r="C147" s="12"/>
      <c r="D147" s="156" t="s">
        <v>74</v>
      </c>
      <c r="E147" s="166" t="s">
        <v>308</v>
      </c>
      <c r="F147" s="166" t="s">
        <v>309</v>
      </c>
      <c r="G147" s="12"/>
      <c r="H147" s="12"/>
      <c r="I147" s="158"/>
      <c r="J147" s="167">
        <f>BK147</f>
        <v>0</v>
      </c>
      <c r="K147" s="12"/>
      <c r="L147" s="155"/>
      <c r="M147" s="160"/>
      <c r="N147" s="161"/>
      <c r="O147" s="161"/>
      <c r="P147" s="162">
        <f>SUM(P148:P150)</f>
        <v>0</v>
      </c>
      <c r="Q147" s="161"/>
      <c r="R147" s="162">
        <f>SUM(R148:R150)</f>
        <v>0</v>
      </c>
      <c r="S147" s="161"/>
      <c r="T147" s="163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6" t="s">
        <v>164</v>
      </c>
      <c r="AT147" s="164" t="s">
        <v>74</v>
      </c>
      <c r="AU147" s="164" t="s">
        <v>83</v>
      </c>
      <c r="AY147" s="156" t="s">
        <v>140</v>
      </c>
      <c r="BK147" s="165">
        <f>SUM(BK148:BK150)</f>
        <v>0</v>
      </c>
    </row>
    <row r="148" spans="1:65" s="2" customFormat="1" ht="24.15" customHeight="1">
      <c r="A148" s="34"/>
      <c r="B148" s="168"/>
      <c r="C148" s="169" t="s">
        <v>270</v>
      </c>
      <c r="D148" s="169" t="s">
        <v>143</v>
      </c>
      <c r="E148" s="170" t="s">
        <v>319</v>
      </c>
      <c r="F148" s="171" t="s">
        <v>320</v>
      </c>
      <c r="G148" s="172" t="s">
        <v>178</v>
      </c>
      <c r="H148" s="173">
        <v>1</v>
      </c>
      <c r="I148" s="174"/>
      <c r="J148" s="175">
        <f>ROUND(I148*H148,2)</f>
        <v>0</v>
      </c>
      <c r="K148" s="176"/>
      <c r="L148" s="35"/>
      <c r="M148" s="177" t="s">
        <v>1</v>
      </c>
      <c r="N148" s="178" t="s">
        <v>40</v>
      </c>
      <c r="O148" s="73"/>
      <c r="P148" s="179">
        <f>O148*H148</f>
        <v>0</v>
      </c>
      <c r="Q148" s="179">
        <v>0</v>
      </c>
      <c r="R148" s="179">
        <f>Q148*H148</f>
        <v>0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179</v>
      </c>
      <c r="AT148" s="181" t="s">
        <v>143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179</v>
      </c>
      <c r="BM148" s="181" t="s">
        <v>812</v>
      </c>
    </row>
    <row r="149" spans="1:65" s="2" customFormat="1" ht="24.15" customHeight="1">
      <c r="A149" s="34"/>
      <c r="B149" s="168"/>
      <c r="C149" s="169" t="s">
        <v>274</v>
      </c>
      <c r="D149" s="169" t="s">
        <v>143</v>
      </c>
      <c r="E149" s="170" t="s">
        <v>323</v>
      </c>
      <c r="F149" s="171" t="s">
        <v>324</v>
      </c>
      <c r="G149" s="172" t="s">
        <v>178</v>
      </c>
      <c r="H149" s="173">
        <v>1</v>
      </c>
      <c r="I149" s="174"/>
      <c r="J149" s="175">
        <f>ROUND(I149*H149,2)</f>
        <v>0</v>
      </c>
      <c r="K149" s="176"/>
      <c r="L149" s="35"/>
      <c r="M149" s="177" t="s">
        <v>1</v>
      </c>
      <c r="N149" s="178" t="s">
        <v>40</v>
      </c>
      <c r="O149" s="73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179</v>
      </c>
      <c r="AT149" s="181" t="s">
        <v>143</v>
      </c>
      <c r="AU149" s="181" t="s">
        <v>85</v>
      </c>
      <c r="AY149" s="15" t="s">
        <v>140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5" t="s">
        <v>83</v>
      </c>
      <c r="BK149" s="182">
        <f>ROUND(I149*H149,2)</f>
        <v>0</v>
      </c>
      <c r="BL149" s="15" t="s">
        <v>179</v>
      </c>
      <c r="BM149" s="181" t="s">
        <v>813</v>
      </c>
    </row>
    <row r="150" spans="1:65" s="2" customFormat="1" ht="16.5" customHeight="1">
      <c r="A150" s="34"/>
      <c r="B150" s="168"/>
      <c r="C150" s="169" t="s">
        <v>278</v>
      </c>
      <c r="D150" s="169" t="s">
        <v>143</v>
      </c>
      <c r="E150" s="170" t="s">
        <v>327</v>
      </c>
      <c r="F150" s="171" t="s">
        <v>328</v>
      </c>
      <c r="G150" s="172" t="s">
        <v>178</v>
      </c>
      <c r="H150" s="173">
        <v>1</v>
      </c>
      <c r="I150" s="174"/>
      <c r="J150" s="175">
        <f>ROUND(I150*H150,2)</f>
        <v>0</v>
      </c>
      <c r="K150" s="176"/>
      <c r="L150" s="35"/>
      <c r="M150" s="177" t="s">
        <v>1</v>
      </c>
      <c r="N150" s="178" t="s">
        <v>40</v>
      </c>
      <c r="O150" s="73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179</v>
      </c>
      <c r="AT150" s="181" t="s">
        <v>143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179</v>
      </c>
      <c r="BM150" s="181" t="s">
        <v>814</v>
      </c>
    </row>
    <row r="151" spans="1:63" s="12" customFormat="1" ht="22.8" customHeight="1">
      <c r="A151" s="12"/>
      <c r="B151" s="155"/>
      <c r="C151" s="12"/>
      <c r="D151" s="156" t="s">
        <v>74</v>
      </c>
      <c r="E151" s="166" t="s">
        <v>330</v>
      </c>
      <c r="F151" s="166" t="s">
        <v>331</v>
      </c>
      <c r="G151" s="12"/>
      <c r="H151" s="12"/>
      <c r="I151" s="158"/>
      <c r="J151" s="167">
        <f>BK151</f>
        <v>0</v>
      </c>
      <c r="K151" s="12"/>
      <c r="L151" s="155"/>
      <c r="M151" s="160"/>
      <c r="N151" s="161"/>
      <c r="O151" s="161"/>
      <c r="P151" s="162">
        <f>SUM(P152:P167)</f>
        <v>0</v>
      </c>
      <c r="Q151" s="161"/>
      <c r="R151" s="162">
        <f>SUM(R152:R167)</f>
        <v>6.52119</v>
      </c>
      <c r="S151" s="161"/>
      <c r="T151" s="163">
        <f>SUM(T152:T167)</f>
        <v>6.104500000000001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6" t="s">
        <v>164</v>
      </c>
      <c r="AT151" s="164" t="s">
        <v>74</v>
      </c>
      <c r="AU151" s="164" t="s">
        <v>83</v>
      </c>
      <c r="AY151" s="156" t="s">
        <v>140</v>
      </c>
      <c r="BK151" s="165">
        <f>SUM(BK152:BK167)</f>
        <v>0</v>
      </c>
    </row>
    <row r="152" spans="1:65" s="2" customFormat="1" ht="24.15" customHeight="1">
      <c r="A152" s="34"/>
      <c r="B152" s="168"/>
      <c r="C152" s="169" t="s">
        <v>7</v>
      </c>
      <c r="D152" s="169" t="s">
        <v>143</v>
      </c>
      <c r="E152" s="170" t="s">
        <v>346</v>
      </c>
      <c r="F152" s="171" t="s">
        <v>347</v>
      </c>
      <c r="G152" s="172" t="s">
        <v>232</v>
      </c>
      <c r="H152" s="173">
        <v>25</v>
      </c>
      <c r="I152" s="174"/>
      <c r="J152" s="175">
        <f>ROUND(I152*H152,2)</f>
        <v>0</v>
      </c>
      <c r="K152" s="176"/>
      <c r="L152" s="35"/>
      <c r="M152" s="177" t="s">
        <v>1</v>
      </c>
      <c r="N152" s="178" t="s">
        <v>40</v>
      </c>
      <c r="O152" s="73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179</v>
      </c>
      <c r="AT152" s="181" t="s">
        <v>143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179</v>
      </c>
      <c r="BM152" s="181" t="s">
        <v>815</v>
      </c>
    </row>
    <row r="153" spans="1:65" s="2" customFormat="1" ht="24.15" customHeight="1">
      <c r="A153" s="34"/>
      <c r="B153" s="168"/>
      <c r="C153" s="169" t="s">
        <v>282</v>
      </c>
      <c r="D153" s="169" t="s">
        <v>143</v>
      </c>
      <c r="E153" s="170" t="s">
        <v>358</v>
      </c>
      <c r="F153" s="171" t="s">
        <v>816</v>
      </c>
      <c r="G153" s="172" t="s">
        <v>232</v>
      </c>
      <c r="H153" s="173">
        <v>25</v>
      </c>
      <c r="I153" s="174"/>
      <c r="J153" s="175">
        <f>ROUND(I153*H153,2)</f>
        <v>0</v>
      </c>
      <c r="K153" s="176"/>
      <c r="L153" s="35"/>
      <c r="M153" s="177" t="s">
        <v>1</v>
      </c>
      <c r="N153" s="178" t="s">
        <v>40</v>
      </c>
      <c r="O153" s="73"/>
      <c r="P153" s="179">
        <f>O153*H153</f>
        <v>0</v>
      </c>
      <c r="Q153" s="179">
        <v>0.203</v>
      </c>
      <c r="R153" s="179">
        <f>Q153*H153</f>
        <v>5.075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179</v>
      </c>
      <c r="AT153" s="181" t="s">
        <v>143</v>
      </c>
      <c r="AU153" s="181" t="s">
        <v>85</v>
      </c>
      <c r="AY153" s="15" t="s">
        <v>140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5" t="s">
        <v>83</v>
      </c>
      <c r="BK153" s="182">
        <f>ROUND(I153*H153,2)</f>
        <v>0</v>
      </c>
      <c r="BL153" s="15" t="s">
        <v>179</v>
      </c>
      <c r="BM153" s="181" t="s">
        <v>817</v>
      </c>
    </row>
    <row r="154" spans="1:65" s="2" customFormat="1" ht="24.15" customHeight="1">
      <c r="A154" s="34"/>
      <c r="B154" s="168"/>
      <c r="C154" s="169" t="s">
        <v>536</v>
      </c>
      <c r="D154" s="169" t="s">
        <v>143</v>
      </c>
      <c r="E154" s="170" t="s">
        <v>399</v>
      </c>
      <c r="F154" s="171" t="s">
        <v>400</v>
      </c>
      <c r="G154" s="172" t="s">
        <v>232</v>
      </c>
      <c r="H154" s="173">
        <v>25</v>
      </c>
      <c r="I154" s="174"/>
      <c r="J154" s="175">
        <f>ROUND(I154*H154,2)</f>
        <v>0</v>
      </c>
      <c r="K154" s="176"/>
      <c r="L154" s="35"/>
      <c r="M154" s="177" t="s">
        <v>1</v>
      </c>
      <c r="N154" s="178" t="s">
        <v>40</v>
      </c>
      <c r="O154" s="73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179</v>
      </c>
      <c r="AT154" s="181" t="s">
        <v>143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179</v>
      </c>
      <c r="BM154" s="181" t="s">
        <v>818</v>
      </c>
    </row>
    <row r="155" spans="1:65" s="2" customFormat="1" ht="16.5" customHeight="1">
      <c r="A155" s="34"/>
      <c r="B155" s="168"/>
      <c r="C155" s="183" t="s">
        <v>426</v>
      </c>
      <c r="D155" s="183" t="s">
        <v>172</v>
      </c>
      <c r="E155" s="184" t="s">
        <v>411</v>
      </c>
      <c r="F155" s="185" t="s">
        <v>412</v>
      </c>
      <c r="G155" s="186" t="s">
        <v>154</v>
      </c>
      <c r="H155" s="187">
        <v>18</v>
      </c>
      <c r="I155" s="188"/>
      <c r="J155" s="189">
        <f>ROUND(I155*H155,2)</f>
        <v>0</v>
      </c>
      <c r="K155" s="190"/>
      <c r="L155" s="191"/>
      <c r="M155" s="192" t="s">
        <v>1</v>
      </c>
      <c r="N155" s="193" t="s">
        <v>40</v>
      </c>
      <c r="O155" s="73"/>
      <c r="P155" s="179">
        <f>O155*H155</f>
        <v>0</v>
      </c>
      <c r="Q155" s="179">
        <v>0.00069</v>
      </c>
      <c r="R155" s="179">
        <f>Q155*H155</f>
        <v>0.012419999999999999</v>
      </c>
      <c r="S155" s="179">
        <v>0</v>
      </c>
      <c r="T155" s="18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1" t="s">
        <v>191</v>
      </c>
      <c r="AT155" s="181" t="s">
        <v>172</v>
      </c>
      <c r="AU155" s="181" t="s">
        <v>85</v>
      </c>
      <c r="AY155" s="15" t="s">
        <v>140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5" t="s">
        <v>83</v>
      </c>
      <c r="BK155" s="182">
        <f>ROUND(I155*H155,2)</f>
        <v>0</v>
      </c>
      <c r="BL155" s="15" t="s">
        <v>191</v>
      </c>
      <c r="BM155" s="181" t="s">
        <v>819</v>
      </c>
    </row>
    <row r="156" spans="1:65" s="2" customFormat="1" ht="21.75" customHeight="1">
      <c r="A156" s="34"/>
      <c r="B156" s="168"/>
      <c r="C156" s="169" t="s">
        <v>310</v>
      </c>
      <c r="D156" s="169" t="s">
        <v>143</v>
      </c>
      <c r="E156" s="170" t="s">
        <v>375</v>
      </c>
      <c r="F156" s="171" t="s">
        <v>376</v>
      </c>
      <c r="G156" s="172" t="s">
        <v>178</v>
      </c>
      <c r="H156" s="173">
        <v>1</v>
      </c>
      <c r="I156" s="174"/>
      <c r="J156" s="175">
        <f>ROUND(I156*H156,2)</f>
        <v>0</v>
      </c>
      <c r="K156" s="176"/>
      <c r="L156" s="35"/>
      <c r="M156" s="177" t="s">
        <v>1</v>
      </c>
      <c r="N156" s="178" t="s">
        <v>40</v>
      </c>
      <c r="O156" s="73"/>
      <c r="P156" s="179">
        <f>O156*H156</f>
        <v>0</v>
      </c>
      <c r="Q156" s="179">
        <v>0.0076</v>
      </c>
      <c r="R156" s="179">
        <f>Q156*H156</f>
        <v>0.0076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179</v>
      </c>
      <c r="AT156" s="181" t="s">
        <v>143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179</v>
      </c>
      <c r="BM156" s="181" t="s">
        <v>820</v>
      </c>
    </row>
    <row r="157" spans="1:65" s="2" customFormat="1" ht="16.5" customHeight="1">
      <c r="A157" s="34"/>
      <c r="B157" s="168"/>
      <c r="C157" s="169" t="s">
        <v>318</v>
      </c>
      <c r="D157" s="169" t="s">
        <v>143</v>
      </c>
      <c r="E157" s="170" t="s">
        <v>379</v>
      </c>
      <c r="F157" s="171" t="s">
        <v>380</v>
      </c>
      <c r="G157" s="172" t="s">
        <v>232</v>
      </c>
      <c r="H157" s="173">
        <v>25</v>
      </c>
      <c r="I157" s="174"/>
      <c r="J157" s="175">
        <f>ROUND(I157*H157,2)</f>
        <v>0</v>
      </c>
      <c r="K157" s="176"/>
      <c r="L157" s="35"/>
      <c r="M157" s="177" t="s">
        <v>1</v>
      </c>
      <c r="N157" s="178" t="s">
        <v>40</v>
      </c>
      <c r="O157" s="73"/>
      <c r="P157" s="179">
        <f>O157*H157</f>
        <v>0</v>
      </c>
      <c r="Q157" s="179">
        <v>9E-05</v>
      </c>
      <c r="R157" s="179">
        <f>Q157*H157</f>
        <v>0.0022500000000000003</v>
      </c>
      <c r="S157" s="179">
        <v>0</v>
      </c>
      <c r="T157" s="18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1" t="s">
        <v>179</v>
      </c>
      <c r="AT157" s="181" t="s">
        <v>143</v>
      </c>
      <c r="AU157" s="181" t="s">
        <v>85</v>
      </c>
      <c r="AY157" s="15" t="s">
        <v>140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5" t="s">
        <v>83</v>
      </c>
      <c r="BK157" s="182">
        <f>ROUND(I157*H157,2)</f>
        <v>0</v>
      </c>
      <c r="BL157" s="15" t="s">
        <v>179</v>
      </c>
      <c r="BM157" s="181" t="s">
        <v>821</v>
      </c>
    </row>
    <row r="158" spans="1:65" s="2" customFormat="1" ht="24.15" customHeight="1">
      <c r="A158" s="34"/>
      <c r="B158" s="168"/>
      <c r="C158" s="169" t="s">
        <v>322</v>
      </c>
      <c r="D158" s="169" t="s">
        <v>143</v>
      </c>
      <c r="E158" s="170" t="s">
        <v>383</v>
      </c>
      <c r="F158" s="171" t="s">
        <v>384</v>
      </c>
      <c r="G158" s="172" t="s">
        <v>232</v>
      </c>
      <c r="H158" s="173">
        <v>13</v>
      </c>
      <c r="I158" s="174"/>
      <c r="J158" s="175">
        <f>ROUND(I158*H158,2)</f>
        <v>0</v>
      </c>
      <c r="K158" s="176"/>
      <c r="L158" s="35"/>
      <c r="M158" s="177" t="s">
        <v>1</v>
      </c>
      <c r="N158" s="178" t="s">
        <v>40</v>
      </c>
      <c r="O158" s="73"/>
      <c r="P158" s="179">
        <f>O158*H158</f>
        <v>0</v>
      </c>
      <c r="Q158" s="179">
        <v>0.108</v>
      </c>
      <c r="R158" s="179">
        <f>Q158*H158</f>
        <v>1.404</v>
      </c>
      <c r="S158" s="179">
        <v>0</v>
      </c>
      <c r="T158" s="18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1" t="s">
        <v>179</v>
      </c>
      <c r="AT158" s="181" t="s">
        <v>143</v>
      </c>
      <c r="AU158" s="181" t="s">
        <v>85</v>
      </c>
      <c r="AY158" s="15" t="s">
        <v>140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5" t="s">
        <v>83</v>
      </c>
      <c r="BK158" s="182">
        <f>ROUND(I158*H158,2)</f>
        <v>0</v>
      </c>
      <c r="BL158" s="15" t="s">
        <v>179</v>
      </c>
      <c r="BM158" s="181" t="s">
        <v>822</v>
      </c>
    </row>
    <row r="159" spans="1:65" s="2" customFormat="1" ht="24.15" customHeight="1">
      <c r="A159" s="34"/>
      <c r="B159" s="168"/>
      <c r="C159" s="183" t="s">
        <v>326</v>
      </c>
      <c r="D159" s="183" t="s">
        <v>172</v>
      </c>
      <c r="E159" s="184" t="s">
        <v>387</v>
      </c>
      <c r="F159" s="185" t="s">
        <v>388</v>
      </c>
      <c r="G159" s="186" t="s">
        <v>232</v>
      </c>
      <c r="H159" s="187">
        <v>13</v>
      </c>
      <c r="I159" s="188"/>
      <c r="J159" s="189">
        <f>ROUND(I159*H159,2)</f>
        <v>0</v>
      </c>
      <c r="K159" s="190"/>
      <c r="L159" s="191"/>
      <c r="M159" s="192" t="s">
        <v>1</v>
      </c>
      <c r="N159" s="193" t="s">
        <v>40</v>
      </c>
      <c r="O159" s="73"/>
      <c r="P159" s="179">
        <f>O159*H159</f>
        <v>0</v>
      </c>
      <c r="Q159" s="179">
        <v>0.00035</v>
      </c>
      <c r="R159" s="179">
        <f>Q159*H159</f>
        <v>0.00455</v>
      </c>
      <c r="S159" s="179">
        <v>0</v>
      </c>
      <c r="T159" s="18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1" t="s">
        <v>191</v>
      </c>
      <c r="AT159" s="181" t="s">
        <v>172</v>
      </c>
      <c r="AU159" s="181" t="s">
        <v>85</v>
      </c>
      <c r="AY159" s="15" t="s">
        <v>140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5" t="s">
        <v>83</v>
      </c>
      <c r="BK159" s="182">
        <f>ROUND(I159*H159,2)</f>
        <v>0</v>
      </c>
      <c r="BL159" s="15" t="s">
        <v>191</v>
      </c>
      <c r="BM159" s="181" t="s">
        <v>823</v>
      </c>
    </row>
    <row r="160" spans="1:65" s="2" customFormat="1" ht="24.15" customHeight="1">
      <c r="A160" s="34"/>
      <c r="B160" s="168"/>
      <c r="C160" s="169" t="s">
        <v>394</v>
      </c>
      <c r="D160" s="169" t="s">
        <v>143</v>
      </c>
      <c r="E160" s="170" t="s">
        <v>824</v>
      </c>
      <c r="F160" s="171" t="s">
        <v>816</v>
      </c>
      <c r="G160" s="172" t="s">
        <v>232</v>
      </c>
      <c r="H160" s="173">
        <v>25</v>
      </c>
      <c r="I160" s="174"/>
      <c r="J160" s="175">
        <f>ROUND(I160*H160,2)</f>
        <v>0</v>
      </c>
      <c r="K160" s="176"/>
      <c r="L160" s="35"/>
      <c r="M160" s="177" t="s">
        <v>1</v>
      </c>
      <c r="N160" s="178" t="s">
        <v>40</v>
      </c>
      <c r="O160" s="73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1" t="s">
        <v>179</v>
      </c>
      <c r="AT160" s="181" t="s">
        <v>143</v>
      </c>
      <c r="AU160" s="181" t="s">
        <v>85</v>
      </c>
      <c r="AY160" s="15" t="s">
        <v>140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5" t="s">
        <v>83</v>
      </c>
      <c r="BK160" s="182">
        <f>ROUND(I160*H160,2)</f>
        <v>0</v>
      </c>
      <c r="BL160" s="15" t="s">
        <v>179</v>
      </c>
      <c r="BM160" s="181" t="s">
        <v>825</v>
      </c>
    </row>
    <row r="161" spans="1:65" s="2" customFormat="1" ht="33" customHeight="1">
      <c r="A161" s="34"/>
      <c r="B161" s="168"/>
      <c r="C161" s="169" t="s">
        <v>617</v>
      </c>
      <c r="D161" s="169" t="s">
        <v>143</v>
      </c>
      <c r="E161" s="170" t="s">
        <v>447</v>
      </c>
      <c r="F161" s="171" t="s">
        <v>448</v>
      </c>
      <c r="G161" s="172" t="s">
        <v>368</v>
      </c>
      <c r="H161" s="173">
        <v>7.5</v>
      </c>
      <c r="I161" s="174"/>
      <c r="J161" s="175">
        <f>ROUND(I161*H161,2)</f>
        <v>0</v>
      </c>
      <c r="K161" s="176"/>
      <c r="L161" s="35"/>
      <c r="M161" s="177" t="s">
        <v>1</v>
      </c>
      <c r="N161" s="178" t="s">
        <v>40</v>
      </c>
      <c r="O161" s="73"/>
      <c r="P161" s="179">
        <f>O161*H161</f>
        <v>0</v>
      </c>
      <c r="Q161" s="179">
        <v>0</v>
      </c>
      <c r="R161" s="179">
        <f>Q161*H161</f>
        <v>0</v>
      </c>
      <c r="S161" s="179">
        <v>0.625</v>
      </c>
      <c r="T161" s="180">
        <f>S161*H161</f>
        <v>4.6875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1" t="s">
        <v>155</v>
      </c>
      <c r="AT161" s="181" t="s">
        <v>143</v>
      </c>
      <c r="AU161" s="181" t="s">
        <v>85</v>
      </c>
      <c r="AY161" s="15" t="s">
        <v>140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5" t="s">
        <v>83</v>
      </c>
      <c r="BK161" s="182">
        <f>ROUND(I161*H161,2)</f>
        <v>0</v>
      </c>
      <c r="BL161" s="15" t="s">
        <v>155</v>
      </c>
      <c r="BM161" s="181" t="s">
        <v>826</v>
      </c>
    </row>
    <row r="162" spans="1:65" s="2" customFormat="1" ht="24.15" customHeight="1">
      <c r="A162" s="34"/>
      <c r="B162" s="168"/>
      <c r="C162" s="169" t="s">
        <v>332</v>
      </c>
      <c r="D162" s="169" t="s">
        <v>143</v>
      </c>
      <c r="E162" s="170" t="s">
        <v>451</v>
      </c>
      <c r="F162" s="171" t="s">
        <v>452</v>
      </c>
      <c r="G162" s="172" t="s">
        <v>368</v>
      </c>
      <c r="H162" s="173">
        <v>6.5</v>
      </c>
      <c r="I162" s="174"/>
      <c r="J162" s="175">
        <f>ROUND(I162*H162,2)</f>
        <v>0</v>
      </c>
      <c r="K162" s="176"/>
      <c r="L162" s="35"/>
      <c r="M162" s="177" t="s">
        <v>1</v>
      </c>
      <c r="N162" s="178" t="s">
        <v>40</v>
      </c>
      <c r="O162" s="73"/>
      <c r="P162" s="179">
        <f>O162*H162</f>
        <v>0</v>
      </c>
      <c r="Q162" s="179">
        <v>0</v>
      </c>
      <c r="R162" s="179">
        <f>Q162*H162</f>
        <v>0</v>
      </c>
      <c r="S162" s="179">
        <v>0.098</v>
      </c>
      <c r="T162" s="180">
        <f>S162*H162</f>
        <v>0.637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155</v>
      </c>
      <c r="AT162" s="181" t="s">
        <v>143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155</v>
      </c>
      <c r="BM162" s="181" t="s">
        <v>827</v>
      </c>
    </row>
    <row r="163" spans="1:65" s="2" customFormat="1" ht="24.15" customHeight="1">
      <c r="A163" s="34"/>
      <c r="B163" s="168"/>
      <c r="C163" s="169" t="s">
        <v>620</v>
      </c>
      <c r="D163" s="169" t="s">
        <v>143</v>
      </c>
      <c r="E163" s="170" t="s">
        <v>455</v>
      </c>
      <c r="F163" s="171" t="s">
        <v>456</v>
      </c>
      <c r="G163" s="172" t="s">
        <v>368</v>
      </c>
      <c r="H163" s="173">
        <v>6.5</v>
      </c>
      <c r="I163" s="174"/>
      <c r="J163" s="175">
        <f>ROUND(I163*H163,2)</f>
        <v>0</v>
      </c>
      <c r="K163" s="176"/>
      <c r="L163" s="35"/>
      <c r="M163" s="177" t="s">
        <v>1</v>
      </c>
      <c r="N163" s="178" t="s">
        <v>40</v>
      </c>
      <c r="O163" s="73"/>
      <c r="P163" s="179">
        <f>O163*H163</f>
        <v>0</v>
      </c>
      <c r="Q163" s="179">
        <v>0</v>
      </c>
      <c r="R163" s="179">
        <f>Q163*H163</f>
        <v>0</v>
      </c>
      <c r="S163" s="179">
        <v>0.12</v>
      </c>
      <c r="T163" s="180">
        <f>S163*H163</f>
        <v>0.78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155</v>
      </c>
      <c r="AT163" s="181" t="s">
        <v>143</v>
      </c>
      <c r="AU163" s="181" t="s">
        <v>85</v>
      </c>
      <c r="AY163" s="15" t="s">
        <v>140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5" t="s">
        <v>83</v>
      </c>
      <c r="BK163" s="182">
        <f>ROUND(I163*H163,2)</f>
        <v>0</v>
      </c>
      <c r="BL163" s="15" t="s">
        <v>155</v>
      </c>
      <c r="BM163" s="181" t="s">
        <v>828</v>
      </c>
    </row>
    <row r="164" spans="1:65" s="2" customFormat="1" ht="16.5" customHeight="1">
      <c r="A164" s="34"/>
      <c r="B164" s="168"/>
      <c r="C164" s="169" t="s">
        <v>541</v>
      </c>
      <c r="D164" s="169" t="s">
        <v>143</v>
      </c>
      <c r="E164" s="170" t="s">
        <v>471</v>
      </c>
      <c r="F164" s="171" t="s">
        <v>472</v>
      </c>
      <c r="G164" s="172" t="s">
        <v>473</v>
      </c>
      <c r="H164" s="173">
        <v>8</v>
      </c>
      <c r="I164" s="174"/>
      <c r="J164" s="175">
        <f>ROUND(I164*H164,2)</f>
        <v>0</v>
      </c>
      <c r="K164" s="176"/>
      <c r="L164" s="35"/>
      <c r="M164" s="177" t="s">
        <v>1</v>
      </c>
      <c r="N164" s="178" t="s">
        <v>40</v>
      </c>
      <c r="O164" s="73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179</v>
      </c>
      <c r="AT164" s="181" t="s">
        <v>143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179</v>
      </c>
      <c r="BM164" s="181" t="s">
        <v>829</v>
      </c>
    </row>
    <row r="165" spans="1:65" s="2" customFormat="1" ht="21.75" customHeight="1">
      <c r="A165" s="34"/>
      <c r="B165" s="168"/>
      <c r="C165" s="169" t="s">
        <v>357</v>
      </c>
      <c r="D165" s="169" t="s">
        <v>143</v>
      </c>
      <c r="E165" s="170" t="s">
        <v>476</v>
      </c>
      <c r="F165" s="171" t="s">
        <v>477</v>
      </c>
      <c r="G165" s="172" t="s">
        <v>178</v>
      </c>
      <c r="H165" s="173">
        <v>2</v>
      </c>
      <c r="I165" s="174"/>
      <c r="J165" s="175">
        <f>ROUND(I165*H165,2)</f>
        <v>0</v>
      </c>
      <c r="K165" s="176"/>
      <c r="L165" s="35"/>
      <c r="M165" s="177" t="s">
        <v>1</v>
      </c>
      <c r="N165" s="178" t="s">
        <v>40</v>
      </c>
      <c r="O165" s="73"/>
      <c r="P165" s="179">
        <f>O165*H165</f>
        <v>0</v>
      </c>
      <c r="Q165" s="179">
        <v>0.00734</v>
      </c>
      <c r="R165" s="179">
        <f>Q165*H165</f>
        <v>0.01468</v>
      </c>
      <c r="S165" s="179">
        <v>0</v>
      </c>
      <c r="T165" s="18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1" t="s">
        <v>179</v>
      </c>
      <c r="AT165" s="181" t="s">
        <v>143</v>
      </c>
      <c r="AU165" s="181" t="s">
        <v>85</v>
      </c>
      <c r="AY165" s="15" t="s">
        <v>140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5" t="s">
        <v>83</v>
      </c>
      <c r="BK165" s="182">
        <f>ROUND(I165*H165,2)</f>
        <v>0</v>
      </c>
      <c r="BL165" s="15" t="s">
        <v>179</v>
      </c>
      <c r="BM165" s="181" t="s">
        <v>830</v>
      </c>
    </row>
    <row r="166" spans="1:65" s="2" customFormat="1" ht="16.5" customHeight="1">
      <c r="A166" s="34"/>
      <c r="B166" s="168"/>
      <c r="C166" s="183" t="s">
        <v>370</v>
      </c>
      <c r="D166" s="183" t="s">
        <v>172</v>
      </c>
      <c r="E166" s="184" t="s">
        <v>480</v>
      </c>
      <c r="F166" s="185" t="s">
        <v>481</v>
      </c>
      <c r="G166" s="186" t="s">
        <v>178</v>
      </c>
      <c r="H166" s="187">
        <v>1</v>
      </c>
      <c r="I166" s="188"/>
      <c r="J166" s="189">
        <f>ROUND(I166*H166,2)</f>
        <v>0</v>
      </c>
      <c r="K166" s="190"/>
      <c r="L166" s="191"/>
      <c r="M166" s="192" t="s">
        <v>1</v>
      </c>
      <c r="N166" s="193" t="s">
        <v>40</v>
      </c>
      <c r="O166" s="73"/>
      <c r="P166" s="179">
        <f>O166*H166</f>
        <v>0</v>
      </c>
      <c r="Q166" s="179">
        <v>0.00069</v>
      </c>
      <c r="R166" s="179">
        <f>Q166*H166</f>
        <v>0.00069</v>
      </c>
      <c r="S166" s="179">
        <v>0</v>
      </c>
      <c r="T166" s="18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1" t="s">
        <v>191</v>
      </c>
      <c r="AT166" s="181" t="s">
        <v>172</v>
      </c>
      <c r="AU166" s="181" t="s">
        <v>85</v>
      </c>
      <c r="AY166" s="15" t="s">
        <v>140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5" t="s">
        <v>83</v>
      </c>
      <c r="BK166" s="182">
        <f>ROUND(I166*H166,2)</f>
        <v>0</v>
      </c>
      <c r="BL166" s="15" t="s">
        <v>191</v>
      </c>
      <c r="BM166" s="181" t="s">
        <v>831</v>
      </c>
    </row>
    <row r="167" spans="1:65" s="2" customFormat="1" ht="24.15" customHeight="1">
      <c r="A167" s="34"/>
      <c r="B167" s="168"/>
      <c r="C167" s="169" t="s">
        <v>374</v>
      </c>
      <c r="D167" s="169" t="s">
        <v>143</v>
      </c>
      <c r="E167" s="170" t="s">
        <v>484</v>
      </c>
      <c r="F167" s="171" t="s">
        <v>485</v>
      </c>
      <c r="G167" s="172" t="s">
        <v>232</v>
      </c>
      <c r="H167" s="173">
        <v>25</v>
      </c>
      <c r="I167" s="174"/>
      <c r="J167" s="175">
        <f>ROUND(I167*H167,2)</f>
        <v>0</v>
      </c>
      <c r="K167" s="176"/>
      <c r="L167" s="35"/>
      <c r="M167" s="177" t="s">
        <v>1</v>
      </c>
      <c r="N167" s="178" t="s">
        <v>40</v>
      </c>
      <c r="O167" s="73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155</v>
      </c>
      <c r="AT167" s="181" t="s">
        <v>143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155</v>
      </c>
      <c r="BM167" s="181" t="s">
        <v>832</v>
      </c>
    </row>
    <row r="168" spans="1:63" s="12" customFormat="1" ht="25.9" customHeight="1">
      <c r="A168" s="12"/>
      <c r="B168" s="155"/>
      <c r="C168" s="12"/>
      <c r="D168" s="156" t="s">
        <v>74</v>
      </c>
      <c r="E168" s="157" t="s">
        <v>491</v>
      </c>
      <c r="F168" s="157" t="s">
        <v>492</v>
      </c>
      <c r="G168" s="12"/>
      <c r="H168" s="12"/>
      <c r="I168" s="158"/>
      <c r="J168" s="159">
        <f>BK168</f>
        <v>0</v>
      </c>
      <c r="K168" s="12"/>
      <c r="L168" s="155"/>
      <c r="M168" s="160"/>
      <c r="N168" s="161"/>
      <c r="O168" s="161"/>
      <c r="P168" s="162">
        <f>P169</f>
        <v>0</v>
      </c>
      <c r="Q168" s="161"/>
      <c r="R168" s="162">
        <f>R169</f>
        <v>0</v>
      </c>
      <c r="S168" s="161"/>
      <c r="T168" s="16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6" t="s">
        <v>141</v>
      </c>
      <c r="AT168" s="164" t="s">
        <v>74</v>
      </c>
      <c r="AU168" s="164" t="s">
        <v>75</v>
      </c>
      <c r="AY168" s="156" t="s">
        <v>140</v>
      </c>
      <c r="BK168" s="165">
        <f>BK169</f>
        <v>0</v>
      </c>
    </row>
    <row r="169" spans="1:63" s="12" customFormat="1" ht="22.8" customHeight="1">
      <c r="A169" s="12"/>
      <c r="B169" s="155"/>
      <c r="C169" s="12"/>
      <c r="D169" s="156" t="s">
        <v>74</v>
      </c>
      <c r="E169" s="166" t="s">
        <v>493</v>
      </c>
      <c r="F169" s="166" t="s">
        <v>494</v>
      </c>
      <c r="G169" s="12"/>
      <c r="H169" s="12"/>
      <c r="I169" s="158"/>
      <c r="J169" s="167">
        <f>BK169</f>
        <v>0</v>
      </c>
      <c r="K169" s="12"/>
      <c r="L169" s="155"/>
      <c r="M169" s="160"/>
      <c r="N169" s="161"/>
      <c r="O169" s="161"/>
      <c r="P169" s="162">
        <f>P170</f>
        <v>0</v>
      </c>
      <c r="Q169" s="161"/>
      <c r="R169" s="162">
        <f>R170</f>
        <v>0</v>
      </c>
      <c r="S169" s="161"/>
      <c r="T169" s="163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6" t="s">
        <v>141</v>
      </c>
      <c r="AT169" s="164" t="s">
        <v>74</v>
      </c>
      <c r="AU169" s="164" t="s">
        <v>83</v>
      </c>
      <c r="AY169" s="156" t="s">
        <v>140</v>
      </c>
      <c r="BK169" s="165">
        <f>BK170</f>
        <v>0</v>
      </c>
    </row>
    <row r="170" spans="1:65" s="2" customFormat="1" ht="16.5" customHeight="1">
      <c r="A170" s="34"/>
      <c r="B170" s="168"/>
      <c r="C170" s="169" t="s">
        <v>378</v>
      </c>
      <c r="D170" s="169" t="s">
        <v>143</v>
      </c>
      <c r="E170" s="170" t="s">
        <v>496</v>
      </c>
      <c r="F170" s="171" t="s">
        <v>497</v>
      </c>
      <c r="G170" s="172" t="s">
        <v>212</v>
      </c>
      <c r="H170" s="173">
        <v>1</v>
      </c>
      <c r="I170" s="174"/>
      <c r="J170" s="175">
        <f>ROUND(I170*H170,2)</f>
        <v>0</v>
      </c>
      <c r="K170" s="176"/>
      <c r="L170" s="35"/>
      <c r="M170" s="194" t="s">
        <v>1</v>
      </c>
      <c r="N170" s="195" t="s">
        <v>40</v>
      </c>
      <c r="O170" s="19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147</v>
      </c>
      <c r="AT170" s="181" t="s">
        <v>143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147</v>
      </c>
      <c r="BM170" s="181" t="s">
        <v>833</v>
      </c>
    </row>
    <row r="171" spans="1:31" s="2" customFormat="1" ht="6.95" customHeight="1">
      <c r="A171" s="34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35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autoFilter ref="C124:K17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834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ROUND((SUM(BE125:BE176)),2)</f>
        <v>0</v>
      </c>
      <c r="G33" s="34"/>
      <c r="H33" s="34"/>
      <c r="I33" s="124">
        <v>0.21</v>
      </c>
      <c r="J33" s="123">
        <f>ROUND(((SUM(BE125:BE176))*I33),2)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ROUND((SUM(BF125:BF176)),2)</f>
        <v>0</v>
      </c>
      <c r="G34" s="34"/>
      <c r="H34" s="34"/>
      <c r="I34" s="124">
        <v>0.15</v>
      </c>
      <c r="J34" s="123">
        <f>ROUND(((SUM(BF125:BF176))*I34),2)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ROUND((SUM(BG125:BG176)),2)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ROUND((SUM(BH125:BH176)),2)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ROUND((SUM(BI125:BI176)),2)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 xml:space="preserve">SO.15 - Přípojka NN pro akumulační nádrž 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117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36"/>
      <c r="C99" s="9"/>
      <c r="D99" s="137" t="s">
        <v>118</v>
      </c>
      <c r="E99" s="138"/>
      <c r="F99" s="138"/>
      <c r="G99" s="138"/>
      <c r="H99" s="138"/>
      <c r="I99" s="138"/>
      <c r="J99" s="139">
        <f>J133</f>
        <v>0</v>
      </c>
      <c r="K99" s="9"/>
      <c r="L99" s="13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0"/>
      <c r="C100" s="10"/>
      <c r="D100" s="141" t="s">
        <v>119</v>
      </c>
      <c r="E100" s="142"/>
      <c r="F100" s="142"/>
      <c r="G100" s="142"/>
      <c r="H100" s="142"/>
      <c r="I100" s="142"/>
      <c r="J100" s="143">
        <f>J134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0"/>
      <c r="C101" s="10"/>
      <c r="D101" s="141" t="s">
        <v>120</v>
      </c>
      <c r="E101" s="142"/>
      <c r="F101" s="142"/>
      <c r="G101" s="142"/>
      <c r="H101" s="142"/>
      <c r="I101" s="142"/>
      <c r="J101" s="143">
        <f>J149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121</v>
      </c>
      <c r="E102" s="142"/>
      <c r="F102" s="142"/>
      <c r="G102" s="142"/>
      <c r="H102" s="142"/>
      <c r="I102" s="142"/>
      <c r="J102" s="143">
        <f>J151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122</v>
      </c>
      <c r="E103" s="142"/>
      <c r="F103" s="142"/>
      <c r="G103" s="142"/>
      <c r="H103" s="142"/>
      <c r="I103" s="142"/>
      <c r="J103" s="143">
        <f>J155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36"/>
      <c r="C104" s="9"/>
      <c r="D104" s="137" t="s">
        <v>123</v>
      </c>
      <c r="E104" s="138"/>
      <c r="F104" s="138"/>
      <c r="G104" s="138"/>
      <c r="H104" s="138"/>
      <c r="I104" s="138"/>
      <c r="J104" s="139">
        <f>J174</f>
        <v>0</v>
      </c>
      <c r="K104" s="9"/>
      <c r="L104" s="13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40"/>
      <c r="C105" s="10"/>
      <c r="D105" s="141" t="s">
        <v>124</v>
      </c>
      <c r="E105" s="142"/>
      <c r="F105" s="142"/>
      <c r="G105" s="142"/>
      <c r="H105" s="142"/>
      <c r="I105" s="142"/>
      <c r="J105" s="143">
        <f>J175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 hidden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2" hidden="1"/>
    <row r="109" ht="12" hidden="1"/>
    <row r="110" ht="12" hidden="1"/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125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AKADEMICKÉ NÁMĚSTÍ VČETNĚ PARKOVACÍHO DOMU - DÚR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108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E9</f>
        <v xml:space="preserve">SO.15 - Přípojka NN pro akumulační nádrž 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3. 5. 2021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>Roland Černoch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>Puttner, s.r.o.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126</v>
      </c>
      <c r="D124" s="147" t="s">
        <v>60</v>
      </c>
      <c r="E124" s="147" t="s">
        <v>56</v>
      </c>
      <c r="F124" s="147" t="s">
        <v>57</v>
      </c>
      <c r="G124" s="147" t="s">
        <v>127</v>
      </c>
      <c r="H124" s="147" t="s">
        <v>128</v>
      </c>
      <c r="I124" s="147" t="s">
        <v>129</v>
      </c>
      <c r="J124" s="148" t="s">
        <v>112</v>
      </c>
      <c r="K124" s="149" t="s">
        <v>130</v>
      </c>
      <c r="L124" s="150"/>
      <c r="M124" s="82" t="s">
        <v>1</v>
      </c>
      <c r="N124" s="83" t="s">
        <v>39</v>
      </c>
      <c r="O124" s="83" t="s">
        <v>131</v>
      </c>
      <c r="P124" s="83" t="s">
        <v>132</v>
      </c>
      <c r="Q124" s="83" t="s">
        <v>133</v>
      </c>
      <c r="R124" s="83" t="s">
        <v>134</v>
      </c>
      <c r="S124" s="83" t="s">
        <v>135</v>
      </c>
      <c r="T124" s="84" t="s">
        <v>136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137</v>
      </c>
      <c r="D125" s="34"/>
      <c r="E125" s="34"/>
      <c r="F125" s="34"/>
      <c r="G125" s="34"/>
      <c r="H125" s="34"/>
      <c r="I125" s="34"/>
      <c r="J125" s="151">
        <f>BK125</f>
        <v>0</v>
      </c>
      <c r="K125" s="34"/>
      <c r="L125" s="35"/>
      <c r="M125" s="85"/>
      <c r="N125" s="69"/>
      <c r="O125" s="86"/>
      <c r="P125" s="152">
        <f>P126+P133+P174</f>
        <v>0</v>
      </c>
      <c r="Q125" s="86"/>
      <c r="R125" s="152">
        <f>R126+R133+R174</f>
        <v>29.260998299999997</v>
      </c>
      <c r="S125" s="86"/>
      <c r="T125" s="153">
        <f>T126+T133+T174</f>
        <v>24.313299999999998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74</v>
      </c>
      <c r="AU125" s="15" t="s">
        <v>114</v>
      </c>
      <c r="BK125" s="154">
        <f>BK126+BK133+BK174</f>
        <v>0</v>
      </c>
    </row>
    <row r="126" spans="1:63" s="12" customFormat="1" ht="25.9" customHeight="1">
      <c r="A126" s="12"/>
      <c r="B126" s="155"/>
      <c r="C126" s="12"/>
      <c r="D126" s="156" t="s">
        <v>74</v>
      </c>
      <c r="E126" s="157" t="s">
        <v>138</v>
      </c>
      <c r="F126" s="157" t="s">
        <v>139</v>
      </c>
      <c r="G126" s="12"/>
      <c r="H126" s="12"/>
      <c r="I126" s="158"/>
      <c r="J126" s="159">
        <f>BK126</f>
        <v>0</v>
      </c>
      <c r="K126" s="12"/>
      <c r="L126" s="155"/>
      <c r="M126" s="160"/>
      <c r="N126" s="161"/>
      <c r="O126" s="161"/>
      <c r="P126" s="162">
        <f>P127</f>
        <v>0</v>
      </c>
      <c r="Q126" s="161"/>
      <c r="R126" s="162">
        <f>R127</f>
        <v>0</v>
      </c>
      <c r="S126" s="161"/>
      <c r="T126" s="16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83</v>
      </c>
      <c r="AT126" s="164" t="s">
        <v>74</v>
      </c>
      <c r="AU126" s="164" t="s">
        <v>75</v>
      </c>
      <c r="AY126" s="156" t="s">
        <v>140</v>
      </c>
      <c r="BK126" s="165">
        <f>BK127</f>
        <v>0</v>
      </c>
    </row>
    <row r="127" spans="1:63" s="12" customFormat="1" ht="22.8" customHeight="1">
      <c r="A127" s="12"/>
      <c r="B127" s="155"/>
      <c r="C127" s="12"/>
      <c r="D127" s="156" t="s">
        <v>74</v>
      </c>
      <c r="E127" s="166" t="s">
        <v>149</v>
      </c>
      <c r="F127" s="166" t="s">
        <v>150</v>
      </c>
      <c r="G127" s="12"/>
      <c r="H127" s="12"/>
      <c r="I127" s="158"/>
      <c r="J127" s="167">
        <f>BK127</f>
        <v>0</v>
      </c>
      <c r="K127" s="12"/>
      <c r="L127" s="155"/>
      <c r="M127" s="160"/>
      <c r="N127" s="161"/>
      <c r="O127" s="161"/>
      <c r="P127" s="162">
        <f>SUM(P128:P132)</f>
        <v>0</v>
      </c>
      <c r="Q127" s="161"/>
      <c r="R127" s="162">
        <f>SUM(R128:R132)</f>
        <v>0</v>
      </c>
      <c r="S127" s="161"/>
      <c r="T127" s="16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83</v>
      </c>
      <c r="AY127" s="156" t="s">
        <v>140</v>
      </c>
      <c r="BK127" s="165">
        <f>SUM(BK128:BK132)</f>
        <v>0</v>
      </c>
    </row>
    <row r="128" spans="1:65" s="2" customFormat="1" ht="16.5" customHeight="1">
      <c r="A128" s="34"/>
      <c r="B128" s="168"/>
      <c r="C128" s="169" t="s">
        <v>83</v>
      </c>
      <c r="D128" s="169" t="s">
        <v>143</v>
      </c>
      <c r="E128" s="170" t="s">
        <v>152</v>
      </c>
      <c r="F128" s="171" t="s">
        <v>153</v>
      </c>
      <c r="G128" s="172" t="s">
        <v>154</v>
      </c>
      <c r="H128" s="173">
        <v>80.924</v>
      </c>
      <c r="I128" s="174"/>
      <c r="J128" s="175">
        <f>ROUND(I128*H128,2)</f>
        <v>0</v>
      </c>
      <c r="K128" s="176"/>
      <c r="L128" s="35"/>
      <c r="M128" s="177" t="s">
        <v>1</v>
      </c>
      <c r="N128" s="178" t="s">
        <v>40</v>
      </c>
      <c r="O128" s="73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155</v>
      </c>
      <c r="AT128" s="181" t="s">
        <v>143</v>
      </c>
      <c r="AU128" s="181" t="s">
        <v>85</v>
      </c>
      <c r="AY128" s="15" t="s">
        <v>140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5" t="s">
        <v>83</v>
      </c>
      <c r="BK128" s="182">
        <f>ROUND(I128*H128,2)</f>
        <v>0</v>
      </c>
      <c r="BL128" s="15" t="s">
        <v>155</v>
      </c>
      <c r="BM128" s="181" t="s">
        <v>835</v>
      </c>
    </row>
    <row r="129" spans="1:65" s="2" customFormat="1" ht="24.15" customHeight="1">
      <c r="A129" s="34"/>
      <c r="B129" s="168"/>
      <c r="C129" s="169" t="s">
        <v>85</v>
      </c>
      <c r="D129" s="169" t="s">
        <v>143</v>
      </c>
      <c r="E129" s="170" t="s">
        <v>158</v>
      </c>
      <c r="F129" s="171" t="s">
        <v>159</v>
      </c>
      <c r="G129" s="172" t="s">
        <v>154</v>
      </c>
      <c r="H129" s="173">
        <v>1618.48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155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155</v>
      </c>
      <c r="BM129" s="181" t="s">
        <v>836</v>
      </c>
    </row>
    <row r="130" spans="1:65" s="2" customFormat="1" ht="37.8" customHeight="1">
      <c r="A130" s="34"/>
      <c r="B130" s="168"/>
      <c r="C130" s="169" t="s">
        <v>164</v>
      </c>
      <c r="D130" s="169" t="s">
        <v>143</v>
      </c>
      <c r="E130" s="170" t="s">
        <v>169</v>
      </c>
      <c r="F130" s="171" t="s">
        <v>170</v>
      </c>
      <c r="G130" s="172" t="s">
        <v>154</v>
      </c>
      <c r="H130" s="173">
        <v>18.188</v>
      </c>
      <c r="I130" s="174"/>
      <c r="J130" s="175">
        <f>ROUND(I130*H130,2)</f>
        <v>0</v>
      </c>
      <c r="K130" s="176"/>
      <c r="L130" s="35"/>
      <c r="M130" s="177" t="s">
        <v>1</v>
      </c>
      <c r="N130" s="178" t="s">
        <v>40</v>
      </c>
      <c r="O130" s="73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155</v>
      </c>
      <c r="AT130" s="181" t="s">
        <v>143</v>
      </c>
      <c r="AU130" s="181" t="s">
        <v>85</v>
      </c>
      <c r="AY130" s="15" t="s">
        <v>140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5" t="s">
        <v>83</v>
      </c>
      <c r="BK130" s="182">
        <f>ROUND(I130*H130,2)</f>
        <v>0</v>
      </c>
      <c r="BL130" s="15" t="s">
        <v>155</v>
      </c>
      <c r="BM130" s="181" t="s">
        <v>837</v>
      </c>
    </row>
    <row r="131" spans="1:65" s="2" customFormat="1" ht="44.25" customHeight="1">
      <c r="A131" s="34"/>
      <c r="B131" s="168"/>
      <c r="C131" s="169" t="s">
        <v>155</v>
      </c>
      <c r="D131" s="169" t="s">
        <v>143</v>
      </c>
      <c r="E131" s="170" t="s">
        <v>161</v>
      </c>
      <c r="F131" s="171" t="s">
        <v>162</v>
      </c>
      <c r="G131" s="172" t="s">
        <v>154</v>
      </c>
      <c r="H131" s="173">
        <v>56.61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838</v>
      </c>
    </row>
    <row r="132" spans="1:65" s="2" customFormat="1" ht="44.25" customHeight="1">
      <c r="A132" s="34"/>
      <c r="B132" s="168"/>
      <c r="C132" s="169" t="s">
        <v>141</v>
      </c>
      <c r="D132" s="169" t="s">
        <v>143</v>
      </c>
      <c r="E132" s="170" t="s">
        <v>165</v>
      </c>
      <c r="F132" s="171" t="s">
        <v>166</v>
      </c>
      <c r="G132" s="172" t="s">
        <v>154</v>
      </c>
      <c r="H132" s="173">
        <v>6.126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839</v>
      </c>
    </row>
    <row r="133" spans="1:63" s="12" customFormat="1" ht="25.9" customHeight="1">
      <c r="A133" s="12"/>
      <c r="B133" s="155"/>
      <c r="C133" s="12"/>
      <c r="D133" s="156" t="s">
        <v>74</v>
      </c>
      <c r="E133" s="157" t="s">
        <v>172</v>
      </c>
      <c r="F133" s="157" t="s">
        <v>173</v>
      </c>
      <c r="G133" s="12"/>
      <c r="H133" s="12"/>
      <c r="I133" s="158"/>
      <c r="J133" s="159">
        <f>BK133</f>
        <v>0</v>
      </c>
      <c r="K133" s="12"/>
      <c r="L133" s="155"/>
      <c r="M133" s="160"/>
      <c r="N133" s="161"/>
      <c r="O133" s="161"/>
      <c r="P133" s="162">
        <f>P134+P149+P151+P155</f>
        <v>0</v>
      </c>
      <c r="Q133" s="161"/>
      <c r="R133" s="162">
        <f>R134+R149+R151+R155</f>
        <v>29.260998299999997</v>
      </c>
      <c r="S133" s="161"/>
      <c r="T133" s="163">
        <f>T134+T149+T151+T155</f>
        <v>24.313299999999998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164</v>
      </c>
      <c r="AT133" s="164" t="s">
        <v>74</v>
      </c>
      <c r="AU133" s="164" t="s">
        <v>75</v>
      </c>
      <c r="AY133" s="156" t="s">
        <v>140</v>
      </c>
      <c r="BK133" s="165">
        <f>BK134+BK149+BK151+BK155</f>
        <v>0</v>
      </c>
    </row>
    <row r="134" spans="1:63" s="12" customFormat="1" ht="22.8" customHeight="1">
      <c r="A134" s="12"/>
      <c r="B134" s="155"/>
      <c r="C134" s="12"/>
      <c r="D134" s="156" t="s">
        <v>74</v>
      </c>
      <c r="E134" s="166" t="s">
        <v>174</v>
      </c>
      <c r="F134" s="166" t="s">
        <v>175</v>
      </c>
      <c r="G134" s="12"/>
      <c r="H134" s="12"/>
      <c r="I134" s="158"/>
      <c r="J134" s="167">
        <f>BK134</f>
        <v>0</v>
      </c>
      <c r="K134" s="12"/>
      <c r="L134" s="155"/>
      <c r="M134" s="160"/>
      <c r="N134" s="161"/>
      <c r="O134" s="161"/>
      <c r="P134" s="162">
        <f>SUM(P135:P148)</f>
        <v>0</v>
      </c>
      <c r="Q134" s="161"/>
      <c r="R134" s="162">
        <f>SUM(R135:R148)</f>
        <v>0.12290190000000001</v>
      </c>
      <c r="S134" s="161"/>
      <c r="T134" s="163">
        <f>SUM(T135:T148)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164</v>
      </c>
      <c r="AT134" s="164" t="s">
        <v>74</v>
      </c>
      <c r="AU134" s="164" t="s">
        <v>83</v>
      </c>
      <c r="AY134" s="156" t="s">
        <v>140</v>
      </c>
      <c r="BK134" s="165">
        <f>SUM(BK135:BK148)</f>
        <v>0</v>
      </c>
    </row>
    <row r="135" spans="1:65" s="2" customFormat="1" ht="33" customHeight="1">
      <c r="A135" s="34"/>
      <c r="B135" s="168"/>
      <c r="C135" s="169" t="s">
        <v>617</v>
      </c>
      <c r="D135" s="169" t="s">
        <v>143</v>
      </c>
      <c r="E135" s="170" t="s">
        <v>840</v>
      </c>
      <c r="F135" s="171" t="s">
        <v>841</v>
      </c>
      <c r="G135" s="172" t="s">
        <v>178</v>
      </c>
      <c r="H135" s="173">
        <v>2</v>
      </c>
      <c r="I135" s="174"/>
      <c r="J135" s="175">
        <f>ROUND(I135*H135,2)</f>
        <v>0</v>
      </c>
      <c r="K135" s="176"/>
      <c r="L135" s="35"/>
      <c r="M135" s="177" t="s">
        <v>1</v>
      </c>
      <c r="N135" s="178" t="s">
        <v>40</v>
      </c>
      <c r="O135" s="73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179</v>
      </c>
      <c r="AT135" s="181" t="s">
        <v>143</v>
      </c>
      <c r="AU135" s="181" t="s">
        <v>85</v>
      </c>
      <c r="AY135" s="15" t="s">
        <v>140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5" t="s">
        <v>83</v>
      </c>
      <c r="BK135" s="182">
        <f>ROUND(I135*H135,2)</f>
        <v>0</v>
      </c>
      <c r="BL135" s="15" t="s">
        <v>179</v>
      </c>
      <c r="BM135" s="181" t="s">
        <v>842</v>
      </c>
    </row>
    <row r="136" spans="1:65" s="2" customFormat="1" ht="33" customHeight="1">
      <c r="A136" s="34"/>
      <c r="B136" s="168"/>
      <c r="C136" s="169" t="s">
        <v>332</v>
      </c>
      <c r="D136" s="169" t="s">
        <v>143</v>
      </c>
      <c r="E136" s="170" t="s">
        <v>843</v>
      </c>
      <c r="F136" s="171" t="s">
        <v>844</v>
      </c>
      <c r="G136" s="172" t="s">
        <v>178</v>
      </c>
      <c r="H136" s="173">
        <v>2</v>
      </c>
      <c r="I136" s="174"/>
      <c r="J136" s="175">
        <f>ROUND(I136*H136,2)</f>
        <v>0</v>
      </c>
      <c r="K136" s="176"/>
      <c r="L136" s="35"/>
      <c r="M136" s="177" t="s">
        <v>1</v>
      </c>
      <c r="N136" s="178" t="s">
        <v>40</v>
      </c>
      <c r="O136" s="73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179</v>
      </c>
      <c r="AT136" s="181" t="s">
        <v>143</v>
      </c>
      <c r="AU136" s="181" t="s">
        <v>85</v>
      </c>
      <c r="AY136" s="15" t="s">
        <v>140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5" t="s">
        <v>83</v>
      </c>
      <c r="BK136" s="182">
        <f>ROUND(I136*H136,2)</f>
        <v>0</v>
      </c>
      <c r="BL136" s="15" t="s">
        <v>179</v>
      </c>
      <c r="BM136" s="181" t="s">
        <v>845</v>
      </c>
    </row>
    <row r="137" spans="1:65" s="2" customFormat="1" ht="16.5" customHeight="1">
      <c r="A137" s="34"/>
      <c r="B137" s="168"/>
      <c r="C137" s="183" t="s">
        <v>584</v>
      </c>
      <c r="D137" s="183" t="s">
        <v>172</v>
      </c>
      <c r="E137" s="184" t="s">
        <v>210</v>
      </c>
      <c r="F137" s="185" t="s">
        <v>211</v>
      </c>
      <c r="G137" s="186" t="s">
        <v>212</v>
      </c>
      <c r="H137" s="187">
        <v>1</v>
      </c>
      <c r="I137" s="188"/>
      <c r="J137" s="189">
        <f>ROUND(I137*H137,2)</f>
        <v>0</v>
      </c>
      <c r="K137" s="190"/>
      <c r="L137" s="191"/>
      <c r="M137" s="192" t="s">
        <v>1</v>
      </c>
      <c r="N137" s="193" t="s">
        <v>40</v>
      </c>
      <c r="O137" s="73"/>
      <c r="P137" s="179">
        <f>O137*H137</f>
        <v>0</v>
      </c>
      <c r="Q137" s="179">
        <v>0.0001</v>
      </c>
      <c r="R137" s="179">
        <f>Q137*H137</f>
        <v>0.0001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191</v>
      </c>
      <c r="AT137" s="181" t="s">
        <v>172</v>
      </c>
      <c r="AU137" s="181" t="s">
        <v>85</v>
      </c>
      <c r="AY137" s="15" t="s">
        <v>140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5" t="s">
        <v>83</v>
      </c>
      <c r="BK137" s="182">
        <f>ROUND(I137*H137,2)</f>
        <v>0</v>
      </c>
      <c r="BL137" s="15" t="s">
        <v>191</v>
      </c>
      <c r="BM137" s="181" t="s">
        <v>846</v>
      </c>
    </row>
    <row r="138" spans="1:65" s="2" customFormat="1" ht="16.5" customHeight="1">
      <c r="A138" s="34"/>
      <c r="B138" s="168"/>
      <c r="C138" s="169" t="s">
        <v>205</v>
      </c>
      <c r="D138" s="169" t="s">
        <v>143</v>
      </c>
      <c r="E138" s="170" t="s">
        <v>247</v>
      </c>
      <c r="F138" s="171" t="s">
        <v>847</v>
      </c>
      <c r="G138" s="172" t="s">
        <v>178</v>
      </c>
      <c r="H138" s="173">
        <v>1</v>
      </c>
      <c r="I138" s="174"/>
      <c r="J138" s="175">
        <f>ROUND(I138*H138,2)</f>
        <v>0</v>
      </c>
      <c r="K138" s="176"/>
      <c r="L138" s="35"/>
      <c r="M138" s="177" t="s">
        <v>1</v>
      </c>
      <c r="N138" s="178" t="s">
        <v>40</v>
      </c>
      <c r="O138" s="73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179</v>
      </c>
      <c r="AT138" s="181" t="s">
        <v>143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179</v>
      </c>
      <c r="BM138" s="181" t="s">
        <v>848</v>
      </c>
    </row>
    <row r="139" spans="1:65" s="2" customFormat="1" ht="24.15" customHeight="1">
      <c r="A139" s="34"/>
      <c r="B139" s="168"/>
      <c r="C139" s="183" t="s">
        <v>374</v>
      </c>
      <c r="D139" s="183" t="s">
        <v>172</v>
      </c>
      <c r="E139" s="184" t="s">
        <v>849</v>
      </c>
      <c r="F139" s="185" t="s">
        <v>850</v>
      </c>
      <c r="G139" s="186" t="s">
        <v>178</v>
      </c>
      <c r="H139" s="187">
        <v>1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40</v>
      </c>
      <c r="O139" s="73"/>
      <c r="P139" s="179">
        <f>O139*H139</f>
        <v>0</v>
      </c>
      <c r="Q139" s="179">
        <v>0.022</v>
      </c>
      <c r="R139" s="179">
        <f>Q139*H139</f>
        <v>0.022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191</v>
      </c>
      <c r="AT139" s="181" t="s">
        <v>172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191</v>
      </c>
      <c r="BM139" s="181" t="s">
        <v>851</v>
      </c>
    </row>
    <row r="140" spans="1:65" s="2" customFormat="1" ht="33" customHeight="1">
      <c r="A140" s="34"/>
      <c r="B140" s="168"/>
      <c r="C140" s="169" t="s">
        <v>209</v>
      </c>
      <c r="D140" s="169" t="s">
        <v>143</v>
      </c>
      <c r="E140" s="170" t="s">
        <v>254</v>
      </c>
      <c r="F140" s="171" t="s">
        <v>255</v>
      </c>
      <c r="G140" s="172" t="s">
        <v>232</v>
      </c>
      <c r="H140" s="173">
        <v>22</v>
      </c>
      <c r="I140" s="174"/>
      <c r="J140" s="175">
        <f>ROUND(I140*H140,2)</f>
        <v>0</v>
      </c>
      <c r="K140" s="176"/>
      <c r="L140" s="35"/>
      <c r="M140" s="177" t="s">
        <v>1</v>
      </c>
      <c r="N140" s="178" t="s">
        <v>40</v>
      </c>
      <c r="O140" s="73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179</v>
      </c>
      <c r="AT140" s="181" t="s">
        <v>143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179</v>
      </c>
      <c r="BM140" s="181" t="s">
        <v>852</v>
      </c>
    </row>
    <row r="141" spans="1:65" s="2" customFormat="1" ht="16.5" customHeight="1">
      <c r="A141" s="34"/>
      <c r="B141" s="168"/>
      <c r="C141" s="183" t="s">
        <v>214</v>
      </c>
      <c r="D141" s="183" t="s">
        <v>172</v>
      </c>
      <c r="E141" s="184" t="s">
        <v>258</v>
      </c>
      <c r="F141" s="185" t="s">
        <v>259</v>
      </c>
      <c r="G141" s="186" t="s">
        <v>260</v>
      </c>
      <c r="H141" s="187">
        <v>13.64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40</v>
      </c>
      <c r="O141" s="73"/>
      <c r="P141" s="179">
        <f>O141*H141</f>
        <v>0</v>
      </c>
      <c r="Q141" s="179">
        <v>0.001</v>
      </c>
      <c r="R141" s="179">
        <f>Q141*H141</f>
        <v>0.013640000000000001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191</v>
      </c>
      <c r="AT141" s="181" t="s">
        <v>172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191</v>
      </c>
      <c r="BM141" s="181" t="s">
        <v>853</v>
      </c>
    </row>
    <row r="142" spans="1:65" s="2" customFormat="1" ht="33" customHeight="1">
      <c r="A142" s="34"/>
      <c r="B142" s="168"/>
      <c r="C142" s="169" t="s">
        <v>588</v>
      </c>
      <c r="D142" s="169" t="s">
        <v>143</v>
      </c>
      <c r="E142" s="170" t="s">
        <v>602</v>
      </c>
      <c r="F142" s="171" t="s">
        <v>603</v>
      </c>
      <c r="G142" s="172" t="s">
        <v>178</v>
      </c>
      <c r="H142" s="173">
        <v>1</v>
      </c>
      <c r="I142" s="174"/>
      <c r="J142" s="175">
        <f>ROUND(I142*H142,2)</f>
        <v>0</v>
      </c>
      <c r="K142" s="176"/>
      <c r="L142" s="35"/>
      <c r="M142" s="177" t="s">
        <v>1</v>
      </c>
      <c r="N142" s="178" t="s">
        <v>40</v>
      </c>
      <c r="O142" s="73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179</v>
      </c>
      <c r="AT142" s="181" t="s">
        <v>143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179</v>
      </c>
      <c r="BM142" s="181" t="s">
        <v>854</v>
      </c>
    </row>
    <row r="143" spans="1:65" s="2" customFormat="1" ht="24.15" customHeight="1">
      <c r="A143" s="34"/>
      <c r="B143" s="168"/>
      <c r="C143" s="169" t="s">
        <v>229</v>
      </c>
      <c r="D143" s="169" t="s">
        <v>143</v>
      </c>
      <c r="E143" s="170" t="s">
        <v>271</v>
      </c>
      <c r="F143" s="171" t="s">
        <v>272</v>
      </c>
      <c r="G143" s="172" t="s">
        <v>178</v>
      </c>
      <c r="H143" s="173">
        <v>1</v>
      </c>
      <c r="I143" s="174"/>
      <c r="J143" s="175">
        <f>ROUND(I143*H143,2)</f>
        <v>0</v>
      </c>
      <c r="K143" s="176"/>
      <c r="L143" s="35"/>
      <c r="M143" s="177" t="s">
        <v>1</v>
      </c>
      <c r="N143" s="178" t="s">
        <v>40</v>
      </c>
      <c r="O143" s="73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179</v>
      </c>
      <c r="AT143" s="181" t="s">
        <v>143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179</v>
      </c>
      <c r="BM143" s="181" t="s">
        <v>855</v>
      </c>
    </row>
    <row r="144" spans="1:65" s="2" customFormat="1" ht="24.15" customHeight="1">
      <c r="A144" s="34"/>
      <c r="B144" s="168"/>
      <c r="C144" s="169" t="s">
        <v>234</v>
      </c>
      <c r="D144" s="169" t="s">
        <v>143</v>
      </c>
      <c r="E144" s="170" t="s">
        <v>275</v>
      </c>
      <c r="F144" s="171" t="s">
        <v>276</v>
      </c>
      <c r="G144" s="172" t="s">
        <v>178</v>
      </c>
      <c r="H144" s="173">
        <v>1</v>
      </c>
      <c r="I144" s="174"/>
      <c r="J144" s="175">
        <f>ROUND(I144*H144,2)</f>
        <v>0</v>
      </c>
      <c r="K144" s="176"/>
      <c r="L144" s="35"/>
      <c r="M144" s="177" t="s">
        <v>1</v>
      </c>
      <c r="N144" s="178" t="s">
        <v>40</v>
      </c>
      <c r="O144" s="73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179</v>
      </c>
      <c r="AT144" s="181" t="s">
        <v>143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179</v>
      </c>
      <c r="BM144" s="181" t="s">
        <v>856</v>
      </c>
    </row>
    <row r="145" spans="1:65" s="2" customFormat="1" ht="33" customHeight="1">
      <c r="A145" s="34"/>
      <c r="B145" s="168"/>
      <c r="C145" s="169" t="s">
        <v>370</v>
      </c>
      <c r="D145" s="169" t="s">
        <v>143</v>
      </c>
      <c r="E145" s="170" t="s">
        <v>857</v>
      </c>
      <c r="F145" s="171" t="s">
        <v>858</v>
      </c>
      <c r="G145" s="172" t="s">
        <v>232</v>
      </c>
      <c r="H145" s="173">
        <v>25.48</v>
      </c>
      <c r="I145" s="174"/>
      <c r="J145" s="175">
        <f>ROUND(I145*H145,2)</f>
        <v>0</v>
      </c>
      <c r="K145" s="176"/>
      <c r="L145" s="35"/>
      <c r="M145" s="177" t="s">
        <v>1</v>
      </c>
      <c r="N145" s="178" t="s">
        <v>40</v>
      </c>
      <c r="O145" s="73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179</v>
      </c>
      <c r="AT145" s="181" t="s">
        <v>143</v>
      </c>
      <c r="AU145" s="181" t="s">
        <v>85</v>
      </c>
      <c r="AY145" s="15" t="s">
        <v>140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5" t="s">
        <v>83</v>
      </c>
      <c r="BK145" s="182">
        <f>ROUND(I145*H145,2)</f>
        <v>0</v>
      </c>
      <c r="BL145" s="15" t="s">
        <v>179</v>
      </c>
      <c r="BM145" s="181" t="s">
        <v>859</v>
      </c>
    </row>
    <row r="146" spans="1:65" s="2" customFormat="1" ht="24.15" customHeight="1">
      <c r="A146" s="34"/>
      <c r="B146" s="168"/>
      <c r="C146" s="183" t="s">
        <v>357</v>
      </c>
      <c r="D146" s="183" t="s">
        <v>172</v>
      </c>
      <c r="E146" s="184" t="s">
        <v>860</v>
      </c>
      <c r="F146" s="185" t="s">
        <v>861</v>
      </c>
      <c r="G146" s="186" t="s">
        <v>232</v>
      </c>
      <c r="H146" s="187">
        <v>25.48</v>
      </c>
      <c r="I146" s="188"/>
      <c r="J146" s="189">
        <f>ROUND(I146*H146,2)</f>
        <v>0</v>
      </c>
      <c r="K146" s="190"/>
      <c r="L146" s="191"/>
      <c r="M146" s="192" t="s">
        <v>1</v>
      </c>
      <c r="N146" s="193" t="s">
        <v>40</v>
      </c>
      <c r="O146" s="73"/>
      <c r="P146" s="179">
        <f>O146*H146</f>
        <v>0</v>
      </c>
      <c r="Q146" s="179">
        <v>0.00023</v>
      </c>
      <c r="R146" s="179">
        <f>Q146*H146</f>
        <v>0.0058604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191</v>
      </c>
      <c r="AT146" s="181" t="s">
        <v>172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191</v>
      </c>
      <c r="BM146" s="181" t="s">
        <v>862</v>
      </c>
    </row>
    <row r="147" spans="1:65" s="2" customFormat="1" ht="33" customHeight="1">
      <c r="A147" s="34"/>
      <c r="B147" s="168"/>
      <c r="C147" s="169" t="s">
        <v>541</v>
      </c>
      <c r="D147" s="169" t="s">
        <v>143</v>
      </c>
      <c r="E147" s="170" t="s">
        <v>863</v>
      </c>
      <c r="F147" s="171" t="s">
        <v>864</v>
      </c>
      <c r="G147" s="172" t="s">
        <v>232</v>
      </c>
      <c r="H147" s="173">
        <v>150.11</v>
      </c>
      <c r="I147" s="174"/>
      <c r="J147" s="175">
        <f>ROUND(I147*H147,2)</f>
        <v>0</v>
      </c>
      <c r="K147" s="176"/>
      <c r="L147" s="35"/>
      <c r="M147" s="177" t="s">
        <v>1</v>
      </c>
      <c r="N147" s="178" t="s">
        <v>40</v>
      </c>
      <c r="O147" s="73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179</v>
      </c>
      <c r="AT147" s="181" t="s">
        <v>143</v>
      </c>
      <c r="AU147" s="181" t="s">
        <v>85</v>
      </c>
      <c r="AY147" s="15" t="s">
        <v>140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5" t="s">
        <v>83</v>
      </c>
      <c r="BK147" s="182">
        <f>ROUND(I147*H147,2)</f>
        <v>0</v>
      </c>
      <c r="BL147" s="15" t="s">
        <v>179</v>
      </c>
      <c r="BM147" s="181" t="s">
        <v>865</v>
      </c>
    </row>
    <row r="148" spans="1:65" s="2" customFormat="1" ht="16.5" customHeight="1">
      <c r="A148" s="34"/>
      <c r="B148" s="168"/>
      <c r="C148" s="183" t="s">
        <v>620</v>
      </c>
      <c r="D148" s="183" t="s">
        <v>172</v>
      </c>
      <c r="E148" s="184" t="s">
        <v>866</v>
      </c>
      <c r="F148" s="185" t="s">
        <v>867</v>
      </c>
      <c r="G148" s="186" t="s">
        <v>868</v>
      </c>
      <c r="H148" s="187">
        <v>0.15</v>
      </c>
      <c r="I148" s="188"/>
      <c r="J148" s="189">
        <f>ROUND(I148*H148,2)</f>
        <v>0</v>
      </c>
      <c r="K148" s="190"/>
      <c r="L148" s="191"/>
      <c r="M148" s="192" t="s">
        <v>1</v>
      </c>
      <c r="N148" s="193" t="s">
        <v>40</v>
      </c>
      <c r="O148" s="73"/>
      <c r="P148" s="179">
        <f>O148*H148</f>
        <v>0</v>
      </c>
      <c r="Q148" s="179">
        <v>0.54201</v>
      </c>
      <c r="R148" s="179">
        <f>Q148*H148</f>
        <v>0.0813015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191</v>
      </c>
      <c r="AT148" s="181" t="s">
        <v>172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191</v>
      </c>
      <c r="BM148" s="181" t="s">
        <v>869</v>
      </c>
    </row>
    <row r="149" spans="1:63" s="12" customFormat="1" ht="22.8" customHeight="1">
      <c r="A149" s="12"/>
      <c r="B149" s="155"/>
      <c r="C149" s="12"/>
      <c r="D149" s="156" t="s">
        <v>74</v>
      </c>
      <c r="E149" s="166" t="s">
        <v>298</v>
      </c>
      <c r="F149" s="166" t="s">
        <v>299</v>
      </c>
      <c r="G149" s="12"/>
      <c r="H149" s="12"/>
      <c r="I149" s="158"/>
      <c r="J149" s="167">
        <f>BK149</f>
        <v>0</v>
      </c>
      <c r="K149" s="12"/>
      <c r="L149" s="155"/>
      <c r="M149" s="160"/>
      <c r="N149" s="161"/>
      <c r="O149" s="161"/>
      <c r="P149" s="162">
        <f>P150</f>
        <v>0</v>
      </c>
      <c r="Q149" s="161"/>
      <c r="R149" s="162">
        <f>R150</f>
        <v>0</v>
      </c>
      <c r="S149" s="161"/>
      <c r="T149" s="163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6" t="s">
        <v>164</v>
      </c>
      <c r="AT149" s="164" t="s">
        <v>74</v>
      </c>
      <c r="AU149" s="164" t="s">
        <v>83</v>
      </c>
      <c r="AY149" s="156" t="s">
        <v>140</v>
      </c>
      <c r="BK149" s="165">
        <f>BK150</f>
        <v>0</v>
      </c>
    </row>
    <row r="150" spans="1:65" s="2" customFormat="1" ht="24.15" customHeight="1">
      <c r="A150" s="34"/>
      <c r="B150" s="168"/>
      <c r="C150" s="169" t="s">
        <v>257</v>
      </c>
      <c r="D150" s="169" t="s">
        <v>143</v>
      </c>
      <c r="E150" s="170" t="s">
        <v>301</v>
      </c>
      <c r="F150" s="171" t="s">
        <v>302</v>
      </c>
      <c r="G150" s="172" t="s">
        <v>232</v>
      </c>
      <c r="H150" s="173">
        <v>112</v>
      </c>
      <c r="I150" s="174"/>
      <c r="J150" s="175">
        <f>ROUND(I150*H150,2)</f>
        <v>0</v>
      </c>
      <c r="K150" s="176"/>
      <c r="L150" s="35"/>
      <c r="M150" s="177" t="s">
        <v>1</v>
      </c>
      <c r="N150" s="178" t="s">
        <v>40</v>
      </c>
      <c r="O150" s="73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179</v>
      </c>
      <c r="AT150" s="181" t="s">
        <v>143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179</v>
      </c>
      <c r="BM150" s="181" t="s">
        <v>870</v>
      </c>
    </row>
    <row r="151" spans="1:63" s="12" customFormat="1" ht="22.8" customHeight="1">
      <c r="A151" s="12"/>
      <c r="B151" s="155"/>
      <c r="C151" s="12"/>
      <c r="D151" s="156" t="s">
        <v>74</v>
      </c>
      <c r="E151" s="166" t="s">
        <v>308</v>
      </c>
      <c r="F151" s="166" t="s">
        <v>309</v>
      </c>
      <c r="G151" s="12"/>
      <c r="H151" s="12"/>
      <c r="I151" s="158"/>
      <c r="J151" s="167">
        <f>BK151</f>
        <v>0</v>
      </c>
      <c r="K151" s="12"/>
      <c r="L151" s="155"/>
      <c r="M151" s="160"/>
      <c r="N151" s="161"/>
      <c r="O151" s="161"/>
      <c r="P151" s="162">
        <f>SUM(P152:P154)</f>
        <v>0</v>
      </c>
      <c r="Q151" s="161"/>
      <c r="R151" s="162">
        <f>SUM(R152:R154)</f>
        <v>0</v>
      </c>
      <c r="S151" s="161"/>
      <c r="T151" s="163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6" t="s">
        <v>164</v>
      </c>
      <c r="AT151" s="164" t="s">
        <v>74</v>
      </c>
      <c r="AU151" s="164" t="s">
        <v>83</v>
      </c>
      <c r="AY151" s="156" t="s">
        <v>140</v>
      </c>
      <c r="BK151" s="165">
        <f>SUM(BK152:BK154)</f>
        <v>0</v>
      </c>
    </row>
    <row r="152" spans="1:65" s="2" customFormat="1" ht="24.15" customHeight="1">
      <c r="A152" s="34"/>
      <c r="B152" s="168"/>
      <c r="C152" s="169" t="s">
        <v>262</v>
      </c>
      <c r="D152" s="169" t="s">
        <v>143</v>
      </c>
      <c r="E152" s="170" t="s">
        <v>319</v>
      </c>
      <c r="F152" s="171" t="s">
        <v>320</v>
      </c>
      <c r="G152" s="172" t="s">
        <v>178</v>
      </c>
      <c r="H152" s="173">
        <v>1</v>
      </c>
      <c r="I152" s="174"/>
      <c r="J152" s="175">
        <f>ROUND(I152*H152,2)</f>
        <v>0</v>
      </c>
      <c r="K152" s="176"/>
      <c r="L152" s="35"/>
      <c r="M152" s="177" t="s">
        <v>1</v>
      </c>
      <c r="N152" s="178" t="s">
        <v>40</v>
      </c>
      <c r="O152" s="73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179</v>
      </c>
      <c r="AT152" s="181" t="s">
        <v>143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179</v>
      </c>
      <c r="BM152" s="181" t="s">
        <v>871</v>
      </c>
    </row>
    <row r="153" spans="1:65" s="2" customFormat="1" ht="24.15" customHeight="1">
      <c r="A153" s="34"/>
      <c r="B153" s="168"/>
      <c r="C153" s="169" t="s">
        <v>270</v>
      </c>
      <c r="D153" s="169" t="s">
        <v>143</v>
      </c>
      <c r="E153" s="170" t="s">
        <v>323</v>
      </c>
      <c r="F153" s="171" t="s">
        <v>324</v>
      </c>
      <c r="G153" s="172" t="s">
        <v>178</v>
      </c>
      <c r="H153" s="173">
        <v>1</v>
      </c>
      <c r="I153" s="174"/>
      <c r="J153" s="175">
        <f>ROUND(I153*H153,2)</f>
        <v>0</v>
      </c>
      <c r="K153" s="176"/>
      <c r="L153" s="35"/>
      <c r="M153" s="177" t="s">
        <v>1</v>
      </c>
      <c r="N153" s="178" t="s">
        <v>40</v>
      </c>
      <c r="O153" s="73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179</v>
      </c>
      <c r="AT153" s="181" t="s">
        <v>143</v>
      </c>
      <c r="AU153" s="181" t="s">
        <v>85</v>
      </c>
      <c r="AY153" s="15" t="s">
        <v>140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5" t="s">
        <v>83</v>
      </c>
      <c r="BK153" s="182">
        <f>ROUND(I153*H153,2)</f>
        <v>0</v>
      </c>
      <c r="BL153" s="15" t="s">
        <v>179</v>
      </c>
      <c r="BM153" s="181" t="s">
        <v>872</v>
      </c>
    </row>
    <row r="154" spans="1:65" s="2" customFormat="1" ht="16.5" customHeight="1">
      <c r="A154" s="34"/>
      <c r="B154" s="168"/>
      <c r="C154" s="169" t="s">
        <v>274</v>
      </c>
      <c r="D154" s="169" t="s">
        <v>143</v>
      </c>
      <c r="E154" s="170" t="s">
        <v>327</v>
      </c>
      <c r="F154" s="171" t="s">
        <v>328</v>
      </c>
      <c r="G154" s="172" t="s">
        <v>178</v>
      </c>
      <c r="H154" s="173">
        <v>1</v>
      </c>
      <c r="I154" s="174"/>
      <c r="J154" s="175">
        <f>ROUND(I154*H154,2)</f>
        <v>0</v>
      </c>
      <c r="K154" s="176"/>
      <c r="L154" s="35"/>
      <c r="M154" s="177" t="s">
        <v>1</v>
      </c>
      <c r="N154" s="178" t="s">
        <v>40</v>
      </c>
      <c r="O154" s="73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179</v>
      </c>
      <c r="AT154" s="181" t="s">
        <v>143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179</v>
      </c>
      <c r="BM154" s="181" t="s">
        <v>873</v>
      </c>
    </row>
    <row r="155" spans="1:63" s="12" customFormat="1" ht="22.8" customHeight="1">
      <c r="A155" s="12"/>
      <c r="B155" s="155"/>
      <c r="C155" s="12"/>
      <c r="D155" s="156" t="s">
        <v>74</v>
      </c>
      <c r="E155" s="166" t="s">
        <v>330</v>
      </c>
      <c r="F155" s="166" t="s">
        <v>331</v>
      </c>
      <c r="G155" s="12"/>
      <c r="H155" s="12"/>
      <c r="I155" s="158"/>
      <c r="J155" s="167">
        <f>BK155</f>
        <v>0</v>
      </c>
      <c r="K155" s="12"/>
      <c r="L155" s="155"/>
      <c r="M155" s="160"/>
      <c r="N155" s="161"/>
      <c r="O155" s="161"/>
      <c r="P155" s="162">
        <f>SUM(P156:P173)</f>
        <v>0</v>
      </c>
      <c r="Q155" s="161"/>
      <c r="R155" s="162">
        <f>SUM(R156:R173)</f>
        <v>29.1380964</v>
      </c>
      <c r="S155" s="161"/>
      <c r="T155" s="163">
        <f>SUM(T156:T173)</f>
        <v>24.313299999999998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6" t="s">
        <v>164</v>
      </c>
      <c r="AT155" s="164" t="s">
        <v>74</v>
      </c>
      <c r="AU155" s="164" t="s">
        <v>83</v>
      </c>
      <c r="AY155" s="156" t="s">
        <v>140</v>
      </c>
      <c r="BK155" s="165">
        <f>SUM(BK156:BK173)</f>
        <v>0</v>
      </c>
    </row>
    <row r="156" spans="1:65" s="2" customFormat="1" ht="24.15" customHeight="1">
      <c r="A156" s="34"/>
      <c r="B156" s="168"/>
      <c r="C156" s="169" t="s">
        <v>278</v>
      </c>
      <c r="D156" s="169" t="s">
        <v>143</v>
      </c>
      <c r="E156" s="170" t="s">
        <v>346</v>
      </c>
      <c r="F156" s="171" t="s">
        <v>347</v>
      </c>
      <c r="G156" s="172" t="s">
        <v>232</v>
      </c>
      <c r="H156" s="173">
        <v>18</v>
      </c>
      <c r="I156" s="174"/>
      <c r="J156" s="175">
        <f>ROUND(I156*H156,2)</f>
        <v>0</v>
      </c>
      <c r="K156" s="176"/>
      <c r="L156" s="35"/>
      <c r="M156" s="177" t="s">
        <v>1</v>
      </c>
      <c r="N156" s="178" t="s">
        <v>40</v>
      </c>
      <c r="O156" s="73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179</v>
      </c>
      <c r="AT156" s="181" t="s">
        <v>143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179</v>
      </c>
      <c r="BM156" s="181" t="s">
        <v>874</v>
      </c>
    </row>
    <row r="157" spans="1:65" s="2" customFormat="1" ht="24.15" customHeight="1">
      <c r="A157" s="34"/>
      <c r="B157" s="168"/>
      <c r="C157" s="169" t="s">
        <v>378</v>
      </c>
      <c r="D157" s="169" t="s">
        <v>143</v>
      </c>
      <c r="E157" s="170" t="s">
        <v>354</v>
      </c>
      <c r="F157" s="171" t="s">
        <v>355</v>
      </c>
      <c r="G157" s="172" t="s">
        <v>232</v>
      </c>
      <c r="H157" s="173">
        <v>30</v>
      </c>
      <c r="I157" s="174"/>
      <c r="J157" s="175">
        <f>ROUND(I157*H157,2)</f>
        <v>0</v>
      </c>
      <c r="K157" s="176"/>
      <c r="L157" s="35"/>
      <c r="M157" s="177" t="s">
        <v>1</v>
      </c>
      <c r="N157" s="178" t="s">
        <v>40</v>
      </c>
      <c r="O157" s="73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1" t="s">
        <v>179</v>
      </c>
      <c r="AT157" s="181" t="s">
        <v>143</v>
      </c>
      <c r="AU157" s="181" t="s">
        <v>85</v>
      </c>
      <c r="AY157" s="15" t="s">
        <v>140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5" t="s">
        <v>83</v>
      </c>
      <c r="BK157" s="182">
        <f>ROUND(I157*H157,2)</f>
        <v>0</v>
      </c>
      <c r="BL157" s="15" t="s">
        <v>179</v>
      </c>
      <c r="BM157" s="181" t="s">
        <v>875</v>
      </c>
    </row>
    <row r="158" spans="1:65" s="2" customFormat="1" ht="24.15" customHeight="1">
      <c r="A158" s="34"/>
      <c r="B158" s="168"/>
      <c r="C158" s="169" t="s">
        <v>282</v>
      </c>
      <c r="D158" s="169" t="s">
        <v>143</v>
      </c>
      <c r="E158" s="170" t="s">
        <v>399</v>
      </c>
      <c r="F158" s="171" t="s">
        <v>400</v>
      </c>
      <c r="G158" s="172" t="s">
        <v>232</v>
      </c>
      <c r="H158" s="173">
        <v>18</v>
      </c>
      <c r="I158" s="174"/>
      <c r="J158" s="175">
        <f>ROUND(I158*H158,2)</f>
        <v>0</v>
      </c>
      <c r="K158" s="176"/>
      <c r="L158" s="35"/>
      <c r="M158" s="177" t="s">
        <v>1</v>
      </c>
      <c r="N158" s="178" t="s">
        <v>40</v>
      </c>
      <c r="O158" s="73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1" t="s">
        <v>179</v>
      </c>
      <c r="AT158" s="181" t="s">
        <v>143</v>
      </c>
      <c r="AU158" s="181" t="s">
        <v>85</v>
      </c>
      <c r="AY158" s="15" t="s">
        <v>140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5" t="s">
        <v>83</v>
      </c>
      <c r="BK158" s="182">
        <f>ROUND(I158*H158,2)</f>
        <v>0</v>
      </c>
      <c r="BL158" s="15" t="s">
        <v>179</v>
      </c>
      <c r="BM158" s="181" t="s">
        <v>876</v>
      </c>
    </row>
    <row r="159" spans="1:65" s="2" customFormat="1" ht="24.15" customHeight="1">
      <c r="A159" s="34"/>
      <c r="B159" s="168"/>
      <c r="C159" s="169" t="s">
        <v>382</v>
      </c>
      <c r="D159" s="169" t="s">
        <v>143</v>
      </c>
      <c r="E159" s="170" t="s">
        <v>407</v>
      </c>
      <c r="F159" s="171" t="s">
        <v>408</v>
      </c>
      <c r="G159" s="172" t="s">
        <v>232</v>
      </c>
      <c r="H159" s="173">
        <v>30</v>
      </c>
      <c r="I159" s="174"/>
      <c r="J159" s="175">
        <f>ROUND(I159*H159,2)</f>
        <v>0</v>
      </c>
      <c r="K159" s="176"/>
      <c r="L159" s="35"/>
      <c r="M159" s="177" t="s">
        <v>1</v>
      </c>
      <c r="N159" s="178" t="s">
        <v>40</v>
      </c>
      <c r="O159" s="73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1" t="s">
        <v>179</v>
      </c>
      <c r="AT159" s="181" t="s">
        <v>143</v>
      </c>
      <c r="AU159" s="181" t="s">
        <v>85</v>
      </c>
      <c r="AY159" s="15" t="s">
        <v>140</v>
      </c>
      <c r="BE159" s="182">
        <f>IF(N159="základní",J159,0)</f>
        <v>0</v>
      </c>
      <c r="BF159" s="182">
        <f>IF(N159="snížená",J159,0)</f>
        <v>0</v>
      </c>
      <c r="BG159" s="182">
        <f>IF(N159="zákl. přenesená",J159,0)</f>
        <v>0</v>
      </c>
      <c r="BH159" s="182">
        <f>IF(N159="sníž. přenesená",J159,0)</f>
        <v>0</v>
      </c>
      <c r="BI159" s="182">
        <f>IF(N159="nulová",J159,0)</f>
        <v>0</v>
      </c>
      <c r="BJ159" s="15" t="s">
        <v>83</v>
      </c>
      <c r="BK159" s="182">
        <f>ROUND(I159*H159,2)</f>
        <v>0</v>
      </c>
      <c r="BL159" s="15" t="s">
        <v>179</v>
      </c>
      <c r="BM159" s="181" t="s">
        <v>877</v>
      </c>
    </row>
    <row r="160" spans="1:65" s="2" customFormat="1" ht="24.15" customHeight="1">
      <c r="A160" s="34"/>
      <c r="B160" s="168"/>
      <c r="C160" s="169" t="s">
        <v>7</v>
      </c>
      <c r="D160" s="169" t="s">
        <v>143</v>
      </c>
      <c r="E160" s="170" t="s">
        <v>358</v>
      </c>
      <c r="F160" s="171" t="s">
        <v>816</v>
      </c>
      <c r="G160" s="172" t="s">
        <v>232</v>
      </c>
      <c r="H160" s="173">
        <v>18</v>
      </c>
      <c r="I160" s="174"/>
      <c r="J160" s="175">
        <f>ROUND(I160*H160,2)</f>
        <v>0</v>
      </c>
      <c r="K160" s="176"/>
      <c r="L160" s="35"/>
      <c r="M160" s="177" t="s">
        <v>1</v>
      </c>
      <c r="N160" s="178" t="s">
        <v>40</v>
      </c>
      <c r="O160" s="73"/>
      <c r="P160" s="179">
        <f>O160*H160</f>
        <v>0</v>
      </c>
      <c r="Q160" s="179">
        <v>0.203</v>
      </c>
      <c r="R160" s="179">
        <f>Q160*H160</f>
        <v>3.6540000000000004</v>
      </c>
      <c r="S160" s="179">
        <v>0</v>
      </c>
      <c r="T160" s="18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1" t="s">
        <v>179</v>
      </c>
      <c r="AT160" s="181" t="s">
        <v>143</v>
      </c>
      <c r="AU160" s="181" t="s">
        <v>85</v>
      </c>
      <c r="AY160" s="15" t="s">
        <v>140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5" t="s">
        <v>83</v>
      </c>
      <c r="BK160" s="182">
        <f>ROUND(I160*H160,2)</f>
        <v>0</v>
      </c>
      <c r="BL160" s="15" t="s">
        <v>179</v>
      </c>
      <c r="BM160" s="181" t="s">
        <v>878</v>
      </c>
    </row>
    <row r="161" spans="1:65" s="2" customFormat="1" ht="24.15" customHeight="1">
      <c r="A161" s="34"/>
      <c r="B161" s="168"/>
      <c r="C161" s="169" t="s">
        <v>386</v>
      </c>
      <c r="D161" s="169" t="s">
        <v>143</v>
      </c>
      <c r="E161" s="170" t="s">
        <v>879</v>
      </c>
      <c r="F161" s="171" t="s">
        <v>880</v>
      </c>
      <c r="G161" s="172" t="s">
        <v>232</v>
      </c>
      <c r="H161" s="173">
        <v>30</v>
      </c>
      <c r="I161" s="174"/>
      <c r="J161" s="175">
        <f>ROUND(I161*H161,2)</f>
        <v>0</v>
      </c>
      <c r="K161" s="176"/>
      <c r="L161" s="35"/>
      <c r="M161" s="177" t="s">
        <v>1</v>
      </c>
      <c r="N161" s="178" t="s">
        <v>40</v>
      </c>
      <c r="O161" s="73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1" t="s">
        <v>179</v>
      </c>
      <c r="AT161" s="181" t="s">
        <v>143</v>
      </c>
      <c r="AU161" s="181" t="s">
        <v>85</v>
      </c>
      <c r="AY161" s="15" t="s">
        <v>140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5" t="s">
        <v>83</v>
      </c>
      <c r="BK161" s="182">
        <f>ROUND(I161*H161,2)</f>
        <v>0</v>
      </c>
      <c r="BL161" s="15" t="s">
        <v>179</v>
      </c>
      <c r="BM161" s="181" t="s">
        <v>881</v>
      </c>
    </row>
    <row r="162" spans="1:65" s="2" customFormat="1" ht="16.5" customHeight="1">
      <c r="A162" s="34"/>
      <c r="B162" s="168"/>
      <c r="C162" s="183" t="s">
        <v>524</v>
      </c>
      <c r="D162" s="183" t="s">
        <v>172</v>
      </c>
      <c r="E162" s="184" t="s">
        <v>411</v>
      </c>
      <c r="F162" s="185" t="s">
        <v>412</v>
      </c>
      <c r="G162" s="186" t="s">
        <v>154</v>
      </c>
      <c r="H162" s="187">
        <v>70.56</v>
      </c>
      <c r="I162" s="188"/>
      <c r="J162" s="189">
        <f>ROUND(I162*H162,2)</f>
        <v>0</v>
      </c>
      <c r="K162" s="190"/>
      <c r="L162" s="191"/>
      <c r="M162" s="192" t="s">
        <v>1</v>
      </c>
      <c r="N162" s="193" t="s">
        <v>40</v>
      </c>
      <c r="O162" s="73"/>
      <c r="P162" s="179">
        <f>O162*H162</f>
        <v>0</v>
      </c>
      <c r="Q162" s="179">
        <v>0.00069</v>
      </c>
      <c r="R162" s="179">
        <f>Q162*H162</f>
        <v>0.0486864</v>
      </c>
      <c r="S162" s="179">
        <v>0</v>
      </c>
      <c r="T162" s="18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191</v>
      </c>
      <c r="AT162" s="181" t="s">
        <v>172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191</v>
      </c>
      <c r="BM162" s="181" t="s">
        <v>882</v>
      </c>
    </row>
    <row r="163" spans="1:65" s="2" customFormat="1" ht="21.75" customHeight="1">
      <c r="A163" s="34"/>
      <c r="B163" s="168"/>
      <c r="C163" s="169" t="s">
        <v>300</v>
      </c>
      <c r="D163" s="169" t="s">
        <v>143</v>
      </c>
      <c r="E163" s="170" t="s">
        <v>375</v>
      </c>
      <c r="F163" s="171" t="s">
        <v>376</v>
      </c>
      <c r="G163" s="172" t="s">
        <v>178</v>
      </c>
      <c r="H163" s="173">
        <v>7</v>
      </c>
      <c r="I163" s="174"/>
      <c r="J163" s="175">
        <f>ROUND(I163*H163,2)</f>
        <v>0</v>
      </c>
      <c r="K163" s="176"/>
      <c r="L163" s="35"/>
      <c r="M163" s="177" t="s">
        <v>1</v>
      </c>
      <c r="N163" s="178" t="s">
        <v>40</v>
      </c>
      <c r="O163" s="73"/>
      <c r="P163" s="179">
        <f>O163*H163</f>
        <v>0</v>
      </c>
      <c r="Q163" s="179">
        <v>0.0076</v>
      </c>
      <c r="R163" s="179">
        <f>Q163*H163</f>
        <v>0.0532</v>
      </c>
      <c r="S163" s="179">
        <v>0</v>
      </c>
      <c r="T163" s="18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179</v>
      </c>
      <c r="AT163" s="181" t="s">
        <v>143</v>
      </c>
      <c r="AU163" s="181" t="s">
        <v>85</v>
      </c>
      <c r="AY163" s="15" t="s">
        <v>140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5" t="s">
        <v>83</v>
      </c>
      <c r="BK163" s="182">
        <f>ROUND(I163*H163,2)</f>
        <v>0</v>
      </c>
      <c r="BL163" s="15" t="s">
        <v>179</v>
      </c>
      <c r="BM163" s="181" t="s">
        <v>883</v>
      </c>
    </row>
    <row r="164" spans="1:65" s="2" customFormat="1" ht="16.5" customHeight="1">
      <c r="A164" s="34"/>
      <c r="B164" s="168"/>
      <c r="C164" s="169" t="s">
        <v>310</v>
      </c>
      <c r="D164" s="169" t="s">
        <v>143</v>
      </c>
      <c r="E164" s="170" t="s">
        <v>379</v>
      </c>
      <c r="F164" s="171" t="s">
        <v>380</v>
      </c>
      <c r="G164" s="172" t="s">
        <v>232</v>
      </c>
      <c r="H164" s="173">
        <v>48</v>
      </c>
      <c r="I164" s="174"/>
      <c r="J164" s="175">
        <f>ROUND(I164*H164,2)</f>
        <v>0</v>
      </c>
      <c r="K164" s="176"/>
      <c r="L164" s="35"/>
      <c r="M164" s="177" t="s">
        <v>1</v>
      </c>
      <c r="N164" s="178" t="s">
        <v>40</v>
      </c>
      <c r="O164" s="73"/>
      <c r="P164" s="179">
        <f>O164*H164</f>
        <v>0</v>
      </c>
      <c r="Q164" s="179">
        <v>9E-05</v>
      </c>
      <c r="R164" s="179">
        <f>Q164*H164</f>
        <v>0.00432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179</v>
      </c>
      <c r="AT164" s="181" t="s">
        <v>143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179</v>
      </c>
      <c r="BM164" s="181" t="s">
        <v>884</v>
      </c>
    </row>
    <row r="165" spans="1:65" s="2" customFormat="1" ht="24.15" customHeight="1">
      <c r="A165" s="34"/>
      <c r="B165" s="168"/>
      <c r="C165" s="169" t="s">
        <v>638</v>
      </c>
      <c r="D165" s="169" t="s">
        <v>143</v>
      </c>
      <c r="E165" s="170" t="s">
        <v>885</v>
      </c>
      <c r="F165" s="171" t="s">
        <v>886</v>
      </c>
      <c r="G165" s="172" t="s">
        <v>232</v>
      </c>
      <c r="H165" s="173">
        <v>112</v>
      </c>
      <c r="I165" s="174"/>
      <c r="J165" s="175">
        <f>ROUND(I165*H165,2)</f>
        <v>0</v>
      </c>
      <c r="K165" s="176"/>
      <c r="L165" s="35"/>
      <c r="M165" s="177" t="s">
        <v>1</v>
      </c>
      <c r="N165" s="178" t="s">
        <v>40</v>
      </c>
      <c r="O165" s="73"/>
      <c r="P165" s="179">
        <f>O165*H165</f>
        <v>0</v>
      </c>
      <c r="Q165" s="179">
        <v>0.22563</v>
      </c>
      <c r="R165" s="179">
        <f>Q165*H165</f>
        <v>25.27056</v>
      </c>
      <c r="S165" s="179">
        <v>0</v>
      </c>
      <c r="T165" s="18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1" t="s">
        <v>179</v>
      </c>
      <c r="AT165" s="181" t="s">
        <v>143</v>
      </c>
      <c r="AU165" s="181" t="s">
        <v>85</v>
      </c>
      <c r="AY165" s="15" t="s">
        <v>140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5" t="s">
        <v>83</v>
      </c>
      <c r="BK165" s="182">
        <f>ROUND(I165*H165,2)</f>
        <v>0</v>
      </c>
      <c r="BL165" s="15" t="s">
        <v>179</v>
      </c>
      <c r="BM165" s="181" t="s">
        <v>887</v>
      </c>
    </row>
    <row r="166" spans="1:65" s="2" customFormat="1" ht="33" customHeight="1">
      <c r="A166" s="34"/>
      <c r="B166" s="168"/>
      <c r="C166" s="183" t="s">
        <v>640</v>
      </c>
      <c r="D166" s="183" t="s">
        <v>172</v>
      </c>
      <c r="E166" s="184" t="s">
        <v>888</v>
      </c>
      <c r="F166" s="185" t="s">
        <v>889</v>
      </c>
      <c r="G166" s="186" t="s">
        <v>232</v>
      </c>
      <c r="H166" s="187">
        <v>112</v>
      </c>
      <c r="I166" s="188"/>
      <c r="J166" s="189">
        <f>ROUND(I166*H166,2)</f>
        <v>0</v>
      </c>
      <c r="K166" s="190"/>
      <c r="L166" s="191"/>
      <c r="M166" s="192" t="s">
        <v>1</v>
      </c>
      <c r="N166" s="193" t="s">
        <v>40</v>
      </c>
      <c r="O166" s="73"/>
      <c r="P166" s="179">
        <f>O166*H166</f>
        <v>0</v>
      </c>
      <c r="Q166" s="179">
        <v>0.00069</v>
      </c>
      <c r="R166" s="179">
        <f>Q166*H166</f>
        <v>0.07728</v>
      </c>
      <c r="S166" s="179">
        <v>0</v>
      </c>
      <c r="T166" s="18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1" t="s">
        <v>191</v>
      </c>
      <c r="AT166" s="181" t="s">
        <v>172</v>
      </c>
      <c r="AU166" s="181" t="s">
        <v>85</v>
      </c>
      <c r="AY166" s="15" t="s">
        <v>140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5" t="s">
        <v>83</v>
      </c>
      <c r="BK166" s="182">
        <f>ROUND(I166*H166,2)</f>
        <v>0</v>
      </c>
      <c r="BL166" s="15" t="s">
        <v>191</v>
      </c>
      <c r="BM166" s="181" t="s">
        <v>890</v>
      </c>
    </row>
    <row r="167" spans="1:65" s="2" customFormat="1" ht="33" customHeight="1">
      <c r="A167" s="34"/>
      <c r="B167" s="168"/>
      <c r="C167" s="169" t="s">
        <v>390</v>
      </c>
      <c r="D167" s="169" t="s">
        <v>143</v>
      </c>
      <c r="E167" s="170" t="s">
        <v>447</v>
      </c>
      <c r="F167" s="171" t="s">
        <v>448</v>
      </c>
      <c r="G167" s="172" t="s">
        <v>368</v>
      </c>
      <c r="H167" s="173">
        <v>29.1</v>
      </c>
      <c r="I167" s="174"/>
      <c r="J167" s="175">
        <f>ROUND(I167*H167,2)</f>
        <v>0</v>
      </c>
      <c r="K167" s="176"/>
      <c r="L167" s="35"/>
      <c r="M167" s="177" t="s">
        <v>1</v>
      </c>
      <c r="N167" s="178" t="s">
        <v>40</v>
      </c>
      <c r="O167" s="73"/>
      <c r="P167" s="179">
        <f>O167*H167</f>
        <v>0</v>
      </c>
      <c r="Q167" s="179">
        <v>0</v>
      </c>
      <c r="R167" s="179">
        <f>Q167*H167</f>
        <v>0</v>
      </c>
      <c r="S167" s="179">
        <v>0.625</v>
      </c>
      <c r="T167" s="180">
        <f>S167*H167</f>
        <v>18.1875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155</v>
      </c>
      <c r="AT167" s="181" t="s">
        <v>143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155</v>
      </c>
      <c r="BM167" s="181" t="s">
        <v>891</v>
      </c>
    </row>
    <row r="168" spans="1:65" s="2" customFormat="1" ht="24.15" customHeight="1">
      <c r="A168" s="34"/>
      <c r="B168" s="168"/>
      <c r="C168" s="169" t="s">
        <v>394</v>
      </c>
      <c r="D168" s="169" t="s">
        <v>143</v>
      </c>
      <c r="E168" s="170" t="s">
        <v>451</v>
      </c>
      <c r="F168" s="171" t="s">
        <v>452</v>
      </c>
      <c r="G168" s="172" t="s">
        <v>368</v>
      </c>
      <c r="H168" s="173">
        <v>28.1</v>
      </c>
      <c r="I168" s="174"/>
      <c r="J168" s="175">
        <f>ROUND(I168*H168,2)</f>
        <v>0</v>
      </c>
      <c r="K168" s="176"/>
      <c r="L168" s="35"/>
      <c r="M168" s="177" t="s">
        <v>1</v>
      </c>
      <c r="N168" s="178" t="s">
        <v>40</v>
      </c>
      <c r="O168" s="73"/>
      <c r="P168" s="179">
        <f>O168*H168</f>
        <v>0</v>
      </c>
      <c r="Q168" s="179">
        <v>0</v>
      </c>
      <c r="R168" s="179">
        <f>Q168*H168</f>
        <v>0</v>
      </c>
      <c r="S168" s="179">
        <v>0.098</v>
      </c>
      <c r="T168" s="180">
        <f>S168*H168</f>
        <v>2.7538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1" t="s">
        <v>155</v>
      </c>
      <c r="AT168" s="181" t="s">
        <v>143</v>
      </c>
      <c r="AU168" s="181" t="s">
        <v>85</v>
      </c>
      <c r="AY168" s="15" t="s">
        <v>140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5" t="s">
        <v>83</v>
      </c>
      <c r="BK168" s="182">
        <f>ROUND(I168*H168,2)</f>
        <v>0</v>
      </c>
      <c r="BL168" s="15" t="s">
        <v>155</v>
      </c>
      <c r="BM168" s="181" t="s">
        <v>892</v>
      </c>
    </row>
    <row r="169" spans="1:65" s="2" customFormat="1" ht="24.15" customHeight="1">
      <c r="A169" s="34"/>
      <c r="B169" s="168"/>
      <c r="C169" s="169" t="s">
        <v>636</v>
      </c>
      <c r="D169" s="169" t="s">
        <v>143</v>
      </c>
      <c r="E169" s="170" t="s">
        <v>455</v>
      </c>
      <c r="F169" s="171" t="s">
        <v>456</v>
      </c>
      <c r="G169" s="172" t="s">
        <v>368</v>
      </c>
      <c r="H169" s="173">
        <v>28.1</v>
      </c>
      <c r="I169" s="174"/>
      <c r="J169" s="175">
        <f>ROUND(I169*H169,2)</f>
        <v>0</v>
      </c>
      <c r="K169" s="176"/>
      <c r="L169" s="35"/>
      <c r="M169" s="177" t="s">
        <v>1</v>
      </c>
      <c r="N169" s="178" t="s">
        <v>40</v>
      </c>
      <c r="O169" s="73"/>
      <c r="P169" s="179">
        <f>O169*H169</f>
        <v>0</v>
      </c>
      <c r="Q169" s="179">
        <v>0</v>
      </c>
      <c r="R169" s="179">
        <f>Q169*H169</f>
        <v>0</v>
      </c>
      <c r="S169" s="179">
        <v>0.12</v>
      </c>
      <c r="T169" s="180">
        <f>S169*H169</f>
        <v>3.372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1" t="s">
        <v>155</v>
      </c>
      <c r="AT169" s="181" t="s">
        <v>143</v>
      </c>
      <c r="AU169" s="181" t="s">
        <v>85</v>
      </c>
      <c r="AY169" s="15" t="s">
        <v>140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5" t="s">
        <v>83</v>
      </c>
      <c r="BK169" s="182">
        <f>ROUND(I169*H169,2)</f>
        <v>0</v>
      </c>
      <c r="BL169" s="15" t="s">
        <v>155</v>
      </c>
      <c r="BM169" s="181" t="s">
        <v>893</v>
      </c>
    </row>
    <row r="170" spans="1:65" s="2" customFormat="1" ht="16.5" customHeight="1">
      <c r="A170" s="34"/>
      <c r="B170" s="168"/>
      <c r="C170" s="169" t="s">
        <v>426</v>
      </c>
      <c r="D170" s="169" t="s">
        <v>143</v>
      </c>
      <c r="E170" s="170" t="s">
        <v>471</v>
      </c>
      <c r="F170" s="171" t="s">
        <v>472</v>
      </c>
      <c r="G170" s="172" t="s">
        <v>473</v>
      </c>
      <c r="H170" s="173">
        <v>8</v>
      </c>
      <c r="I170" s="174"/>
      <c r="J170" s="175">
        <f>ROUND(I170*H170,2)</f>
        <v>0</v>
      </c>
      <c r="K170" s="176"/>
      <c r="L170" s="35"/>
      <c r="M170" s="177" t="s">
        <v>1</v>
      </c>
      <c r="N170" s="178" t="s">
        <v>40</v>
      </c>
      <c r="O170" s="73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179</v>
      </c>
      <c r="AT170" s="181" t="s">
        <v>143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179</v>
      </c>
      <c r="BM170" s="181" t="s">
        <v>894</v>
      </c>
    </row>
    <row r="171" spans="1:65" s="2" customFormat="1" ht="21.75" customHeight="1">
      <c r="A171" s="34"/>
      <c r="B171" s="168"/>
      <c r="C171" s="169" t="s">
        <v>611</v>
      </c>
      <c r="D171" s="169" t="s">
        <v>143</v>
      </c>
      <c r="E171" s="170" t="s">
        <v>476</v>
      </c>
      <c r="F171" s="171" t="s">
        <v>477</v>
      </c>
      <c r="G171" s="172" t="s">
        <v>178</v>
      </c>
      <c r="H171" s="173">
        <v>4</v>
      </c>
      <c r="I171" s="174"/>
      <c r="J171" s="175">
        <f>ROUND(I171*H171,2)</f>
        <v>0</v>
      </c>
      <c r="K171" s="176"/>
      <c r="L171" s="35"/>
      <c r="M171" s="177" t="s">
        <v>1</v>
      </c>
      <c r="N171" s="178" t="s">
        <v>40</v>
      </c>
      <c r="O171" s="73"/>
      <c r="P171" s="179">
        <f>O171*H171</f>
        <v>0</v>
      </c>
      <c r="Q171" s="179">
        <v>0.00734</v>
      </c>
      <c r="R171" s="179">
        <f>Q171*H171</f>
        <v>0.02936</v>
      </c>
      <c r="S171" s="179">
        <v>0</v>
      </c>
      <c r="T171" s="18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1" t="s">
        <v>179</v>
      </c>
      <c r="AT171" s="181" t="s">
        <v>143</v>
      </c>
      <c r="AU171" s="181" t="s">
        <v>85</v>
      </c>
      <c r="AY171" s="15" t="s">
        <v>140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5" t="s">
        <v>83</v>
      </c>
      <c r="BK171" s="182">
        <f>ROUND(I171*H171,2)</f>
        <v>0</v>
      </c>
      <c r="BL171" s="15" t="s">
        <v>179</v>
      </c>
      <c r="BM171" s="181" t="s">
        <v>895</v>
      </c>
    </row>
    <row r="172" spans="1:65" s="2" customFormat="1" ht="16.5" customHeight="1">
      <c r="A172" s="34"/>
      <c r="B172" s="168"/>
      <c r="C172" s="183" t="s">
        <v>430</v>
      </c>
      <c r="D172" s="183" t="s">
        <v>172</v>
      </c>
      <c r="E172" s="184" t="s">
        <v>480</v>
      </c>
      <c r="F172" s="185" t="s">
        <v>481</v>
      </c>
      <c r="G172" s="186" t="s">
        <v>178</v>
      </c>
      <c r="H172" s="187">
        <v>1</v>
      </c>
      <c r="I172" s="188"/>
      <c r="J172" s="189">
        <f>ROUND(I172*H172,2)</f>
        <v>0</v>
      </c>
      <c r="K172" s="190"/>
      <c r="L172" s="191"/>
      <c r="M172" s="192" t="s">
        <v>1</v>
      </c>
      <c r="N172" s="193" t="s">
        <v>40</v>
      </c>
      <c r="O172" s="73"/>
      <c r="P172" s="179">
        <f>O172*H172</f>
        <v>0</v>
      </c>
      <c r="Q172" s="179">
        <v>0.00069</v>
      </c>
      <c r="R172" s="179">
        <f>Q172*H172</f>
        <v>0.00069</v>
      </c>
      <c r="S172" s="179">
        <v>0</v>
      </c>
      <c r="T172" s="18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1" t="s">
        <v>191</v>
      </c>
      <c r="AT172" s="181" t="s">
        <v>172</v>
      </c>
      <c r="AU172" s="181" t="s">
        <v>85</v>
      </c>
      <c r="AY172" s="15" t="s">
        <v>140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5" t="s">
        <v>83</v>
      </c>
      <c r="BK172" s="182">
        <f>ROUND(I172*H172,2)</f>
        <v>0</v>
      </c>
      <c r="BL172" s="15" t="s">
        <v>191</v>
      </c>
      <c r="BM172" s="181" t="s">
        <v>896</v>
      </c>
    </row>
    <row r="173" spans="1:65" s="2" customFormat="1" ht="24.15" customHeight="1">
      <c r="A173" s="34"/>
      <c r="B173" s="168"/>
      <c r="C173" s="169" t="s">
        <v>614</v>
      </c>
      <c r="D173" s="169" t="s">
        <v>143</v>
      </c>
      <c r="E173" s="170" t="s">
        <v>484</v>
      </c>
      <c r="F173" s="171" t="s">
        <v>485</v>
      </c>
      <c r="G173" s="172" t="s">
        <v>232</v>
      </c>
      <c r="H173" s="173">
        <v>48</v>
      </c>
      <c r="I173" s="174"/>
      <c r="J173" s="175">
        <f>ROUND(I173*H173,2)</f>
        <v>0</v>
      </c>
      <c r="K173" s="176"/>
      <c r="L173" s="35"/>
      <c r="M173" s="177" t="s">
        <v>1</v>
      </c>
      <c r="N173" s="178" t="s">
        <v>40</v>
      </c>
      <c r="O173" s="73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1" t="s">
        <v>155</v>
      </c>
      <c r="AT173" s="181" t="s">
        <v>143</v>
      </c>
      <c r="AU173" s="181" t="s">
        <v>85</v>
      </c>
      <c r="AY173" s="15" t="s">
        <v>140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5" t="s">
        <v>83</v>
      </c>
      <c r="BK173" s="182">
        <f>ROUND(I173*H173,2)</f>
        <v>0</v>
      </c>
      <c r="BL173" s="15" t="s">
        <v>155</v>
      </c>
      <c r="BM173" s="181" t="s">
        <v>897</v>
      </c>
    </row>
    <row r="174" spans="1:63" s="12" customFormat="1" ht="25.9" customHeight="1">
      <c r="A174" s="12"/>
      <c r="B174" s="155"/>
      <c r="C174" s="12"/>
      <c r="D174" s="156" t="s">
        <v>74</v>
      </c>
      <c r="E174" s="157" t="s">
        <v>491</v>
      </c>
      <c r="F174" s="157" t="s">
        <v>492</v>
      </c>
      <c r="G174" s="12"/>
      <c r="H174" s="12"/>
      <c r="I174" s="158"/>
      <c r="J174" s="159">
        <f>BK174</f>
        <v>0</v>
      </c>
      <c r="K174" s="12"/>
      <c r="L174" s="155"/>
      <c r="M174" s="160"/>
      <c r="N174" s="161"/>
      <c r="O174" s="161"/>
      <c r="P174" s="162">
        <f>P175</f>
        <v>0</v>
      </c>
      <c r="Q174" s="161"/>
      <c r="R174" s="162">
        <f>R175</f>
        <v>0</v>
      </c>
      <c r="S174" s="161"/>
      <c r="T174" s="16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6" t="s">
        <v>141</v>
      </c>
      <c r="AT174" s="164" t="s">
        <v>74</v>
      </c>
      <c r="AU174" s="164" t="s">
        <v>75</v>
      </c>
      <c r="AY174" s="156" t="s">
        <v>140</v>
      </c>
      <c r="BK174" s="165">
        <f>BK175</f>
        <v>0</v>
      </c>
    </row>
    <row r="175" spans="1:63" s="12" customFormat="1" ht="22.8" customHeight="1">
      <c r="A175" s="12"/>
      <c r="B175" s="155"/>
      <c r="C175" s="12"/>
      <c r="D175" s="156" t="s">
        <v>74</v>
      </c>
      <c r="E175" s="166" t="s">
        <v>493</v>
      </c>
      <c r="F175" s="166" t="s">
        <v>494</v>
      </c>
      <c r="G175" s="12"/>
      <c r="H175" s="12"/>
      <c r="I175" s="158"/>
      <c r="J175" s="167">
        <f>BK175</f>
        <v>0</v>
      </c>
      <c r="K175" s="12"/>
      <c r="L175" s="155"/>
      <c r="M175" s="160"/>
      <c r="N175" s="161"/>
      <c r="O175" s="161"/>
      <c r="P175" s="162">
        <f>P176</f>
        <v>0</v>
      </c>
      <c r="Q175" s="161"/>
      <c r="R175" s="162">
        <f>R176</f>
        <v>0</v>
      </c>
      <c r="S175" s="161"/>
      <c r="T175" s="16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6" t="s">
        <v>141</v>
      </c>
      <c r="AT175" s="164" t="s">
        <v>74</v>
      </c>
      <c r="AU175" s="164" t="s">
        <v>83</v>
      </c>
      <c r="AY175" s="156" t="s">
        <v>140</v>
      </c>
      <c r="BK175" s="165">
        <f>BK176</f>
        <v>0</v>
      </c>
    </row>
    <row r="176" spans="1:65" s="2" customFormat="1" ht="16.5" customHeight="1">
      <c r="A176" s="34"/>
      <c r="B176" s="168"/>
      <c r="C176" s="169" t="s">
        <v>336</v>
      </c>
      <c r="D176" s="169" t="s">
        <v>143</v>
      </c>
      <c r="E176" s="170" t="s">
        <v>496</v>
      </c>
      <c r="F176" s="171" t="s">
        <v>497</v>
      </c>
      <c r="G176" s="172" t="s">
        <v>212</v>
      </c>
      <c r="H176" s="173">
        <v>1</v>
      </c>
      <c r="I176" s="174"/>
      <c r="J176" s="175">
        <f>ROUND(I176*H176,2)</f>
        <v>0</v>
      </c>
      <c r="K176" s="176"/>
      <c r="L176" s="35"/>
      <c r="M176" s="194" t="s">
        <v>1</v>
      </c>
      <c r="N176" s="195" t="s">
        <v>40</v>
      </c>
      <c r="O176" s="196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1" t="s">
        <v>147</v>
      </c>
      <c r="AT176" s="181" t="s">
        <v>143</v>
      </c>
      <c r="AU176" s="181" t="s">
        <v>85</v>
      </c>
      <c r="AY176" s="15" t="s">
        <v>140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5" t="s">
        <v>83</v>
      </c>
      <c r="BK176" s="182">
        <f>ROUND(I176*H176,2)</f>
        <v>0</v>
      </c>
      <c r="BL176" s="15" t="s">
        <v>147</v>
      </c>
      <c r="BM176" s="181" t="s">
        <v>898</v>
      </c>
    </row>
    <row r="177" spans="1:31" s="2" customFormat="1" ht="6.95" customHeight="1">
      <c r="A177" s="34"/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35"/>
      <c r="M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</row>
  </sheetData>
  <autoFilter ref="C124:K17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s="1" customFormat="1" ht="24.95" customHeight="1">
      <c r="B4" s="18"/>
      <c r="D4" s="19" t="s">
        <v>107</v>
      </c>
      <c r="L4" s="18"/>
      <c r="M4" s="116" t="s">
        <v>10</v>
      </c>
      <c r="AT4" s="15" t="s">
        <v>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28" t="s">
        <v>16</v>
      </c>
      <c r="L6" s="18"/>
    </row>
    <row r="7" spans="2:12" s="1" customFormat="1" ht="16.5" customHeight="1">
      <c r="B7" s="18"/>
      <c r="E7" s="117" t="str">
        <f>'Rekapitulace stavby'!K6</f>
        <v>AKADEMICKÉ NÁMĚSTÍ VČETNĚ PARKOVACÍHO DOMU - DÚR</v>
      </c>
      <c r="F7" s="28"/>
      <c r="G7" s="28"/>
      <c r="H7" s="28"/>
      <c r="L7" s="18"/>
    </row>
    <row r="8" spans="1:31" s="2" customFormat="1" ht="12" customHeight="1">
      <c r="A8" s="34"/>
      <c r="B8" s="35"/>
      <c r="C8" s="34"/>
      <c r="D8" s="28" t="s">
        <v>108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63" t="s">
        <v>899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3. 5. 2021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26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26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25</v>
      </c>
      <c r="J20" s="2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8"/>
      <c r="B27" s="119"/>
      <c r="C27" s="118"/>
      <c r="D27" s="118"/>
      <c r="E27" s="32" t="s">
        <v>1</v>
      </c>
      <c r="F27" s="32"/>
      <c r="G27" s="32"/>
      <c r="H27" s="3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35"/>
      <c r="C30" s="34"/>
      <c r="D30" s="121" t="s">
        <v>35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22" t="s">
        <v>39</v>
      </c>
      <c r="E33" s="28" t="s">
        <v>40</v>
      </c>
      <c r="F33" s="123">
        <f>ROUND((SUM(BE125:BE187)),2)</f>
        <v>0</v>
      </c>
      <c r="G33" s="34"/>
      <c r="H33" s="34"/>
      <c r="I33" s="124">
        <v>0.21</v>
      </c>
      <c r="J33" s="123">
        <f>ROUND(((SUM(BE125:BE187))*I33),2)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28" t="s">
        <v>41</v>
      </c>
      <c r="F34" s="123">
        <f>ROUND((SUM(BF125:BF187)),2)</f>
        <v>0</v>
      </c>
      <c r="G34" s="34"/>
      <c r="H34" s="34"/>
      <c r="I34" s="124">
        <v>0.15</v>
      </c>
      <c r="J34" s="123">
        <f>ROUND(((SUM(BF125:BF187))*I34),2)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23">
        <f>ROUND((SUM(BG125:BG187)),2)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43</v>
      </c>
      <c r="F36" s="123">
        <f>ROUND((SUM(BH125:BH187)),2)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44</v>
      </c>
      <c r="F37" s="123">
        <f>ROUND((SUM(BI125:BI187)),2)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35"/>
      <c r="C39" s="125"/>
      <c r="D39" s="126" t="s">
        <v>45</v>
      </c>
      <c r="E39" s="77"/>
      <c r="F39" s="77"/>
      <c r="G39" s="127" t="s">
        <v>46</v>
      </c>
      <c r="H39" s="128" t="s">
        <v>47</v>
      </c>
      <c r="I39" s="77"/>
      <c r="J39" s="129">
        <f>SUM(J30:J37)</f>
        <v>0</v>
      </c>
      <c r="K39" s="13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50</v>
      </c>
      <c r="E61" s="37"/>
      <c r="F61" s="131" t="s">
        <v>51</v>
      </c>
      <c r="G61" s="54" t="s">
        <v>50</v>
      </c>
      <c r="H61" s="37"/>
      <c r="I61" s="37"/>
      <c r="J61" s="132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50</v>
      </c>
      <c r="E76" s="37"/>
      <c r="F76" s="131" t="s">
        <v>51</v>
      </c>
      <c r="G76" s="54" t="s">
        <v>50</v>
      </c>
      <c r="H76" s="37"/>
      <c r="I76" s="37"/>
      <c r="J76" s="132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19" t="s">
        <v>110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4"/>
      <c r="D85" s="34"/>
      <c r="E85" s="117" t="str">
        <f>E7</f>
        <v>AKADEMICKÉ NÁMĚSTÍ VČETNĚ PARKOVACÍHO DOMU - DÚR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8" t="s">
        <v>108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4"/>
      <c r="D87" s="34"/>
      <c r="E87" s="63" t="str">
        <f>E9</f>
        <v>SO.18 - Přípojky NN a datové k závorám a pokladnám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8" t="s">
        <v>20</v>
      </c>
      <c r="D89" s="34"/>
      <c r="E89" s="34"/>
      <c r="F89" s="23" t="str">
        <f>F12</f>
        <v xml:space="preserve"> </v>
      </c>
      <c r="G89" s="34"/>
      <c r="H89" s="34"/>
      <c r="I89" s="28" t="s">
        <v>22</v>
      </c>
      <c r="J89" s="65" t="str">
        <f>IF(J12="","",J12)</f>
        <v>3. 5. 2021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29</v>
      </c>
      <c r="J91" s="32" t="str">
        <f>E21</f>
        <v>Roland Černoch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Puttner, s.r.o.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 hidden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3" t="s">
        <v>111</v>
      </c>
      <c r="D94" s="125"/>
      <c r="E94" s="125"/>
      <c r="F94" s="125"/>
      <c r="G94" s="125"/>
      <c r="H94" s="125"/>
      <c r="I94" s="125"/>
      <c r="J94" s="134" t="s">
        <v>112</v>
      </c>
      <c r="K94" s="12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 hidden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35" t="s">
        <v>113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114</v>
      </c>
    </row>
    <row r="97" spans="1:31" s="9" customFormat="1" ht="24.95" customHeight="1" hidden="1">
      <c r="A97" s="9"/>
      <c r="B97" s="136"/>
      <c r="C97" s="9"/>
      <c r="D97" s="137" t="s">
        <v>115</v>
      </c>
      <c r="E97" s="138"/>
      <c r="F97" s="138"/>
      <c r="G97" s="138"/>
      <c r="H97" s="138"/>
      <c r="I97" s="138"/>
      <c r="J97" s="139">
        <f>J126</f>
        <v>0</v>
      </c>
      <c r="K97" s="9"/>
      <c r="L97" s="13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40"/>
      <c r="C98" s="10"/>
      <c r="D98" s="141" t="s">
        <v>117</v>
      </c>
      <c r="E98" s="142"/>
      <c r="F98" s="142"/>
      <c r="G98" s="142"/>
      <c r="H98" s="142"/>
      <c r="I98" s="142"/>
      <c r="J98" s="143">
        <f>J127</f>
        <v>0</v>
      </c>
      <c r="K98" s="10"/>
      <c r="L98" s="14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36"/>
      <c r="C99" s="9"/>
      <c r="D99" s="137" t="s">
        <v>118</v>
      </c>
      <c r="E99" s="138"/>
      <c r="F99" s="138"/>
      <c r="G99" s="138"/>
      <c r="H99" s="138"/>
      <c r="I99" s="138"/>
      <c r="J99" s="139">
        <f>J133</f>
        <v>0</v>
      </c>
      <c r="K99" s="9"/>
      <c r="L99" s="13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0"/>
      <c r="C100" s="10"/>
      <c r="D100" s="141" t="s">
        <v>119</v>
      </c>
      <c r="E100" s="142"/>
      <c r="F100" s="142"/>
      <c r="G100" s="142"/>
      <c r="H100" s="142"/>
      <c r="I100" s="142"/>
      <c r="J100" s="143">
        <f>J134</f>
        <v>0</v>
      </c>
      <c r="K100" s="10"/>
      <c r="L100" s="14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0"/>
      <c r="C101" s="10"/>
      <c r="D101" s="141" t="s">
        <v>120</v>
      </c>
      <c r="E101" s="142"/>
      <c r="F101" s="142"/>
      <c r="G101" s="142"/>
      <c r="H101" s="142"/>
      <c r="I101" s="142"/>
      <c r="J101" s="143">
        <f>J159</f>
        <v>0</v>
      </c>
      <c r="K101" s="10"/>
      <c r="L101" s="14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0"/>
      <c r="C102" s="10"/>
      <c r="D102" s="141" t="s">
        <v>121</v>
      </c>
      <c r="E102" s="142"/>
      <c r="F102" s="142"/>
      <c r="G102" s="142"/>
      <c r="H102" s="142"/>
      <c r="I102" s="142"/>
      <c r="J102" s="143">
        <f>J161</f>
        <v>0</v>
      </c>
      <c r="K102" s="10"/>
      <c r="L102" s="14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0"/>
      <c r="C103" s="10"/>
      <c r="D103" s="141" t="s">
        <v>122</v>
      </c>
      <c r="E103" s="142"/>
      <c r="F103" s="142"/>
      <c r="G103" s="142"/>
      <c r="H103" s="142"/>
      <c r="I103" s="142"/>
      <c r="J103" s="143">
        <f>J165</f>
        <v>0</v>
      </c>
      <c r="K103" s="10"/>
      <c r="L103" s="14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36"/>
      <c r="C104" s="9"/>
      <c r="D104" s="137" t="s">
        <v>123</v>
      </c>
      <c r="E104" s="138"/>
      <c r="F104" s="138"/>
      <c r="G104" s="138"/>
      <c r="H104" s="138"/>
      <c r="I104" s="138"/>
      <c r="J104" s="139">
        <f>J185</f>
        <v>0</v>
      </c>
      <c r="K104" s="9"/>
      <c r="L104" s="13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40"/>
      <c r="C105" s="10"/>
      <c r="D105" s="141" t="s">
        <v>124</v>
      </c>
      <c r="E105" s="142"/>
      <c r="F105" s="142"/>
      <c r="G105" s="142"/>
      <c r="H105" s="142"/>
      <c r="I105" s="142"/>
      <c r="J105" s="143">
        <f>J186</f>
        <v>0</v>
      </c>
      <c r="K105" s="10"/>
      <c r="L105" s="14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 hidden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2" hidden="1"/>
    <row r="109" ht="12" hidden="1"/>
    <row r="110" ht="12" hidden="1"/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125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17" t="str">
        <f>E7</f>
        <v>AKADEMICKÉ NÁMĚSTÍ VČETNĚ PARKOVACÍHO DOMU - DÚR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108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E9</f>
        <v>SO.18 - Přípojky NN a datové k závorám a pokladnám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 xml:space="preserve"> </v>
      </c>
      <c r="G119" s="34"/>
      <c r="H119" s="34"/>
      <c r="I119" s="28" t="s">
        <v>22</v>
      </c>
      <c r="J119" s="65" t="str">
        <f>IF(J12="","",J12)</f>
        <v>3. 5. 2021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29</v>
      </c>
      <c r="J121" s="32" t="str">
        <f>E21</f>
        <v>Roland Černoch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27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>Puttner, s.r.o.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4"/>
      <c r="B124" s="145"/>
      <c r="C124" s="146" t="s">
        <v>126</v>
      </c>
      <c r="D124" s="147" t="s">
        <v>60</v>
      </c>
      <c r="E124" s="147" t="s">
        <v>56</v>
      </c>
      <c r="F124" s="147" t="s">
        <v>57</v>
      </c>
      <c r="G124" s="147" t="s">
        <v>127</v>
      </c>
      <c r="H124" s="147" t="s">
        <v>128</v>
      </c>
      <c r="I124" s="147" t="s">
        <v>129</v>
      </c>
      <c r="J124" s="148" t="s">
        <v>112</v>
      </c>
      <c r="K124" s="149" t="s">
        <v>130</v>
      </c>
      <c r="L124" s="150"/>
      <c r="M124" s="82" t="s">
        <v>1</v>
      </c>
      <c r="N124" s="83" t="s">
        <v>39</v>
      </c>
      <c r="O124" s="83" t="s">
        <v>131</v>
      </c>
      <c r="P124" s="83" t="s">
        <v>132</v>
      </c>
      <c r="Q124" s="83" t="s">
        <v>133</v>
      </c>
      <c r="R124" s="83" t="s">
        <v>134</v>
      </c>
      <c r="S124" s="83" t="s">
        <v>135</v>
      </c>
      <c r="T124" s="84" t="s">
        <v>136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</row>
    <row r="125" spans="1:63" s="2" customFormat="1" ht="22.8" customHeight="1">
      <c r="A125" s="34"/>
      <c r="B125" s="35"/>
      <c r="C125" s="89" t="s">
        <v>137</v>
      </c>
      <c r="D125" s="34"/>
      <c r="E125" s="34"/>
      <c r="F125" s="34"/>
      <c r="G125" s="34"/>
      <c r="H125" s="34"/>
      <c r="I125" s="34"/>
      <c r="J125" s="151">
        <f>BK125</f>
        <v>0</v>
      </c>
      <c r="K125" s="34"/>
      <c r="L125" s="35"/>
      <c r="M125" s="85"/>
      <c r="N125" s="69"/>
      <c r="O125" s="86"/>
      <c r="P125" s="152">
        <f>P126+P133+P185</f>
        <v>0</v>
      </c>
      <c r="Q125" s="86"/>
      <c r="R125" s="152">
        <f>R126+R133+R185</f>
        <v>253.7725111</v>
      </c>
      <c r="S125" s="86"/>
      <c r="T125" s="153">
        <f>T126+T133+T185</f>
        <v>63.224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74</v>
      </c>
      <c r="AU125" s="15" t="s">
        <v>114</v>
      </c>
      <c r="BK125" s="154">
        <f>BK126+BK133+BK185</f>
        <v>0</v>
      </c>
    </row>
    <row r="126" spans="1:63" s="12" customFormat="1" ht="25.9" customHeight="1">
      <c r="A126" s="12"/>
      <c r="B126" s="155"/>
      <c r="C126" s="12"/>
      <c r="D126" s="156" t="s">
        <v>74</v>
      </c>
      <c r="E126" s="157" t="s">
        <v>138</v>
      </c>
      <c r="F126" s="157" t="s">
        <v>139</v>
      </c>
      <c r="G126" s="12"/>
      <c r="H126" s="12"/>
      <c r="I126" s="158"/>
      <c r="J126" s="159">
        <f>BK126</f>
        <v>0</v>
      </c>
      <c r="K126" s="12"/>
      <c r="L126" s="155"/>
      <c r="M126" s="160"/>
      <c r="N126" s="161"/>
      <c r="O126" s="161"/>
      <c r="P126" s="162">
        <f>P127</f>
        <v>0</v>
      </c>
      <c r="Q126" s="161"/>
      <c r="R126" s="162">
        <f>R127</f>
        <v>0</v>
      </c>
      <c r="S126" s="161"/>
      <c r="T126" s="16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6" t="s">
        <v>83</v>
      </c>
      <c r="AT126" s="164" t="s">
        <v>74</v>
      </c>
      <c r="AU126" s="164" t="s">
        <v>75</v>
      </c>
      <c r="AY126" s="156" t="s">
        <v>140</v>
      </c>
      <c r="BK126" s="165">
        <f>BK127</f>
        <v>0</v>
      </c>
    </row>
    <row r="127" spans="1:63" s="12" customFormat="1" ht="22.8" customHeight="1">
      <c r="A127" s="12"/>
      <c r="B127" s="155"/>
      <c r="C127" s="12"/>
      <c r="D127" s="156" t="s">
        <v>74</v>
      </c>
      <c r="E127" s="166" t="s">
        <v>149</v>
      </c>
      <c r="F127" s="166" t="s">
        <v>150</v>
      </c>
      <c r="G127" s="12"/>
      <c r="H127" s="12"/>
      <c r="I127" s="158"/>
      <c r="J127" s="167">
        <f>BK127</f>
        <v>0</v>
      </c>
      <c r="K127" s="12"/>
      <c r="L127" s="155"/>
      <c r="M127" s="160"/>
      <c r="N127" s="161"/>
      <c r="O127" s="161"/>
      <c r="P127" s="162">
        <f>SUM(P128:P132)</f>
        <v>0</v>
      </c>
      <c r="Q127" s="161"/>
      <c r="R127" s="162">
        <f>SUM(R128:R132)</f>
        <v>0</v>
      </c>
      <c r="S127" s="161"/>
      <c r="T127" s="16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6" t="s">
        <v>83</v>
      </c>
      <c r="AT127" s="164" t="s">
        <v>74</v>
      </c>
      <c r="AU127" s="164" t="s">
        <v>83</v>
      </c>
      <c r="AY127" s="156" t="s">
        <v>140</v>
      </c>
      <c r="BK127" s="165">
        <f>SUM(BK128:BK132)</f>
        <v>0</v>
      </c>
    </row>
    <row r="128" spans="1:65" s="2" customFormat="1" ht="16.5" customHeight="1">
      <c r="A128" s="34"/>
      <c r="B128" s="168"/>
      <c r="C128" s="169" t="s">
        <v>83</v>
      </c>
      <c r="D128" s="169" t="s">
        <v>143</v>
      </c>
      <c r="E128" s="170" t="s">
        <v>152</v>
      </c>
      <c r="F128" s="171" t="s">
        <v>153</v>
      </c>
      <c r="G128" s="172" t="s">
        <v>154</v>
      </c>
      <c r="H128" s="173">
        <v>399</v>
      </c>
      <c r="I128" s="174"/>
      <c r="J128" s="175">
        <f>ROUND(I128*H128,2)</f>
        <v>0</v>
      </c>
      <c r="K128" s="176"/>
      <c r="L128" s="35"/>
      <c r="M128" s="177" t="s">
        <v>1</v>
      </c>
      <c r="N128" s="178" t="s">
        <v>40</v>
      </c>
      <c r="O128" s="73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155</v>
      </c>
      <c r="AT128" s="181" t="s">
        <v>143</v>
      </c>
      <c r="AU128" s="181" t="s">
        <v>85</v>
      </c>
      <c r="AY128" s="15" t="s">
        <v>140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5" t="s">
        <v>83</v>
      </c>
      <c r="BK128" s="182">
        <f>ROUND(I128*H128,2)</f>
        <v>0</v>
      </c>
      <c r="BL128" s="15" t="s">
        <v>155</v>
      </c>
      <c r="BM128" s="181" t="s">
        <v>900</v>
      </c>
    </row>
    <row r="129" spans="1:65" s="2" customFormat="1" ht="24.15" customHeight="1">
      <c r="A129" s="34"/>
      <c r="B129" s="168"/>
      <c r="C129" s="169" t="s">
        <v>85</v>
      </c>
      <c r="D129" s="169" t="s">
        <v>143</v>
      </c>
      <c r="E129" s="170" t="s">
        <v>158</v>
      </c>
      <c r="F129" s="171" t="s">
        <v>159</v>
      </c>
      <c r="G129" s="172" t="s">
        <v>154</v>
      </c>
      <c r="H129" s="173">
        <v>7980</v>
      </c>
      <c r="I129" s="174"/>
      <c r="J129" s="175">
        <f>ROUND(I129*H129,2)</f>
        <v>0</v>
      </c>
      <c r="K129" s="176"/>
      <c r="L129" s="35"/>
      <c r="M129" s="177" t="s">
        <v>1</v>
      </c>
      <c r="N129" s="178" t="s">
        <v>40</v>
      </c>
      <c r="O129" s="73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155</v>
      </c>
      <c r="AT129" s="181" t="s">
        <v>143</v>
      </c>
      <c r="AU129" s="181" t="s">
        <v>85</v>
      </c>
      <c r="AY129" s="15" t="s">
        <v>140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5" t="s">
        <v>83</v>
      </c>
      <c r="BK129" s="182">
        <f>ROUND(I129*H129,2)</f>
        <v>0</v>
      </c>
      <c r="BL129" s="15" t="s">
        <v>155</v>
      </c>
      <c r="BM129" s="181" t="s">
        <v>901</v>
      </c>
    </row>
    <row r="130" spans="1:65" s="2" customFormat="1" ht="37.8" customHeight="1">
      <c r="A130" s="34"/>
      <c r="B130" s="168"/>
      <c r="C130" s="169" t="s">
        <v>164</v>
      </c>
      <c r="D130" s="169" t="s">
        <v>143</v>
      </c>
      <c r="E130" s="170" t="s">
        <v>169</v>
      </c>
      <c r="F130" s="171" t="s">
        <v>170</v>
      </c>
      <c r="G130" s="172" t="s">
        <v>154</v>
      </c>
      <c r="H130" s="173">
        <v>50.864</v>
      </c>
      <c r="I130" s="174"/>
      <c r="J130" s="175">
        <f>ROUND(I130*H130,2)</f>
        <v>0</v>
      </c>
      <c r="K130" s="176"/>
      <c r="L130" s="35"/>
      <c r="M130" s="177" t="s">
        <v>1</v>
      </c>
      <c r="N130" s="178" t="s">
        <v>40</v>
      </c>
      <c r="O130" s="73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155</v>
      </c>
      <c r="AT130" s="181" t="s">
        <v>143</v>
      </c>
      <c r="AU130" s="181" t="s">
        <v>85</v>
      </c>
      <c r="AY130" s="15" t="s">
        <v>140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5" t="s">
        <v>83</v>
      </c>
      <c r="BK130" s="182">
        <f>ROUND(I130*H130,2)</f>
        <v>0</v>
      </c>
      <c r="BL130" s="15" t="s">
        <v>155</v>
      </c>
      <c r="BM130" s="181" t="s">
        <v>902</v>
      </c>
    </row>
    <row r="131" spans="1:65" s="2" customFormat="1" ht="44.25" customHeight="1">
      <c r="A131" s="34"/>
      <c r="B131" s="168"/>
      <c r="C131" s="169" t="s">
        <v>155</v>
      </c>
      <c r="D131" s="169" t="s">
        <v>143</v>
      </c>
      <c r="E131" s="170" t="s">
        <v>161</v>
      </c>
      <c r="F131" s="171" t="s">
        <v>162</v>
      </c>
      <c r="G131" s="172" t="s">
        <v>154</v>
      </c>
      <c r="H131" s="173">
        <v>326.876</v>
      </c>
      <c r="I131" s="174"/>
      <c r="J131" s="175">
        <f>ROUND(I131*H131,2)</f>
        <v>0</v>
      </c>
      <c r="K131" s="176"/>
      <c r="L131" s="35"/>
      <c r="M131" s="177" t="s">
        <v>1</v>
      </c>
      <c r="N131" s="178" t="s">
        <v>40</v>
      </c>
      <c r="O131" s="73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155</v>
      </c>
      <c r="AT131" s="181" t="s">
        <v>143</v>
      </c>
      <c r="AU131" s="181" t="s">
        <v>85</v>
      </c>
      <c r="AY131" s="15" t="s">
        <v>140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5" t="s">
        <v>83</v>
      </c>
      <c r="BK131" s="182">
        <f>ROUND(I131*H131,2)</f>
        <v>0</v>
      </c>
      <c r="BL131" s="15" t="s">
        <v>155</v>
      </c>
      <c r="BM131" s="181" t="s">
        <v>903</v>
      </c>
    </row>
    <row r="132" spans="1:65" s="2" customFormat="1" ht="44.25" customHeight="1">
      <c r="A132" s="34"/>
      <c r="B132" s="168"/>
      <c r="C132" s="169" t="s">
        <v>141</v>
      </c>
      <c r="D132" s="169" t="s">
        <v>143</v>
      </c>
      <c r="E132" s="170" t="s">
        <v>165</v>
      </c>
      <c r="F132" s="171" t="s">
        <v>166</v>
      </c>
      <c r="G132" s="172" t="s">
        <v>154</v>
      </c>
      <c r="H132" s="173">
        <v>20.4</v>
      </c>
      <c r="I132" s="174"/>
      <c r="J132" s="175">
        <f>ROUND(I132*H132,2)</f>
        <v>0</v>
      </c>
      <c r="K132" s="176"/>
      <c r="L132" s="35"/>
      <c r="M132" s="177" t="s">
        <v>1</v>
      </c>
      <c r="N132" s="178" t="s">
        <v>40</v>
      </c>
      <c r="O132" s="73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1" t="s">
        <v>155</v>
      </c>
      <c r="AT132" s="181" t="s">
        <v>143</v>
      </c>
      <c r="AU132" s="181" t="s">
        <v>85</v>
      </c>
      <c r="AY132" s="15" t="s">
        <v>140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15" t="s">
        <v>83</v>
      </c>
      <c r="BK132" s="182">
        <f>ROUND(I132*H132,2)</f>
        <v>0</v>
      </c>
      <c r="BL132" s="15" t="s">
        <v>155</v>
      </c>
      <c r="BM132" s="181" t="s">
        <v>904</v>
      </c>
    </row>
    <row r="133" spans="1:63" s="12" customFormat="1" ht="25.9" customHeight="1">
      <c r="A133" s="12"/>
      <c r="B133" s="155"/>
      <c r="C133" s="12"/>
      <c r="D133" s="156" t="s">
        <v>74</v>
      </c>
      <c r="E133" s="157" t="s">
        <v>172</v>
      </c>
      <c r="F133" s="157" t="s">
        <v>173</v>
      </c>
      <c r="G133" s="12"/>
      <c r="H133" s="12"/>
      <c r="I133" s="158"/>
      <c r="J133" s="159">
        <f>BK133</f>
        <v>0</v>
      </c>
      <c r="K133" s="12"/>
      <c r="L133" s="155"/>
      <c r="M133" s="160"/>
      <c r="N133" s="161"/>
      <c r="O133" s="161"/>
      <c r="P133" s="162">
        <f>P134+P159+P161+P165</f>
        <v>0</v>
      </c>
      <c r="Q133" s="161"/>
      <c r="R133" s="162">
        <f>R134+R159+R161+R165</f>
        <v>253.7725111</v>
      </c>
      <c r="S133" s="161"/>
      <c r="T133" s="163">
        <f>T134+T159+T161+T165</f>
        <v>63.224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6" t="s">
        <v>164</v>
      </c>
      <c r="AT133" s="164" t="s">
        <v>74</v>
      </c>
      <c r="AU133" s="164" t="s">
        <v>75</v>
      </c>
      <c r="AY133" s="156" t="s">
        <v>140</v>
      </c>
      <c r="BK133" s="165">
        <f>BK134+BK159+BK161+BK165</f>
        <v>0</v>
      </c>
    </row>
    <row r="134" spans="1:63" s="12" customFormat="1" ht="22.8" customHeight="1">
      <c r="A134" s="12"/>
      <c r="B134" s="155"/>
      <c r="C134" s="12"/>
      <c r="D134" s="156" t="s">
        <v>74</v>
      </c>
      <c r="E134" s="166" t="s">
        <v>174</v>
      </c>
      <c r="F134" s="166" t="s">
        <v>175</v>
      </c>
      <c r="G134" s="12"/>
      <c r="H134" s="12"/>
      <c r="I134" s="158"/>
      <c r="J134" s="167">
        <f>BK134</f>
        <v>0</v>
      </c>
      <c r="K134" s="12"/>
      <c r="L134" s="155"/>
      <c r="M134" s="160"/>
      <c r="N134" s="161"/>
      <c r="O134" s="161"/>
      <c r="P134" s="162">
        <f>SUM(P135:P158)</f>
        <v>0</v>
      </c>
      <c r="Q134" s="161"/>
      <c r="R134" s="162">
        <f>SUM(R135:R158)</f>
        <v>1.6373971</v>
      </c>
      <c r="S134" s="161"/>
      <c r="T134" s="163">
        <f>SUM(T135:T158)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6" t="s">
        <v>164</v>
      </c>
      <c r="AT134" s="164" t="s">
        <v>74</v>
      </c>
      <c r="AU134" s="164" t="s">
        <v>83</v>
      </c>
      <c r="AY134" s="156" t="s">
        <v>140</v>
      </c>
      <c r="BK134" s="165">
        <f>SUM(BK135:BK158)</f>
        <v>0</v>
      </c>
    </row>
    <row r="135" spans="1:65" s="2" customFormat="1" ht="33" customHeight="1">
      <c r="A135" s="34"/>
      <c r="B135" s="168"/>
      <c r="C135" s="169" t="s">
        <v>576</v>
      </c>
      <c r="D135" s="169" t="s">
        <v>143</v>
      </c>
      <c r="E135" s="170" t="s">
        <v>840</v>
      </c>
      <c r="F135" s="171" t="s">
        <v>841</v>
      </c>
      <c r="G135" s="172" t="s">
        <v>178</v>
      </c>
      <c r="H135" s="173">
        <v>4</v>
      </c>
      <c r="I135" s="174"/>
      <c r="J135" s="175">
        <f>ROUND(I135*H135,2)</f>
        <v>0</v>
      </c>
      <c r="K135" s="176"/>
      <c r="L135" s="35"/>
      <c r="M135" s="177" t="s">
        <v>1</v>
      </c>
      <c r="N135" s="178" t="s">
        <v>40</v>
      </c>
      <c r="O135" s="73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179</v>
      </c>
      <c r="AT135" s="181" t="s">
        <v>143</v>
      </c>
      <c r="AU135" s="181" t="s">
        <v>85</v>
      </c>
      <c r="AY135" s="15" t="s">
        <v>140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5" t="s">
        <v>83</v>
      </c>
      <c r="BK135" s="182">
        <f>ROUND(I135*H135,2)</f>
        <v>0</v>
      </c>
      <c r="BL135" s="15" t="s">
        <v>179</v>
      </c>
      <c r="BM135" s="181" t="s">
        <v>905</v>
      </c>
    </row>
    <row r="136" spans="1:65" s="2" customFormat="1" ht="33" customHeight="1">
      <c r="A136" s="34"/>
      <c r="B136" s="168"/>
      <c r="C136" s="169" t="s">
        <v>470</v>
      </c>
      <c r="D136" s="169" t="s">
        <v>143</v>
      </c>
      <c r="E136" s="170" t="s">
        <v>906</v>
      </c>
      <c r="F136" s="171" t="s">
        <v>907</v>
      </c>
      <c r="G136" s="172" t="s">
        <v>178</v>
      </c>
      <c r="H136" s="173">
        <v>10</v>
      </c>
      <c r="I136" s="174"/>
      <c r="J136" s="175">
        <f>ROUND(I136*H136,2)</f>
        <v>0</v>
      </c>
      <c r="K136" s="176"/>
      <c r="L136" s="35"/>
      <c r="M136" s="177" t="s">
        <v>1</v>
      </c>
      <c r="N136" s="178" t="s">
        <v>40</v>
      </c>
      <c r="O136" s="73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179</v>
      </c>
      <c r="AT136" s="181" t="s">
        <v>143</v>
      </c>
      <c r="AU136" s="181" t="s">
        <v>85</v>
      </c>
      <c r="AY136" s="15" t="s">
        <v>140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15" t="s">
        <v>83</v>
      </c>
      <c r="BK136" s="182">
        <f>ROUND(I136*H136,2)</f>
        <v>0</v>
      </c>
      <c r="BL136" s="15" t="s">
        <v>179</v>
      </c>
      <c r="BM136" s="181" t="s">
        <v>908</v>
      </c>
    </row>
    <row r="137" spans="1:65" s="2" customFormat="1" ht="33" customHeight="1">
      <c r="A137" s="34"/>
      <c r="B137" s="168"/>
      <c r="C137" s="169" t="s">
        <v>475</v>
      </c>
      <c r="D137" s="169" t="s">
        <v>143</v>
      </c>
      <c r="E137" s="170" t="s">
        <v>909</v>
      </c>
      <c r="F137" s="171" t="s">
        <v>910</v>
      </c>
      <c r="G137" s="172" t="s">
        <v>178</v>
      </c>
      <c r="H137" s="173">
        <v>14</v>
      </c>
      <c r="I137" s="174"/>
      <c r="J137" s="175">
        <f>ROUND(I137*H137,2)</f>
        <v>0</v>
      </c>
      <c r="K137" s="176"/>
      <c r="L137" s="35"/>
      <c r="M137" s="177" t="s">
        <v>1</v>
      </c>
      <c r="N137" s="178" t="s">
        <v>40</v>
      </c>
      <c r="O137" s="73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179</v>
      </c>
      <c r="AT137" s="181" t="s">
        <v>143</v>
      </c>
      <c r="AU137" s="181" t="s">
        <v>85</v>
      </c>
      <c r="AY137" s="15" t="s">
        <v>140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5" t="s">
        <v>83</v>
      </c>
      <c r="BK137" s="182">
        <f>ROUND(I137*H137,2)</f>
        <v>0</v>
      </c>
      <c r="BL137" s="15" t="s">
        <v>179</v>
      </c>
      <c r="BM137" s="181" t="s">
        <v>911</v>
      </c>
    </row>
    <row r="138" spans="1:65" s="2" customFormat="1" ht="33" customHeight="1">
      <c r="A138" s="34"/>
      <c r="B138" s="168"/>
      <c r="C138" s="169" t="s">
        <v>584</v>
      </c>
      <c r="D138" s="169" t="s">
        <v>143</v>
      </c>
      <c r="E138" s="170" t="s">
        <v>843</v>
      </c>
      <c r="F138" s="171" t="s">
        <v>844</v>
      </c>
      <c r="G138" s="172" t="s">
        <v>178</v>
      </c>
      <c r="H138" s="173">
        <v>4</v>
      </c>
      <c r="I138" s="174"/>
      <c r="J138" s="175">
        <f>ROUND(I138*H138,2)</f>
        <v>0</v>
      </c>
      <c r="K138" s="176"/>
      <c r="L138" s="35"/>
      <c r="M138" s="177" t="s">
        <v>1</v>
      </c>
      <c r="N138" s="178" t="s">
        <v>40</v>
      </c>
      <c r="O138" s="73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1" t="s">
        <v>179</v>
      </c>
      <c r="AT138" s="181" t="s">
        <v>143</v>
      </c>
      <c r="AU138" s="181" t="s">
        <v>85</v>
      </c>
      <c r="AY138" s="15" t="s">
        <v>140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15" t="s">
        <v>83</v>
      </c>
      <c r="BK138" s="182">
        <f>ROUND(I138*H138,2)</f>
        <v>0</v>
      </c>
      <c r="BL138" s="15" t="s">
        <v>179</v>
      </c>
      <c r="BM138" s="181" t="s">
        <v>912</v>
      </c>
    </row>
    <row r="139" spans="1:65" s="2" customFormat="1" ht="16.5" customHeight="1">
      <c r="A139" s="34"/>
      <c r="B139" s="168"/>
      <c r="C139" s="183" t="s">
        <v>205</v>
      </c>
      <c r="D139" s="183" t="s">
        <v>172</v>
      </c>
      <c r="E139" s="184" t="s">
        <v>210</v>
      </c>
      <c r="F139" s="185" t="s">
        <v>211</v>
      </c>
      <c r="G139" s="186" t="s">
        <v>212</v>
      </c>
      <c r="H139" s="187">
        <v>1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40</v>
      </c>
      <c r="O139" s="73"/>
      <c r="P139" s="179">
        <f>O139*H139</f>
        <v>0</v>
      </c>
      <c r="Q139" s="179">
        <v>0.0001</v>
      </c>
      <c r="R139" s="179">
        <f>Q139*H139</f>
        <v>0.0001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191</v>
      </c>
      <c r="AT139" s="181" t="s">
        <v>172</v>
      </c>
      <c r="AU139" s="181" t="s">
        <v>85</v>
      </c>
      <c r="AY139" s="15" t="s">
        <v>140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15" t="s">
        <v>83</v>
      </c>
      <c r="BK139" s="182">
        <f>ROUND(I139*H139,2)</f>
        <v>0</v>
      </c>
      <c r="BL139" s="15" t="s">
        <v>191</v>
      </c>
      <c r="BM139" s="181" t="s">
        <v>913</v>
      </c>
    </row>
    <row r="140" spans="1:65" s="2" customFormat="1" ht="33" customHeight="1">
      <c r="A140" s="34"/>
      <c r="B140" s="168"/>
      <c r="C140" s="169" t="s">
        <v>588</v>
      </c>
      <c r="D140" s="169" t="s">
        <v>143</v>
      </c>
      <c r="E140" s="170" t="s">
        <v>254</v>
      </c>
      <c r="F140" s="171" t="s">
        <v>255</v>
      </c>
      <c r="G140" s="172" t="s">
        <v>232</v>
      </c>
      <c r="H140" s="173">
        <v>200</v>
      </c>
      <c r="I140" s="174"/>
      <c r="J140" s="175">
        <f>ROUND(I140*H140,2)</f>
        <v>0</v>
      </c>
      <c r="K140" s="176"/>
      <c r="L140" s="35"/>
      <c r="M140" s="177" t="s">
        <v>1</v>
      </c>
      <c r="N140" s="178" t="s">
        <v>40</v>
      </c>
      <c r="O140" s="73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1" t="s">
        <v>179</v>
      </c>
      <c r="AT140" s="181" t="s">
        <v>143</v>
      </c>
      <c r="AU140" s="181" t="s">
        <v>85</v>
      </c>
      <c r="AY140" s="15" t="s">
        <v>140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5" t="s">
        <v>83</v>
      </c>
      <c r="BK140" s="182">
        <f>ROUND(I140*H140,2)</f>
        <v>0</v>
      </c>
      <c r="BL140" s="15" t="s">
        <v>179</v>
      </c>
      <c r="BM140" s="181" t="s">
        <v>914</v>
      </c>
    </row>
    <row r="141" spans="1:65" s="2" customFormat="1" ht="16.5" customHeight="1">
      <c r="A141" s="34"/>
      <c r="B141" s="168"/>
      <c r="C141" s="183" t="s">
        <v>229</v>
      </c>
      <c r="D141" s="183" t="s">
        <v>172</v>
      </c>
      <c r="E141" s="184" t="s">
        <v>258</v>
      </c>
      <c r="F141" s="185" t="s">
        <v>259</v>
      </c>
      <c r="G141" s="186" t="s">
        <v>260</v>
      </c>
      <c r="H141" s="187">
        <v>124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40</v>
      </c>
      <c r="O141" s="73"/>
      <c r="P141" s="179">
        <f>O141*H141</f>
        <v>0</v>
      </c>
      <c r="Q141" s="179">
        <v>0.001</v>
      </c>
      <c r="R141" s="179">
        <f>Q141*H141</f>
        <v>0.124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191</v>
      </c>
      <c r="AT141" s="181" t="s">
        <v>172</v>
      </c>
      <c r="AU141" s="181" t="s">
        <v>85</v>
      </c>
      <c r="AY141" s="15" t="s">
        <v>140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15" t="s">
        <v>83</v>
      </c>
      <c r="BK141" s="182">
        <f>ROUND(I141*H141,2)</f>
        <v>0</v>
      </c>
      <c r="BL141" s="15" t="s">
        <v>191</v>
      </c>
      <c r="BM141" s="181" t="s">
        <v>915</v>
      </c>
    </row>
    <row r="142" spans="1:65" s="2" customFormat="1" ht="33" customHeight="1">
      <c r="A142" s="34"/>
      <c r="B142" s="168"/>
      <c r="C142" s="169" t="s">
        <v>479</v>
      </c>
      <c r="D142" s="169" t="s">
        <v>143</v>
      </c>
      <c r="E142" s="170" t="s">
        <v>263</v>
      </c>
      <c r="F142" s="171" t="s">
        <v>916</v>
      </c>
      <c r="G142" s="172" t="s">
        <v>178</v>
      </c>
      <c r="H142" s="173">
        <v>1</v>
      </c>
      <c r="I142" s="174"/>
      <c r="J142" s="175">
        <f>ROUND(I142*H142,2)</f>
        <v>0</v>
      </c>
      <c r="K142" s="176"/>
      <c r="L142" s="35"/>
      <c r="M142" s="177" t="s">
        <v>1</v>
      </c>
      <c r="N142" s="178" t="s">
        <v>40</v>
      </c>
      <c r="O142" s="73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179</v>
      </c>
      <c r="AT142" s="181" t="s">
        <v>143</v>
      </c>
      <c r="AU142" s="181" t="s">
        <v>85</v>
      </c>
      <c r="AY142" s="15" t="s">
        <v>140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15" t="s">
        <v>83</v>
      </c>
      <c r="BK142" s="182">
        <f>ROUND(I142*H142,2)</f>
        <v>0</v>
      </c>
      <c r="BL142" s="15" t="s">
        <v>179</v>
      </c>
      <c r="BM142" s="181" t="s">
        <v>917</v>
      </c>
    </row>
    <row r="143" spans="1:65" s="2" customFormat="1" ht="24.15" customHeight="1">
      <c r="A143" s="34"/>
      <c r="B143" s="168"/>
      <c r="C143" s="169" t="s">
        <v>483</v>
      </c>
      <c r="D143" s="169" t="s">
        <v>143</v>
      </c>
      <c r="E143" s="170" t="s">
        <v>267</v>
      </c>
      <c r="F143" s="171" t="s">
        <v>268</v>
      </c>
      <c r="G143" s="172" t="s">
        <v>178</v>
      </c>
      <c r="H143" s="173">
        <v>3</v>
      </c>
      <c r="I143" s="174"/>
      <c r="J143" s="175">
        <f>ROUND(I143*H143,2)</f>
        <v>0</v>
      </c>
      <c r="K143" s="176"/>
      <c r="L143" s="35"/>
      <c r="M143" s="177" t="s">
        <v>1</v>
      </c>
      <c r="N143" s="178" t="s">
        <v>40</v>
      </c>
      <c r="O143" s="73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179</v>
      </c>
      <c r="AT143" s="181" t="s">
        <v>143</v>
      </c>
      <c r="AU143" s="181" t="s">
        <v>85</v>
      </c>
      <c r="AY143" s="15" t="s">
        <v>140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5" t="s">
        <v>83</v>
      </c>
      <c r="BK143" s="182">
        <f>ROUND(I143*H143,2)</f>
        <v>0</v>
      </c>
      <c r="BL143" s="15" t="s">
        <v>179</v>
      </c>
      <c r="BM143" s="181" t="s">
        <v>918</v>
      </c>
    </row>
    <row r="144" spans="1:65" s="2" customFormat="1" ht="24.15" customHeight="1">
      <c r="A144" s="34"/>
      <c r="B144" s="168"/>
      <c r="C144" s="169" t="s">
        <v>743</v>
      </c>
      <c r="D144" s="169" t="s">
        <v>143</v>
      </c>
      <c r="E144" s="170" t="s">
        <v>271</v>
      </c>
      <c r="F144" s="171" t="s">
        <v>272</v>
      </c>
      <c r="G144" s="172" t="s">
        <v>178</v>
      </c>
      <c r="H144" s="173">
        <v>5</v>
      </c>
      <c r="I144" s="174"/>
      <c r="J144" s="175">
        <f>ROUND(I144*H144,2)</f>
        <v>0</v>
      </c>
      <c r="K144" s="176"/>
      <c r="L144" s="35"/>
      <c r="M144" s="177" t="s">
        <v>1</v>
      </c>
      <c r="N144" s="178" t="s">
        <v>40</v>
      </c>
      <c r="O144" s="73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179</v>
      </c>
      <c r="AT144" s="181" t="s">
        <v>143</v>
      </c>
      <c r="AU144" s="181" t="s">
        <v>85</v>
      </c>
      <c r="AY144" s="15" t="s">
        <v>140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5" t="s">
        <v>83</v>
      </c>
      <c r="BK144" s="182">
        <f>ROUND(I144*H144,2)</f>
        <v>0</v>
      </c>
      <c r="BL144" s="15" t="s">
        <v>179</v>
      </c>
      <c r="BM144" s="181" t="s">
        <v>919</v>
      </c>
    </row>
    <row r="145" spans="1:65" s="2" customFormat="1" ht="24.15" customHeight="1">
      <c r="A145" s="34"/>
      <c r="B145" s="168"/>
      <c r="C145" s="169" t="s">
        <v>8</v>
      </c>
      <c r="D145" s="169" t="s">
        <v>143</v>
      </c>
      <c r="E145" s="170" t="s">
        <v>275</v>
      </c>
      <c r="F145" s="171" t="s">
        <v>276</v>
      </c>
      <c r="G145" s="172" t="s">
        <v>178</v>
      </c>
      <c r="H145" s="173">
        <v>16</v>
      </c>
      <c r="I145" s="174"/>
      <c r="J145" s="175">
        <f>ROUND(I145*H145,2)</f>
        <v>0</v>
      </c>
      <c r="K145" s="176"/>
      <c r="L145" s="35"/>
      <c r="M145" s="177" t="s">
        <v>1</v>
      </c>
      <c r="N145" s="178" t="s">
        <v>40</v>
      </c>
      <c r="O145" s="73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179</v>
      </c>
      <c r="AT145" s="181" t="s">
        <v>143</v>
      </c>
      <c r="AU145" s="181" t="s">
        <v>85</v>
      </c>
      <c r="AY145" s="15" t="s">
        <v>140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15" t="s">
        <v>83</v>
      </c>
      <c r="BK145" s="182">
        <f>ROUND(I145*H145,2)</f>
        <v>0</v>
      </c>
      <c r="BL145" s="15" t="s">
        <v>179</v>
      </c>
      <c r="BM145" s="181" t="s">
        <v>920</v>
      </c>
    </row>
    <row r="146" spans="1:65" s="2" customFormat="1" ht="33" customHeight="1">
      <c r="A146" s="34"/>
      <c r="B146" s="168"/>
      <c r="C146" s="169" t="s">
        <v>257</v>
      </c>
      <c r="D146" s="169" t="s">
        <v>143</v>
      </c>
      <c r="E146" s="170" t="s">
        <v>857</v>
      </c>
      <c r="F146" s="171" t="s">
        <v>858</v>
      </c>
      <c r="G146" s="172" t="s">
        <v>232</v>
      </c>
      <c r="H146" s="173">
        <v>691.13</v>
      </c>
      <c r="I146" s="174"/>
      <c r="J146" s="175">
        <f>ROUND(I146*H146,2)</f>
        <v>0</v>
      </c>
      <c r="K146" s="176"/>
      <c r="L146" s="35"/>
      <c r="M146" s="177" t="s">
        <v>1</v>
      </c>
      <c r="N146" s="178" t="s">
        <v>40</v>
      </c>
      <c r="O146" s="73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1" t="s">
        <v>179</v>
      </c>
      <c r="AT146" s="181" t="s">
        <v>143</v>
      </c>
      <c r="AU146" s="181" t="s">
        <v>85</v>
      </c>
      <c r="AY146" s="15" t="s">
        <v>140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5" t="s">
        <v>83</v>
      </c>
      <c r="BK146" s="182">
        <f>ROUND(I146*H146,2)</f>
        <v>0</v>
      </c>
      <c r="BL146" s="15" t="s">
        <v>179</v>
      </c>
      <c r="BM146" s="181" t="s">
        <v>921</v>
      </c>
    </row>
    <row r="147" spans="1:65" s="2" customFormat="1" ht="24.15" customHeight="1">
      <c r="A147" s="34"/>
      <c r="B147" s="168"/>
      <c r="C147" s="183" t="s">
        <v>262</v>
      </c>
      <c r="D147" s="183" t="s">
        <v>172</v>
      </c>
      <c r="E147" s="184" t="s">
        <v>860</v>
      </c>
      <c r="F147" s="185" t="s">
        <v>861</v>
      </c>
      <c r="G147" s="186" t="s">
        <v>232</v>
      </c>
      <c r="H147" s="187">
        <v>150.38</v>
      </c>
      <c r="I147" s="188"/>
      <c r="J147" s="189">
        <f>ROUND(I147*H147,2)</f>
        <v>0</v>
      </c>
      <c r="K147" s="190"/>
      <c r="L147" s="191"/>
      <c r="M147" s="192" t="s">
        <v>1</v>
      </c>
      <c r="N147" s="193" t="s">
        <v>40</v>
      </c>
      <c r="O147" s="73"/>
      <c r="P147" s="179">
        <f>O147*H147</f>
        <v>0</v>
      </c>
      <c r="Q147" s="179">
        <v>0.00023</v>
      </c>
      <c r="R147" s="179">
        <f>Q147*H147</f>
        <v>0.0345874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191</v>
      </c>
      <c r="AT147" s="181" t="s">
        <v>172</v>
      </c>
      <c r="AU147" s="181" t="s">
        <v>85</v>
      </c>
      <c r="AY147" s="15" t="s">
        <v>140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5" t="s">
        <v>83</v>
      </c>
      <c r="BK147" s="182">
        <f>ROUND(I147*H147,2)</f>
        <v>0</v>
      </c>
      <c r="BL147" s="15" t="s">
        <v>191</v>
      </c>
      <c r="BM147" s="181" t="s">
        <v>922</v>
      </c>
    </row>
    <row r="148" spans="1:65" s="2" customFormat="1" ht="24.15" customHeight="1">
      <c r="A148" s="34"/>
      <c r="B148" s="168"/>
      <c r="C148" s="183" t="s">
        <v>636</v>
      </c>
      <c r="D148" s="183" t="s">
        <v>172</v>
      </c>
      <c r="E148" s="184" t="s">
        <v>923</v>
      </c>
      <c r="F148" s="185" t="s">
        <v>924</v>
      </c>
      <c r="G148" s="186" t="s">
        <v>232</v>
      </c>
      <c r="H148" s="187">
        <v>540.75</v>
      </c>
      <c r="I148" s="188"/>
      <c r="J148" s="189">
        <f>ROUND(I148*H148,2)</f>
        <v>0</v>
      </c>
      <c r="K148" s="190"/>
      <c r="L148" s="191"/>
      <c r="M148" s="192" t="s">
        <v>1</v>
      </c>
      <c r="N148" s="193" t="s">
        <v>40</v>
      </c>
      <c r="O148" s="73"/>
      <c r="P148" s="179">
        <f>O148*H148</f>
        <v>0</v>
      </c>
      <c r="Q148" s="179">
        <v>0.00035</v>
      </c>
      <c r="R148" s="179">
        <f>Q148*H148</f>
        <v>0.1892625</v>
      </c>
      <c r="S148" s="179">
        <v>0</v>
      </c>
      <c r="T148" s="18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1" t="s">
        <v>191</v>
      </c>
      <c r="AT148" s="181" t="s">
        <v>172</v>
      </c>
      <c r="AU148" s="181" t="s">
        <v>85</v>
      </c>
      <c r="AY148" s="15" t="s">
        <v>140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15" t="s">
        <v>83</v>
      </c>
      <c r="BK148" s="182">
        <f>ROUND(I148*H148,2)</f>
        <v>0</v>
      </c>
      <c r="BL148" s="15" t="s">
        <v>191</v>
      </c>
      <c r="BM148" s="181" t="s">
        <v>925</v>
      </c>
    </row>
    <row r="149" spans="1:65" s="2" customFormat="1" ht="33" customHeight="1">
      <c r="A149" s="34"/>
      <c r="B149" s="168"/>
      <c r="C149" s="169" t="s">
        <v>775</v>
      </c>
      <c r="D149" s="169" t="s">
        <v>143</v>
      </c>
      <c r="E149" s="170" t="s">
        <v>926</v>
      </c>
      <c r="F149" s="171" t="s">
        <v>927</v>
      </c>
      <c r="G149" s="172" t="s">
        <v>232</v>
      </c>
      <c r="H149" s="173">
        <v>1691.26</v>
      </c>
      <c r="I149" s="174"/>
      <c r="J149" s="175">
        <f>ROUND(I149*H149,2)</f>
        <v>0</v>
      </c>
      <c r="K149" s="176"/>
      <c r="L149" s="35"/>
      <c r="M149" s="177" t="s">
        <v>1</v>
      </c>
      <c r="N149" s="178" t="s">
        <v>40</v>
      </c>
      <c r="O149" s="73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179</v>
      </c>
      <c r="AT149" s="181" t="s">
        <v>143</v>
      </c>
      <c r="AU149" s="181" t="s">
        <v>85</v>
      </c>
      <c r="AY149" s="15" t="s">
        <v>140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5" t="s">
        <v>83</v>
      </c>
      <c r="BK149" s="182">
        <f>ROUND(I149*H149,2)</f>
        <v>0</v>
      </c>
      <c r="BL149" s="15" t="s">
        <v>179</v>
      </c>
      <c r="BM149" s="181" t="s">
        <v>928</v>
      </c>
    </row>
    <row r="150" spans="1:65" s="2" customFormat="1" ht="24.15" customHeight="1">
      <c r="A150" s="34"/>
      <c r="B150" s="168"/>
      <c r="C150" s="183" t="s">
        <v>638</v>
      </c>
      <c r="D150" s="183" t="s">
        <v>172</v>
      </c>
      <c r="E150" s="184" t="s">
        <v>929</v>
      </c>
      <c r="F150" s="185" t="s">
        <v>930</v>
      </c>
      <c r="G150" s="186" t="s">
        <v>232</v>
      </c>
      <c r="H150" s="187">
        <v>1194.8</v>
      </c>
      <c r="I150" s="188"/>
      <c r="J150" s="189">
        <f>ROUND(I150*H150,2)</f>
        <v>0</v>
      </c>
      <c r="K150" s="190"/>
      <c r="L150" s="191"/>
      <c r="M150" s="192" t="s">
        <v>1</v>
      </c>
      <c r="N150" s="193" t="s">
        <v>40</v>
      </c>
      <c r="O150" s="73"/>
      <c r="P150" s="179">
        <f>O150*H150</f>
        <v>0</v>
      </c>
      <c r="Q150" s="179">
        <v>0.00052</v>
      </c>
      <c r="R150" s="179">
        <f>Q150*H150</f>
        <v>0.621296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191</v>
      </c>
      <c r="AT150" s="181" t="s">
        <v>172</v>
      </c>
      <c r="AU150" s="181" t="s">
        <v>85</v>
      </c>
      <c r="AY150" s="15" t="s">
        <v>140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15" t="s">
        <v>83</v>
      </c>
      <c r="BK150" s="182">
        <f>ROUND(I150*H150,2)</f>
        <v>0</v>
      </c>
      <c r="BL150" s="15" t="s">
        <v>191</v>
      </c>
      <c r="BM150" s="181" t="s">
        <v>931</v>
      </c>
    </row>
    <row r="151" spans="1:65" s="2" customFormat="1" ht="24.15" customHeight="1">
      <c r="A151" s="34"/>
      <c r="B151" s="168"/>
      <c r="C151" s="183" t="s">
        <v>640</v>
      </c>
      <c r="D151" s="183" t="s">
        <v>172</v>
      </c>
      <c r="E151" s="184" t="s">
        <v>932</v>
      </c>
      <c r="F151" s="185" t="s">
        <v>933</v>
      </c>
      <c r="G151" s="186" t="s">
        <v>232</v>
      </c>
      <c r="H151" s="187">
        <v>496.46</v>
      </c>
      <c r="I151" s="188"/>
      <c r="J151" s="189">
        <f>ROUND(I151*H151,2)</f>
        <v>0</v>
      </c>
      <c r="K151" s="190"/>
      <c r="L151" s="191"/>
      <c r="M151" s="192" t="s">
        <v>1</v>
      </c>
      <c r="N151" s="193" t="s">
        <v>40</v>
      </c>
      <c r="O151" s="73"/>
      <c r="P151" s="179">
        <f>O151*H151</f>
        <v>0</v>
      </c>
      <c r="Q151" s="179">
        <v>0.00072</v>
      </c>
      <c r="R151" s="179">
        <f>Q151*H151</f>
        <v>0.3574512</v>
      </c>
      <c r="S151" s="179">
        <v>0</v>
      </c>
      <c r="T151" s="18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191</v>
      </c>
      <c r="AT151" s="181" t="s">
        <v>172</v>
      </c>
      <c r="AU151" s="181" t="s">
        <v>85</v>
      </c>
      <c r="AY151" s="15" t="s">
        <v>140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5" t="s">
        <v>83</v>
      </c>
      <c r="BK151" s="182">
        <f>ROUND(I151*H151,2)</f>
        <v>0</v>
      </c>
      <c r="BL151" s="15" t="s">
        <v>191</v>
      </c>
      <c r="BM151" s="181" t="s">
        <v>934</v>
      </c>
    </row>
    <row r="152" spans="1:65" s="2" customFormat="1" ht="49.05" customHeight="1">
      <c r="A152" s="34"/>
      <c r="B152" s="168"/>
      <c r="C152" s="169" t="s">
        <v>365</v>
      </c>
      <c r="D152" s="169" t="s">
        <v>143</v>
      </c>
      <c r="E152" s="170" t="s">
        <v>935</v>
      </c>
      <c r="F152" s="171" t="s">
        <v>936</v>
      </c>
      <c r="G152" s="172" t="s">
        <v>232</v>
      </c>
      <c r="H152" s="173">
        <v>72</v>
      </c>
      <c r="I152" s="174"/>
      <c r="J152" s="175">
        <f>ROUND(I152*H152,2)</f>
        <v>0</v>
      </c>
      <c r="K152" s="176"/>
      <c r="L152" s="35"/>
      <c r="M152" s="177" t="s">
        <v>1</v>
      </c>
      <c r="N152" s="178" t="s">
        <v>40</v>
      </c>
      <c r="O152" s="73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1" t="s">
        <v>179</v>
      </c>
      <c r="AT152" s="181" t="s">
        <v>143</v>
      </c>
      <c r="AU152" s="181" t="s">
        <v>85</v>
      </c>
      <c r="AY152" s="15" t="s">
        <v>140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5" t="s">
        <v>83</v>
      </c>
      <c r="BK152" s="182">
        <f>ROUND(I152*H152,2)</f>
        <v>0</v>
      </c>
      <c r="BL152" s="15" t="s">
        <v>179</v>
      </c>
      <c r="BM152" s="181" t="s">
        <v>937</v>
      </c>
    </row>
    <row r="153" spans="1:65" s="2" customFormat="1" ht="21.75" customHeight="1">
      <c r="A153" s="34"/>
      <c r="B153" s="168"/>
      <c r="C153" s="183" t="s">
        <v>197</v>
      </c>
      <c r="D153" s="183" t="s">
        <v>172</v>
      </c>
      <c r="E153" s="184" t="s">
        <v>938</v>
      </c>
      <c r="F153" s="185" t="s">
        <v>939</v>
      </c>
      <c r="G153" s="186" t="s">
        <v>232</v>
      </c>
      <c r="H153" s="187">
        <v>72</v>
      </c>
      <c r="I153" s="188"/>
      <c r="J153" s="189">
        <f>ROUND(I153*H153,2)</f>
        <v>0</v>
      </c>
      <c r="K153" s="190"/>
      <c r="L153" s="191"/>
      <c r="M153" s="192" t="s">
        <v>1</v>
      </c>
      <c r="N153" s="193" t="s">
        <v>40</v>
      </c>
      <c r="O153" s="73"/>
      <c r="P153" s="179">
        <f>O153*H153</f>
        <v>0</v>
      </c>
      <c r="Q153" s="179">
        <v>0.00054</v>
      </c>
      <c r="R153" s="179">
        <f>Q153*H153</f>
        <v>0.03888</v>
      </c>
      <c r="S153" s="179">
        <v>0</v>
      </c>
      <c r="T153" s="18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1" t="s">
        <v>191</v>
      </c>
      <c r="AT153" s="181" t="s">
        <v>172</v>
      </c>
      <c r="AU153" s="181" t="s">
        <v>85</v>
      </c>
      <c r="AY153" s="15" t="s">
        <v>140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5" t="s">
        <v>83</v>
      </c>
      <c r="BK153" s="182">
        <f>ROUND(I153*H153,2)</f>
        <v>0</v>
      </c>
      <c r="BL153" s="15" t="s">
        <v>191</v>
      </c>
      <c r="BM153" s="181" t="s">
        <v>940</v>
      </c>
    </row>
    <row r="154" spans="1:65" s="2" customFormat="1" ht="24.15" customHeight="1">
      <c r="A154" s="34"/>
      <c r="B154" s="168"/>
      <c r="C154" s="183" t="s">
        <v>201</v>
      </c>
      <c r="D154" s="183" t="s">
        <v>172</v>
      </c>
      <c r="E154" s="184" t="s">
        <v>941</v>
      </c>
      <c r="F154" s="185" t="s">
        <v>942</v>
      </c>
      <c r="G154" s="186" t="s">
        <v>146</v>
      </c>
      <c r="H154" s="187">
        <v>10</v>
      </c>
      <c r="I154" s="188"/>
      <c r="J154" s="189">
        <f>ROUND(I154*H154,2)</f>
        <v>0</v>
      </c>
      <c r="K154" s="190"/>
      <c r="L154" s="191"/>
      <c r="M154" s="192" t="s">
        <v>1</v>
      </c>
      <c r="N154" s="193" t="s">
        <v>40</v>
      </c>
      <c r="O154" s="73"/>
      <c r="P154" s="179">
        <f>O154*H154</f>
        <v>0</v>
      </c>
      <c r="Q154" s="179">
        <v>0.00054</v>
      </c>
      <c r="R154" s="179">
        <f>Q154*H154</f>
        <v>0.0054</v>
      </c>
      <c r="S154" s="179">
        <v>0</v>
      </c>
      <c r="T154" s="18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1" t="s">
        <v>191</v>
      </c>
      <c r="AT154" s="181" t="s">
        <v>172</v>
      </c>
      <c r="AU154" s="181" t="s">
        <v>85</v>
      </c>
      <c r="AY154" s="15" t="s">
        <v>140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5" t="s">
        <v>83</v>
      </c>
      <c r="BK154" s="182">
        <f>ROUND(I154*H154,2)</f>
        <v>0</v>
      </c>
      <c r="BL154" s="15" t="s">
        <v>191</v>
      </c>
      <c r="BM154" s="181" t="s">
        <v>943</v>
      </c>
    </row>
    <row r="155" spans="1:65" s="2" customFormat="1" ht="37.8" customHeight="1">
      <c r="A155" s="34"/>
      <c r="B155" s="168"/>
      <c r="C155" s="169" t="s">
        <v>314</v>
      </c>
      <c r="D155" s="169" t="s">
        <v>143</v>
      </c>
      <c r="E155" s="170" t="s">
        <v>944</v>
      </c>
      <c r="F155" s="171" t="s">
        <v>945</v>
      </c>
      <c r="G155" s="172" t="s">
        <v>232</v>
      </c>
      <c r="H155" s="173">
        <v>101</v>
      </c>
      <c r="I155" s="174"/>
      <c r="J155" s="175">
        <f>ROUND(I155*H155,2)</f>
        <v>0</v>
      </c>
      <c r="K155" s="176"/>
      <c r="L155" s="35"/>
      <c r="M155" s="177" t="s">
        <v>1</v>
      </c>
      <c r="N155" s="178" t="s">
        <v>40</v>
      </c>
      <c r="O155" s="73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1" t="s">
        <v>179</v>
      </c>
      <c r="AT155" s="181" t="s">
        <v>143</v>
      </c>
      <c r="AU155" s="181" t="s">
        <v>85</v>
      </c>
      <c r="AY155" s="15" t="s">
        <v>140</v>
      </c>
      <c r="BE155" s="182">
        <f>IF(N155="základní",J155,0)</f>
        <v>0</v>
      </c>
      <c r="BF155" s="182">
        <f>IF(N155="snížená",J155,0)</f>
        <v>0</v>
      </c>
      <c r="BG155" s="182">
        <f>IF(N155="zákl. přenesená",J155,0)</f>
        <v>0</v>
      </c>
      <c r="BH155" s="182">
        <f>IF(N155="sníž. přenesená",J155,0)</f>
        <v>0</v>
      </c>
      <c r="BI155" s="182">
        <f>IF(N155="nulová",J155,0)</f>
        <v>0</v>
      </c>
      <c r="BJ155" s="15" t="s">
        <v>83</v>
      </c>
      <c r="BK155" s="182">
        <f>ROUND(I155*H155,2)</f>
        <v>0</v>
      </c>
      <c r="BL155" s="15" t="s">
        <v>179</v>
      </c>
      <c r="BM155" s="181" t="s">
        <v>946</v>
      </c>
    </row>
    <row r="156" spans="1:65" s="2" customFormat="1" ht="16.5" customHeight="1">
      <c r="A156" s="34"/>
      <c r="B156" s="168"/>
      <c r="C156" s="183" t="s">
        <v>181</v>
      </c>
      <c r="D156" s="183" t="s">
        <v>172</v>
      </c>
      <c r="E156" s="184" t="s">
        <v>947</v>
      </c>
      <c r="F156" s="185" t="s">
        <v>948</v>
      </c>
      <c r="G156" s="186" t="s">
        <v>232</v>
      </c>
      <c r="H156" s="187">
        <v>101</v>
      </c>
      <c r="I156" s="188"/>
      <c r="J156" s="189">
        <f>ROUND(I156*H156,2)</f>
        <v>0</v>
      </c>
      <c r="K156" s="190"/>
      <c r="L156" s="191"/>
      <c r="M156" s="192" t="s">
        <v>1</v>
      </c>
      <c r="N156" s="193" t="s">
        <v>40</v>
      </c>
      <c r="O156" s="73"/>
      <c r="P156" s="179">
        <f>O156*H156</f>
        <v>0</v>
      </c>
      <c r="Q156" s="179">
        <v>0.0019</v>
      </c>
      <c r="R156" s="179">
        <f>Q156*H156</f>
        <v>0.1919</v>
      </c>
      <c r="S156" s="179">
        <v>0</v>
      </c>
      <c r="T156" s="18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1" t="s">
        <v>191</v>
      </c>
      <c r="AT156" s="181" t="s">
        <v>172</v>
      </c>
      <c r="AU156" s="181" t="s">
        <v>85</v>
      </c>
      <c r="AY156" s="15" t="s">
        <v>140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5" t="s">
        <v>83</v>
      </c>
      <c r="BK156" s="182">
        <f>ROUND(I156*H156,2)</f>
        <v>0</v>
      </c>
      <c r="BL156" s="15" t="s">
        <v>191</v>
      </c>
      <c r="BM156" s="181" t="s">
        <v>949</v>
      </c>
    </row>
    <row r="157" spans="1:65" s="2" customFormat="1" ht="16.5" customHeight="1">
      <c r="A157" s="34"/>
      <c r="B157" s="168"/>
      <c r="C157" s="183" t="s">
        <v>225</v>
      </c>
      <c r="D157" s="183" t="s">
        <v>172</v>
      </c>
      <c r="E157" s="184" t="s">
        <v>950</v>
      </c>
      <c r="F157" s="185" t="s">
        <v>951</v>
      </c>
      <c r="G157" s="186" t="s">
        <v>178</v>
      </c>
      <c r="H157" s="187">
        <v>101</v>
      </c>
      <c r="I157" s="188"/>
      <c r="J157" s="189">
        <f>ROUND(I157*H157,2)</f>
        <v>0</v>
      </c>
      <c r="K157" s="190"/>
      <c r="L157" s="191"/>
      <c r="M157" s="192" t="s">
        <v>1</v>
      </c>
      <c r="N157" s="193" t="s">
        <v>40</v>
      </c>
      <c r="O157" s="73"/>
      <c r="P157" s="179">
        <f>O157*H157</f>
        <v>0</v>
      </c>
      <c r="Q157" s="179">
        <v>0.0006</v>
      </c>
      <c r="R157" s="179">
        <f>Q157*H157</f>
        <v>0.060599999999999994</v>
      </c>
      <c r="S157" s="179">
        <v>0</v>
      </c>
      <c r="T157" s="18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1" t="s">
        <v>191</v>
      </c>
      <c r="AT157" s="181" t="s">
        <v>172</v>
      </c>
      <c r="AU157" s="181" t="s">
        <v>85</v>
      </c>
      <c r="AY157" s="15" t="s">
        <v>140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5" t="s">
        <v>83</v>
      </c>
      <c r="BK157" s="182">
        <f>ROUND(I157*H157,2)</f>
        <v>0</v>
      </c>
      <c r="BL157" s="15" t="s">
        <v>191</v>
      </c>
      <c r="BM157" s="181" t="s">
        <v>952</v>
      </c>
    </row>
    <row r="158" spans="1:65" s="2" customFormat="1" ht="16.5" customHeight="1">
      <c r="A158" s="34"/>
      <c r="B158" s="168"/>
      <c r="C158" s="183" t="s">
        <v>179</v>
      </c>
      <c r="D158" s="183" t="s">
        <v>172</v>
      </c>
      <c r="E158" s="184" t="s">
        <v>953</v>
      </c>
      <c r="F158" s="185" t="s">
        <v>954</v>
      </c>
      <c r="G158" s="186" t="s">
        <v>955</v>
      </c>
      <c r="H158" s="187">
        <v>8</v>
      </c>
      <c r="I158" s="188"/>
      <c r="J158" s="189">
        <f>ROUND(I158*H158,2)</f>
        <v>0</v>
      </c>
      <c r="K158" s="190"/>
      <c r="L158" s="191"/>
      <c r="M158" s="192" t="s">
        <v>1</v>
      </c>
      <c r="N158" s="193" t="s">
        <v>40</v>
      </c>
      <c r="O158" s="73"/>
      <c r="P158" s="179">
        <f>O158*H158</f>
        <v>0</v>
      </c>
      <c r="Q158" s="179">
        <v>0.00174</v>
      </c>
      <c r="R158" s="179">
        <f>Q158*H158</f>
        <v>0.01392</v>
      </c>
      <c r="S158" s="179">
        <v>0</v>
      </c>
      <c r="T158" s="18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1" t="s">
        <v>191</v>
      </c>
      <c r="AT158" s="181" t="s">
        <v>172</v>
      </c>
      <c r="AU158" s="181" t="s">
        <v>85</v>
      </c>
      <c r="AY158" s="15" t="s">
        <v>140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15" t="s">
        <v>83</v>
      </c>
      <c r="BK158" s="182">
        <f>ROUND(I158*H158,2)</f>
        <v>0</v>
      </c>
      <c r="BL158" s="15" t="s">
        <v>191</v>
      </c>
      <c r="BM158" s="181" t="s">
        <v>956</v>
      </c>
    </row>
    <row r="159" spans="1:63" s="12" customFormat="1" ht="22.8" customHeight="1">
      <c r="A159" s="12"/>
      <c r="B159" s="155"/>
      <c r="C159" s="12"/>
      <c r="D159" s="156" t="s">
        <v>74</v>
      </c>
      <c r="E159" s="166" t="s">
        <v>298</v>
      </c>
      <c r="F159" s="166" t="s">
        <v>299</v>
      </c>
      <c r="G159" s="12"/>
      <c r="H159" s="12"/>
      <c r="I159" s="158"/>
      <c r="J159" s="167">
        <f>BK159</f>
        <v>0</v>
      </c>
      <c r="K159" s="12"/>
      <c r="L159" s="155"/>
      <c r="M159" s="160"/>
      <c r="N159" s="161"/>
      <c r="O159" s="161"/>
      <c r="P159" s="162">
        <f>P160</f>
        <v>0</v>
      </c>
      <c r="Q159" s="161"/>
      <c r="R159" s="162">
        <f>R160</f>
        <v>0</v>
      </c>
      <c r="S159" s="161"/>
      <c r="T159" s="163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6" t="s">
        <v>164</v>
      </c>
      <c r="AT159" s="164" t="s">
        <v>74</v>
      </c>
      <c r="AU159" s="164" t="s">
        <v>83</v>
      </c>
      <c r="AY159" s="156" t="s">
        <v>140</v>
      </c>
      <c r="BK159" s="165">
        <f>BK160</f>
        <v>0</v>
      </c>
    </row>
    <row r="160" spans="1:65" s="2" customFormat="1" ht="24.15" customHeight="1">
      <c r="A160" s="34"/>
      <c r="B160" s="168"/>
      <c r="C160" s="169" t="s">
        <v>278</v>
      </c>
      <c r="D160" s="169" t="s">
        <v>143</v>
      </c>
      <c r="E160" s="170" t="s">
        <v>301</v>
      </c>
      <c r="F160" s="171" t="s">
        <v>302</v>
      </c>
      <c r="G160" s="172" t="s">
        <v>232</v>
      </c>
      <c r="H160" s="173">
        <v>1111</v>
      </c>
      <c r="I160" s="174"/>
      <c r="J160" s="175">
        <f>ROUND(I160*H160,2)</f>
        <v>0</v>
      </c>
      <c r="K160" s="176"/>
      <c r="L160" s="35"/>
      <c r="M160" s="177" t="s">
        <v>1</v>
      </c>
      <c r="N160" s="178" t="s">
        <v>40</v>
      </c>
      <c r="O160" s="73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1" t="s">
        <v>179</v>
      </c>
      <c r="AT160" s="181" t="s">
        <v>143</v>
      </c>
      <c r="AU160" s="181" t="s">
        <v>85</v>
      </c>
      <c r="AY160" s="15" t="s">
        <v>140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5" t="s">
        <v>83</v>
      </c>
      <c r="BK160" s="182">
        <f>ROUND(I160*H160,2)</f>
        <v>0</v>
      </c>
      <c r="BL160" s="15" t="s">
        <v>179</v>
      </c>
      <c r="BM160" s="181" t="s">
        <v>957</v>
      </c>
    </row>
    <row r="161" spans="1:63" s="12" customFormat="1" ht="22.8" customHeight="1">
      <c r="A161" s="12"/>
      <c r="B161" s="155"/>
      <c r="C161" s="12"/>
      <c r="D161" s="156" t="s">
        <v>74</v>
      </c>
      <c r="E161" s="166" t="s">
        <v>308</v>
      </c>
      <c r="F161" s="166" t="s">
        <v>309</v>
      </c>
      <c r="G161" s="12"/>
      <c r="H161" s="12"/>
      <c r="I161" s="158"/>
      <c r="J161" s="167">
        <f>BK161</f>
        <v>0</v>
      </c>
      <c r="K161" s="12"/>
      <c r="L161" s="155"/>
      <c r="M161" s="160"/>
      <c r="N161" s="161"/>
      <c r="O161" s="161"/>
      <c r="P161" s="162">
        <f>SUM(P162:P164)</f>
        <v>0</v>
      </c>
      <c r="Q161" s="161"/>
      <c r="R161" s="162">
        <f>SUM(R162:R164)</f>
        <v>0</v>
      </c>
      <c r="S161" s="161"/>
      <c r="T161" s="163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6" t="s">
        <v>164</v>
      </c>
      <c r="AT161" s="164" t="s">
        <v>74</v>
      </c>
      <c r="AU161" s="164" t="s">
        <v>83</v>
      </c>
      <c r="AY161" s="156" t="s">
        <v>140</v>
      </c>
      <c r="BK161" s="165">
        <f>SUM(BK162:BK164)</f>
        <v>0</v>
      </c>
    </row>
    <row r="162" spans="1:65" s="2" customFormat="1" ht="24.15" customHeight="1">
      <c r="A162" s="34"/>
      <c r="B162" s="168"/>
      <c r="C162" s="169" t="s">
        <v>7</v>
      </c>
      <c r="D162" s="169" t="s">
        <v>143</v>
      </c>
      <c r="E162" s="170" t="s">
        <v>319</v>
      </c>
      <c r="F162" s="171" t="s">
        <v>320</v>
      </c>
      <c r="G162" s="172" t="s">
        <v>178</v>
      </c>
      <c r="H162" s="173">
        <v>1</v>
      </c>
      <c r="I162" s="174"/>
      <c r="J162" s="175">
        <f>ROUND(I162*H162,2)</f>
        <v>0</v>
      </c>
      <c r="K162" s="176"/>
      <c r="L162" s="35"/>
      <c r="M162" s="177" t="s">
        <v>1</v>
      </c>
      <c r="N162" s="178" t="s">
        <v>40</v>
      </c>
      <c r="O162" s="73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1" t="s">
        <v>179</v>
      </c>
      <c r="AT162" s="181" t="s">
        <v>143</v>
      </c>
      <c r="AU162" s="181" t="s">
        <v>85</v>
      </c>
      <c r="AY162" s="15" t="s">
        <v>140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15" t="s">
        <v>83</v>
      </c>
      <c r="BK162" s="182">
        <f>ROUND(I162*H162,2)</f>
        <v>0</v>
      </c>
      <c r="BL162" s="15" t="s">
        <v>179</v>
      </c>
      <c r="BM162" s="181" t="s">
        <v>958</v>
      </c>
    </row>
    <row r="163" spans="1:65" s="2" customFormat="1" ht="24.15" customHeight="1">
      <c r="A163" s="34"/>
      <c r="B163" s="168"/>
      <c r="C163" s="169" t="s">
        <v>282</v>
      </c>
      <c r="D163" s="169" t="s">
        <v>143</v>
      </c>
      <c r="E163" s="170" t="s">
        <v>323</v>
      </c>
      <c r="F163" s="171" t="s">
        <v>324</v>
      </c>
      <c r="G163" s="172" t="s">
        <v>178</v>
      </c>
      <c r="H163" s="173">
        <v>1</v>
      </c>
      <c r="I163" s="174"/>
      <c r="J163" s="175">
        <f>ROUND(I163*H163,2)</f>
        <v>0</v>
      </c>
      <c r="K163" s="176"/>
      <c r="L163" s="35"/>
      <c r="M163" s="177" t="s">
        <v>1</v>
      </c>
      <c r="N163" s="178" t="s">
        <v>40</v>
      </c>
      <c r="O163" s="73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1" t="s">
        <v>179</v>
      </c>
      <c r="AT163" s="181" t="s">
        <v>143</v>
      </c>
      <c r="AU163" s="181" t="s">
        <v>85</v>
      </c>
      <c r="AY163" s="15" t="s">
        <v>140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15" t="s">
        <v>83</v>
      </c>
      <c r="BK163" s="182">
        <f>ROUND(I163*H163,2)</f>
        <v>0</v>
      </c>
      <c r="BL163" s="15" t="s">
        <v>179</v>
      </c>
      <c r="BM163" s="181" t="s">
        <v>959</v>
      </c>
    </row>
    <row r="164" spans="1:65" s="2" customFormat="1" ht="16.5" customHeight="1">
      <c r="A164" s="34"/>
      <c r="B164" s="168"/>
      <c r="C164" s="169" t="s">
        <v>524</v>
      </c>
      <c r="D164" s="169" t="s">
        <v>143</v>
      </c>
      <c r="E164" s="170" t="s">
        <v>327</v>
      </c>
      <c r="F164" s="171" t="s">
        <v>328</v>
      </c>
      <c r="G164" s="172" t="s">
        <v>178</v>
      </c>
      <c r="H164" s="173">
        <v>1</v>
      </c>
      <c r="I164" s="174"/>
      <c r="J164" s="175">
        <f>ROUND(I164*H164,2)</f>
        <v>0</v>
      </c>
      <c r="K164" s="176"/>
      <c r="L164" s="35"/>
      <c r="M164" s="177" t="s">
        <v>1</v>
      </c>
      <c r="N164" s="178" t="s">
        <v>40</v>
      </c>
      <c r="O164" s="73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1" t="s">
        <v>179</v>
      </c>
      <c r="AT164" s="181" t="s">
        <v>143</v>
      </c>
      <c r="AU164" s="181" t="s">
        <v>85</v>
      </c>
      <c r="AY164" s="15" t="s">
        <v>140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5" t="s">
        <v>83</v>
      </c>
      <c r="BK164" s="182">
        <f>ROUND(I164*H164,2)</f>
        <v>0</v>
      </c>
      <c r="BL164" s="15" t="s">
        <v>179</v>
      </c>
      <c r="BM164" s="181" t="s">
        <v>960</v>
      </c>
    </row>
    <row r="165" spans="1:63" s="12" customFormat="1" ht="22.8" customHeight="1">
      <c r="A165" s="12"/>
      <c r="B165" s="155"/>
      <c r="C165" s="12"/>
      <c r="D165" s="156" t="s">
        <v>74</v>
      </c>
      <c r="E165" s="166" t="s">
        <v>330</v>
      </c>
      <c r="F165" s="166" t="s">
        <v>331</v>
      </c>
      <c r="G165" s="12"/>
      <c r="H165" s="12"/>
      <c r="I165" s="158"/>
      <c r="J165" s="167">
        <f>BK165</f>
        <v>0</v>
      </c>
      <c r="K165" s="12"/>
      <c r="L165" s="155"/>
      <c r="M165" s="160"/>
      <c r="N165" s="161"/>
      <c r="O165" s="161"/>
      <c r="P165" s="162">
        <f>SUM(P166:P184)</f>
        <v>0</v>
      </c>
      <c r="Q165" s="161"/>
      <c r="R165" s="162">
        <f>SUM(R166:R184)</f>
        <v>252.13511400000002</v>
      </c>
      <c r="S165" s="161"/>
      <c r="T165" s="163">
        <f>SUM(T166:T184)</f>
        <v>63.224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6" t="s">
        <v>164</v>
      </c>
      <c r="AT165" s="164" t="s">
        <v>74</v>
      </c>
      <c r="AU165" s="164" t="s">
        <v>83</v>
      </c>
      <c r="AY165" s="156" t="s">
        <v>140</v>
      </c>
      <c r="BK165" s="165">
        <f>SUM(BK166:BK184)</f>
        <v>0</v>
      </c>
    </row>
    <row r="166" spans="1:65" s="2" customFormat="1" ht="24.15" customHeight="1">
      <c r="A166" s="34"/>
      <c r="B166" s="168"/>
      <c r="C166" s="169" t="s">
        <v>310</v>
      </c>
      <c r="D166" s="169" t="s">
        <v>143</v>
      </c>
      <c r="E166" s="170" t="s">
        <v>354</v>
      </c>
      <c r="F166" s="171" t="s">
        <v>355</v>
      </c>
      <c r="G166" s="172" t="s">
        <v>232</v>
      </c>
      <c r="H166" s="173">
        <v>152</v>
      </c>
      <c r="I166" s="174"/>
      <c r="J166" s="175">
        <f>ROUND(I166*H166,2)</f>
        <v>0</v>
      </c>
      <c r="K166" s="176"/>
      <c r="L166" s="35"/>
      <c r="M166" s="177" t="s">
        <v>1</v>
      </c>
      <c r="N166" s="178" t="s">
        <v>40</v>
      </c>
      <c r="O166" s="73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1" t="s">
        <v>179</v>
      </c>
      <c r="AT166" s="181" t="s">
        <v>143</v>
      </c>
      <c r="AU166" s="181" t="s">
        <v>85</v>
      </c>
      <c r="AY166" s="15" t="s">
        <v>140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5" t="s">
        <v>83</v>
      </c>
      <c r="BK166" s="182">
        <f>ROUND(I166*H166,2)</f>
        <v>0</v>
      </c>
      <c r="BL166" s="15" t="s">
        <v>179</v>
      </c>
      <c r="BM166" s="181" t="s">
        <v>961</v>
      </c>
    </row>
    <row r="167" spans="1:65" s="2" customFormat="1" ht="24.15" customHeight="1">
      <c r="A167" s="34"/>
      <c r="B167" s="168"/>
      <c r="C167" s="169" t="s">
        <v>374</v>
      </c>
      <c r="D167" s="169" t="s">
        <v>143</v>
      </c>
      <c r="E167" s="170" t="s">
        <v>962</v>
      </c>
      <c r="F167" s="171" t="s">
        <v>963</v>
      </c>
      <c r="G167" s="172" t="s">
        <v>232</v>
      </c>
      <c r="H167" s="173">
        <v>56</v>
      </c>
      <c r="I167" s="174"/>
      <c r="J167" s="175">
        <f>ROUND(I167*H167,2)</f>
        <v>0</v>
      </c>
      <c r="K167" s="176"/>
      <c r="L167" s="35"/>
      <c r="M167" s="177" t="s">
        <v>1</v>
      </c>
      <c r="N167" s="178" t="s">
        <v>40</v>
      </c>
      <c r="O167" s="73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1" t="s">
        <v>179</v>
      </c>
      <c r="AT167" s="181" t="s">
        <v>143</v>
      </c>
      <c r="AU167" s="181" t="s">
        <v>85</v>
      </c>
      <c r="AY167" s="15" t="s">
        <v>140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15" t="s">
        <v>83</v>
      </c>
      <c r="BK167" s="182">
        <f>ROUND(I167*H167,2)</f>
        <v>0</v>
      </c>
      <c r="BL167" s="15" t="s">
        <v>179</v>
      </c>
      <c r="BM167" s="181" t="s">
        <v>964</v>
      </c>
    </row>
    <row r="168" spans="1:65" s="2" customFormat="1" ht="24.15" customHeight="1">
      <c r="A168" s="34"/>
      <c r="B168" s="168"/>
      <c r="C168" s="169" t="s">
        <v>322</v>
      </c>
      <c r="D168" s="169" t="s">
        <v>143</v>
      </c>
      <c r="E168" s="170" t="s">
        <v>407</v>
      </c>
      <c r="F168" s="171" t="s">
        <v>408</v>
      </c>
      <c r="G168" s="172" t="s">
        <v>232</v>
      </c>
      <c r="H168" s="173">
        <v>152</v>
      </c>
      <c r="I168" s="174"/>
      <c r="J168" s="175">
        <f>ROUND(I168*H168,2)</f>
        <v>0</v>
      </c>
      <c r="K168" s="176"/>
      <c r="L168" s="35"/>
      <c r="M168" s="177" t="s">
        <v>1</v>
      </c>
      <c r="N168" s="178" t="s">
        <v>40</v>
      </c>
      <c r="O168" s="73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1" t="s">
        <v>179</v>
      </c>
      <c r="AT168" s="181" t="s">
        <v>143</v>
      </c>
      <c r="AU168" s="181" t="s">
        <v>85</v>
      </c>
      <c r="AY168" s="15" t="s">
        <v>140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15" t="s">
        <v>83</v>
      </c>
      <c r="BK168" s="182">
        <f>ROUND(I168*H168,2)</f>
        <v>0</v>
      </c>
      <c r="BL168" s="15" t="s">
        <v>179</v>
      </c>
      <c r="BM168" s="181" t="s">
        <v>965</v>
      </c>
    </row>
    <row r="169" spans="1:65" s="2" customFormat="1" ht="24.15" customHeight="1">
      <c r="A169" s="34"/>
      <c r="B169" s="168"/>
      <c r="C169" s="169" t="s">
        <v>386</v>
      </c>
      <c r="D169" s="169" t="s">
        <v>143</v>
      </c>
      <c r="E169" s="170" t="s">
        <v>966</v>
      </c>
      <c r="F169" s="171" t="s">
        <v>967</v>
      </c>
      <c r="G169" s="172" t="s">
        <v>232</v>
      </c>
      <c r="H169" s="173">
        <v>56</v>
      </c>
      <c r="I169" s="174"/>
      <c r="J169" s="175">
        <f>ROUND(I169*H169,2)</f>
        <v>0</v>
      </c>
      <c r="K169" s="176"/>
      <c r="L169" s="35"/>
      <c r="M169" s="177" t="s">
        <v>1</v>
      </c>
      <c r="N169" s="178" t="s">
        <v>40</v>
      </c>
      <c r="O169" s="73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1" t="s">
        <v>179</v>
      </c>
      <c r="AT169" s="181" t="s">
        <v>143</v>
      </c>
      <c r="AU169" s="181" t="s">
        <v>85</v>
      </c>
      <c r="AY169" s="15" t="s">
        <v>140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5" t="s">
        <v>83</v>
      </c>
      <c r="BK169" s="182">
        <f>ROUND(I169*H169,2)</f>
        <v>0</v>
      </c>
      <c r="BL169" s="15" t="s">
        <v>179</v>
      </c>
      <c r="BM169" s="181" t="s">
        <v>968</v>
      </c>
    </row>
    <row r="170" spans="1:65" s="2" customFormat="1" ht="24.15" customHeight="1">
      <c r="A170" s="34"/>
      <c r="B170" s="168"/>
      <c r="C170" s="169" t="s">
        <v>378</v>
      </c>
      <c r="D170" s="169" t="s">
        <v>143</v>
      </c>
      <c r="E170" s="170" t="s">
        <v>879</v>
      </c>
      <c r="F170" s="171" t="s">
        <v>880</v>
      </c>
      <c r="G170" s="172" t="s">
        <v>232</v>
      </c>
      <c r="H170" s="173">
        <v>152</v>
      </c>
      <c r="I170" s="174"/>
      <c r="J170" s="175">
        <f>ROUND(I170*H170,2)</f>
        <v>0</v>
      </c>
      <c r="K170" s="176"/>
      <c r="L170" s="35"/>
      <c r="M170" s="177" t="s">
        <v>1</v>
      </c>
      <c r="N170" s="178" t="s">
        <v>40</v>
      </c>
      <c r="O170" s="73"/>
      <c r="P170" s="179">
        <f>O170*H170</f>
        <v>0</v>
      </c>
      <c r="Q170" s="179">
        <v>0</v>
      </c>
      <c r="R170" s="179">
        <f>Q170*H170</f>
        <v>0</v>
      </c>
      <c r="S170" s="179">
        <v>0</v>
      </c>
      <c r="T170" s="18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1" t="s">
        <v>179</v>
      </c>
      <c r="AT170" s="181" t="s">
        <v>143</v>
      </c>
      <c r="AU170" s="181" t="s">
        <v>85</v>
      </c>
      <c r="AY170" s="15" t="s">
        <v>140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15" t="s">
        <v>83</v>
      </c>
      <c r="BK170" s="182">
        <f>ROUND(I170*H170,2)</f>
        <v>0</v>
      </c>
      <c r="BL170" s="15" t="s">
        <v>179</v>
      </c>
      <c r="BM170" s="181" t="s">
        <v>969</v>
      </c>
    </row>
    <row r="171" spans="1:65" s="2" customFormat="1" ht="24.15" customHeight="1">
      <c r="A171" s="34"/>
      <c r="B171" s="168"/>
      <c r="C171" s="169" t="s">
        <v>382</v>
      </c>
      <c r="D171" s="169" t="s">
        <v>143</v>
      </c>
      <c r="E171" s="170" t="s">
        <v>362</v>
      </c>
      <c r="F171" s="171" t="s">
        <v>363</v>
      </c>
      <c r="G171" s="172" t="s">
        <v>232</v>
      </c>
      <c r="H171" s="173">
        <v>56</v>
      </c>
      <c r="I171" s="174"/>
      <c r="J171" s="175">
        <f>ROUND(I171*H171,2)</f>
        <v>0</v>
      </c>
      <c r="K171" s="176"/>
      <c r="L171" s="35"/>
      <c r="M171" s="177" t="s">
        <v>1</v>
      </c>
      <c r="N171" s="178" t="s">
        <v>40</v>
      </c>
      <c r="O171" s="73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1" t="s">
        <v>179</v>
      </c>
      <c r="AT171" s="181" t="s">
        <v>143</v>
      </c>
      <c r="AU171" s="181" t="s">
        <v>85</v>
      </c>
      <c r="AY171" s="15" t="s">
        <v>140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5" t="s">
        <v>83</v>
      </c>
      <c r="BK171" s="182">
        <f>ROUND(I171*H171,2)</f>
        <v>0</v>
      </c>
      <c r="BL171" s="15" t="s">
        <v>179</v>
      </c>
      <c r="BM171" s="181" t="s">
        <v>970</v>
      </c>
    </row>
    <row r="172" spans="1:65" s="2" customFormat="1" ht="21.75" customHeight="1">
      <c r="A172" s="34"/>
      <c r="B172" s="168"/>
      <c r="C172" s="169" t="s">
        <v>536</v>
      </c>
      <c r="D172" s="169" t="s">
        <v>143</v>
      </c>
      <c r="E172" s="170" t="s">
        <v>375</v>
      </c>
      <c r="F172" s="171" t="s">
        <v>376</v>
      </c>
      <c r="G172" s="172" t="s">
        <v>178</v>
      </c>
      <c r="H172" s="173">
        <v>18</v>
      </c>
      <c r="I172" s="174"/>
      <c r="J172" s="175">
        <f>ROUND(I172*H172,2)</f>
        <v>0</v>
      </c>
      <c r="K172" s="176"/>
      <c r="L172" s="35"/>
      <c r="M172" s="177" t="s">
        <v>1</v>
      </c>
      <c r="N172" s="178" t="s">
        <v>40</v>
      </c>
      <c r="O172" s="73"/>
      <c r="P172" s="179">
        <f>O172*H172</f>
        <v>0</v>
      </c>
      <c r="Q172" s="179">
        <v>0.0076</v>
      </c>
      <c r="R172" s="179">
        <f>Q172*H172</f>
        <v>0.1368</v>
      </c>
      <c r="S172" s="179">
        <v>0</v>
      </c>
      <c r="T172" s="18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1" t="s">
        <v>179</v>
      </c>
      <c r="AT172" s="181" t="s">
        <v>143</v>
      </c>
      <c r="AU172" s="181" t="s">
        <v>85</v>
      </c>
      <c r="AY172" s="15" t="s">
        <v>140</v>
      </c>
      <c r="BE172" s="182">
        <f>IF(N172="základní",J172,0)</f>
        <v>0</v>
      </c>
      <c r="BF172" s="182">
        <f>IF(N172="snížená",J172,0)</f>
        <v>0</v>
      </c>
      <c r="BG172" s="182">
        <f>IF(N172="zákl. přenesená",J172,0)</f>
        <v>0</v>
      </c>
      <c r="BH172" s="182">
        <f>IF(N172="sníž. přenesená",J172,0)</f>
        <v>0</v>
      </c>
      <c r="BI172" s="182">
        <f>IF(N172="nulová",J172,0)</f>
        <v>0</v>
      </c>
      <c r="BJ172" s="15" t="s">
        <v>83</v>
      </c>
      <c r="BK172" s="182">
        <f>ROUND(I172*H172,2)</f>
        <v>0</v>
      </c>
      <c r="BL172" s="15" t="s">
        <v>179</v>
      </c>
      <c r="BM172" s="181" t="s">
        <v>971</v>
      </c>
    </row>
    <row r="173" spans="1:65" s="2" customFormat="1" ht="16.5" customHeight="1">
      <c r="A173" s="34"/>
      <c r="B173" s="168"/>
      <c r="C173" s="169" t="s">
        <v>426</v>
      </c>
      <c r="D173" s="169" t="s">
        <v>143</v>
      </c>
      <c r="E173" s="170" t="s">
        <v>379</v>
      </c>
      <c r="F173" s="171" t="s">
        <v>380</v>
      </c>
      <c r="G173" s="172" t="s">
        <v>232</v>
      </c>
      <c r="H173" s="173">
        <v>624</v>
      </c>
      <c r="I173" s="174"/>
      <c r="J173" s="175">
        <f>ROUND(I173*H173,2)</f>
        <v>0</v>
      </c>
      <c r="K173" s="176"/>
      <c r="L173" s="35"/>
      <c r="M173" s="177" t="s">
        <v>1</v>
      </c>
      <c r="N173" s="178" t="s">
        <v>40</v>
      </c>
      <c r="O173" s="73"/>
      <c r="P173" s="179">
        <f>O173*H173</f>
        <v>0</v>
      </c>
      <c r="Q173" s="179">
        <v>9E-05</v>
      </c>
      <c r="R173" s="179">
        <f>Q173*H173</f>
        <v>0.05616</v>
      </c>
      <c r="S173" s="179">
        <v>0</v>
      </c>
      <c r="T173" s="18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1" t="s">
        <v>179</v>
      </c>
      <c r="AT173" s="181" t="s">
        <v>143</v>
      </c>
      <c r="AU173" s="181" t="s">
        <v>85</v>
      </c>
      <c r="AY173" s="15" t="s">
        <v>140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15" t="s">
        <v>83</v>
      </c>
      <c r="BK173" s="182">
        <f>ROUND(I173*H173,2)</f>
        <v>0</v>
      </c>
      <c r="BL173" s="15" t="s">
        <v>179</v>
      </c>
      <c r="BM173" s="181" t="s">
        <v>972</v>
      </c>
    </row>
    <row r="174" spans="1:65" s="2" customFormat="1" ht="24.15" customHeight="1">
      <c r="A174" s="34"/>
      <c r="B174" s="168"/>
      <c r="C174" s="169" t="s">
        <v>390</v>
      </c>
      <c r="D174" s="169" t="s">
        <v>143</v>
      </c>
      <c r="E174" s="170" t="s">
        <v>885</v>
      </c>
      <c r="F174" s="171" t="s">
        <v>886</v>
      </c>
      <c r="G174" s="172" t="s">
        <v>232</v>
      </c>
      <c r="H174" s="173">
        <v>1111</v>
      </c>
      <c r="I174" s="174"/>
      <c r="J174" s="175">
        <f>ROUND(I174*H174,2)</f>
        <v>0</v>
      </c>
      <c r="K174" s="176"/>
      <c r="L174" s="35"/>
      <c r="M174" s="177" t="s">
        <v>1</v>
      </c>
      <c r="N174" s="178" t="s">
        <v>40</v>
      </c>
      <c r="O174" s="73"/>
      <c r="P174" s="179">
        <f>O174*H174</f>
        <v>0</v>
      </c>
      <c r="Q174" s="179">
        <v>0.22563</v>
      </c>
      <c r="R174" s="179">
        <f>Q174*H174</f>
        <v>250.67493</v>
      </c>
      <c r="S174" s="179">
        <v>0</v>
      </c>
      <c r="T174" s="18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1" t="s">
        <v>179</v>
      </c>
      <c r="AT174" s="181" t="s">
        <v>143</v>
      </c>
      <c r="AU174" s="181" t="s">
        <v>85</v>
      </c>
      <c r="AY174" s="15" t="s">
        <v>140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5" t="s">
        <v>83</v>
      </c>
      <c r="BK174" s="182">
        <f>ROUND(I174*H174,2)</f>
        <v>0</v>
      </c>
      <c r="BL174" s="15" t="s">
        <v>179</v>
      </c>
      <c r="BM174" s="181" t="s">
        <v>973</v>
      </c>
    </row>
    <row r="175" spans="1:65" s="2" customFormat="1" ht="33" customHeight="1">
      <c r="A175" s="34"/>
      <c r="B175" s="168"/>
      <c r="C175" s="183" t="s">
        <v>394</v>
      </c>
      <c r="D175" s="183" t="s">
        <v>172</v>
      </c>
      <c r="E175" s="184" t="s">
        <v>888</v>
      </c>
      <c r="F175" s="185" t="s">
        <v>889</v>
      </c>
      <c r="G175" s="186" t="s">
        <v>232</v>
      </c>
      <c r="H175" s="187">
        <v>1111</v>
      </c>
      <c r="I175" s="188"/>
      <c r="J175" s="189">
        <f>ROUND(I175*H175,2)</f>
        <v>0</v>
      </c>
      <c r="K175" s="190"/>
      <c r="L175" s="191"/>
      <c r="M175" s="192" t="s">
        <v>1</v>
      </c>
      <c r="N175" s="193" t="s">
        <v>40</v>
      </c>
      <c r="O175" s="73"/>
      <c r="P175" s="179">
        <f>O175*H175</f>
        <v>0</v>
      </c>
      <c r="Q175" s="179">
        <v>0.00069</v>
      </c>
      <c r="R175" s="179">
        <f>Q175*H175</f>
        <v>0.76659</v>
      </c>
      <c r="S175" s="179">
        <v>0</v>
      </c>
      <c r="T175" s="18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1" t="s">
        <v>191</v>
      </c>
      <c r="AT175" s="181" t="s">
        <v>172</v>
      </c>
      <c r="AU175" s="181" t="s">
        <v>85</v>
      </c>
      <c r="AY175" s="15" t="s">
        <v>140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15" t="s">
        <v>83</v>
      </c>
      <c r="BK175" s="182">
        <f>ROUND(I175*H175,2)</f>
        <v>0</v>
      </c>
      <c r="BL175" s="15" t="s">
        <v>191</v>
      </c>
      <c r="BM175" s="181" t="s">
        <v>974</v>
      </c>
    </row>
    <row r="176" spans="1:65" s="2" customFormat="1" ht="16.5" customHeight="1">
      <c r="A176" s="34"/>
      <c r="B176" s="168"/>
      <c r="C176" s="183" t="s">
        <v>534</v>
      </c>
      <c r="D176" s="183" t="s">
        <v>172</v>
      </c>
      <c r="E176" s="184" t="s">
        <v>411</v>
      </c>
      <c r="F176" s="185" t="s">
        <v>412</v>
      </c>
      <c r="G176" s="186" t="s">
        <v>154</v>
      </c>
      <c r="H176" s="187">
        <v>333.6</v>
      </c>
      <c r="I176" s="188"/>
      <c r="J176" s="189">
        <f>ROUND(I176*H176,2)</f>
        <v>0</v>
      </c>
      <c r="K176" s="190"/>
      <c r="L176" s="191"/>
      <c r="M176" s="192" t="s">
        <v>1</v>
      </c>
      <c r="N176" s="193" t="s">
        <v>40</v>
      </c>
      <c r="O176" s="73"/>
      <c r="P176" s="179">
        <f>O176*H176</f>
        <v>0</v>
      </c>
      <c r="Q176" s="179">
        <v>0.00069</v>
      </c>
      <c r="R176" s="179">
        <f>Q176*H176</f>
        <v>0.230184</v>
      </c>
      <c r="S176" s="179">
        <v>0</v>
      </c>
      <c r="T176" s="18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1" t="s">
        <v>191</v>
      </c>
      <c r="AT176" s="181" t="s">
        <v>172</v>
      </c>
      <c r="AU176" s="181" t="s">
        <v>85</v>
      </c>
      <c r="AY176" s="15" t="s">
        <v>140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15" t="s">
        <v>83</v>
      </c>
      <c r="BK176" s="182">
        <f>ROUND(I176*H176,2)</f>
        <v>0</v>
      </c>
      <c r="BL176" s="15" t="s">
        <v>191</v>
      </c>
      <c r="BM176" s="181" t="s">
        <v>975</v>
      </c>
    </row>
    <row r="177" spans="1:65" s="2" customFormat="1" ht="33" customHeight="1">
      <c r="A177" s="34"/>
      <c r="B177" s="168"/>
      <c r="C177" s="169" t="s">
        <v>614</v>
      </c>
      <c r="D177" s="169" t="s">
        <v>143</v>
      </c>
      <c r="E177" s="170" t="s">
        <v>447</v>
      </c>
      <c r="F177" s="171" t="s">
        <v>448</v>
      </c>
      <c r="G177" s="172" t="s">
        <v>368</v>
      </c>
      <c r="H177" s="173">
        <v>70.4</v>
      </c>
      <c r="I177" s="174"/>
      <c r="J177" s="175">
        <f>ROUND(I177*H177,2)</f>
        <v>0</v>
      </c>
      <c r="K177" s="176"/>
      <c r="L177" s="35"/>
      <c r="M177" s="177" t="s">
        <v>1</v>
      </c>
      <c r="N177" s="178" t="s">
        <v>40</v>
      </c>
      <c r="O177" s="73"/>
      <c r="P177" s="179">
        <f>O177*H177</f>
        <v>0</v>
      </c>
      <c r="Q177" s="179">
        <v>0</v>
      </c>
      <c r="R177" s="179">
        <f>Q177*H177</f>
        <v>0</v>
      </c>
      <c r="S177" s="179">
        <v>0.625</v>
      </c>
      <c r="T177" s="180">
        <f>S177*H177</f>
        <v>44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1" t="s">
        <v>155</v>
      </c>
      <c r="AT177" s="181" t="s">
        <v>143</v>
      </c>
      <c r="AU177" s="181" t="s">
        <v>85</v>
      </c>
      <c r="AY177" s="15" t="s">
        <v>140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5" t="s">
        <v>83</v>
      </c>
      <c r="BK177" s="182">
        <f>ROUND(I177*H177,2)</f>
        <v>0</v>
      </c>
      <c r="BL177" s="15" t="s">
        <v>155</v>
      </c>
      <c r="BM177" s="181" t="s">
        <v>976</v>
      </c>
    </row>
    <row r="178" spans="1:65" s="2" customFormat="1" ht="24.15" customHeight="1">
      <c r="A178" s="34"/>
      <c r="B178" s="168"/>
      <c r="C178" s="169" t="s">
        <v>336</v>
      </c>
      <c r="D178" s="169" t="s">
        <v>143</v>
      </c>
      <c r="E178" s="170" t="s">
        <v>451</v>
      </c>
      <c r="F178" s="171" t="s">
        <v>452</v>
      </c>
      <c r="G178" s="172" t="s">
        <v>368</v>
      </c>
      <c r="H178" s="173">
        <v>68</v>
      </c>
      <c r="I178" s="174"/>
      <c r="J178" s="175">
        <f>ROUND(I178*H178,2)</f>
        <v>0</v>
      </c>
      <c r="K178" s="176"/>
      <c r="L178" s="35"/>
      <c r="M178" s="177" t="s">
        <v>1</v>
      </c>
      <c r="N178" s="178" t="s">
        <v>40</v>
      </c>
      <c r="O178" s="73"/>
      <c r="P178" s="179">
        <f>O178*H178</f>
        <v>0</v>
      </c>
      <c r="Q178" s="179">
        <v>0</v>
      </c>
      <c r="R178" s="179">
        <f>Q178*H178</f>
        <v>0</v>
      </c>
      <c r="S178" s="179">
        <v>0.098</v>
      </c>
      <c r="T178" s="180">
        <f>S178*H178</f>
        <v>6.664000000000001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1" t="s">
        <v>155</v>
      </c>
      <c r="AT178" s="181" t="s">
        <v>143</v>
      </c>
      <c r="AU178" s="181" t="s">
        <v>85</v>
      </c>
      <c r="AY178" s="15" t="s">
        <v>140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15" t="s">
        <v>83</v>
      </c>
      <c r="BK178" s="182">
        <f>ROUND(I178*H178,2)</f>
        <v>0</v>
      </c>
      <c r="BL178" s="15" t="s">
        <v>155</v>
      </c>
      <c r="BM178" s="181" t="s">
        <v>977</v>
      </c>
    </row>
    <row r="179" spans="1:65" s="2" customFormat="1" ht="24.15" customHeight="1">
      <c r="A179" s="34"/>
      <c r="B179" s="168"/>
      <c r="C179" s="169" t="s">
        <v>617</v>
      </c>
      <c r="D179" s="169" t="s">
        <v>143</v>
      </c>
      <c r="E179" s="170" t="s">
        <v>455</v>
      </c>
      <c r="F179" s="171" t="s">
        <v>456</v>
      </c>
      <c r="G179" s="172" t="s">
        <v>368</v>
      </c>
      <c r="H179" s="173">
        <v>68</v>
      </c>
      <c r="I179" s="174"/>
      <c r="J179" s="175">
        <f>ROUND(I179*H179,2)</f>
        <v>0</v>
      </c>
      <c r="K179" s="176"/>
      <c r="L179" s="35"/>
      <c r="M179" s="177" t="s">
        <v>1</v>
      </c>
      <c r="N179" s="178" t="s">
        <v>40</v>
      </c>
      <c r="O179" s="73"/>
      <c r="P179" s="179">
        <f>O179*H179</f>
        <v>0</v>
      </c>
      <c r="Q179" s="179">
        <v>0</v>
      </c>
      <c r="R179" s="179">
        <f>Q179*H179</f>
        <v>0</v>
      </c>
      <c r="S179" s="179">
        <v>0.12</v>
      </c>
      <c r="T179" s="180">
        <f>S179*H179</f>
        <v>8.16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1" t="s">
        <v>155</v>
      </c>
      <c r="AT179" s="181" t="s">
        <v>143</v>
      </c>
      <c r="AU179" s="181" t="s">
        <v>85</v>
      </c>
      <c r="AY179" s="15" t="s">
        <v>140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15" t="s">
        <v>83</v>
      </c>
      <c r="BK179" s="182">
        <f>ROUND(I179*H179,2)</f>
        <v>0</v>
      </c>
      <c r="BL179" s="15" t="s">
        <v>155</v>
      </c>
      <c r="BM179" s="181" t="s">
        <v>978</v>
      </c>
    </row>
    <row r="180" spans="1:65" s="2" customFormat="1" ht="16.5" customHeight="1">
      <c r="A180" s="34"/>
      <c r="B180" s="168"/>
      <c r="C180" s="169" t="s">
        <v>487</v>
      </c>
      <c r="D180" s="169" t="s">
        <v>143</v>
      </c>
      <c r="E180" s="170" t="s">
        <v>622</v>
      </c>
      <c r="F180" s="171" t="s">
        <v>623</v>
      </c>
      <c r="G180" s="172" t="s">
        <v>339</v>
      </c>
      <c r="H180" s="173">
        <v>2</v>
      </c>
      <c r="I180" s="174"/>
      <c r="J180" s="175">
        <f>ROUND(I180*H180,2)</f>
        <v>0</v>
      </c>
      <c r="K180" s="176"/>
      <c r="L180" s="35"/>
      <c r="M180" s="177" t="s">
        <v>1</v>
      </c>
      <c r="N180" s="178" t="s">
        <v>40</v>
      </c>
      <c r="O180" s="73"/>
      <c r="P180" s="179">
        <f>O180*H180</f>
        <v>0</v>
      </c>
      <c r="Q180" s="179">
        <v>0</v>
      </c>
      <c r="R180" s="179">
        <f>Q180*H180</f>
        <v>0</v>
      </c>
      <c r="S180" s="179">
        <v>2.2</v>
      </c>
      <c r="T180" s="180">
        <f>S180*H180</f>
        <v>4.4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1" t="s">
        <v>155</v>
      </c>
      <c r="AT180" s="181" t="s">
        <v>143</v>
      </c>
      <c r="AU180" s="181" t="s">
        <v>85</v>
      </c>
      <c r="AY180" s="15" t="s">
        <v>140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5" t="s">
        <v>83</v>
      </c>
      <c r="BK180" s="182">
        <f>ROUND(I180*H180,2)</f>
        <v>0</v>
      </c>
      <c r="BL180" s="15" t="s">
        <v>155</v>
      </c>
      <c r="BM180" s="181" t="s">
        <v>979</v>
      </c>
    </row>
    <row r="181" spans="1:65" s="2" customFormat="1" ht="16.5" customHeight="1">
      <c r="A181" s="34"/>
      <c r="B181" s="168"/>
      <c r="C181" s="169" t="s">
        <v>332</v>
      </c>
      <c r="D181" s="169" t="s">
        <v>143</v>
      </c>
      <c r="E181" s="170" t="s">
        <v>471</v>
      </c>
      <c r="F181" s="171" t="s">
        <v>472</v>
      </c>
      <c r="G181" s="172" t="s">
        <v>473</v>
      </c>
      <c r="H181" s="173">
        <v>64</v>
      </c>
      <c r="I181" s="174"/>
      <c r="J181" s="175">
        <f>ROUND(I181*H181,2)</f>
        <v>0</v>
      </c>
      <c r="K181" s="176"/>
      <c r="L181" s="35"/>
      <c r="M181" s="177" t="s">
        <v>1</v>
      </c>
      <c r="N181" s="178" t="s">
        <v>40</v>
      </c>
      <c r="O181" s="73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1" t="s">
        <v>179</v>
      </c>
      <c r="AT181" s="181" t="s">
        <v>143</v>
      </c>
      <c r="AU181" s="181" t="s">
        <v>85</v>
      </c>
      <c r="AY181" s="15" t="s">
        <v>140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15" t="s">
        <v>83</v>
      </c>
      <c r="BK181" s="182">
        <f>ROUND(I181*H181,2)</f>
        <v>0</v>
      </c>
      <c r="BL181" s="15" t="s">
        <v>179</v>
      </c>
      <c r="BM181" s="181" t="s">
        <v>980</v>
      </c>
    </row>
    <row r="182" spans="1:65" s="2" customFormat="1" ht="21.75" customHeight="1">
      <c r="A182" s="34"/>
      <c r="B182" s="168"/>
      <c r="C182" s="169" t="s">
        <v>620</v>
      </c>
      <c r="D182" s="169" t="s">
        <v>143</v>
      </c>
      <c r="E182" s="170" t="s">
        <v>476</v>
      </c>
      <c r="F182" s="171" t="s">
        <v>477</v>
      </c>
      <c r="G182" s="172" t="s">
        <v>178</v>
      </c>
      <c r="H182" s="173">
        <v>36</v>
      </c>
      <c r="I182" s="174"/>
      <c r="J182" s="175">
        <f>ROUND(I182*H182,2)</f>
        <v>0</v>
      </c>
      <c r="K182" s="176"/>
      <c r="L182" s="35"/>
      <c r="M182" s="177" t="s">
        <v>1</v>
      </c>
      <c r="N182" s="178" t="s">
        <v>40</v>
      </c>
      <c r="O182" s="73"/>
      <c r="P182" s="179">
        <f>O182*H182</f>
        <v>0</v>
      </c>
      <c r="Q182" s="179">
        <v>0.00734</v>
      </c>
      <c r="R182" s="179">
        <f>Q182*H182</f>
        <v>0.26424000000000003</v>
      </c>
      <c r="S182" s="179">
        <v>0</v>
      </c>
      <c r="T182" s="18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1" t="s">
        <v>179</v>
      </c>
      <c r="AT182" s="181" t="s">
        <v>143</v>
      </c>
      <c r="AU182" s="181" t="s">
        <v>85</v>
      </c>
      <c r="AY182" s="15" t="s">
        <v>140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15" t="s">
        <v>83</v>
      </c>
      <c r="BK182" s="182">
        <f>ROUND(I182*H182,2)</f>
        <v>0</v>
      </c>
      <c r="BL182" s="15" t="s">
        <v>179</v>
      </c>
      <c r="BM182" s="181" t="s">
        <v>981</v>
      </c>
    </row>
    <row r="183" spans="1:65" s="2" customFormat="1" ht="16.5" customHeight="1">
      <c r="A183" s="34"/>
      <c r="B183" s="168"/>
      <c r="C183" s="183" t="s">
        <v>541</v>
      </c>
      <c r="D183" s="183" t="s">
        <v>172</v>
      </c>
      <c r="E183" s="184" t="s">
        <v>480</v>
      </c>
      <c r="F183" s="185" t="s">
        <v>481</v>
      </c>
      <c r="G183" s="186" t="s">
        <v>178</v>
      </c>
      <c r="H183" s="187">
        <v>9</v>
      </c>
      <c r="I183" s="188"/>
      <c r="J183" s="189">
        <f>ROUND(I183*H183,2)</f>
        <v>0</v>
      </c>
      <c r="K183" s="190"/>
      <c r="L183" s="191"/>
      <c r="M183" s="192" t="s">
        <v>1</v>
      </c>
      <c r="N183" s="193" t="s">
        <v>40</v>
      </c>
      <c r="O183" s="73"/>
      <c r="P183" s="179">
        <f>O183*H183</f>
        <v>0</v>
      </c>
      <c r="Q183" s="179">
        <v>0.00069</v>
      </c>
      <c r="R183" s="179">
        <f>Q183*H183</f>
        <v>0.006209999999999999</v>
      </c>
      <c r="S183" s="179">
        <v>0</v>
      </c>
      <c r="T183" s="18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1" t="s">
        <v>191</v>
      </c>
      <c r="AT183" s="181" t="s">
        <v>172</v>
      </c>
      <c r="AU183" s="181" t="s">
        <v>85</v>
      </c>
      <c r="AY183" s="15" t="s">
        <v>140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5" t="s">
        <v>83</v>
      </c>
      <c r="BK183" s="182">
        <f>ROUND(I183*H183,2)</f>
        <v>0</v>
      </c>
      <c r="BL183" s="15" t="s">
        <v>191</v>
      </c>
      <c r="BM183" s="181" t="s">
        <v>982</v>
      </c>
    </row>
    <row r="184" spans="1:65" s="2" customFormat="1" ht="24.15" customHeight="1">
      <c r="A184" s="34"/>
      <c r="B184" s="168"/>
      <c r="C184" s="169" t="s">
        <v>357</v>
      </c>
      <c r="D184" s="169" t="s">
        <v>143</v>
      </c>
      <c r="E184" s="170" t="s">
        <v>484</v>
      </c>
      <c r="F184" s="171" t="s">
        <v>485</v>
      </c>
      <c r="G184" s="172" t="s">
        <v>232</v>
      </c>
      <c r="H184" s="173">
        <v>208</v>
      </c>
      <c r="I184" s="174"/>
      <c r="J184" s="175">
        <f>ROUND(I184*H184,2)</f>
        <v>0</v>
      </c>
      <c r="K184" s="176"/>
      <c r="L184" s="35"/>
      <c r="M184" s="177" t="s">
        <v>1</v>
      </c>
      <c r="N184" s="178" t="s">
        <v>40</v>
      </c>
      <c r="O184" s="73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1" t="s">
        <v>155</v>
      </c>
      <c r="AT184" s="181" t="s">
        <v>143</v>
      </c>
      <c r="AU184" s="181" t="s">
        <v>85</v>
      </c>
      <c r="AY184" s="15" t="s">
        <v>140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15" t="s">
        <v>83</v>
      </c>
      <c r="BK184" s="182">
        <f>ROUND(I184*H184,2)</f>
        <v>0</v>
      </c>
      <c r="BL184" s="15" t="s">
        <v>155</v>
      </c>
      <c r="BM184" s="181" t="s">
        <v>983</v>
      </c>
    </row>
    <row r="185" spans="1:63" s="12" customFormat="1" ht="25.9" customHeight="1">
      <c r="A185" s="12"/>
      <c r="B185" s="155"/>
      <c r="C185" s="12"/>
      <c r="D185" s="156" t="s">
        <v>74</v>
      </c>
      <c r="E185" s="157" t="s">
        <v>491</v>
      </c>
      <c r="F185" s="157" t="s">
        <v>492</v>
      </c>
      <c r="G185" s="12"/>
      <c r="H185" s="12"/>
      <c r="I185" s="158"/>
      <c r="J185" s="159">
        <f>BK185</f>
        <v>0</v>
      </c>
      <c r="K185" s="12"/>
      <c r="L185" s="155"/>
      <c r="M185" s="160"/>
      <c r="N185" s="161"/>
      <c r="O185" s="161"/>
      <c r="P185" s="162">
        <f>P186</f>
        <v>0</v>
      </c>
      <c r="Q185" s="161"/>
      <c r="R185" s="162">
        <f>R186</f>
        <v>0</v>
      </c>
      <c r="S185" s="161"/>
      <c r="T185" s="163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6" t="s">
        <v>141</v>
      </c>
      <c r="AT185" s="164" t="s">
        <v>74</v>
      </c>
      <c r="AU185" s="164" t="s">
        <v>75</v>
      </c>
      <c r="AY185" s="156" t="s">
        <v>140</v>
      </c>
      <c r="BK185" s="165">
        <f>BK186</f>
        <v>0</v>
      </c>
    </row>
    <row r="186" spans="1:63" s="12" customFormat="1" ht="22.8" customHeight="1">
      <c r="A186" s="12"/>
      <c r="B186" s="155"/>
      <c r="C186" s="12"/>
      <c r="D186" s="156" t="s">
        <v>74</v>
      </c>
      <c r="E186" s="166" t="s">
        <v>493</v>
      </c>
      <c r="F186" s="166" t="s">
        <v>494</v>
      </c>
      <c r="G186" s="12"/>
      <c r="H186" s="12"/>
      <c r="I186" s="158"/>
      <c r="J186" s="167">
        <f>BK186</f>
        <v>0</v>
      </c>
      <c r="K186" s="12"/>
      <c r="L186" s="155"/>
      <c r="M186" s="160"/>
      <c r="N186" s="161"/>
      <c r="O186" s="161"/>
      <c r="P186" s="162">
        <f>P187</f>
        <v>0</v>
      </c>
      <c r="Q186" s="161"/>
      <c r="R186" s="162">
        <f>R187</f>
        <v>0</v>
      </c>
      <c r="S186" s="161"/>
      <c r="T186" s="163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6" t="s">
        <v>141</v>
      </c>
      <c r="AT186" s="164" t="s">
        <v>74</v>
      </c>
      <c r="AU186" s="164" t="s">
        <v>83</v>
      </c>
      <c r="AY186" s="156" t="s">
        <v>140</v>
      </c>
      <c r="BK186" s="165">
        <f>BK187</f>
        <v>0</v>
      </c>
    </row>
    <row r="187" spans="1:65" s="2" customFormat="1" ht="16.5" customHeight="1">
      <c r="A187" s="34"/>
      <c r="B187" s="168"/>
      <c r="C187" s="169" t="s">
        <v>370</v>
      </c>
      <c r="D187" s="169" t="s">
        <v>143</v>
      </c>
      <c r="E187" s="170" t="s">
        <v>496</v>
      </c>
      <c r="F187" s="171" t="s">
        <v>497</v>
      </c>
      <c r="G187" s="172" t="s">
        <v>212</v>
      </c>
      <c r="H187" s="173">
        <v>1</v>
      </c>
      <c r="I187" s="174"/>
      <c r="J187" s="175">
        <f>ROUND(I187*H187,2)</f>
        <v>0</v>
      </c>
      <c r="K187" s="176"/>
      <c r="L187" s="35"/>
      <c r="M187" s="194" t="s">
        <v>1</v>
      </c>
      <c r="N187" s="195" t="s">
        <v>40</v>
      </c>
      <c r="O187" s="196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1" t="s">
        <v>147</v>
      </c>
      <c r="AT187" s="181" t="s">
        <v>143</v>
      </c>
      <c r="AU187" s="181" t="s">
        <v>85</v>
      </c>
      <c r="AY187" s="15" t="s">
        <v>140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15" t="s">
        <v>83</v>
      </c>
      <c r="BK187" s="182">
        <f>ROUND(I187*H187,2)</f>
        <v>0</v>
      </c>
      <c r="BL187" s="15" t="s">
        <v>147</v>
      </c>
      <c r="BM187" s="181" t="s">
        <v>984</v>
      </c>
    </row>
    <row r="188" spans="1:31" s="2" customFormat="1" ht="6.95" customHeight="1">
      <c r="A188" s="34"/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35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autoFilter ref="C124:K18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</dc:creator>
  <cp:keywords/>
  <dc:description/>
  <cp:lastModifiedBy>kros</cp:lastModifiedBy>
  <dcterms:created xsi:type="dcterms:W3CDTF">2022-05-17T12:01:49Z</dcterms:created>
  <dcterms:modified xsi:type="dcterms:W3CDTF">2022-05-17T12:01:55Z</dcterms:modified>
  <cp:category/>
  <cp:version/>
  <cp:contentType/>
  <cp:contentStatus/>
</cp:coreProperties>
</file>