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svoboda\AKCE\Lužánky\___Lužánky-PODHLED-DPS_2022-03-29-platné\Výkaz výměr\"/>
    </mc:Choice>
  </mc:AlternateContent>
  <xr:revisionPtr revIDLastSave="0" documentId="13_ncr:1_{4AB2CBCB-EA4C-433F-B345-8A0A2158F14F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tavba" sheetId="1" r:id="rId1"/>
    <sheet name="VzorPolozky" sheetId="10" state="hidden" r:id="rId2"/>
    <sheet name="02 D.1.1 - D.1.3 Pol" sheetId="12" r:id="rId3"/>
    <sheet name="02 D.1.4.1 Pol" sheetId="13" r:id="rId4"/>
    <sheet name="02 D.1.4.1a Pol" sheetId="14" r:id="rId5"/>
    <sheet name="02 D.1.4.1b Pol" sheetId="15" r:id="rId6"/>
    <sheet name="02 D.1.4.1c Pol" sheetId="16" r:id="rId7"/>
    <sheet name="02 VRN Pol" sheetId="17" r:id="rId8"/>
  </sheets>
  <externalReferences>
    <externalReference r:id="rId9"/>
  </externalReferences>
  <definedNames>
    <definedName name="CelkemDPHVypocet" localSheetId="0">Stavba!$H$47</definedName>
    <definedName name="CenaCelkem">Stavba!$G$29</definedName>
    <definedName name="CenaCelkemBezDPH">Stavba!$G$28</definedName>
    <definedName name="CenaCelkemVypocet" localSheetId="0">Stavba!$I$47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'02 D.1.1 - D.1.3 Pol'!$1:$7</definedName>
    <definedName name="_xlnm.Print_Titles" localSheetId="3">'02 D.1.4.1 Pol'!$1:$7</definedName>
    <definedName name="_xlnm.Print_Titles" localSheetId="4">'02 D.1.4.1a Pol'!$1:$7</definedName>
    <definedName name="_xlnm.Print_Titles" localSheetId="5">'02 D.1.4.1b Pol'!$1:$7</definedName>
    <definedName name="_xlnm.Print_Titles" localSheetId="6">'02 D.1.4.1c Pol'!$1:$7</definedName>
    <definedName name="_xlnm.Print_Titles" localSheetId="7">'02 VRN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'02 D.1.1 - D.1.3 Pol'!$A$1:$X$543</definedName>
    <definedName name="_xlnm.Print_Area" localSheetId="3">'02 D.1.4.1 Pol'!$A$1:$X$103</definedName>
    <definedName name="_xlnm.Print_Area" localSheetId="4">'02 D.1.4.1a Pol'!$A$1:$X$34</definedName>
    <definedName name="_xlnm.Print_Area" localSheetId="5">'02 D.1.4.1b Pol'!$A$1:$X$58</definedName>
    <definedName name="_xlnm.Print_Area" localSheetId="6">'02 D.1.4.1c Pol'!$A$1:$X$34</definedName>
    <definedName name="_xlnm.Print_Area" localSheetId="7">'02 VRN Pol'!$A$1:$X$36</definedName>
    <definedName name="_xlnm.Print_Area" localSheetId="0">Stavba!$A$1:$J$93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Stavba!$F$47</definedName>
    <definedName name="ZakladDPHZakl">Stavba!$G$25</definedName>
    <definedName name="ZakladDPHZaklVypocet" localSheetId="0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7" l="1"/>
  <c r="M9" i="17" s="1"/>
  <c r="I9" i="17"/>
  <c r="K9" i="17"/>
  <c r="O9" i="17"/>
  <c r="Q9" i="17"/>
  <c r="V9" i="17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G8" i="17" s="1"/>
  <c r="I92" i="1" s="1"/>
  <c r="I19" i="1" s="1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AE26" i="17"/>
  <c r="F46" i="1" s="1"/>
  <c r="G9" i="16"/>
  <c r="M9" i="16" s="1"/>
  <c r="I9" i="16"/>
  <c r="I8" i="16" s="1"/>
  <c r="K9" i="16"/>
  <c r="O9" i="16"/>
  <c r="Q9" i="16"/>
  <c r="V9" i="16"/>
  <c r="G10" i="16"/>
  <c r="I10" i="16"/>
  <c r="K10" i="16"/>
  <c r="M10" i="16"/>
  <c r="O10" i="16"/>
  <c r="Q10" i="16"/>
  <c r="V10" i="16"/>
  <c r="G11" i="16"/>
  <c r="M11" i="16" s="1"/>
  <c r="I11" i="16"/>
  <c r="K11" i="16"/>
  <c r="O11" i="16"/>
  <c r="Q11" i="16"/>
  <c r="V11" i="16"/>
  <c r="G12" i="16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I68" i="1" s="1"/>
  <c r="V14" i="16"/>
  <c r="G15" i="16"/>
  <c r="M15" i="16" s="1"/>
  <c r="M14" i="16" s="1"/>
  <c r="I15" i="16"/>
  <c r="I14" i="16" s="1"/>
  <c r="K15" i="16"/>
  <c r="K14" i="16" s="1"/>
  <c r="O15" i="16"/>
  <c r="O14" i="16" s="1"/>
  <c r="Q15" i="16"/>
  <c r="Q14" i="16" s="1"/>
  <c r="V15" i="16"/>
  <c r="G17" i="16"/>
  <c r="M17" i="16" s="1"/>
  <c r="I17" i="16"/>
  <c r="K17" i="16"/>
  <c r="O17" i="16"/>
  <c r="Q17" i="16"/>
  <c r="Q16" i="16" s="1"/>
  <c r="V17" i="16"/>
  <c r="G18" i="16"/>
  <c r="M18" i="16" s="1"/>
  <c r="I18" i="16"/>
  <c r="K18" i="16"/>
  <c r="K16" i="16" s="1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AE24" i="16"/>
  <c r="F45" i="1" s="1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I12" i="15"/>
  <c r="K12" i="15"/>
  <c r="O12" i="15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I64" i="1" s="1"/>
  <c r="Q29" i="15"/>
  <c r="G30" i="15"/>
  <c r="M30" i="15" s="1"/>
  <c r="M29" i="15" s="1"/>
  <c r="I30" i="15"/>
  <c r="I29" i="15" s="1"/>
  <c r="K30" i="15"/>
  <c r="K29" i="15" s="1"/>
  <c r="O30" i="15"/>
  <c r="O29" i="15" s="1"/>
  <c r="Q30" i="15"/>
  <c r="V30" i="15"/>
  <c r="V29" i="15" s="1"/>
  <c r="G32" i="15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AE48" i="15"/>
  <c r="F44" i="1" s="1"/>
  <c r="G9" i="14"/>
  <c r="I9" i="14"/>
  <c r="K9" i="14"/>
  <c r="M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8" i="14"/>
  <c r="M18" i="14" s="1"/>
  <c r="I18" i="14"/>
  <c r="K18" i="14"/>
  <c r="K17" i="14" s="1"/>
  <c r="O18" i="14"/>
  <c r="Q18" i="14"/>
  <c r="V18" i="14"/>
  <c r="G19" i="14"/>
  <c r="M19" i="14" s="1"/>
  <c r="I19" i="14"/>
  <c r="K19" i="14"/>
  <c r="O19" i="14"/>
  <c r="Q19" i="14"/>
  <c r="V19" i="14"/>
  <c r="G20" i="14"/>
  <c r="G17" i="14" s="1"/>
  <c r="I62" i="1" s="1"/>
  <c r="I20" i="14"/>
  <c r="K20" i="14"/>
  <c r="O20" i="14"/>
  <c r="Q20" i="14"/>
  <c r="V20" i="14"/>
  <c r="G21" i="14"/>
  <c r="M21" i="14" s="1"/>
  <c r="I21" i="14"/>
  <c r="K21" i="14"/>
  <c r="O21" i="14"/>
  <c r="Q21" i="14"/>
  <c r="Q17" i="14" s="1"/>
  <c r="V21" i="14"/>
  <c r="G22" i="14"/>
  <c r="M22" i="14" s="1"/>
  <c r="I22" i="14"/>
  <c r="K22" i="14"/>
  <c r="O22" i="14"/>
  <c r="Q22" i="14"/>
  <c r="V22" i="14"/>
  <c r="AE24" i="14"/>
  <c r="F43" i="1" s="1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M11" i="13" s="1"/>
  <c r="I11" i="13"/>
  <c r="I10" i="13" s="1"/>
  <c r="K11" i="13"/>
  <c r="O11" i="13"/>
  <c r="Q11" i="13"/>
  <c r="V11" i="13"/>
  <c r="G12" i="13"/>
  <c r="I12" i="13"/>
  <c r="K12" i="13"/>
  <c r="K10" i="13" s="1"/>
  <c r="O12" i="13"/>
  <c r="Q12" i="13"/>
  <c r="V12" i="13"/>
  <c r="G13" i="13"/>
  <c r="I13" i="13"/>
  <c r="K13" i="13"/>
  <c r="M13" i="13"/>
  <c r="O13" i="13"/>
  <c r="Q13" i="13"/>
  <c r="V13" i="13"/>
  <c r="G15" i="13"/>
  <c r="G14" i="13" s="1"/>
  <c r="I70" i="1" s="1"/>
  <c r="I15" i="13"/>
  <c r="K15" i="13"/>
  <c r="M15" i="13"/>
  <c r="O15" i="13"/>
  <c r="Q15" i="13"/>
  <c r="V15" i="13"/>
  <c r="G16" i="13"/>
  <c r="M16" i="13" s="1"/>
  <c r="I16" i="13"/>
  <c r="K16" i="13"/>
  <c r="O16" i="13"/>
  <c r="O14" i="13" s="1"/>
  <c r="Q16" i="13"/>
  <c r="V16" i="13"/>
  <c r="G18" i="13"/>
  <c r="M18" i="13" s="1"/>
  <c r="M17" i="13" s="1"/>
  <c r="I18" i="13"/>
  <c r="I17" i="13" s="1"/>
  <c r="K18" i="13"/>
  <c r="K17" i="13" s="1"/>
  <c r="O18" i="13"/>
  <c r="O17" i="13" s="1"/>
  <c r="Q18" i="13"/>
  <c r="Q17" i="13" s="1"/>
  <c r="V18" i="13"/>
  <c r="V17" i="13" s="1"/>
  <c r="G20" i="13"/>
  <c r="G19" i="13" s="1"/>
  <c r="I72" i="1" s="1"/>
  <c r="I20" i="13"/>
  <c r="I19" i="13" s="1"/>
  <c r="K20" i="13"/>
  <c r="K19" i="13" s="1"/>
  <c r="O20" i="13"/>
  <c r="O19" i="13" s="1"/>
  <c r="Q20" i="13"/>
  <c r="Q19" i="13" s="1"/>
  <c r="V20" i="13"/>
  <c r="V19" i="13" s="1"/>
  <c r="G22" i="13"/>
  <c r="M22" i="13" s="1"/>
  <c r="I22" i="13"/>
  <c r="I21" i="13" s="1"/>
  <c r="K22" i="13"/>
  <c r="K21" i="13" s="1"/>
  <c r="O22" i="13"/>
  <c r="O21" i="13" s="1"/>
  <c r="Q22" i="13"/>
  <c r="V22" i="13"/>
  <c r="V21" i="13" s="1"/>
  <c r="G23" i="13"/>
  <c r="AF93" i="13" s="1"/>
  <c r="G42" i="1" s="1"/>
  <c r="I23" i="13"/>
  <c r="K23" i="13"/>
  <c r="O23" i="13"/>
  <c r="Q23" i="13"/>
  <c r="V23" i="13"/>
  <c r="G25" i="13"/>
  <c r="M25" i="13" s="1"/>
  <c r="I25" i="13"/>
  <c r="I24" i="13" s="1"/>
  <c r="K25" i="13"/>
  <c r="O25" i="13"/>
  <c r="Q25" i="13"/>
  <c r="Q24" i="13" s="1"/>
  <c r="V25" i="13"/>
  <c r="G26" i="13"/>
  <c r="I26" i="13"/>
  <c r="K26" i="13"/>
  <c r="K24" i="13" s="1"/>
  <c r="O26" i="13"/>
  <c r="Q26" i="13"/>
  <c r="V26" i="13"/>
  <c r="G27" i="13"/>
  <c r="M27" i="13" s="1"/>
  <c r="I27" i="13"/>
  <c r="K27" i="13"/>
  <c r="O27" i="13"/>
  <c r="Q27" i="13"/>
  <c r="V27" i="13"/>
  <c r="O28" i="13"/>
  <c r="G29" i="13"/>
  <c r="G28" i="13" s="1"/>
  <c r="I75" i="1" s="1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O32" i="13"/>
  <c r="V32" i="13"/>
  <c r="G33" i="13"/>
  <c r="G32" i="13" s="1"/>
  <c r="I55" i="1" s="1"/>
  <c r="I33" i="13"/>
  <c r="I32" i="13" s="1"/>
  <c r="K33" i="13"/>
  <c r="K32" i="13" s="1"/>
  <c r="M33" i="13"/>
  <c r="M32" i="13" s="1"/>
  <c r="O33" i="13"/>
  <c r="Q33" i="13"/>
  <c r="Q32" i="13" s="1"/>
  <c r="V33" i="13"/>
  <c r="G35" i="13"/>
  <c r="M35" i="13" s="1"/>
  <c r="I35" i="13"/>
  <c r="K35" i="13"/>
  <c r="O35" i="13"/>
  <c r="Q35" i="13"/>
  <c r="V35" i="13"/>
  <c r="G36" i="13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4" i="13"/>
  <c r="G43" i="13" s="1"/>
  <c r="I57" i="1" s="1"/>
  <c r="I44" i="13"/>
  <c r="K44" i="13"/>
  <c r="O44" i="13"/>
  <c r="O43" i="13" s="1"/>
  <c r="Q44" i="13"/>
  <c r="V44" i="13"/>
  <c r="V43" i="13" s="1"/>
  <c r="G45" i="13"/>
  <c r="M45" i="13" s="1"/>
  <c r="I45" i="13"/>
  <c r="I43" i="13" s="1"/>
  <c r="K45" i="13"/>
  <c r="O45" i="13"/>
  <c r="Q45" i="13"/>
  <c r="V45" i="13"/>
  <c r="G47" i="13"/>
  <c r="I47" i="13"/>
  <c r="K47" i="13"/>
  <c r="M47" i="13"/>
  <c r="O47" i="13"/>
  <c r="Q47" i="13"/>
  <c r="V47" i="13"/>
  <c r="G48" i="13"/>
  <c r="G46" i="13" s="1"/>
  <c r="I58" i="1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2" i="13"/>
  <c r="I72" i="13"/>
  <c r="K72" i="13"/>
  <c r="O72" i="13"/>
  <c r="Q72" i="13"/>
  <c r="V72" i="13"/>
  <c r="G73" i="13"/>
  <c r="I73" i="13"/>
  <c r="K73" i="13"/>
  <c r="M73" i="13"/>
  <c r="O73" i="13"/>
  <c r="Q73" i="13"/>
  <c r="V73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79" i="13"/>
  <c r="M79" i="13" s="1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G88" i="13"/>
  <c r="M88" i="13" s="1"/>
  <c r="I88" i="13"/>
  <c r="K88" i="13"/>
  <c r="O88" i="13"/>
  <c r="Q88" i="13"/>
  <c r="V88" i="13"/>
  <c r="G89" i="13"/>
  <c r="I89" i="13"/>
  <c r="K89" i="13"/>
  <c r="M89" i="13"/>
  <c r="O89" i="13"/>
  <c r="Q89" i="13"/>
  <c r="V89" i="13"/>
  <c r="G90" i="13"/>
  <c r="M90" i="13" s="1"/>
  <c r="I90" i="13"/>
  <c r="K90" i="13"/>
  <c r="O90" i="13"/>
  <c r="Q90" i="13"/>
  <c r="V90" i="13"/>
  <c r="G91" i="13"/>
  <c r="M91" i="13" s="1"/>
  <c r="I91" i="13"/>
  <c r="K91" i="13"/>
  <c r="O91" i="13"/>
  <c r="Q91" i="13"/>
  <c r="V91" i="13"/>
  <c r="AE93" i="13"/>
  <c r="F42" i="1" s="1"/>
  <c r="G9" i="12"/>
  <c r="G8" i="12" s="1"/>
  <c r="I9" i="12"/>
  <c r="K9" i="12"/>
  <c r="O9" i="12"/>
  <c r="Q9" i="12"/>
  <c r="V9" i="12"/>
  <c r="V8" i="12" s="1"/>
  <c r="G15" i="12"/>
  <c r="M15" i="12" s="1"/>
  <c r="I15" i="12"/>
  <c r="K15" i="12"/>
  <c r="O15" i="12"/>
  <c r="Q15" i="12"/>
  <c r="V15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2" i="12"/>
  <c r="G21" i="12" s="1"/>
  <c r="I78" i="1" s="1"/>
  <c r="I22" i="12"/>
  <c r="K22" i="12"/>
  <c r="M22" i="12"/>
  <c r="O22" i="12"/>
  <c r="Q22" i="12"/>
  <c r="V22" i="12"/>
  <c r="V21" i="12" s="1"/>
  <c r="G25" i="12"/>
  <c r="M25" i="12" s="1"/>
  <c r="I25" i="12"/>
  <c r="K25" i="12"/>
  <c r="O25" i="12"/>
  <c r="O21" i="12" s="1"/>
  <c r="Q25" i="12"/>
  <c r="V25" i="12"/>
  <c r="G28" i="12"/>
  <c r="M28" i="12" s="1"/>
  <c r="I28" i="12"/>
  <c r="K28" i="12"/>
  <c r="O28" i="12"/>
  <c r="Q28" i="12"/>
  <c r="V28" i="12"/>
  <c r="G32" i="12"/>
  <c r="I32" i="12"/>
  <c r="K32" i="12"/>
  <c r="M32" i="12"/>
  <c r="O32" i="12"/>
  <c r="Q32" i="12"/>
  <c r="V32" i="12"/>
  <c r="V31" i="12" s="1"/>
  <c r="G37" i="12"/>
  <c r="I37" i="12"/>
  <c r="K37" i="12"/>
  <c r="M37" i="12"/>
  <c r="O37" i="12"/>
  <c r="Q37" i="12"/>
  <c r="V37" i="12"/>
  <c r="G43" i="12"/>
  <c r="M43" i="12" s="1"/>
  <c r="I43" i="12"/>
  <c r="K43" i="12"/>
  <c r="O43" i="12"/>
  <c r="Q43" i="12"/>
  <c r="V43" i="12"/>
  <c r="G46" i="12"/>
  <c r="M46" i="12" s="1"/>
  <c r="I46" i="12"/>
  <c r="K46" i="12"/>
  <c r="O46" i="12"/>
  <c r="Q46" i="12"/>
  <c r="V46" i="12"/>
  <c r="G48" i="12"/>
  <c r="I48" i="12"/>
  <c r="K48" i="12"/>
  <c r="M48" i="12"/>
  <c r="O48" i="12"/>
  <c r="Q48" i="12"/>
  <c r="V48" i="12"/>
  <c r="G50" i="12"/>
  <c r="M50" i="12" s="1"/>
  <c r="I50" i="12"/>
  <c r="K50" i="12"/>
  <c r="O50" i="12"/>
  <c r="Q50" i="12"/>
  <c r="V50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4" i="12"/>
  <c r="I64" i="12"/>
  <c r="I63" i="12" s="1"/>
  <c r="K64" i="12"/>
  <c r="M64" i="12"/>
  <c r="O64" i="12"/>
  <c r="Q64" i="12"/>
  <c r="V64" i="12"/>
  <c r="G67" i="12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V63" i="12" s="1"/>
  <c r="G71" i="12"/>
  <c r="I71" i="12"/>
  <c r="K71" i="12"/>
  <c r="M71" i="12"/>
  <c r="O71" i="12"/>
  <c r="Q71" i="12"/>
  <c r="V71" i="12"/>
  <c r="G72" i="12"/>
  <c r="I81" i="1" s="1"/>
  <c r="V72" i="12"/>
  <c r="G73" i="12"/>
  <c r="M73" i="12" s="1"/>
  <c r="M72" i="12" s="1"/>
  <c r="I73" i="12"/>
  <c r="I72" i="12" s="1"/>
  <c r="K73" i="12"/>
  <c r="K72" i="12" s="1"/>
  <c r="O73" i="12"/>
  <c r="O72" i="12" s="1"/>
  <c r="Q73" i="12"/>
  <c r="Q72" i="12" s="1"/>
  <c r="V73" i="12"/>
  <c r="G75" i="12"/>
  <c r="M75" i="12" s="1"/>
  <c r="I75" i="12"/>
  <c r="K75" i="12"/>
  <c r="O75" i="12"/>
  <c r="Q75" i="12"/>
  <c r="Q74" i="12" s="1"/>
  <c r="V75" i="12"/>
  <c r="G80" i="12"/>
  <c r="I80" i="12"/>
  <c r="K80" i="12"/>
  <c r="O80" i="12"/>
  <c r="Q80" i="12"/>
  <c r="V80" i="12"/>
  <c r="G83" i="12"/>
  <c r="M83" i="12" s="1"/>
  <c r="I83" i="12"/>
  <c r="K83" i="12"/>
  <c r="O83" i="12"/>
  <c r="Q83" i="12"/>
  <c r="V83" i="12"/>
  <c r="G88" i="12"/>
  <c r="M88" i="12" s="1"/>
  <c r="I88" i="12"/>
  <c r="K88" i="12"/>
  <c r="O88" i="12"/>
  <c r="Q88" i="12"/>
  <c r="V88" i="12"/>
  <c r="G90" i="12"/>
  <c r="I90" i="12"/>
  <c r="K90" i="12"/>
  <c r="M90" i="12"/>
  <c r="O90" i="12"/>
  <c r="Q90" i="12"/>
  <c r="V90" i="12"/>
  <c r="G92" i="12"/>
  <c r="M92" i="12" s="1"/>
  <c r="I92" i="12"/>
  <c r="K92" i="12"/>
  <c r="O92" i="12"/>
  <c r="Q92" i="12"/>
  <c r="V92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M99" i="12"/>
  <c r="O99" i="12"/>
  <c r="Q99" i="12"/>
  <c r="V99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K103" i="12" s="1"/>
  <c r="O104" i="12"/>
  <c r="Q104" i="12"/>
  <c r="Q103" i="12" s="1"/>
  <c r="V104" i="12"/>
  <c r="G106" i="12"/>
  <c r="M106" i="12" s="1"/>
  <c r="I106" i="12"/>
  <c r="I103" i="12" s="1"/>
  <c r="K106" i="12"/>
  <c r="O106" i="12"/>
  <c r="Q106" i="12"/>
  <c r="V106" i="12"/>
  <c r="G108" i="12"/>
  <c r="M108" i="12" s="1"/>
  <c r="I108" i="12"/>
  <c r="K108" i="12"/>
  <c r="O108" i="12"/>
  <c r="Q108" i="12"/>
  <c r="V108" i="12"/>
  <c r="G117" i="12"/>
  <c r="M117" i="12" s="1"/>
  <c r="I117" i="12"/>
  <c r="K117" i="12"/>
  <c r="O117" i="12"/>
  <c r="Q117" i="12"/>
  <c r="V117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6" i="12"/>
  <c r="I126" i="12"/>
  <c r="K126" i="12"/>
  <c r="M126" i="12"/>
  <c r="O126" i="12"/>
  <c r="Q126" i="12"/>
  <c r="V126" i="12"/>
  <c r="G128" i="12"/>
  <c r="M128" i="12" s="1"/>
  <c r="I128" i="12"/>
  <c r="K128" i="12"/>
  <c r="O128" i="12"/>
  <c r="Q128" i="12"/>
  <c r="V128" i="12"/>
  <c r="G131" i="12"/>
  <c r="M131" i="12" s="1"/>
  <c r="I131" i="12"/>
  <c r="K131" i="12"/>
  <c r="O131" i="12"/>
  <c r="Q131" i="12"/>
  <c r="V131" i="12"/>
  <c r="G139" i="12"/>
  <c r="M139" i="12" s="1"/>
  <c r="I139" i="12"/>
  <c r="K139" i="12"/>
  <c r="O139" i="12"/>
  <c r="Q139" i="12"/>
  <c r="V139" i="12"/>
  <c r="G144" i="12"/>
  <c r="I144" i="12"/>
  <c r="K144" i="12"/>
  <c r="M144" i="12"/>
  <c r="O144" i="12"/>
  <c r="Q144" i="12"/>
  <c r="V144" i="12"/>
  <c r="G146" i="12"/>
  <c r="M146" i="12" s="1"/>
  <c r="I146" i="12"/>
  <c r="K146" i="12"/>
  <c r="O146" i="12"/>
  <c r="Q146" i="12"/>
  <c r="V146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2" i="12"/>
  <c r="I152" i="12"/>
  <c r="K152" i="12"/>
  <c r="M152" i="12"/>
  <c r="O152" i="12"/>
  <c r="Q152" i="12"/>
  <c r="V152" i="12"/>
  <c r="G156" i="12"/>
  <c r="M156" i="12" s="1"/>
  <c r="I156" i="12"/>
  <c r="K156" i="12"/>
  <c r="O156" i="12"/>
  <c r="Q156" i="12"/>
  <c r="V156" i="12"/>
  <c r="G160" i="12"/>
  <c r="M160" i="12" s="1"/>
  <c r="I160" i="12"/>
  <c r="K160" i="12"/>
  <c r="O160" i="12"/>
  <c r="Q160" i="12"/>
  <c r="V160" i="12"/>
  <c r="G164" i="12"/>
  <c r="M164" i="12" s="1"/>
  <c r="I164" i="12"/>
  <c r="K164" i="12"/>
  <c r="O164" i="12"/>
  <c r="Q164" i="12"/>
  <c r="V164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6" i="12"/>
  <c r="I176" i="12"/>
  <c r="K176" i="12"/>
  <c r="O176" i="12"/>
  <c r="Q176" i="12"/>
  <c r="V176" i="12"/>
  <c r="G182" i="12"/>
  <c r="I182" i="12"/>
  <c r="K182" i="12"/>
  <c r="M182" i="12"/>
  <c r="O182" i="12"/>
  <c r="Q182" i="12"/>
  <c r="V182" i="12"/>
  <c r="G188" i="12"/>
  <c r="M188" i="12" s="1"/>
  <c r="I188" i="12"/>
  <c r="K188" i="12"/>
  <c r="K168" i="12" s="1"/>
  <c r="O188" i="12"/>
  <c r="Q188" i="12"/>
  <c r="V188" i="12"/>
  <c r="G194" i="12"/>
  <c r="M194" i="12" s="1"/>
  <c r="I194" i="12"/>
  <c r="K194" i="12"/>
  <c r="O194" i="12"/>
  <c r="Q194" i="12"/>
  <c r="V194" i="12"/>
  <c r="G200" i="12"/>
  <c r="M200" i="12" s="1"/>
  <c r="I200" i="12"/>
  <c r="K200" i="12"/>
  <c r="O200" i="12"/>
  <c r="Q200" i="12"/>
  <c r="V200" i="12"/>
  <c r="G206" i="12"/>
  <c r="I206" i="12"/>
  <c r="K206" i="12"/>
  <c r="M206" i="12"/>
  <c r="O206" i="12"/>
  <c r="Q206" i="12"/>
  <c r="V206" i="12"/>
  <c r="G212" i="12"/>
  <c r="M212" i="12" s="1"/>
  <c r="I212" i="12"/>
  <c r="K212" i="12"/>
  <c r="O212" i="12"/>
  <c r="Q212" i="12"/>
  <c r="V212" i="12"/>
  <c r="G217" i="12"/>
  <c r="M217" i="12" s="1"/>
  <c r="I217" i="12"/>
  <c r="K217" i="12"/>
  <c r="O217" i="12"/>
  <c r="Q217" i="12"/>
  <c r="V217" i="12"/>
  <c r="G222" i="12"/>
  <c r="M222" i="12" s="1"/>
  <c r="I222" i="12"/>
  <c r="K222" i="12"/>
  <c r="O222" i="12"/>
  <c r="Q222" i="12"/>
  <c r="V222" i="12"/>
  <c r="G227" i="12"/>
  <c r="M227" i="12" s="1"/>
  <c r="I227" i="12"/>
  <c r="K227" i="12"/>
  <c r="O227" i="12"/>
  <c r="Q227" i="12"/>
  <c r="V227" i="12"/>
  <c r="G232" i="12"/>
  <c r="M232" i="12" s="1"/>
  <c r="I232" i="12"/>
  <c r="K232" i="12"/>
  <c r="O232" i="12"/>
  <c r="Q232" i="12"/>
  <c r="V232" i="12"/>
  <c r="G237" i="12"/>
  <c r="M237" i="12" s="1"/>
  <c r="I237" i="12"/>
  <c r="K237" i="12"/>
  <c r="O237" i="12"/>
  <c r="Q237" i="12"/>
  <c r="V237" i="12"/>
  <c r="G239" i="12"/>
  <c r="I239" i="12"/>
  <c r="I238" i="12" s="1"/>
  <c r="K239" i="12"/>
  <c r="M239" i="12"/>
  <c r="O239" i="12"/>
  <c r="Q239" i="12"/>
  <c r="V239" i="12"/>
  <c r="G243" i="12"/>
  <c r="M243" i="12" s="1"/>
  <c r="I243" i="12"/>
  <c r="K243" i="12"/>
  <c r="K238" i="12" s="1"/>
  <c r="O243" i="12"/>
  <c r="Q243" i="12"/>
  <c r="V243" i="12"/>
  <c r="G247" i="12"/>
  <c r="M247" i="12" s="1"/>
  <c r="I247" i="12"/>
  <c r="K247" i="12"/>
  <c r="O247" i="12"/>
  <c r="Q247" i="12"/>
  <c r="V247" i="12"/>
  <c r="G251" i="12"/>
  <c r="M251" i="12" s="1"/>
  <c r="I251" i="12"/>
  <c r="K251" i="12"/>
  <c r="O251" i="12"/>
  <c r="Q251" i="12"/>
  <c r="V251" i="12"/>
  <c r="G255" i="12"/>
  <c r="I255" i="12"/>
  <c r="K255" i="12"/>
  <c r="M255" i="12"/>
  <c r="O255" i="12"/>
  <c r="Q255" i="12"/>
  <c r="V255" i="12"/>
  <c r="G257" i="12"/>
  <c r="M257" i="12" s="1"/>
  <c r="I257" i="12"/>
  <c r="K257" i="12"/>
  <c r="O257" i="12"/>
  <c r="Q257" i="12"/>
  <c r="V257" i="12"/>
  <c r="G260" i="12"/>
  <c r="I260" i="12"/>
  <c r="K260" i="12"/>
  <c r="O260" i="12"/>
  <c r="Q260" i="12"/>
  <c r="V260" i="12"/>
  <c r="G263" i="12"/>
  <c r="I263" i="12"/>
  <c r="K263" i="12"/>
  <c r="M263" i="12"/>
  <c r="O263" i="12"/>
  <c r="Q263" i="12"/>
  <c r="V263" i="12"/>
  <c r="G266" i="12"/>
  <c r="M266" i="12" s="1"/>
  <c r="I266" i="12"/>
  <c r="K266" i="12"/>
  <c r="O266" i="12"/>
  <c r="Q266" i="12"/>
  <c r="V266" i="12"/>
  <c r="G269" i="12"/>
  <c r="M269" i="12" s="1"/>
  <c r="I269" i="12"/>
  <c r="K269" i="12"/>
  <c r="O269" i="12"/>
  <c r="Q269" i="12"/>
  <c r="V269" i="12"/>
  <c r="G272" i="12"/>
  <c r="M272" i="12" s="1"/>
  <c r="I272" i="12"/>
  <c r="K272" i="12"/>
  <c r="O272" i="12"/>
  <c r="Q272" i="12"/>
  <c r="V272" i="12"/>
  <c r="G275" i="12"/>
  <c r="I275" i="12"/>
  <c r="K275" i="12"/>
  <c r="M275" i="12"/>
  <c r="O275" i="12"/>
  <c r="Q275" i="12"/>
  <c r="V275" i="12"/>
  <c r="G278" i="12"/>
  <c r="M278" i="12" s="1"/>
  <c r="I278" i="12"/>
  <c r="K278" i="12"/>
  <c r="O278" i="12"/>
  <c r="Q278" i="12"/>
  <c r="V278" i="12"/>
  <c r="G281" i="12"/>
  <c r="M281" i="12" s="1"/>
  <c r="I281" i="12"/>
  <c r="K281" i="12"/>
  <c r="O281" i="12"/>
  <c r="Q281" i="12"/>
  <c r="V281" i="12"/>
  <c r="G283" i="12"/>
  <c r="M283" i="12" s="1"/>
  <c r="I283" i="12"/>
  <c r="K283" i="12"/>
  <c r="O283" i="12"/>
  <c r="Q283" i="12"/>
  <c r="V283" i="12"/>
  <c r="G287" i="12"/>
  <c r="I287" i="12"/>
  <c r="K287" i="12"/>
  <c r="M287" i="12"/>
  <c r="O287" i="12"/>
  <c r="Q287" i="12"/>
  <c r="V287" i="12"/>
  <c r="G290" i="12"/>
  <c r="M290" i="12" s="1"/>
  <c r="I290" i="12"/>
  <c r="K290" i="12"/>
  <c r="O290" i="12"/>
  <c r="Q290" i="12"/>
  <c r="V290" i="12"/>
  <c r="G292" i="12"/>
  <c r="I292" i="12"/>
  <c r="K292" i="12"/>
  <c r="K291" i="12" s="1"/>
  <c r="O292" i="12"/>
  <c r="Q292" i="12"/>
  <c r="V292" i="12"/>
  <c r="G296" i="12"/>
  <c r="M296" i="12" s="1"/>
  <c r="I296" i="12"/>
  <c r="K296" i="12"/>
  <c r="O296" i="12"/>
  <c r="Q296" i="12"/>
  <c r="V296" i="12"/>
  <c r="G300" i="12"/>
  <c r="M300" i="12" s="1"/>
  <c r="I300" i="12"/>
  <c r="K300" i="12"/>
  <c r="O300" i="12"/>
  <c r="Q300" i="12"/>
  <c r="V300" i="12"/>
  <c r="G307" i="12"/>
  <c r="I307" i="12"/>
  <c r="K307" i="12"/>
  <c r="M307" i="12"/>
  <c r="O307" i="12"/>
  <c r="Q307" i="12"/>
  <c r="V307" i="12"/>
  <c r="G311" i="12"/>
  <c r="M311" i="12" s="1"/>
  <c r="I311" i="12"/>
  <c r="K311" i="12"/>
  <c r="O311" i="12"/>
  <c r="Q311" i="12"/>
  <c r="V311" i="12"/>
  <c r="G328" i="12"/>
  <c r="M328" i="12" s="1"/>
  <c r="I328" i="12"/>
  <c r="K328" i="12"/>
  <c r="O328" i="12"/>
  <c r="Q328" i="12"/>
  <c r="V328" i="12"/>
  <c r="G338" i="12"/>
  <c r="M338" i="12" s="1"/>
  <c r="I338" i="12"/>
  <c r="K338" i="12"/>
  <c r="O338" i="12"/>
  <c r="Q338" i="12"/>
  <c r="V338" i="12"/>
  <c r="G346" i="12"/>
  <c r="M346" i="12" s="1"/>
  <c r="I346" i="12"/>
  <c r="K346" i="12"/>
  <c r="O346" i="12"/>
  <c r="Q346" i="12"/>
  <c r="V346" i="12"/>
  <c r="G358" i="12"/>
  <c r="M358" i="12" s="1"/>
  <c r="I358" i="12"/>
  <c r="K358" i="12"/>
  <c r="O358" i="12"/>
  <c r="Q358" i="12"/>
  <c r="V358" i="12"/>
  <c r="G365" i="12"/>
  <c r="M365" i="12" s="1"/>
  <c r="I365" i="12"/>
  <c r="K365" i="12"/>
  <c r="O365" i="12"/>
  <c r="Q365" i="12"/>
  <c r="V365" i="12"/>
  <c r="G368" i="12"/>
  <c r="M368" i="12" s="1"/>
  <c r="I368" i="12"/>
  <c r="K368" i="12"/>
  <c r="O368" i="12"/>
  <c r="Q368" i="12"/>
  <c r="V368" i="12"/>
  <c r="G382" i="12"/>
  <c r="I382" i="12"/>
  <c r="K382" i="12"/>
  <c r="M382" i="12"/>
  <c r="O382" i="12"/>
  <c r="Q382" i="12"/>
  <c r="V382" i="12"/>
  <c r="G385" i="12"/>
  <c r="M385" i="12" s="1"/>
  <c r="I385" i="12"/>
  <c r="K385" i="12"/>
  <c r="O385" i="12"/>
  <c r="Q385" i="12"/>
  <c r="V385" i="12"/>
  <c r="G388" i="12"/>
  <c r="M388" i="12" s="1"/>
  <c r="I388" i="12"/>
  <c r="K388" i="12"/>
  <c r="O388" i="12"/>
  <c r="Q388" i="12"/>
  <c r="V388" i="12"/>
  <c r="G392" i="12"/>
  <c r="M392" i="12" s="1"/>
  <c r="I392" i="12"/>
  <c r="K392" i="12"/>
  <c r="O392" i="12"/>
  <c r="Q392" i="12"/>
  <c r="V392" i="12"/>
  <c r="G395" i="12"/>
  <c r="I395" i="12"/>
  <c r="K395" i="12"/>
  <c r="M395" i="12"/>
  <c r="O395" i="12"/>
  <c r="Q395" i="12"/>
  <c r="V395" i="12"/>
  <c r="G398" i="12"/>
  <c r="M398" i="12" s="1"/>
  <c r="I398" i="12"/>
  <c r="K398" i="12"/>
  <c r="O398" i="12"/>
  <c r="Q398" i="12"/>
  <c r="V398" i="12"/>
  <c r="G401" i="12"/>
  <c r="M401" i="12" s="1"/>
  <c r="I401" i="12"/>
  <c r="K401" i="12"/>
  <c r="O401" i="12"/>
  <c r="Q401" i="12"/>
  <c r="V401" i="12"/>
  <c r="G404" i="12"/>
  <c r="M404" i="12" s="1"/>
  <c r="I404" i="12"/>
  <c r="K404" i="12"/>
  <c r="O404" i="12"/>
  <c r="Q404" i="12"/>
  <c r="V404" i="12"/>
  <c r="G407" i="12"/>
  <c r="I407" i="12"/>
  <c r="K407" i="12"/>
  <c r="M407" i="12"/>
  <c r="O407" i="12"/>
  <c r="Q407" i="12"/>
  <c r="V407" i="12"/>
  <c r="G411" i="12"/>
  <c r="M411" i="12" s="1"/>
  <c r="I411" i="12"/>
  <c r="K411" i="12"/>
  <c r="O411" i="12"/>
  <c r="Q411" i="12"/>
  <c r="V411" i="12"/>
  <c r="G415" i="12"/>
  <c r="M415" i="12" s="1"/>
  <c r="I415" i="12"/>
  <c r="K415" i="12"/>
  <c r="O415" i="12"/>
  <c r="Q415" i="12"/>
  <c r="V415" i="12"/>
  <c r="G419" i="12"/>
  <c r="M419" i="12" s="1"/>
  <c r="I419" i="12"/>
  <c r="K419" i="12"/>
  <c r="O419" i="12"/>
  <c r="Q419" i="12"/>
  <c r="V419" i="12"/>
  <c r="G422" i="12"/>
  <c r="M422" i="12" s="1"/>
  <c r="I422" i="12"/>
  <c r="K422" i="12"/>
  <c r="O422" i="12"/>
  <c r="Q422" i="12"/>
  <c r="V422" i="12"/>
  <c r="G425" i="12"/>
  <c r="M425" i="12" s="1"/>
  <c r="I425" i="12"/>
  <c r="K425" i="12"/>
  <c r="O425" i="12"/>
  <c r="Q425" i="12"/>
  <c r="V425" i="12"/>
  <c r="G428" i="12"/>
  <c r="M428" i="12" s="1"/>
  <c r="I428" i="12"/>
  <c r="K428" i="12"/>
  <c r="O428" i="12"/>
  <c r="Q428" i="12"/>
  <c r="V428" i="12"/>
  <c r="G431" i="12"/>
  <c r="M431" i="12" s="1"/>
  <c r="I431" i="12"/>
  <c r="K431" i="12"/>
  <c r="O431" i="12"/>
  <c r="Q431" i="12"/>
  <c r="V431" i="12"/>
  <c r="G435" i="12"/>
  <c r="I435" i="12"/>
  <c r="K435" i="12"/>
  <c r="O435" i="12"/>
  <c r="O434" i="12" s="1"/>
  <c r="Q435" i="12"/>
  <c r="V435" i="12"/>
  <c r="V434" i="12" s="1"/>
  <c r="G439" i="12"/>
  <c r="M439" i="12" s="1"/>
  <c r="I439" i="12"/>
  <c r="I434" i="12" s="1"/>
  <c r="K439" i="12"/>
  <c r="O439" i="12"/>
  <c r="Q439" i="12"/>
  <c r="Q434" i="12" s="1"/>
  <c r="V439" i="12"/>
  <c r="G442" i="12"/>
  <c r="I90" i="1" s="1"/>
  <c r="V442" i="12"/>
  <c r="G443" i="12"/>
  <c r="M443" i="12" s="1"/>
  <c r="M442" i="12" s="1"/>
  <c r="I443" i="12"/>
  <c r="I442" i="12" s="1"/>
  <c r="K443" i="12"/>
  <c r="K442" i="12" s="1"/>
  <c r="O443" i="12"/>
  <c r="O442" i="12" s="1"/>
  <c r="Q443" i="12"/>
  <c r="Q442" i="12" s="1"/>
  <c r="V443" i="12"/>
  <c r="G447" i="12"/>
  <c r="I447" i="12"/>
  <c r="K447" i="12"/>
  <c r="M447" i="12"/>
  <c r="O447" i="12"/>
  <c r="Q447" i="12"/>
  <c r="V447" i="12"/>
  <c r="G450" i="12"/>
  <c r="M450" i="12" s="1"/>
  <c r="I450" i="12"/>
  <c r="K450" i="12"/>
  <c r="O450" i="12"/>
  <c r="Q450" i="12"/>
  <c r="V450" i="12"/>
  <c r="G453" i="12"/>
  <c r="M453" i="12" s="1"/>
  <c r="I453" i="12"/>
  <c r="K453" i="12"/>
  <c r="O453" i="12"/>
  <c r="Q453" i="12"/>
  <c r="V453" i="12"/>
  <c r="G456" i="12"/>
  <c r="M456" i="12" s="1"/>
  <c r="I456" i="12"/>
  <c r="K456" i="12"/>
  <c r="O456" i="12"/>
  <c r="Q456" i="12"/>
  <c r="V456" i="12"/>
  <c r="G459" i="12"/>
  <c r="I459" i="12"/>
  <c r="K459" i="12"/>
  <c r="M459" i="12"/>
  <c r="O459" i="12"/>
  <c r="Q459" i="12"/>
  <c r="V459" i="12"/>
  <c r="G462" i="12"/>
  <c r="M462" i="12" s="1"/>
  <c r="I462" i="12"/>
  <c r="K462" i="12"/>
  <c r="O462" i="12"/>
  <c r="Q462" i="12"/>
  <c r="V462" i="12"/>
  <c r="G465" i="12"/>
  <c r="M465" i="12" s="1"/>
  <c r="I465" i="12"/>
  <c r="K465" i="12"/>
  <c r="O465" i="12"/>
  <c r="Q465" i="12"/>
  <c r="V465" i="12"/>
  <c r="G468" i="12"/>
  <c r="M468" i="12" s="1"/>
  <c r="I468" i="12"/>
  <c r="K468" i="12"/>
  <c r="O468" i="12"/>
  <c r="Q468" i="12"/>
  <c r="V468" i="12"/>
  <c r="G471" i="12"/>
  <c r="I471" i="12"/>
  <c r="K471" i="12"/>
  <c r="M471" i="12"/>
  <c r="O471" i="12"/>
  <c r="Q471" i="12"/>
  <c r="V471" i="12"/>
  <c r="G472" i="12"/>
  <c r="M472" i="12" s="1"/>
  <c r="I472" i="12"/>
  <c r="K472" i="12"/>
  <c r="O472" i="12"/>
  <c r="Q472" i="12"/>
  <c r="V472" i="12"/>
  <c r="G473" i="12"/>
  <c r="M473" i="12" s="1"/>
  <c r="I473" i="12"/>
  <c r="K473" i="12"/>
  <c r="O473" i="12"/>
  <c r="Q473" i="12"/>
  <c r="V473" i="12"/>
  <c r="G474" i="12"/>
  <c r="M474" i="12" s="1"/>
  <c r="I474" i="12"/>
  <c r="K474" i="12"/>
  <c r="O474" i="12"/>
  <c r="Q474" i="12"/>
  <c r="V474" i="12"/>
  <c r="I475" i="12"/>
  <c r="G476" i="12"/>
  <c r="M476" i="12" s="1"/>
  <c r="I476" i="12"/>
  <c r="K476" i="12"/>
  <c r="O476" i="12"/>
  <c r="O475" i="12" s="1"/>
  <c r="Q476" i="12"/>
  <c r="V476" i="12"/>
  <c r="V475" i="12" s="1"/>
  <c r="G478" i="12"/>
  <c r="M478" i="12" s="1"/>
  <c r="I478" i="12"/>
  <c r="K478" i="12"/>
  <c r="O478" i="12"/>
  <c r="Q478" i="12"/>
  <c r="Q475" i="12" s="1"/>
  <c r="V478" i="12"/>
  <c r="G480" i="12"/>
  <c r="M480" i="12" s="1"/>
  <c r="I480" i="12"/>
  <c r="K480" i="12"/>
  <c r="O480" i="12"/>
  <c r="Q480" i="12"/>
  <c r="Q479" i="12" s="1"/>
  <c r="V480" i="12"/>
  <c r="G482" i="12"/>
  <c r="M482" i="12" s="1"/>
  <c r="I482" i="12"/>
  <c r="K482" i="12"/>
  <c r="O482" i="12"/>
  <c r="Q482" i="12"/>
  <c r="V482" i="12"/>
  <c r="G484" i="12"/>
  <c r="G479" i="12" s="1"/>
  <c r="I484" i="12"/>
  <c r="K484" i="12"/>
  <c r="O484" i="12"/>
  <c r="Q484" i="12"/>
  <c r="V484" i="12"/>
  <c r="G488" i="12"/>
  <c r="M488" i="12" s="1"/>
  <c r="I488" i="12"/>
  <c r="K488" i="12"/>
  <c r="O488" i="12"/>
  <c r="O479" i="12" s="1"/>
  <c r="Q488" i="12"/>
  <c r="V488" i="12"/>
  <c r="G492" i="12"/>
  <c r="I492" i="12"/>
  <c r="K492" i="12"/>
  <c r="M492" i="12"/>
  <c r="O492" i="12"/>
  <c r="Q492" i="12"/>
  <c r="V492" i="12"/>
  <c r="G501" i="12"/>
  <c r="M501" i="12" s="1"/>
  <c r="I501" i="12"/>
  <c r="K501" i="12"/>
  <c r="O501" i="12"/>
  <c r="Q501" i="12"/>
  <c r="V501" i="12"/>
  <c r="G505" i="12"/>
  <c r="M505" i="12" s="1"/>
  <c r="I505" i="12"/>
  <c r="K505" i="12"/>
  <c r="O505" i="12"/>
  <c r="Q505" i="12"/>
  <c r="V505" i="12"/>
  <c r="G509" i="12"/>
  <c r="M509" i="12" s="1"/>
  <c r="I509" i="12"/>
  <c r="K509" i="12"/>
  <c r="O509" i="12"/>
  <c r="Q509" i="12"/>
  <c r="V509" i="12"/>
  <c r="G513" i="12"/>
  <c r="I513" i="12"/>
  <c r="K513" i="12"/>
  <c r="M513" i="12"/>
  <c r="O513" i="12"/>
  <c r="Q513" i="12"/>
  <c r="V513" i="12"/>
  <c r="G515" i="12"/>
  <c r="M515" i="12" s="1"/>
  <c r="I515" i="12"/>
  <c r="K515" i="12"/>
  <c r="K514" i="12" s="1"/>
  <c r="O515" i="12"/>
  <c r="Q515" i="12"/>
  <c r="V515" i="12"/>
  <c r="G517" i="12"/>
  <c r="I517" i="12"/>
  <c r="K517" i="12"/>
  <c r="O517" i="12"/>
  <c r="O514" i="12" s="1"/>
  <c r="Q517" i="12"/>
  <c r="V517" i="12"/>
  <c r="V514" i="12" s="1"/>
  <c r="G519" i="12"/>
  <c r="I519" i="12"/>
  <c r="K519" i="12"/>
  <c r="M519" i="12"/>
  <c r="O519" i="12"/>
  <c r="Q519" i="12"/>
  <c r="V519" i="12"/>
  <c r="G521" i="12"/>
  <c r="M521" i="12" s="1"/>
  <c r="I521" i="12"/>
  <c r="I520" i="12" s="1"/>
  <c r="K521" i="12"/>
  <c r="K520" i="12" s="1"/>
  <c r="O521" i="12"/>
  <c r="Q521" i="12"/>
  <c r="Q520" i="12" s="1"/>
  <c r="V521" i="12"/>
  <c r="G523" i="12"/>
  <c r="G520" i="12" s="1"/>
  <c r="I523" i="12"/>
  <c r="K523" i="12"/>
  <c r="O523" i="12"/>
  <c r="O520" i="12" s="1"/>
  <c r="Q523" i="12"/>
  <c r="V523" i="12"/>
  <c r="V520" i="12" s="1"/>
  <c r="G525" i="12"/>
  <c r="M525" i="12" s="1"/>
  <c r="I525" i="12"/>
  <c r="K525" i="12"/>
  <c r="O525" i="12"/>
  <c r="Q525" i="12"/>
  <c r="V525" i="12"/>
  <c r="V524" i="12" s="1"/>
  <c r="G526" i="12"/>
  <c r="I526" i="12"/>
  <c r="K526" i="12"/>
  <c r="M526" i="12"/>
  <c r="O526" i="12"/>
  <c r="Q526" i="12"/>
  <c r="V526" i="12"/>
  <c r="G527" i="12"/>
  <c r="M527" i="12" s="1"/>
  <c r="I527" i="12"/>
  <c r="K527" i="12"/>
  <c r="O527" i="12"/>
  <c r="Q527" i="12"/>
  <c r="V527" i="12"/>
  <c r="G528" i="12"/>
  <c r="M528" i="12" s="1"/>
  <c r="I528" i="12"/>
  <c r="K528" i="12"/>
  <c r="O528" i="12"/>
  <c r="Q528" i="12"/>
  <c r="V528" i="12"/>
  <c r="G529" i="12"/>
  <c r="M529" i="12" s="1"/>
  <c r="I529" i="12"/>
  <c r="K529" i="12"/>
  <c r="O529" i="12"/>
  <c r="Q529" i="12"/>
  <c r="V529" i="12"/>
  <c r="G530" i="12"/>
  <c r="M530" i="12" s="1"/>
  <c r="I530" i="12"/>
  <c r="K530" i="12"/>
  <c r="O530" i="12"/>
  <c r="Q530" i="12"/>
  <c r="V530" i="12"/>
  <c r="G531" i="12"/>
  <c r="M531" i="12" s="1"/>
  <c r="I531" i="12"/>
  <c r="K531" i="12"/>
  <c r="O531" i="12"/>
  <c r="Q531" i="12"/>
  <c r="V531" i="12"/>
  <c r="AE533" i="12"/>
  <c r="F41" i="1" s="1"/>
  <c r="I20" i="1"/>
  <c r="I18" i="1"/>
  <c r="H42" i="1" l="1"/>
  <c r="I42" i="1" s="1"/>
  <c r="Q524" i="12"/>
  <c r="M484" i="12"/>
  <c r="M479" i="12" s="1"/>
  <c r="V291" i="12"/>
  <c r="V238" i="12"/>
  <c r="V168" i="12"/>
  <c r="I168" i="12"/>
  <c r="V103" i="12"/>
  <c r="I31" i="12"/>
  <c r="O8" i="12"/>
  <c r="G71" i="13"/>
  <c r="I60" i="1" s="1"/>
  <c r="Q52" i="13"/>
  <c r="Q43" i="13"/>
  <c r="G34" i="13"/>
  <c r="I56" i="1" s="1"/>
  <c r="V24" i="13"/>
  <c r="M23" i="13"/>
  <c r="V10" i="13"/>
  <c r="V17" i="14"/>
  <c r="K8" i="14"/>
  <c r="I8" i="14"/>
  <c r="Q31" i="15"/>
  <c r="G8" i="16"/>
  <c r="Q8" i="16"/>
  <c r="O8" i="17"/>
  <c r="G26" i="17"/>
  <c r="I77" i="1"/>
  <c r="O256" i="12"/>
  <c r="O107" i="12"/>
  <c r="G74" i="12"/>
  <c r="I82" i="1" s="1"/>
  <c r="O31" i="12"/>
  <c r="Q21" i="12"/>
  <c r="K8" i="12"/>
  <c r="I71" i="13"/>
  <c r="G52" i="13"/>
  <c r="I59" i="1" s="1"/>
  <c r="V52" i="13"/>
  <c r="Q46" i="13"/>
  <c r="K43" i="13"/>
  <c r="K34" i="13"/>
  <c r="Q28" i="13"/>
  <c r="M21" i="13"/>
  <c r="Q14" i="13"/>
  <c r="I17" i="14"/>
  <c r="V31" i="15"/>
  <c r="O31" i="15"/>
  <c r="O8" i="15"/>
  <c r="O16" i="16"/>
  <c r="F39" i="1"/>
  <c r="I54" i="1"/>
  <c r="Q446" i="12"/>
  <c r="AF533" i="12"/>
  <c r="I514" i="12"/>
  <c r="V446" i="12"/>
  <c r="Q291" i="12"/>
  <c r="O291" i="12"/>
  <c r="V256" i="12"/>
  <c r="I256" i="12"/>
  <c r="G168" i="12"/>
  <c r="I85" i="1" s="1"/>
  <c r="O103" i="12"/>
  <c r="K74" i="12"/>
  <c r="O63" i="12"/>
  <c r="I8" i="12"/>
  <c r="V46" i="13"/>
  <c r="Q34" i="13"/>
  <c r="V28" i="13"/>
  <c r="O24" i="13"/>
  <c r="V14" i="13"/>
  <c r="O10" i="13"/>
  <c r="O8" i="14"/>
  <c r="V8" i="15"/>
  <c r="K8" i="16"/>
  <c r="V8" i="17"/>
  <c r="Q8" i="17"/>
  <c r="F40" i="1"/>
  <c r="Q107" i="12"/>
  <c r="M21" i="12"/>
  <c r="Q8" i="15"/>
  <c r="G514" i="12"/>
  <c r="I89" i="1" s="1"/>
  <c r="V479" i="12"/>
  <c r="K475" i="12"/>
  <c r="K434" i="12"/>
  <c r="G256" i="12"/>
  <c r="I87" i="1" s="1"/>
  <c r="Q168" i="12"/>
  <c r="V107" i="12"/>
  <c r="Q31" i="12"/>
  <c r="K21" i="12"/>
  <c r="K52" i="13"/>
  <c r="I52" i="13"/>
  <c r="O46" i="13"/>
  <c r="Q8" i="14"/>
  <c r="K31" i="15"/>
  <c r="G31" i="15"/>
  <c r="I66" i="1" s="1"/>
  <c r="G8" i="15"/>
  <c r="G16" i="16"/>
  <c r="I69" i="1" s="1"/>
  <c r="V16" i="16"/>
  <c r="V71" i="13"/>
  <c r="I31" i="15"/>
  <c r="I524" i="12"/>
  <c r="O524" i="12"/>
  <c r="K446" i="12"/>
  <c r="I446" i="12"/>
  <c r="G291" i="12"/>
  <c r="I88" i="1" s="1"/>
  <c r="K256" i="12"/>
  <c r="O238" i="12"/>
  <c r="M103" i="12"/>
  <c r="G63" i="12"/>
  <c r="I21" i="12"/>
  <c r="Q71" i="13"/>
  <c r="O71" i="13"/>
  <c r="K46" i="13"/>
  <c r="I46" i="13"/>
  <c r="O34" i="13"/>
  <c r="K28" i="13"/>
  <c r="I28" i="13"/>
  <c r="G24" i="13"/>
  <c r="I74" i="1" s="1"/>
  <c r="Q21" i="13"/>
  <c r="K14" i="13"/>
  <c r="I14" i="13"/>
  <c r="G10" i="13"/>
  <c r="I65" i="1" s="1"/>
  <c r="O17" i="14"/>
  <c r="G8" i="14"/>
  <c r="V8" i="14"/>
  <c r="K8" i="15"/>
  <c r="O8" i="16"/>
  <c r="K8" i="17"/>
  <c r="K524" i="12"/>
  <c r="Q514" i="12"/>
  <c r="M475" i="12"/>
  <c r="G434" i="12"/>
  <c r="I76" i="1" s="1"/>
  <c r="I291" i="12"/>
  <c r="Q256" i="12"/>
  <c r="O74" i="12"/>
  <c r="K63" i="12"/>
  <c r="K71" i="13"/>
  <c r="O52" i="13"/>
  <c r="V34" i="13"/>
  <c r="I34" i="13"/>
  <c r="AF48" i="15"/>
  <c r="G44" i="1" s="1"/>
  <c r="H44" i="1" s="1"/>
  <c r="I44" i="1" s="1"/>
  <c r="I8" i="15"/>
  <c r="AF26" i="17"/>
  <c r="G46" i="1" s="1"/>
  <c r="H46" i="1" s="1"/>
  <c r="I46" i="1" s="1"/>
  <c r="I8" i="17"/>
  <c r="K479" i="12"/>
  <c r="I479" i="12"/>
  <c r="O446" i="12"/>
  <c r="Q238" i="12"/>
  <c r="O168" i="12"/>
  <c r="K107" i="12"/>
  <c r="I107" i="12"/>
  <c r="V74" i="12"/>
  <c r="I74" i="12"/>
  <c r="Q63" i="12"/>
  <c r="K31" i="12"/>
  <c r="Q8" i="12"/>
  <c r="Q10" i="13"/>
  <c r="I16" i="16"/>
  <c r="V8" i="16"/>
  <c r="M12" i="17"/>
  <c r="M8" i="17" s="1"/>
  <c r="M20" i="16"/>
  <c r="M16" i="16" s="1"/>
  <c r="M12" i="16"/>
  <c r="M8" i="16" s="1"/>
  <c r="AF24" i="16"/>
  <c r="G45" i="1" s="1"/>
  <c r="H45" i="1" s="1"/>
  <c r="I45" i="1" s="1"/>
  <c r="M44" i="15"/>
  <c r="M32" i="15"/>
  <c r="M12" i="15"/>
  <c r="M8" i="15" s="1"/>
  <c r="M17" i="14"/>
  <c r="M20" i="14"/>
  <c r="M12" i="14"/>
  <c r="M8" i="14" s="1"/>
  <c r="AF24" i="14"/>
  <c r="G43" i="1" s="1"/>
  <c r="H43" i="1" s="1"/>
  <c r="I43" i="1" s="1"/>
  <c r="M52" i="13"/>
  <c r="M28" i="13"/>
  <c r="M14" i="13"/>
  <c r="M72" i="13"/>
  <c r="M71" i="13" s="1"/>
  <c r="M56" i="13"/>
  <c r="M48" i="13"/>
  <c r="M46" i="13" s="1"/>
  <c r="M44" i="13"/>
  <c r="M43" i="13" s="1"/>
  <c r="M36" i="13"/>
  <c r="M34" i="13" s="1"/>
  <c r="G21" i="13"/>
  <c r="I73" i="1" s="1"/>
  <c r="M20" i="13"/>
  <c r="M19" i="13" s="1"/>
  <c r="G17" i="13"/>
  <c r="I71" i="1" s="1"/>
  <c r="M12" i="13"/>
  <c r="M10" i="13" s="1"/>
  <c r="M26" i="13"/>
  <c r="M24" i="13" s="1"/>
  <c r="M524" i="12"/>
  <c r="M238" i="12"/>
  <c r="M107" i="12"/>
  <c r="M31" i="12"/>
  <c r="M446" i="12"/>
  <c r="G446" i="12"/>
  <c r="G238" i="12"/>
  <c r="I86" i="1" s="1"/>
  <c r="G107" i="12"/>
  <c r="I84" i="1" s="1"/>
  <c r="G31" i="12"/>
  <c r="I79" i="1" s="1"/>
  <c r="G524" i="12"/>
  <c r="I91" i="1" s="1"/>
  <c r="M523" i="12"/>
  <c r="M520" i="12" s="1"/>
  <c r="M517" i="12"/>
  <c r="M514" i="12" s="1"/>
  <c r="G475" i="12"/>
  <c r="M435" i="12"/>
  <c r="M434" i="12" s="1"/>
  <c r="M292" i="12"/>
  <c r="M291" i="12" s="1"/>
  <c r="M260" i="12"/>
  <c r="M256" i="12" s="1"/>
  <c r="M176" i="12"/>
  <c r="M168" i="12" s="1"/>
  <c r="G103" i="12"/>
  <c r="I83" i="1" s="1"/>
  <c r="M80" i="12"/>
  <c r="M74" i="12" s="1"/>
  <c r="M67" i="12"/>
  <c r="M63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G24" i="14" l="1"/>
  <c r="I61" i="1"/>
  <c r="I93" i="1"/>
  <c r="F47" i="1"/>
  <c r="I67" i="1"/>
  <c r="G24" i="16"/>
  <c r="G533" i="12"/>
  <c r="I17" i="1"/>
  <c r="I63" i="1"/>
  <c r="I16" i="1" s="1"/>
  <c r="I21" i="1" s="1"/>
  <c r="G48" i="15"/>
  <c r="M31" i="15"/>
  <c r="G41" i="1"/>
  <c r="H41" i="1" s="1"/>
  <c r="I41" i="1" s="1"/>
  <c r="G40" i="1"/>
  <c r="G39" i="1"/>
  <c r="I80" i="1"/>
  <c r="H40" i="1"/>
  <c r="I40" i="1" s="1"/>
  <c r="G93" i="13"/>
  <c r="G47" i="1" l="1"/>
  <c r="G25" i="1" s="1"/>
  <c r="A25" i="1" s="1"/>
  <c r="I39" i="1"/>
  <c r="I47" i="1" s="1"/>
  <c r="H39" i="1"/>
  <c r="H47" i="1" s="1"/>
  <c r="J92" i="1"/>
  <c r="J67" i="1"/>
  <c r="J83" i="1"/>
  <c r="J58" i="1"/>
  <c r="J74" i="1"/>
  <c r="J90" i="1"/>
  <c r="J56" i="1"/>
  <c r="J69" i="1"/>
  <c r="J85" i="1"/>
  <c r="J60" i="1"/>
  <c r="J76" i="1"/>
  <c r="J71" i="1"/>
  <c r="J87" i="1"/>
  <c r="J62" i="1"/>
  <c r="J78" i="1"/>
  <c r="J65" i="1"/>
  <c r="J54" i="1"/>
  <c r="J73" i="1"/>
  <c r="J89" i="1"/>
  <c r="J64" i="1"/>
  <c r="J80" i="1"/>
  <c r="J59" i="1"/>
  <c r="J75" i="1"/>
  <c r="J91" i="1"/>
  <c r="J66" i="1"/>
  <c r="J82" i="1"/>
  <c r="J81" i="1"/>
  <c r="J61" i="1"/>
  <c r="J77" i="1"/>
  <c r="J55" i="1"/>
  <c r="J68" i="1"/>
  <c r="J84" i="1"/>
  <c r="J72" i="1"/>
  <c r="J63" i="1"/>
  <c r="J79" i="1"/>
  <c r="J57" i="1"/>
  <c r="J70" i="1"/>
  <c r="J86" i="1"/>
  <c r="J88" i="1"/>
  <c r="G23" i="1"/>
  <c r="A23" i="1" s="1"/>
  <c r="G28" i="1"/>
  <c r="J93" i="1" l="1"/>
  <c r="G24" i="1"/>
  <c r="A24" i="1"/>
  <c r="J45" i="1"/>
  <c r="J39" i="1"/>
  <c r="J47" i="1" s="1"/>
  <c r="J42" i="1"/>
  <c r="J41" i="1"/>
  <c r="J46" i="1"/>
  <c r="J40" i="1"/>
  <c r="J44" i="1"/>
  <c r="J43" i="1"/>
  <c r="G26" i="1"/>
  <c r="A26" i="1"/>
  <c r="A27" i="1" l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<sst xmlns="http://schemas.openxmlformats.org/spreadsheetml/2006/main" count="3410" uniqueCount="912">
  <si>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</si>
  <si>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</si>
  <si>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</si>
  <si>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</si>
  <si>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</si>
  <si>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</si>
  <si>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</si>
  <si>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</si>
  <si>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</si>
  <si>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</si>
  <si>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</si>
  <si>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</si>
  <si>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</si>
  <si>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</si>
  <si>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</si>
  <si>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</si>
  <si>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</si>
  <si>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</si>
  <si>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</si>
  <si>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</si>
  <si>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</si>
  <si>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</si>
  <si>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</si>
  <si>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</si>
  <si>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</si>
  <si>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</si>
  <si>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</si>
  <si>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</si>
  <si>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</si>
  <si>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</si>
  <si>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</si>
  <si>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</si>
  <si>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</si>
  <si>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</si>
  <si>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</si>
  <si>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</si>
  <si>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</si>
  <si>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</si>
  <si>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</si>
  <si>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</si>
  <si>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</si>
  <si>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03</t>
  </si>
  <si>
    <t>INTAR a.s.</t>
  </si>
  <si>
    <t>Bezručova 81/17a</t>
  </si>
  <si>
    <t>Brno-Staré Brno</t>
  </si>
  <si>
    <t>60200</t>
  </si>
  <si>
    <t>25594443</t>
  </si>
  <si>
    <t>Stavba</t>
  </si>
  <si>
    <t>02</t>
  </si>
  <si>
    <t>MPS Lužánky</t>
  </si>
  <si>
    <t>D.1.1 - D.1.3</t>
  </si>
  <si>
    <t>ASŘ, SKŘ, PBŘ</t>
  </si>
  <si>
    <t>D.1.4.1</t>
  </si>
  <si>
    <t>ELEKTROINSTALACE aktualizace 2022</t>
  </si>
  <si>
    <t>D.1.4.1a</t>
  </si>
  <si>
    <t>Řídící systém osvětlení - jako referenční nastaven systém Loxone</t>
  </si>
  <si>
    <t>D.1.4.1b</t>
  </si>
  <si>
    <t>ROZVADĚČ R-S</t>
  </si>
  <si>
    <t>D.1.4.1c</t>
  </si>
  <si>
    <t>ROZVADĚČ R-UPS</t>
  </si>
  <si>
    <t>VRN</t>
  </si>
  <si>
    <t>Vedlejší rozpočtové náklady</t>
  </si>
  <si>
    <t>Celkem za stavbu</t>
  </si>
  <si>
    <t>CZK</t>
  </si>
  <si>
    <t>Rekapitulace dílů</t>
  </si>
  <si>
    <t>Typ dílu</t>
  </si>
  <si>
    <t>_1</t>
  </si>
  <si>
    <t>Elektrospotřebiče</t>
  </si>
  <si>
    <t>_10</t>
  </si>
  <si>
    <t>Ventilátory (CPV 297 141 00-8)</t>
  </si>
  <si>
    <t>_11</t>
  </si>
  <si>
    <t>Vodiče (CPV 313 000 00-9)</t>
  </si>
  <si>
    <t>_12</t>
  </si>
  <si>
    <t>Vypínače (CPV 312 120 00-5)</t>
  </si>
  <si>
    <t>_13</t>
  </si>
  <si>
    <t>Demontáže</t>
  </si>
  <si>
    <t>_14</t>
  </si>
  <si>
    <t>Hodinové zúčtovací sazby</t>
  </si>
  <si>
    <t>_15</t>
  </si>
  <si>
    <t>Montáže</t>
  </si>
  <si>
    <t>_16</t>
  </si>
  <si>
    <t>*Inteligentní elektroinstalace</t>
  </si>
  <si>
    <t>_17</t>
  </si>
  <si>
    <t>Montážní práce, nastavení, oživení</t>
  </si>
  <si>
    <t>_18</t>
  </si>
  <si>
    <t>Přístrojová náplň</t>
  </si>
  <si>
    <t>_19</t>
  </si>
  <si>
    <t>Rozvaděčové skříně, příslušenství</t>
  </si>
  <si>
    <t>_2</t>
  </si>
  <si>
    <t>Instalační krabice (CPV 284 220 00-6)</t>
  </si>
  <si>
    <t>_20</t>
  </si>
  <si>
    <t>Montáž (CPV 453 100 00-3)</t>
  </si>
  <si>
    <t>_21</t>
  </si>
  <si>
    <t>_22</t>
  </si>
  <si>
    <t>Rozvaděče HAGER</t>
  </si>
  <si>
    <t>_23</t>
  </si>
  <si>
    <t>_3</t>
  </si>
  <si>
    <t>Instalační žlaby</t>
  </si>
  <si>
    <t>_4</t>
  </si>
  <si>
    <t>Kabely s funkční integritou při požáru</t>
  </si>
  <si>
    <t>_5</t>
  </si>
  <si>
    <t>Modulové skříně , rozvaděče a příslušenství</t>
  </si>
  <si>
    <t>_6</t>
  </si>
  <si>
    <t>Nosné prvky pro uložení vodičů (CPV 284 223 00-9)</t>
  </si>
  <si>
    <t>_7</t>
  </si>
  <si>
    <t>Svítidla (CPV 315 000 00-1)</t>
  </si>
  <si>
    <t>_9</t>
  </si>
  <si>
    <t>Topné kabely</t>
  </si>
  <si>
    <t>3</t>
  </si>
  <si>
    <t>Svislé a kompletní konstrukce</t>
  </si>
  <si>
    <t>61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</si>
  <si>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</si>
  <si>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</si>
  <si>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</si>
  <si>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</si>
  <si>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</si>
  <si>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</si>
  <si>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</si>
  <si>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</si>
  <si>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</si>
  <si>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</si>
  <si>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</si>
  <si>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</si>
  <si>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</si>
  <si>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</si>
  <si>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</si>
  <si>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</si>
  <si>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Izolace akustické a protiotřesové</t>
  </si>
  <si>
    <t>764</t>
  </si>
  <si>
    <t>Konstrukce klempířské</t>
  </si>
  <si>
    <t>766</t>
  </si>
  <si>
    <t>Konstrukce truhlářské</t>
  </si>
  <si>
    <t>767</t>
  </si>
  <si>
    <t>Konstrukce zámečnické</t>
  </si>
  <si>
    <t>768</t>
  </si>
  <si>
    <t>Konstrukce hliníkové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</si>
  <si>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</si>
  <si>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</si>
  <si>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</si>
  <si>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</si>
  <si>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</si>
  <si>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</si>
  <si>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</si>
  <si>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</si>
  <si>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</si>
  <si>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</si>
  <si>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</si>
  <si>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</si>
  <si>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</si>
  <si>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</si>
  <si>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</si>
  <si>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</si>
  <si>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</si>
  <si>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</si>
  <si>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</si>
  <si>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</si>
  <si>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</si>
  <si>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</si>
  <si>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</si>
  <si>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</si>
  <si>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</si>
  <si>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</si>
  <si>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</si>
  <si>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</si>
  <si>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</si>
  <si>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</si>
  <si>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</si>
  <si>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</si>
  <si>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</si>
  <si>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</si>
  <si>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602011241RT3</t>
  </si>
  <si>
    <t>Omítka stěn z hotových směsí vrstva štuková, vápenná,  , tloušťka vrstvy 4 mm,</t>
  </si>
  <si>
    <t>m2</t>
  </si>
  <si>
    <t>RTS 22/ I</t>
  </si>
  <si>
    <t>Indiv</t>
  </si>
  <si>
    <t>Práce</t>
  </si>
  <si>
    <t>POL1_</t>
  </si>
  <si>
    <t>Za tribunama : 60,5*3,2+2*3,20*2,62</t>
  </si>
  <si>
    <t>VV</t>
  </si>
  <si>
    <t>odečet oken : -18*1,86*1,54</t>
  </si>
  <si>
    <t>druhá stěna : 27,50*13,20+4,67*10,27+12,6*3,2+(12,35*7,07)/2</t>
  </si>
  <si>
    <t>odečet akustického obkladu : -149</t>
  </si>
  <si>
    <t>Koeficient : 0,15</t>
  </si>
  <si>
    <t>602021203R00</t>
  </si>
  <si>
    <t>Omítka stěn z hotových směsí postřik, báze, cementová, 100% krytí,  ,</t>
  </si>
  <si>
    <t>Odkaz na mn. položky pořadí 1 : 580,45899</t>
  </si>
  <si>
    <t>602021211RT5</t>
  </si>
  <si>
    <t>Omítka stěn z hotových směsí vrstva jádrová, vápenocementová,  , tloušťka vrstvy 20 mm,</t>
  </si>
  <si>
    <t>612481211RT2</t>
  </si>
  <si>
    <t>Vyztužení povrchu vnitřních stěn sklotextilní síťovinou s dodávkou síťoviny a stěrkového tmelu</t>
  </si>
  <si>
    <t>622421491R00</t>
  </si>
  <si>
    <t>Doplňky zateplovacích systémů rohová lišta</t>
  </si>
  <si>
    <t>m</t>
  </si>
  <si>
    <t>2*111</t>
  </si>
  <si>
    <t>Koeficient : 0,1</t>
  </si>
  <si>
    <t>622421492R00</t>
  </si>
  <si>
    <t>Doplňky zateplovacích systémů okenní lišta</t>
  </si>
  <si>
    <t>622421494R00</t>
  </si>
  <si>
    <t>Doplňky zateplovacích systémů podparapetní lišta s tkaninou</t>
  </si>
  <si>
    <t>941955002R00</t>
  </si>
  <si>
    <t>Lešení lehké pracovní pomocné pomocné, o výšce lešeňové podlahy přes 1,2 do 1,9 m</t>
  </si>
  <si>
    <t>Začátek provozního součtu</t>
  </si>
  <si>
    <t xml:space="preserve">  Na omítky : 27,50*13,20+4,67*10,27+12,6*3,2+(12,35*7,07)/2</t>
  </si>
  <si>
    <t>Konec provozního součtu</t>
  </si>
  <si>
    <t>500</t>
  </si>
  <si>
    <t>94-01</t>
  </si>
  <si>
    <t>Montáž a demontáž prostorového lešení</t>
  </si>
  <si>
    <t>m3</t>
  </si>
  <si>
    <t>Vlastní</t>
  </si>
  <si>
    <t>1. etapa : 5650</t>
  </si>
  <si>
    <t>2. etapa : 11300</t>
  </si>
  <si>
    <t>3. etapa : 11300</t>
  </si>
  <si>
    <t>4. etapa : 11300</t>
  </si>
  <si>
    <t>5. etapa : 11300</t>
  </si>
  <si>
    <t>94-02</t>
  </si>
  <si>
    <t>Nájen prostorového lešení - 1 den</t>
  </si>
  <si>
    <t xml:space="preserve">30 dní: : </t>
  </si>
  <si>
    <t>Odkaz na mn. položky pořadí 9 : 50850,00000*30</t>
  </si>
  <si>
    <t>94-03</t>
  </si>
  <si>
    <t>Manipulační poplatek - lešení</t>
  </si>
  <si>
    <t>Odkaz na mn. položky pořadí 9 : 50850,00000</t>
  </si>
  <si>
    <t>94-04</t>
  </si>
  <si>
    <t>Doprava prostorového lešení</t>
  </si>
  <si>
    <t>11300</t>
  </si>
  <si>
    <t>94-05</t>
  </si>
  <si>
    <t>Montáž a demontáž plošiny</t>
  </si>
  <si>
    <t>1. etapa : 430</t>
  </si>
  <si>
    <t>2. etapa : 860</t>
  </si>
  <si>
    <t>3. etapa : 860</t>
  </si>
  <si>
    <t>4. etapa : 860</t>
  </si>
  <si>
    <t>5. etapa : 860</t>
  </si>
  <si>
    <t>94-06</t>
  </si>
  <si>
    <t>Nájem plošiny - 1 den</t>
  </si>
  <si>
    <t>Odkaz na mn. položky pořadí 13 : 3870,00000*30</t>
  </si>
  <si>
    <t>94-07</t>
  </si>
  <si>
    <t>Manipulační poplatek - plošina</t>
  </si>
  <si>
    <t>Odkaz na mn. položky pořadí 13 : 3870,00000</t>
  </si>
  <si>
    <t>94-08</t>
  </si>
  <si>
    <t>Doprava fasádního lešení</t>
  </si>
  <si>
    <t>860</t>
  </si>
  <si>
    <t>95-01</t>
  </si>
  <si>
    <t>Vyčištění podhledů po demontáži lešení z plošin</t>
  </si>
  <si>
    <t>Odkaz na mn. položky pořadí 51 : 2581,92000</t>
  </si>
  <si>
    <t>Odkaz na mn. položky pořadí 57 : 149,04000</t>
  </si>
  <si>
    <t>95-05A</t>
  </si>
  <si>
    <t>Vyčištění podlahy 3300x2700 mm, zapravení trhlinek, zatmelení, penetrační a bezprašný nátěr</t>
  </si>
  <si>
    <t>3,3*2,7</t>
  </si>
  <si>
    <t>95-02</t>
  </si>
  <si>
    <t>Závěrečný úklid - ztížené pracovní podmínky</t>
  </si>
  <si>
    <t>95-03</t>
  </si>
  <si>
    <t>Přesuny stav. materiálu - ztížené pracovní podmínky do výšky max. 24 m</t>
  </si>
  <si>
    <t>soubor</t>
  </si>
  <si>
    <t>95-04</t>
  </si>
  <si>
    <t>HZS - nepředvídatelné předem nespecifikované práce, (díry po sundání lešení, ... )</t>
  </si>
  <si>
    <t>hod</t>
  </si>
  <si>
    <t>999281111R00</t>
  </si>
  <si>
    <t>Přesun hmot pro opravy a údržbu objektů pro opravy a údržbu dosavadních objektů včetně vnějších plášťů výšky do 25 m,</t>
  </si>
  <si>
    <t>t</t>
  </si>
  <si>
    <t>POL1_1</t>
  </si>
  <si>
    <t>711111006RZ3</t>
  </si>
  <si>
    <t>Provedení izolace proti zemní vlhkosti natěradly za studena na ploše vodorovné asfaltovou penetrační suspenzí, včetně dodávky emulze 0,3 kg/m2</t>
  </si>
  <si>
    <t xml:space="preserve">  S3 - napojení na výtahovou šachtu : (2*1*4)+(2*2)</t>
  </si>
  <si>
    <t>cca : 15</t>
  </si>
  <si>
    <t>711131101R00</t>
  </si>
  <si>
    <t>Provedení izolace proti zemní vlhkosti pásy na sucho vodorovná, 1 vrstva, bez dodávky izolačních pásů</t>
  </si>
  <si>
    <t>S1 : 2950</t>
  </si>
  <si>
    <t>711141559RY2</t>
  </si>
  <si>
    <t>Provedení izolace proti zemní vlhkosti pásy přitavením vodorovná, 1 vrstva, s dodávkou izolačního pásu se skleněnou nebo polyesterovou vložkou, s minerálním posypem</t>
  </si>
  <si>
    <t>711140101R00</t>
  </si>
  <si>
    <t>Odstr.izolace proti vlhk.vodor. pásy přitav.,1vrst</t>
  </si>
  <si>
    <t>Spodní plášť nad halou : 60,5*47,5</t>
  </si>
  <si>
    <t>711170101R00</t>
  </si>
  <si>
    <t>Odstranění izolace proti vodě - fólie vodorovná, volně</t>
  </si>
  <si>
    <t>Spodní plášť nad halou - AL folie : 60,5*47,5</t>
  </si>
  <si>
    <t>711-01</t>
  </si>
  <si>
    <t>Dod - 3vrstvá monolitická fólie lehkého typu pro doplňkovou hydroizolační vrstvu</t>
  </si>
  <si>
    <t>Odkaz na mn. položky pořadí 23 : 3245,00000</t>
  </si>
  <si>
    <t>711-02</t>
  </si>
  <si>
    <t>Položení vrstvy z geotextilie, materiál ve specifikaci</t>
  </si>
  <si>
    <t>S2 : 294</t>
  </si>
  <si>
    <t>Přesah římsy : 2*111</t>
  </si>
  <si>
    <t>69366198R</t>
  </si>
  <si>
    <t>geotextilie PP; funkce separační, ochranná, výztužná, filtrační; plošná hmotnost 300 g/m2; zpevněná oboustranně</t>
  </si>
  <si>
    <t>Specifikace</t>
  </si>
  <si>
    <t>POL3_</t>
  </si>
  <si>
    <t>Odkaz na mn. položky pořadí 28 : 294,00000</t>
  </si>
  <si>
    <t>998711203R00</t>
  </si>
  <si>
    <t>Přesun hmot pro izolace proti vodě svisle do 60 m</t>
  </si>
  <si>
    <t>POL1_7</t>
  </si>
  <si>
    <t>712-01</t>
  </si>
  <si>
    <t>Odstranění hladké plechové krytiny</t>
  </si>
  <si>
    <t>998712203R00</t>
  </si>
  <si>
    <t>Přesun hmot pro povlakové krytiny v objektech výšky přes 12 do 24 m</t>
  </si>
  <si>
    <t>713111111R00</t>
  </si>
  <si>
    <t>Montáž tepelné izolace stropů kladené vrchem, volně,</t>
  </si>
  <si>
    <t xml:space="preserve">S1 : </t>
  </si>
  <si>
    <t>minerální plsť na nosný rošt : 2950</t>
  </si>
  <si>
    <t/>
  </si>
  <si>
    <t>713131131R00</t>
  </si>
  <si>
    <t>Montáž tepelné izolace stěn lepením</t>
  </si>
  <si>
    <t xml:space="preserve">      2*111*0,9</t>
  </si>
  <si>
    <t>200</t>
  </si>
  <si>
    <t>713191100RT1</t>
  </si>
  <si>
    <t>Položení izolační fólie, materiál ve specifikaci</t>
  </si>
  <si>
    <t>713-01</t>
  </si>
  <si>
    <t>Odstranění tepelné izolace - křemelinové desky - tl. do 10 cm</t>
  </si>
  <si>
    <t>713-01A</t>
  </si>
  <si>
    <t>713-02</t>
  </si>
  <si>
    <t>Dod - vícevrstvá samolepicí parozábrana vyrobená z křížně laminované PE vrstvy, s horní vrstvou z hliníkové fólie a „hot-melt“ lepidla na zadní straně</t>
  </si>
  <si>
    <t>Odkaz na mn. položky pořadí 40 : 3260,00000</t>
  </si>
  <si>
    <t>713-03</t>
  </si>
  <si>
    <t>Montáž parozábrany s přelepením spojů</t>
  </si>
  <si>
    <t>713-04</t>
  </si>
  <si>
    <t>Stříkaná izolace - tl. 120 mm</t>
  </si>
  <si>
    <t xml:space="preserve">      2*111*0,120*(0,500+0,600)</t>
  </si>
  <si>
    <t>30</t>
  </si>
  <si>
    <t>713100812RA</t>
  </si>
  <si>
    <t>Odstranění tepelné izolace, PUR desky tl.do 5 cm</t>
  </si>
  <si>
    <t>Spodní plášť nad halou : 60,5*47,5*3</t>
  </si>
  <si>
    <t>713100812R00</t>
  </si>
  <si>
    <t>Přesah římsy : 2*111*4</t>
  </si>
  <si>
    <t>713101321RA</t>
  </si>
  <si>
    <t>Odstranění tepelná izolace z minerálních vláken obalených v PE fólii, do 50 mm</t>
  </si>
  <si>
    <t>713101321R00</t>
  </si>
  <si>
    <t>283220013R</t>
  </si>
  <si>
    <t>fólie izolační střešní hydroizolační; tloušťka 1,80 mm; plošná hmotnost 2 200 g/m2; PVC-P, PES výztuž; µ = 15 000,0</t>
  </si>
  <si>
    <t xml:space="preserve">S2 : </t>
  </si>
  <si>
    <t>Odkaz na mn. položky pořadí 36 : 294,00000</t>
  </si>
  <si>
    <t>63151406R</t>
  </si>
  <si>
    <t>deska izolační minerální vlákno; tl. 100,0 mm; součinitel tepelné vodivosti 0,035 W/mK; R = 2,800 m2K/W; obj. hmotnost 40,00 kg/m3; hydrofobizováno</t>
  </si>
  <si>
    <t xml:space="preserve">celk. tl. 500 mm - 2x 200 mm + 1x 100 mm : </t>
  </si>
  <si>
    <t>Odkaz na mn. položky pořadí 34 : 3260,00000</t>
  </si>
  <si>
    <t>63151414.AR</t>
  </si>
  <si>
    <t>deska izolační minerální vlákno; tl. 200,0 mm; součinitel tepelné vodivosti 0,035 W/mK; R = 5,600 m2K/W; obj. hmotnost 40,00 kg/m3; hydrofobizováno</t>
  </si>
  <si>
    <t>Odkaz na mn. položky pořadí 34 : 3260,00000*2</t>
  </si>
  <si>
    <t>63151549R</t>
  </si>
  <si>
    <t>deska izolační fasádní; minerální vlákno; orientace vláken rovnoběžná; tl. 200,0 mm; součinitel tepelné vodivosti 0,036 W/mK; R = 5,550 m2K/W; obj. hmotnost 150,00 kg/m3; hydrofobizováno</t>
  </si>
  <si>
    <t>Odkaz na mn. položky pořadí 35 : 200,00000</t>
  </si>
  <si>
    <t>998713203R00</t>
  </si>
  <si>
    <t>Přesun hmot pro izolace tepelné v objektech výšky do 24 m</t>
  </si>
  <si>
    <t>714-01</t>
  </si>
  <si>
    <t>Hygiene Performance A Tech, PE, bílá 500, 600x1200x40 mm</t>
  </si>
  <si>
    <t xml:space="preserve">      2346,2</t>
  </si>
  <si>
    <t>2347,2</t>
  </si>
  <si>
    <t xml:space="preserve">Parametry viz. technika zpráva : </t>
  </si>
  <si>
    <t>714-02</t>
  </si>
  <si>
    <t>Connect T24 hlavní profil C4 9170, L = 3700 mm, bílá barva 01</t>
  </si>
  <si>
    <t xml:space="preserve">      2111,58</t>
  </si>
  <si>
    <t>2131,2</t>
  </si>
  <si>
    <t>714-03</t>
  </si>
  <si>
    <t>Connect T24 vedlejší profil C4 9171, L = 1200 mm, bílá barva 01</t>
  </si>
  <si>
    <t xml:space="preserve">      3988,54</t>
  </si>
  <si>
    <t>4017,6</t>
  </si>
  <si>
    <t>714-04</t>
  </si>
  <si>
    <t>Connect stavitelné závěsy 3789 C4, hák &amp; hák, L = 330 - 600 mm</t>
  </si>
  <si>
    <t>ks</t>
  </si>
  <si>
    <t xml:space="preserve">      1642,34</t>
  </si>
  <si>
    <t>1700</t>
  </si>
  <si>
    <t>714-05</t>
  </si>
  <si>
    <t>Connect Hygiene klip 40 C4 0036</t>
  </si>
  <si>
    <t xml:space="preserve">      16423,40</t>
  </si>
  <si>
    <t>16450</t>
  </si>
  <si>
    <t>714-06</t>
  </si>
  <si>
    <t>Connect U profil C3 3465, L = 3000 mm, H = 44 mm, bílá barva 01</t>
  </si>
  <si>
    <t>1680</t>
  </si>
  <si>
    <t>714-07</t>
  </si>
  <si>
    <t>Akusto Wall C/Akutex HS, bílá 500, 600x2700x40 mm</t>
  </si>
  <si>
    <t xml:space="preserve">      147,60</t>
  </si>
  <si>
    <t>149,04</t>
  </si>
  <si>
    <t>714-08</t>
  </si>
  <si>
    <t>Connect Thinline profil 0976, L = 2678, barva bílá 02</t>
  </si>
  <si>
    <t xml:space="preserve">      138</t>
  </si>
  <si>
    <t>149,97</t>
  </si>
  <si>
    <t>714-09</t>
  </si>
  <si>
    <t>Connect stěnový distančník C4</t>
  </si>
  <si>
    <t xml:space="preserve">      640</t>
  </si>
  <si>
    <t>700</t>
  </si>
  <si>
    <t>714-10</t>
  </si>
  <si>
    <t>Connect Ambit instalační konzole C4</t>
  </si>
  <si>
    <t xml:space="preserve">      364</t>
  </si>
  <si>
    <t>400</t>
  </si>
  <si>
    <t>714-11</t>
  </si>
  <si>
    <t>Connect plastová vsuvka pro hrany C a F</t>
  </si>
  <si>
    <t xml:space="preserve">      212</t>
  </si>
  <si>
    <t>250</t>
  </si>
  <si>
    <t>714-12</t>
  </si>
  <si>
    <t>Connect Thinline vnější roh, barva bílá 02</t>
  </si>
  <si>
    <t xml:space="preserve">      26</t>
  </si>
  <si>
    <t>28</t>
  </si>
  <si>
    <t>998714203R00</t>
  </si>
  <si>
    <t>Přesun hmot v objektech výšky do 24 m</t>
  </si>
  <si>
    <t>764-01</t>
  </si>
  <si>
    <t>D+M Okapnice rš. 200 mm, ozn. K/01</t>
  </si>
  <si>
    <t>2*(62+49)</t>
  </si>
  <si>
    <t>Koeficient : 0,08</t>
  </si>
  <si>
    <t xml:space="preserve">Detailní popis viz. výpis klempířských výrobků : </t>
  </si>
  <si>
    <t>764-02</t>
  </si>
  <si>
    <t>D+M Koutová lišta rš. 250 mm, ozn. K/02</t>
  </si>
  <si>
    <t>764-03</t>
  </si>
  <si>
    <t>D+M Okapnice rš. 140 mm, ozn. K/03</t>
  </si>
  <si>
    <t>62+49</t>
  </si>
  <si>
    <t>764-04</t>
  </si>
  <si>
    <t>D+M Oplechování výtahové šachty, ozn. K/04</t>
  </si>
  <si>
    <t>2*(3,6+2,9)</t>
  </si>
  <si>
    <t>998764203R00</t>
  </si>
  <si>
    <t>Přesun hmot pro konstrukce klempířské v objektech výšky do 24 m</t>
  </si>
  <si>
    <t>766601211R00</t>
  </si>
  <si>
    <t>Těsnění připojovací spáry spára ostění, interiér - fólie parotěsná šířky 70 mm samolepicí, výplň PU pěnou, exteriér - páska paropropustná šířky 10 mm, tl. 2/10 mm expanzní,</t>
  </si>
  <si>
    <t>766-01</t>
  </si>
  <si>
    <t>D+M Dřevěný hranol 160x60 mm, ozn. T/01, včetně spojovacího materiálu</t>
  </si>
  <si>
    <t>222</t>
  </si>
  <si>
    <t>766-02</t>
  </si>
  <si>
    <t>D+M Dřevěný hranol 110x60 mm, ozn. T/02, včetně spojovacího materiálu</t>
  </si>
  <si>
    <t>Koeficient : 0,10</t>
  </si>
  <si>
    <t>766-03</t>
  </si>
  <si>
    <t>D+M Dřevěný hranol 120x60 mm, ozn. T/03, včetně spojovacího materiálu</t>
  </si>
  <si>
    <t>766-04</t>
  </si>
  <si>
    <t>D+M Přítlačná lať 50x30 mm, ozn. T/04, včetně spojovacího materiálu</t>
  </si>
  <si>
    <t>111</t>
  </si>
  <si>
    <t>766-05</t>
  </si>
  <si>
    <t>D+M Dřevěné bednění - dezka s vodovzdorné překližky tl. 30 mm, š. 1200 mm, ozn. T/05, včetně spojovacího materiálu</t>
  </si>
  <si>
    <t>766-06</t>
  </si>
  <si>
    <t>Konstrukce pro vynesení podhledu - 2 vrstvy - bez dodávky materiálu, ozn. CT/01</t>
  </si>
  <si>
    <t>2950</t>
  </si>
  <si>
    <t>766-07</t>
  </si>
  <si>
    <t>Obložení obvodové stěny - bez dodávky materiálu</t>
  </si>
  <si>
    <t>CT/02 : 62+49</t>
  </si>
  <si>
    <t>CT/03 : 62+49</t>
  </si>
  <si>
    <t>766-08</t>
  </si>
  <si>
    <t>Odbědnění z prken 24 mm</t>
  </si>
  <si>
    <t>59590737R</t>
  </si>
  <si>
    <t>deska cementotřísková l = 3 350 mm; š = 1 250 mm; tl. 12,0 mm; povrch hladký</t>
  </si>
  <si>
    <t xml:space="preserve">2x : </t>
  </si>
  <si>
    <t>Odkaz na mn. položky pořadí 75 : 3245,00000*2</t>
  </si>
  <si>
    <t>59590741R</t>
  </si>
  <si>
    <t>deska cementotřísková l = 3 350 mm; š = 1 250 mm; tl. 20,0 mm; povrch hladký</t>
  </si>
  <si>
    <t>Odkaz na mn. položky pořadí 76 : 222,00000*0,675</t>
  </si>
  <si>
    <t>998766203R00</t>
  </si>
  <si>
    <t>Přesun hmot pro konstrukce truhlářské v objektech výšky do 24 m</t>
  </si>
  <si>
    <t>767995104R00</t>
  </si>
  <si>
    <t>Výroba a montáž atypických kovovových doplňků staveb hmotnosti přes 20 do 50 kg</t>
  </si>
  <si>
    <t>kg</t>
  </si>
  <si>
    <t xml:space="preserve">Nové ocelové konstrukce : </t>
  </si>
  <si>
    <t>ozn. 17 : 38,55</t>
  </si>
  <si>
    <t>Koeficient : 0,20</t>
  </si>
  <si>
    <t>767995105R00</t>
  </si>
  <si>
    <t>Výroba a montáž atypických kovovových doplňků staveb hmotnosti přes 50 do 100 kg</t>
  </si>
  <si>
    <t xml:space="preserve">Pochůzí lávky : </t>
  </si>
  <si>
    <t>Odkaz na mn. položky pořadí 93 : 70,05600</t>
  </si>
  <si>
    <t>Odkaz na mn. položky pořadí 98 : 68,32800</t>
  </si>
  <si>
    <t>767995106R00</t>
  </si>
  <si>
    <t>Výroba a montáž atypických kovovových doplňků staveb hmotnosti přes 100 do 250 kg</t>
  </si>
  <si>
    <t>ozn. 15 : 240,28</t>
  </si>
  <si>
    <t>ozn. 16 : 114,47</t>
  </si>
  <si>
    <t>ozn. 18 : 201,96</t>
  </si>
  <si>
    <t>ozn. 21 : 145,21</t>
  </si>
  <si>
    <t>Koeficient : 0,2</t>
  </si>
  <si>
    <t>767995107R00</t>
  </si>
  <si>
    <t>Výroba a montáž atypických kovovových doplňků staveb hmotnosti přes 250 do 500 kg</t>
  </si>
  <si>
    <t xml:space="preserve">Nová ocelová konstrukce : </t>
  </si>
  <si>
    <t>ozn. 14 : 271,50</t>
  </si>
  <si>
    <t>767995108R00</t>
  </si>
  <si>
    <t>Výroba a montáž atypických kovovových doplňků staveb hmotnosti přes 500 kg</t>
  </si>
  <si>
    <t>ozn. 13 : 4479,31</t>
  </si>
  <si>
    <t>ozn. 19 : 1530,65</t>
  </si>
  <si>
    <t>ozn. 20 : 894,95</t>
  </si>
  <si>
    <t>Odkaz na mn. položky pořadí 92 : 8535,07200</t>
  </si>
  <si>
    <t>Odkaz na mn. položky pořadí 94 : 680,72400</t>
  </si>
  <si>
    <t>Odkaz na mn. položky pořadí 95 : 797,25600</t>
  </si>
  <si>
    <t>Odkaz na mn. položky pořadí 96 : 2009,88000</t>
  </si>
  <si>
    <t>Odkaz na mn. položky pořadí 97 : 2039,90400</t>
  </si>
  <si>
    <t>Odkaz na mn. položky pořadí 99 : 3251,98800</t>
  </si>
  <si>
    <t>Odkaz na mn. položky pořadí 117 : 1540,96128</t>
  </si>
  <si>
    <t>Odkaz na mn. položky pořadí 118 : 773,38368</t>
  </si>
  <si>
    <t>767999802R00</t>
  </si>
  <si>
    <t>Demontáž ostatních doplňků staveb doplňků staveb o hmotnosti přes 50 do 100 kg</t>
  </si>
  <si>
    <t xml:space="preserve">Ocelová konstrukce nad podhledem : </t>
  </si>
  <si>
    <t>ozn. 8 - IE 100 : 2*3,00*9,46</t>
  </si>
  <si>
    <t>ozn. 9 - IE 100 : 1*5,80*9,46</t>
  </si>
  <si>
    <t>ozn. 10 - IE 100 : 1*3,35*9,46</t>
  </si>
  <si>
    <t>ozn. 11 - IE 100 : 1*3,30*9,46</t>
  </si>
  <si>
    <t>Koeficient : 0,13</t>
  </si>
  <si>
    <t xml:space="preserve">Výpis demontovaných prvků je pouze orientační! : </t>
  </si>
  <si>
    <t xml:space="preserve">Demontované konstrukce budou očištěny, upraveny dle nového návrhu kotvení, opatřeny novým nátěrem a budou zpětně osazeny a doplněny novými konstrukcemi. : </t>
  </si>
  <si>
    <t xml:space="preserve">Nevyužité prvky budou zlikvidovány. : </t>
  </si>
  <si>
    <t>767999804R00</t>
  </si>
  <si>
    <t>Demontáž ostatních doplňků staveb doplňků staveb o hmotnosti přes 250 do 500 kg</t>
  </si>
  <si>
    <t>ozn. 5 - IE 100 : 3*15,35*9,46</t>
  </si>
  <si>
    <t>ozn. 7 - IE 100 : 3*14,1*9,46</t>
  </si>
  <si>
    <t>767999805R00</t>
  </si>
  <si>
    <t>Demontáž ostatních doplňků staveb doplňků staveb o hmotnosti přes 500 kg</t>
  </si>
  <si>
    <t>ozn. 1 - IE 140 : 12*60,500*13,70</t>
  </si>
  <si>
    <t>ozn. 2 - IE 140 : 2*58,30*13,70</t>
  </si>
  <si>
    <t>ozn. 3 - IE 100 : 55*47,350*9,46</t>
  </si>
  <si>
    <t>ozn. 4 - IE 100 : 3*28,7*9,46</t>
  </si>
  <si>
    <t>ozn. 6 - IE 100 : 3*27,45*9,46</t>
  </si>
  <si>
    <t>ozn. 12 - U 220 : 1*60,50*29,40</t>
  </si>
  <si>
    <t>767-00</t>
  </si>
  <si>
    <t>Očištění + nový nátěr do agresivního prostředí stávající příhradové konstrukce, v místech působení koroze</t>
  </si>
  <si>
    <t xml:space="preserve">předúprava povrchů: : </t>
  </si>
  <si>
    <t xml:space="preserve">odstranění mastnosty vhodným detergentem, : </t>
  </si>
  <si>
    <t xml:space="preserve">omytí solí a nečistot vysokotlakou čistou vodou : </t>
  </si>
  <si>
    <t xml:space="preserve">abrazivní otrýskání povrchu na Sa 2,5 : </t>
  </si>
  <si>
    <t xml:space="preserve">odstranění prachu : </t>
  </si>
  <si>
    <t>soubor : 1</t>
  </si>
  <si>
    <t>767-01</t>
  </si>
  <si>
    <t>Očištění demontovaných ocelových konstrukcí</t>
  </si>
  <si>
    <t>Odkaz na mn. položky pořadí 91 : 46486,90332</t>
  </si>
  <si>
    <t xml:space="preserve">Upravená nosná konstrukce opatřena novými ochrannými nátěry do agresivního prostředí - odstín dle TZ : </t>
  </si>
  <si>
    <t>767-02</t>
  </si>
  <si>
    <t>Zpětná montáž demontovaných ocelových konstrukcí</t>
  </si>
  <si>
    <t xml:space="preserve">Zpětná montáž : </t>
  </si>
  <si>
    <t>ozn. 8 - IE 100 : 2*2,55*9,46</t>
  </si>
  <si>
    <t>ozn. 11 - IE 100 : 1*2,835*9,46</t>
  </si>
  <si>
    <t>767-03</t>
  </si>
  <si>
    <t>D+M Lávky š. 0,8 m - pozinkované, opatřeny novými syst. nátěry do agresivního prostředí, odstín dle TZ</t>
  </si>
  <si>
    <t>136,78*52</t>
  </si>
  <si>
    <t>767-04</t>
  </si>
  <si>
    <t>D+M Ukončení lávek š. 0,8 m - pozinkované, opatřeny novými syst. nátěry do agresivního prostředí, odstín dle TZ</t>
  </si>
  <si>
    <t>9,73*6</t>
  </si>
  <si>
    <t>767-05</t>
  </si>
  <si>
    <t>D+M Rozšíření nové lávky dl. 1,55 m - pozinkované, opatřeny novými syst. nátěry do agresivního prostředí, odstín dle TZ</t>
  </si>
  <si>
    <t>63,03*9</t>
  </si>
  <si>
    <t xml:space="preserve">Koeficient : </t>
  </si>
  <si>
    <t>767-06</t>
  </si>
  <si>
    <t>D+M Rozšíření nové lávky dl. 1,85 m - pozinkované, opatřeny novými syst. nátěry do agresivního prostředí, odstín dle TZ</t>
  </si>
  <si>
    <t>73,82*9</t>
  </si>
  <si>
    <t>767-07</t>
  </si>
  <si>
    <t>D+M Rozšíření stávající lávky - pozinkované, opatřeny novými syst. nátěry do agresivního prostředí, odstín dle TZ</t>
  </si>
  <si>
    <t>93,05*18</t>
  </si>
  <si>
    <t>767-08</t>
  </si>
  <si>
    <t>D+M Podpory pod lávky - pozinkované, opatřeny novými syst. nátěry do agresivního prostředí, odstín dle TZ</t>
  </si>
  <si>
    <t>47,22*36</t>
  </si>
  <si>
    <t>767-09</t>
  </si>
  <si>
    <t>D+M Napojení lávek - pozinkované, opatřeny novými syst. nátěry do agresivního prostředí, odstín dle TZ</t>
  </si>
  <si>
    <t>0,73*78</t>
  </si>
  <si>
    <t>767-10</t>
  </si>
  <si>
    <t>D+M Zábradlí - pozinkované, opatřeny novými syst. nátěry do agresivního prostředí, odstín dle TZ</t>
  </si>
  <si>
    <t>2709,99*1</t>
  </si>
  <si>
    <t>767-11</t>
  </si>
  <si>
    <t>D+M Lemovací profil - L 50x50x3 mm, pozinkovaný, ozn. Z/01</t>
  </si>
  <si>
    <t>62+49+3*(62+49)</t>
  </si>
  <si>
    <t xml:space="preserve">Detailní popis viz. výpis zámečnických výrobků : </t>
  </si>
  <si>
    <t>767-12</t>
  </si>
  <si>
    <t>D+M Lemovací profil - Jäckl L 50x50x3 mm, pozinkovaný, ozn. Z/02</t>
  </si>
  <si>
    <t>767-13</t>
  </si>
  <si>
    <t>D+M Lemovací profil - Jäckl L 50x50x3 mm, pozinkovaný, ozn. Z/03</t>
  </si>
  <si>
    <t>767-14</t>
  </si>
  <si>
    <t>D+M Lemování svítidel, ozn. Z/04</t>
  </si>
  <si>
    <t>81</t>
  </si>
  <si>
    <t>767-15</t>
  </si>
  <si>
    <t>D+M Poklop nad svítidlem, ozn. Z/05</t>
  </si>
  <si>
    <t>767-16</t>
  </si>
  <si>
    <t>D+M Nadstavení potrubí VZT, ozn. Z/06</t>
  </si>
  <si>
    <t>63</t>
  </si>
  <si>
    <t>767-17</t>
  </si>
  <si>
    <t>D+M Podhled z děrovaného plechu 600x1200 mm - pásy se svítidly a VZT, pozinkovaný, ozn. Z/07</t>
  </si>
  <si>
    <t>22*9</t>
  </si>
  <si>
    <t>767-17a</t>
  </si>
  <si>
    <t>D+M Podhled z děrovaného plechu 600x600 mm - pásy se svítidly a VZT, pozinkovaný, ozn. Z/07</t>
  </si>
  <si>
    <t>9*17</t>
  </si>
  <si>
    <t>342266111RU8</t>
  </si>
  <si>
    <t>Obklad stěn sádrokartonem na ocelovou konstrukci desky protipožární tl. 12,5 mm, bez izolace</t>
  </si>
  <si>
    <t>zdi - pro zjednodušení jako kvádr : (1,7*2+1,7*2)*2,3</t>
  </si>
  <si>
    <t>strop : 1,7*1,7</t>
  </si>
  <si>
    <t>odečet dveře : -0,6*1,97</t>
  </si>
  <si>
    <t>631515232R</t>
  </si>
  <si>
    <t>Deska minerální ISOVER TF THERMO 1000x600x100 mm podélné vlákno</t>
  </si>
  <si>
    <t>Odkaz na mn. položky pořadí 109 : 17,34800</t>
  </si>
  <si>
    <t>+ izolace trubky : 2</t>
  </si>
  <si>
    <t>784442022RT1</t>
  </si>
  <si>
    <t>Malba disperzní interiér.HET Hetline, výška do 5 m pro sádrokartony, 2 x nátěr</t>
  </si>
  <si>
    <t>Odkaz na mn. položky pořadí 109 : 17,34800*2</t>
  </si>
  <si>
    <t xml:space="preserve">(zevnitř+zvenku) : </t>
  </si>
  <si>
    <t>767-18</t>
  </si>
  <si>
    <t>D+M Podhled z děrovaného plechu 600x1200 mm - obvodový pás, pozinkovaný + bílý nátěr, ozn. Z/08</t>
  </si>
  <si>
    <t>39</t>
  </si>
  <si>
    <t>767-18a</t>
  </si>
  <si>
    <t>D+M Podhled z děrovaného plechu 400x1200 mm - obvodový pás, pozinkovaný + bílý nátěr, ozn. Z/08</t>
  </si>
  <si>
    <t>767-19</t>
  </si>
  <si>
    <t>D+M Podhled z děrovaného plechu 600x1200 mm - obvodový pás, pozinkovaný + bílý nátěr, ozn. Z/09</t>
  </si>
  <si>
    <t>767-19a</t>
  </si>
  <si>
    <t>D+M Podhled z děrovaného plechu 500x1200 mm - obvodový pás, pozinkovaný + bílý nátěr, ozn. Z/09</t>
  </si>
  <si>
    <t>767-20</t>
  </si>
  <si>
    <t>D+M Podhled z děrovaného plechu 600x650 mm- obvodový pás, pozinkovaný + bílý nátěr, ozn. Z/10</t>
  </si>
  <si>
    <t>102</t>
  </si>
  <si>
    <t>767-21</t>
  </si>
  <si>
    <t>D+M Podhled z děrovaného plechu 600x900 mm - obvodový pás, pozinkovaný + bílý nátěr, ozn. Z/11</t>
  </si>
  <si>
    <t>767-22</t>
  </si>
  <si>
    <t>D+M Nosný rošt z CD profilů</t>
  </si>
  <si>
    <t>767-23A</t>
  </si>
  <si>
    <t>Demontáž stávající konstrukce strojovny výtahu 3300x2700x2400 mm</t>
  </si>
  <si>
    <t>ocelový rám : 380</t>
  </si>
  <si>
    <t>hmotnost opláštění : 700</t>
  </si>
  <si>
    <t>767-24A</t>
  </si>
  <si>
    <t>D+M Protipožární dveře 700x1970 mm, EW 15 DP3,ocelové, vč. zárubně popis viz. výkres nová vestavba</t>
  </si>
  <si>
    <t>767-25A</t>
  </si>
  <si>
    <t>D+M Protipožární větrací mřížka do sádrokartonu, 106x300 mm, ew 15 dp3 popis viz. výkres Nová vestavba</t>
  </si>
  <si>
    <t>767-26A</t>
  </si>
  <si>
    <t>D+M spiro potrubí, včetně kotvení, tepelně zaizolovat popis viz. výkres Nová vestavba</t>
  </si>
  <si>
    <t>767-27A</t>
  </si>
  <si>
    <t>D+M Ocelové zábradlí - ocel trubka 51x3 + 4x stojka (celk. 6,5 m)</t>
  </si>
  <si>
    <t>953941312R00</t>
  </si>
  <si>
    <t>Osazení požárního hasicího přístroje na stěnu</t>
  </si>
  <si>
    <t>kus</t>
  </si>
  <si>
    <t>Odkaz na mn. položky pořadí 125 : 6,00000</t>
  </si>
  <si>
    <t>95-06A</t>
  </si>
  <si>
    <t>Přístroj hasicí práškový</t>
  </si>
  <si>
    <t>767581801R00</t>
  </si>
  <si>
    <t>- kazet, včetně nosného rámu</t>
  </si>
  <si>
    <t>Spodní plášť nad halou - děrované kazety : 60,5*47,5</t>
  </si>
  <si>
    <t>767581801R0A1</t>
  </si>
  <si>
    <t>Demontáž podhledů - kazet, včetně nosného rámu</t>
  </si>
  <si>
    <t>Přesah římsy - děrované kazety : 2*111</t>
  </si>
  <si>
    <t>1338-01</t>
  </si>
  <si>
    <t>Tyč ocelová plochá jakost S235 200x8 mm 11375</t>
  </si>
  <si>
    <t>Závěsy Z1 : 240*0,332*12,56</t>
  </si>
  <si>
    <t>Závěsy Z2 : 80*0,282*12,56</t>
  </si>
  <si>
    <t>1338-02</t>
  </si>
  <si>
    <t>Tyč ocelová plochá jakost S235 96x8  mm 11375</t>
  </si>
  <si>
    <t>Závěsy Z1 : 480*0,167*6,03</t>
  </si>
  <si>
    <t>Závěsy Z2 : 160*0,167*6,03</t>
  </si>
  <si>
    <t>13380615R</t>
  </si>
  <si>
    <t>tyč ocelová profilová válcovaná za tepla S235 (11375); průřez I; výška 100 mm</t>
  </si>
  <si>
    <t>ozn. 13 : 9,46*0,001*10*47,350</t>
  </si>
  <si>
    <t>ozn. 14 : 9,46*0,001*1*28,700</t>
  </si>
  <si>
    <t>ozn. 15 : 9,46*0,001*1*25,400</t>
  </si>
  <si>
    <t>ozn. 16 : 9,46*0,001*1*12,100</t>
  </si>
  <si>
    <t>ozn. 17 : 9,46*0,001*1*4,075</t>
  </si>
  <si>
    <t>ozn. 21 : 9,46*0,001*1*15,350</t>
  </si>
  <si>
    <t>13384340R</t>
  </si>
  <si>
    <t>tyč ocelová profilová válcovaná za tepla S235 (11375); průřez U; výška 160 mm</t>
  </si>
  <si>
    <t>ozn. 20 : 18,90*0,001*1*47,350</t>
  </si>
  <si>
    <t>13388425R</t>
  </si>
  <si>
    <t>tyč ocelová profilová válcovaná za tepla S235 (11375); průřez HEB; výška 100 mm</t>
  </si>
  <si>
    <t>ozn. 18 : 20,40*0,001*9,900*1</t>
  </si>
  <si>
    <t>13483315R</t>
  </si>
  <si>
    <t>tyč ocelová profilová válcovaná za tepla S235 (11375); průřez U; výška 200 mm</t>
  </si>
  <si>
    <t>ozn. 19 : 25,30*0,001*1*60,500</t>
  </si>
  <si>
    <t>998767203R00</t>
  </si>
  <si>
    <t>Přesun hmot pro kovové stavební doplňk. konstrukce v objektech výšky do 24 m</t>
  </si>
  <si>
    <t>768-01</t>
  </si>
  <si>
    <t>D+M Hliníková mřížka 180x1000 mm, ozn. AL/01</t>
  </si>
  <si>
    <t>3 ks do pole : (17+13)*3</t>
  </si>
  <si>
    <t>768-02</t>
  </si>
  <si>
    <t>D+M Hliníková mřížka 200x1000 mm, ozn. AL/02</t>
  </si>
  <si>
    <t>998768203R00</t>
  </si>
  <si>
    <t>Přesun hmot pro hliníkové konstrukce, výšky do 24 m</t>
  </si>
  <si>
    <t>784450075RA0</t>
  </si>
  <si>
    <t>Malby z malířských směsí disperzní, penetrace jednonásobná, malba dvojnásobná, bílá</t>
  </si>
  <si>
    <t>Agregovaná položka</t>
  </si>
  <si>
    <t>POL2_</t>
  </si>
  <si>
    <t>784-01A</t>
  </si>
  <si>
    <t>Nátěr stávajících ocelových konstrukcí v barvě stávajících konstrukcí</t>
  </si>
  <si>
    <t>979086112R00</t>
  </si>
  <si>
    <t>Vodorovná doprava suti a vybouraných hmot nakládání nebo překládání suti a vybouraných hmot na dopravní prostředek při vodorovné dopravě,  ,</t>
  </si>
  <si>
    <t>POL1_9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</si>
  <si>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</si>
  <si>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</si>
  <si>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</si>
  <si>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</si>
  <si>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979990001R00</t>
  </si>
  <si>
    <t>Poplatek za skládku stavební suti, skupina 17 09 04 z Katalogu odpadů</t>
  </si>
  <si>
    <t>RTS 20/ I</t>
  </si>
  <si>
    <t>979087312R00</t>
  </si>
  <si>
    <t>Vodorovné přemístění suti nošením k místu nakládky vodorovné přemístění vybouraných hmot nošením nebo přehozením, na vzdálenost 10 m</t>
  </si>
  <si>
    <t>979087392R00</t>
  </si>
  <si>
    <t>Vodorovné přemístění suti nošením k místu nakládky příplatek za každých dalích i započatých 10 m vzdálenosti vybouraných hmot,</t>
  </si>
  <si>
    <t>979093111R00</t>
  </si>
  <si>
    <t>Uložení suti na skládku bez zhutnění</t>
  </si>
  <si>
    <t>SUM</t>
  </si>
  <si>
    <t>Poznámky uchazeče k zadání</t>
  </si>
  <si>
    <t>POPUZIV</t>
  </si>
  <si>
    <t>END</t>
  </si>
  <si>
    <t>Pol__0001</t>
  </si>
  <si>
    <t>požátně těsnící tmel</t>
  </si>
  <si>
    <t>Pol__0002</t>
  </si>
  <si>
    <t>Elektroinstalační rozvodná krabice ABOX na povrch IP 65</t>
  </si>
  <si>
    <t>Pol__0003</t>
  </si>
  <si>
    <t>Elektroinstalační rozvodná krabice na povrch IP 54</t>
  </si>
  <si>
    <t>Pol__0004</t>
  </si>
  <si>
    <t>Instalační krabice s požární odolností E30-E90</t>
  </si>
  <si>
    <t>KS</t>
  </si>
  <si>
    <t>Pol__0005</t>
  </si>
  <si>
    <t>CABLOFIL CF 50/50 EZ</t>
  </si>
  <si>
    <t>Pol__0006</t>
  </si>
  <si>
    <t>drátěný žlab 50/50 v ohniodolném provedení EZ</t>
  </si>
  <si>
    <t>Pol__0007</t>
  </si>
  <si>
    <t>KABEL 1-CXKE-V 3CX 2,5</t>
  </si>
  <si>
    <t>M</t>
  </si>
  <si>
    <t>Pol__0008</t>
  </si>
  <si>
    <t>Zásuvková skříň 2x230V/1x400V/16A</t>
  </si>
  <si>
    <t>Pol__0009</t>
  </si>
  <si>
    <t>KO TRUBKA 8016 PC Z PH</t>
  </si>
  <si>
    <t>Pol__0010</t>
  </si>
  <si>
    <t>Systémový pomocný materiál pro sestavení žlabů</t>
  </si>
  <si>
    <t>sada</t>
  </si>
  <si>
    <t>Pol__0011</t>
  </si>
  <si>
    <t>LED svítidlo průmyslové přisazené 13,4W/3000K,polykarbonát,IP65</t>
  </si>
  <si>
    <t>pár</t>
  </si>
  <si>
    <t>Pol__0012</t>
  </si>
  <si>
    <t>A - Speciální LED svítidlo 273W/4000kK Al slitina+ oc. plech, prisl´matický difuzor,reflektor 100°IP 66, vč . driveru externě v krabici, kabel min.3mprůmyslové přisazené 51W/IP54</t>
  </si>
  <si>
    <t>Pol__0013</t>
  </si>
  <si>
    <t>B - LED svítidlo průmyslové 33W/2200lm/IP 65</t>
  </si>
  <si>
    <t>Pol__0015</t>
  </si>
  <si>
    <t>Samoregulační topný kabel na oc.konstrukce délka 6,5m</t>
  </si>
  <si>
    <t>Pol__0016</t>
  </si>
  <si>
    <t>Výstražné štítky na topný kabel</t>
  </si>
  <si>
    <t>Pol__0017</t>
  </si>
  <si>
    <t>Zakončovací sada pro topný kabel uchycený k oc. sloupu</t>
  </si>
  <si>
    <t>Pol__0018</t>
  </si>
  <si>
    <t>kovový ventilátor do potrubí 125mm,230V/25W/340m3/hod</t>
  </si>
  <si>
    <t>Pol__0019</t>
  </si>
  <si>
    <t>KABEL JYSTY 2x2x0,8</t>
  </si>
  <si>
    <t>Pol__0020</t>
  </si>
  <si>
    <t>Datový kabel FTP Cat5e pro venkovní prostředí SOLARIX</t>
  </si>
  <si>
    <t>Pol__0021</t>
  </si>
  <si>
    <t>KABEL CYKY 3C x 1.5</t>
  </si>
  <si>
    <t>Pol__0022</t>
  </si>
  <si>
    <t>KABEL CYKY 4B x25</t>
  </si>
  <si>
    <t>Pol__0023</t>
  </si>
  <si>
    <t>KABEL CYKY 5C x 2.5</t>
  </si>
  <si>
    <t>Pol__0024</t>
  </si>
  <si>
    <t>KABEL CYKY 5C x 4</t>
  </si>
  <si>
    <t>Pol__0025</t>
  </si>
  <si>
    <t>KABEL JYTY 2A X 1</t>
  </si>
  <si>
    <t>Pol__0026</t>
  </si>
  <si>
    <t>Ohebný kabel CGTG 3C X 10</t>
  </si>
  <si>
    <t>Pol__0027</t>
  </si>
  <si>
    <t>JBQ SP 3558-01750 ř.1 Garant AL</t>
  </si>
  <si>
    <t>Pol__0028</t>
  </si>
  <si>
    <t>Vypínač nástěnný IP 44 řazení 01</t>
  </si>
  <si>
    <t>Pol__0029</t>
  </si>
  <si>
    <t>Demontáž oc. kabelové trasy vč. likvidace materiálu</t>
  </si>
  <si>
    <t>Pol__0030</t>
  </si>
  <si>
    <t>Demontáž rozvaděče vč. likvidace materiálu</t>
  </si>
  <si>
    <t>Pol__0031</t>
  </si>
  <si>
    <t>Demontáž stávajícího přívodního kabelu vč. likvidace materiálu</t>
  </si>
  <si>
    <t>210201039</t>
  </si>
  <si>
    <t>Demontáž svítidla - výbojkové vč. likvidce materiálu</t>
  </si>
  <si>
    <t>Demontáž svítidla - žárovkové vč.likvidace materiálu</t>
  </si>
  <si>
    <t>R-položka</t>
  </si>
  <si>
    <t>POL12_1</t>
  </si>
  <si>
    <t>Pol__0034</t>
  </si>
  <si>
    <t>Kompletace rozvaděče</t>
  </si>
  <si>
    <t>Demontáž stávající elektroinstalace včetně likvidace materiálu</t>
  </si>
  <si>
    <t>Pol__0036</t>
  </si>
  <si>
    <t>Demontážní práce</t>
  </si>
  <si>
    <t>Pol__0037</t>
  </si>
  <si>
    <t>Komlexní zkoušky</t>
  </si>
  <si>
    <t>Pol__0038</t>
  </si>
  <si>
    <t>Koordinace s profesemi</t>
  </si>
  <si>
    <t>Pol__0039</t>
  </si>
  <si>
    <t>Napojení ovládacího panelu iPad v místnosti plavčíků, demontáž stáv. ovládání</t>
  </si>
  <si>
    <t>Pol__0040</t>
  </si>
  <si>
    <t>Nepředvídatelné náklady a práce spojené s rekonstrukcí</t>
  </si>
  <si>
    <t>Pol__0041</t>
  </si>
  <si>
    <t>Pomocné práce,kompletace</t>
  </si>
  <si>
    <t>Pol__0042</t>
  </si>
  <si>
    <t>Práce na oc. konstrukcích, ztížené pracovní podmínky</t>
  </si>
  <si>
    <t>Pol__0043</t>
  </si>
  <si>
    <t>Práce ve výškách, ztížené pracovní podmínky</t>
  </si>
  <si>
    <t>Pol__0044</t>
  </si>
  <si>
    <t>Prověření a zmapování stávajících kabelových tras</t>
  </si>
  <si>
    <t>Pol__0045</t>
  </si>
  <si>
    <t>Revizní práce</t>
  </si>
  <si>
    <t>Pol__0046</t>
  </si>
  <si>
    <t>Spolupráce s revizním technikem</t>
  </si>
  <si>
    <t>Pol__0047</t>
  </si>
  <si>
    <t>Úprava stávající elektroinstalace</t>
  </si>
  <si>
    <t>Pol__0048</t>
  </si>
  <si>
    <t>Výchozí revize s vypracováním revizní zprávy</t>
  </si>
  <si>
    <t>Pol__0049</t>
  </si>
  <si>
    <t>Výroba pomocných oc. konstrukcí pro vedení kabelů</t>
  </si>
  <si>
    <t>Pol__0050</t>
  </si>
  <si>
    <t>Výroba vnitřní oc. konstrukce - konstrukce pro upenění rozvaděče a zás. skříně</t>
  </si>
  <si>
    <t>Pol__0051</t>
  </si>
  <si>
    <t>Zakreslení skutečného provedení</t>
  </si>
  <si>
    <t>210203002</t>
  </si>
  <si>
    <t>Montáž svítidla</t>
  </si>
  <si>
    <t>210290741</t>
  </si>
  <si>
    <t>Montáž bez zapojení el.motor do 1 kW</t>
  </si>
  <si>
    <t>Montáž externího driveru</t>
  </si>
  <si>
    <t>210010351</t>
  </si>
  <si>
    <t>Montáž instalační karabice na povrch vč. svorek a zapojení vodičů</t>
  </si>
  <si>
    <t>Montáž LED svítidla do stavebně připraveného otvoru</t>
  </si>
  <si>
    <t>210810054</t>
  </si>
  <si>
    <t>Montáž samoregulačního kabelu</t>
  </si>
  <si>
    <t>210201073</t>
  </si>
  <si>
    <t>Montáž svítidla - zářivkové na závěs</t>
  </si>
  <si>
    <t>210010434</t>
  </si>
  <si>
    <t>Montáž systémové požárně odolné krabice vč. zapojení</t>
  </si>
  <si>
    <t>210010074</t>
  </si>
  <si>
    <t>Montáž trubky instalační pancéřové z PH typ 8029 O 29mm (vu+po)</t>
  </si>
  <si>
    <t>Pol__0061</t>
  </si>
  <si>
    <t>Montáž zásuvkové skříně</t>
  </si>
  <si>
    <t>210020503</t>
  </si>
  <si>
    <t>Montáž žlabu CABLIFIL vč. konzol a úchytů</t>
  </si>
  <si>
    <t>210810042</t>
  </si>
  <si>
    <t>Položení kabelu pevně</t>
  </si>
  <si>
    <t>210100003</t>
  </si>
  <si>
    <t>Ukončení 1 vodiče v rozvaděči vč.zap.a konc.do 16mm2</t>
  </si>
  <si>
    <t>210100001</t>
  </si>
  <si>
    <t>Ukončení 1 vodiče v rozvaděči vč.zap.a konc.do 2,5mm2</t>
  </si>
  <si>
    <t>Ukončení vodiče v rozvaděči vč.zap.a konc.do 2.5mm2</t>
  </si>
  <si>
    <t>211010010</t>
  </si>
  <si>
    <t>upevnění ohniodolní krabice</t>
  </si>
  <si>
    <t>POL3_0</t>
  </si>
  <si>
    <t>Pol__0068</t>
  </si>
  <si>
    <t>Zapojení světelného čidla</t>
  </si>
  <si>
    <t>Pol__0069</t>
  </si>
  <si>
    <t>Zapojení teplotního čidla</t>
  </si>
  <si>
    <t>Pol__0070</t>
  </si>
  <si>
    <t>Zapojení termostatu</t>
  </si>
  <si>
    <t>Pol__0071</t>
  </si>
  <si>
    <t>Zapojení vypínače na povrch</t>
  </si>
  <si>
    <t>Loxone miniserver</t>
  </si>
  <si>
    <t>DALI Extension</t>
  </si>
  <si>
    <t>Napájecí zdroj pro Loxone</t>
  </si>
  <si>
    <t>Apple iPad</t>
  </si>
  <si>
    <t>Nástěnný držák pro iPad</t>
  </si>
  <si>
    <t>Trvalé napájení pro iPad</t>
  </si>
  <si>
    <t>Senzor intenzity osvětlení 0-10V</t>
  </si>
  <si>
    <t>Svorky, propojovací kabeláž v rozvaděči, značení  v rozvadaděči,…</t>
  </si>
  <si>
    <t>kpl</t>
  </si>
  <si>
    <t>Zapojení kabeláže v rozvaděči</t>
  </si>
  <si>
    <t>Zprovoznění systému, konfigurace Loxone, zaškolení obsluhy</t>
  </si>
  <si>
    <t>Montáž vypínače na připravené KU68 a připravený UTP kabel</t>
  </si>
  <si>
    <t>Montáž senzor intenzity osvětlení na připravenou kabeláž</t>
  </si>
  <si>
    <t>Doprava osob a materiálu</t>
  </si>
  <si>
    <t>Denní, 1 x přep. (předprogramované)</t>
  </si>
  <si>
    <t>Jistič 1 pól. 2A, char.C, 10 kA</t>
  </si>
  <si>
    <t>Jistič 1 pól. 10A, char.B, 10 kA</t>
  </si>
  <si>
    <t>Jistič 1 pól. 16A, char.B, 10 kA</t>
  </si>
  <si>
    <t>Jistič 1 pól. 63A, char.B, 10 kA</t>
  </si>
  <si>
    <t>Jistič 3 pól. 10A, char.B, 10 kA</t>
  </si>
  <si>
    <t>Jistič 3 pól. 16A, char.B, 10 kA</t>
  </si>
  <si>
    <t>Jistič 3 pól. 20A, char.B, 10 kA</t>
  </si>
  <si>
    <t>Jistič 3 pól. 25A, char.B, 10 kA</t>
  </si>
  <si>
    <t>Jistič 3 pól. 63A, char.B, 10 kA</t>
  </si>
  <si>
    <t>Kontrolka s clonkou zelenou</t>
  </si>
  <si>
    <t>Pr. chránič 4 pól. 25 / 0,03 A</t>
  </si>
  <si>
    <t>Pr. chránič s nadpr.ochr. 2p., 10A/B, 0,03A</t>
  </si>
  <si>
    <t>Pol__0014</t>
  </si>
  <si>
    <t>Pr. chránič s nadpr.ochr. 2p., 16A/B, 0,03A</t>
  </si>
  <si>
    <t>ŘADOVÁ SVORKA RSA 2,5</t>
  </si>
  <si>
    <t>Stykač 4 spín., 25A, 230V~, man.ovl.</t>
  </si>
  <si>
    <t>Systémový pomocný materiál pro sestavení rozvaděče</t>
  </si>
  <si>
    <t>Termostat vícefunkční vč. dálkové sondy -30°C až +90°C</t>
  </si>
  <si>
    <t>Tlačítko 1 x spínací, 16 A</t>
  </si>
  <si>
    <t>Typ H125, 25 kA - 3 pól., In 80 A</t>
  </si>
  <si>
    <t>Samostatně stojící oceloplech. skříňový rozv. 600x1800x300mm</t>
  </si>
  <si>
    <t>Montáž jističe 1-pól.</t>
  </si>
  <si>
    <t>Montáž jističe 3-pól.</t>
  </si>
  <si>
    <t>Montáž stykače</t>
  </si>
  <si>
    <t>Doprava, stěhování, montáž na místě</t>
  </si>
  <si>
    <t>Kompletace rozvaděče (hod)</t>
  </si>
  <si>
    <t>Kontrola funkčnosti pomocných obvodů</t>
  </si>
  <si>
    <t>Kusová zkouška, protokoly, atesty</t>
  </si>
  <si>
    <t>Montáž signálky</t>
  </si>
  <si>
    <t>Montáž ovladače</t>
  </si>
  <si>
    <t>Osazení a zapojení systému LOXON</t>
  </si>
  <si>
    <t>Pol__0032</t>
  </si>
  <si>
    <t>Piktogramy, štítky na dveřích rozvaděče, včetně polepení</t>
  </si>
  <si>
    <t>Pol__0033</t>
  </si>
  <si>
    <t>Popisky komponent dle PD, včetně polepení</t>
  </si>
  <si>
    <t>Svorky a praporce pro připojení kabelů dle zvyklostí výrobce na jmenovité proudy jističů, pomocný a montážní materiál</t>
  </si>
  <si>
    <t>Pol__0035</t>
  </si>
  <si>
    <t>Veškeré propojovací vodiče v rozvaděči</t>
  </si>
  <si>
    <t>Zprovoznění rozvaděče a test provozních stavů</t>
  </si>
  <si>
    <t>Jistič 1 pól. 6A, char.B, 10 kA</t>
  </si>
  <si>
    <t>Otočný vypínač 3pól. In= 63 A</t>
  </si>
  <si>
    <t>Pr. chránič s nadpr.ochr. 2p., 6A/B, 0,03A</t>
  </si>
  <si>
    <t>Pr. chránič s nadpr.ochr. 2p., 13A/C, 0,03A</t>
  </si>
  <si>
    <t>3-řadý, 300x500x140 mm, 36 modulů</t>
  </si>
  <si>
    <t>Montáž vypínače</t>
  </si>
  <si>
    <t>005121 R</t>
  </si>
  <si>
    <t>Zařízení staveniště</t>
  </si>
  <si>
    <t>Soubor</t>
  </si>
  <si>
    <t>POL99_8</t>
  </si>
  <si>
    <t>005121020R</t>
  </si>
  <si>
    <t>Provoz zařízení staveniště</t>
  </si>
  <si>
    <t>005121030R</t>
  </si>
  <si>
    <t>Odstranění zařízení staveniště</t>
  </si>
  <si>
    <t>005124010R</t>
  </si>
  <si>
    <t>Koordinační činnost</t>
  </si>
  <si>
    <t>05</t>
  </si>
  <si>
    <t>Doplňující sondy</t>
  </si>
  <si>
    <t>06</t>
  </si>
  <si>
    <t>Ztížené pracovní podmínky - práce ve výškách</t>
  </si>
  <si>
    <t>07</t>
  </si>
  <si>
    <t>Kontrola bazénu po sundání lešení - díry,...</t>
  </si>
  <si>
    <t>08</t>
  </si>
  <si>
    <t>Přepravní náklady - podhledy, lešení, ...</t>
  </si>
  <si>
    <t>004111020R</t>
  </si>
  <si>
    <t>Vypracování projektové dokumentace</t>
  </si>
  <si>
    <t>005241010R</t>
  </si>
  <si>
    <t>Dokumentace skutečného provedení</t>
  </si>
  <si>
    <t>005211080R</t>
  </si>
  <si>
    <t>Bezpečnostní a hygienická opatření na staveništi</t>
  </si>
  <si>
    <t>00523  R</t>
  </si>
  <si>
    <t>Zkoušky a revize</t>
  </si>
  <si>
    <t>13</t>
  </si>
  <si>
    <t>Fotodokumentace</t>
  </si>
  <si>
    <t>14</t>
  </si>
  <si>
    <t>Odvoz a likvidace komunálního odpadu v průběhu stavby</t>
  </si>
  <si>
    <t>15</t>
  </si>
  <si>
    <t>Náklady spojené s prováděním stavby</t>
  </si>
  <si>
    <t>16</t>
  </si>
  <si>
    <t>Konzultace a posouzení statika</t>
  </si>
  <si>
    <t>POL99_0</t>
  </si>
  <si>
    <t>MPS Lužánky – stropní konstrukce, podhledy a osvětlení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</si>
</sst>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2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2" borderId="39" xfId="0" applyNumberFormat="1" applyFont="1" applyFill="1" applyBorder="1" applyAlignment="1">
      <alignment horizontal="center" vertical="center"/>
    </xf>
    <xf numFmtId="4" fontId="3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5" fillId="2" borderId="0" xfId="0" applyNumberFormat="1" applyFont="1" applyFill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49" fontId="4" fillId="2" borderId="18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96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6" t="s">
        <v>24</v>
      </c>
      <c r="C2" s="77"/>
      <c r="D2" s="78" t="s">
        <v>41</v>
      </c>
      <c r="E2" s="272" t="s">
        <v>911</v>
      </c>
      <c r="F2" s="237"/>
      <c r="G2" s="237"/>
      <c r="H2" s="237"/>
      <c r="I2" s="237"/>
      <c r="J2" s="238"/>
      <c r="O2" s="1"/>
    </row>
    <row r="3" spans="1:15" ht="27" hidden="1" customHeight="1" x14ac:dyDescent="0.2">
      <c r="A3" s="2"/>
      <c r="B3" s="79"/>
      <c r="C3" s="77"/>
      <c r="D3" s="80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81"/>
      <c r="C4" s="82"/>
      <c r="D4" s="83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23</v>
      </c>
      <c r="D5" s="225"/>
      <c r="E5" s="226"/>
      <c r="F5" s="226"/>
      <c r="G5" s="22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7"/>
      <c r="E6" s="228"/>
      <c r="F6" s="228"/>
      <c r="G6" s="22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3" t="s">
        <v>42</v>
      </c>
      <c r="E11" s="243"/>
      <c r="F11" s="243"/>
      <c r="G11" s="243"/>
      <c r="H11" s="18" t="s">
        <v>40</v>
      </c>
      <c r="I11" s="85" t="s">
        <v>46</v>
      </c>
      <c r="J11" s="8"/>
    </row>
    <row r="12" spans="1:15" ht="15.75" customHeight="1" x14ac:dyDescent="0.2">
      <c r="A12" s="2"/>
      <c r="B12" s="28"/>
      <c r="C12" s="55"/>
      <c r="D12" s="220" t="s">
        <v>43</v>
      </c>
      <c r="E12" s="220"/>
      <c r="F12" s="220"/>
      <c r="G12" s="220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4" t="s">
        <v>45</v>
      </c>
      <c r="E13" s="223" t="s">
        <v>44</v>
      </c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2"/>
      <c r="F15" s="242"/>
      <c r="G15" s="244"/>
      <c r="H15" s="244"/>
      <c r="I15" s="244" t="s">
        <v>31</v>
      </c>
      <c r="J15" s="245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9"/>
      <c r="F16" s="210"/>
      <c r="G16" s="209"/>
      <c r="H16" s="210"/>
      <c r="I16" s="209">
        <f>SUMIF(F54:F92,A16,I54:I92)+SUMIF(F54:F92,"PSU",I54:I92)</f>
        <v>0</v>
      </c>
      <c r="J16" s="211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9"/>
      <c r="F17" s="210"/>
      <c r="G17" s="209"/>
      <c r="H17" s="210"/>
      <c r="I17" s="209">
        <f>SUMIF(F54:F92,A17,I54:I92)</f>
        <v>0</v>
      </c>
      <c r="J17" s="211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9"/>
      <c r="F18" s="210"/>
      <c r="G18" s="209"/>
      <c r="H18" s="210"/>
      <c r="I18" s="209">
        <f>SUMIF(F54:F92,A18,I54:I92)</f>
        <v>0</v>
      </c>
      <c r="J18" s="211"/>
    </row>
    <row r="19" spans="1:10" ht="23.25" customHeight="1" x14ac:dyDescent="0.2">
      <c r="A19" s="139" t="s">
        <v>141</v>
      </c>
      <c r="B19" s="38" t="s">
        <v>29</v>
      </c>
      <c r="C19" s="62"/>
      <c r="D19" s="63"/>
      <c r="E19" s="209"/>
      <c r="F19" s="210"/>
      <c r="G19" s="209"/>
      <c r="H19" s="210"/>
      <c r="I19" s="209">
        <f>SUMIF(F54:F92,A19,I54:I92)</f>
        <v>0</v>
      </c>
      <c r="J19" s="211"/>
    </row>
    <row r="20" spans="1:10" ht="23.25" customHeight="1" x14ac:dyDescent="0.2">
      <c r="A20" s="139" t="s">
        <v>142</v>
      </c>
      <c r="B20" s="38" t="s">
        <v>30</v>
      </c>
      <c r="C20" s="62"/>
      <c r="D20" s="63"/>
      <c r="E20" s="209"/>
      <c r="F20" s="210"/>
      <c r="G20" s="209"/>
      <c r="H20" s="210"/>
      <c r="I20" s="209">
        <f>SUMIF(F54:F92,A20,I54:I92)</f>
        <v>0</v>
      </c>
      <c r="J20" s="21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46"/>
      <c r="G21" s="212"/>
      <c r="H21" s="246"/>
      <c r="I21" s="212">
        <f>SUM(I16:J20)</f>
        <v>0</v>
      </c>
      <c r="J21" s="21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5">
        <f>A23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15">
        <f>ZakladDPHSniVypocet+ZakladDPHZaklVypocet</f>
        <v>0</v>
      </c>
      <c r="H28" s="215"/>
      <c r="I28" s="215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14">
        <f>A27</f>
        <v>0</v>
      </c>
      <c r="H29" s="214"/>
      <c r="I29" s="214"/>
      <c r="J29" s="120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47</v>
      </c>
      <c r="C39" s="199"/>
      <c r="D39" s="199"/>
      <c r="E39" s="199"/>
      <c r="F39" s="100">
        <f>'02 D.1.1 - D.1.3 Pol'!AE533+'02 D.1.4.1 Pol'!AE93+'02 D.1.4.1a Pol'!AE24+'02 D.1.4.1b Pol'!AE48+'02 D.1.4.1c Pol'!AE24+'02 VRN Pol'!AE26</f>
        <v>0</v>
      </c>
      <c r="G39" s="101">
        <f>'02 D.1.1 - D.1.3 Pol'!AF533+'02 D.1.4.1 Pol'!AF93+'02 D.1.4.1a Pol'!AF24+'02 D.1.4.1b Pol'!AF48+'02 D.1.4.1c Pol'!AF24+'02 VRN Pol'!AF26</f>
        <v>0</v>
      </c>
      <c r="H39" s="102">
        <f t="shared" ref="H39:H46" si="1">(F39*SazbaDPH1/100)+(G39*SazbaDPH2/100)</f>
        <v>0</v>
      </c>
      <c r="I39" s="102">
        <f t="shared" ref="I39:I46" si="2">F39+G39+H39</f>
        <v>0</v>
      </c>
      <c r="J39" s="103" t="str">
        <f t="shared" ref="J39:J46" si="3">IF(CenaCelkemVypocet=0,"",I39/CenaCelkemVypocet*100)</f>
        <v/>
      </c>
    </row>
    <row r="40" spans="1:10" ht="25.5" customHeight="1" x14ac:dyDescent="0.2">
      <c r="A40" s="89">
        <v>2</v>
      </c>
      <c r="B40" s="104" t="s">
        <v>48</v>
      </c>
      <c r="C40" s="203" t="s">
        <v>49</v>
      </c>
      <c r="D40" s="203"/>
      <c r="E40" s="203"/>
      <c r="F40" s="105">
        <f>'02 D.1.1 - D.1.3 Pol'!AE533+'02 D.1.4.1 Pol'!AE93+'02 D.1.4.1a Pol'!AE24+'02 D.1.4.1b Pol'!AE48+'02 D.1.4.1c Pol'!AE24+'02 VRN Pol'!AE26</f>
        <v>0</v>
      </c>
      <c r="G40" s="106">
        <f>'02 D.1.1 - D.1.3 Pol'!AF533+'02 D.1.4.1 Pol'!AF93+'02 D.1.4.1a Pol'!AF24+'02 D.1.4.1b Pol'!AF48+'02 D.1.4.1c Pol'!AF24+'02 VRN Pol'!AF26</f>
        <v>0</v>
      </c>
      <c r="H40" s="106">
        <f t="shared" si="1"/>
        <v>0</v>
      </c>
      <c r="I40" s="106">
        <f t="shared" si="2"/>
        <v>0</v>
      </c>
      <c r="J40" s="107" t="str">
        <f t="shared" si="3"/>
        <v/>
      </c>
    </row>
    <row r="41" spans="1:10" ht="25.5" customHeight="1" x14ac:dyDescent="0.2">
      <c r="A41" s="89">
        <v>3</v>
      </c>
      <c r="B41" s="108" t="s">
        <v>50</v>
      </c>
      <c r="C41" s="199" t="s">
        <v>51</v>
      </c>
      <c r="D41" s="199"/>
      <c r="E41" s="199"/>
      <c r="F41" s="109">
        <f>'02 D.1.1 - D.1.3 Pol'!AE533</f>
        <v>0</v>
      </c>
      <c r="G41" s="102">
        <f>'02 D.1.1 - D.1.3 Pol'!AF533</f>
        <v>0</v>
      </c>
      <c r="H41" s="102">
        <f t="shared" si="1"/>
        <v>0</v>
      </c>
      <c r="I41" s="102">
        <f t="shared" si="2"/>
        <v>0</v>
      </c>
      <c r="J41" s="103" t="str">
        <f t="shared" si="3"/>
        <v/>
      </c>
    </row>
    <row r="42" spans="1:10" ht="25.5" customHeight="1" x14ac:dyDescent="0.2">
      <c r="A42" s="89">
        <v>3</v>
      </c>
      <c r="B42" s="108" t="s">
        <v>52</v>
      </c>
      <c r="C42" s="199" t="s">
        <v>53</v>
      </c>
      <c r="D42" s="199"/>
      <c r="E42" s="199"/>
      <c r="F42" s="109">
        <f>'02 D.1.4.1 Pol'!AE93</f>
        <v>0</v>
      </c>
      <c r="G42" s="102">
        <f>'02 D.1.4.1 Pol'!AF93</f>
        <v>0</v>
      </c>
      <c r="H42" s="102">
        <f t="shared" si="1"/>
        <v>0</v>
      </c>
      <c r="I42" s="102">
        <f t="shared" si="2"/>
        <v>0</v>
      </c>
      <c r="J42" s="103" t="str">
        <f t="shared" si="3"/>
        <v/>
      </c>
    </row>
    <row r="43" spans="1:10" ht="25.5" customHeight="1" x14ac:dyDescent="0.2">
      <c r="A43" s="89">
        <v>3</v>
      </c>
      <c r="B43" s="108" t="s">
        <v>54</v>
      </c>
      <c r="C43" s="199" t="s">
        <v>55</v>
      </c>
      <c r="D43" s="199"/>
      <c r="E43" s="199"/>
      <c r="F43" s="109">
        <f>'02 D.1.4.1a Pol'!AE24</f>
        <v>0</v>
      </c>
      <c r="G43" s="102">
        <f>'02 D.1.4.1a Pol'!AF24</f>
        <v>0</v>
      </c>
      <c r="H43" s="102">
        <f t="shared" si="1"/>
        <v>0</v>
      </c>
      <c r="I43" s="102">
        <f t="shared" si="2"/>
        <v>0</v>
      </c>
      <c r="J43" s="103" t="str">
        <f t="shared" si="3"/>
        <v/>
      </c>
    </row>
    <row r="44" spans="1:10" ht="25.5" customHeight="1" x14ac:dyDescent="0.2">
      <c r="A44" s="89">
        <v>3</v>
      </c>
      <c r="B44" s="108" t="s">
        <v>56</v>
      </c>
      <c r="C44" s="199" t="s">
        <v>57</v>
      </c>
      <c r="D44" s="199"/>
      <c r="E44" s="199"/>
      <c r="F44" s="109">
        <f>'02 D.1.4.1b Pol'!AE48</f>
        <v>0</v>
      </c>
      <c r="G44" s="102">
        <f>'02 D.1.4.1b Pol'!AF48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>
        <v>3</v>
      </c>
      <c r="B45" s="108" t="s">
        <v>58</v>
      </c>
      <c r="C45" s="199" t="s">
        <v>59</v>
      </c>
      <c r="D45" s="199"/>
      <c r="E45" s="199"/>
      <c r="F45" s="109">
        <f>'02 D.1.4.1c Pol'!AE24</f>
        <v>0</v>
      </c>
      <c r="G45" s="102">
        <f>'02 D.1.4.1c Pol'!AF24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 x14ac:dyDescent="0.2">
      <c r="A46" s="89">
        <v>3</v>
      </c>
      <c r="B46" s="108" t="s">
        <v>60</v>
      </c>
      <c r="C46" s="199" t="s">
        <v>61</v>
      </c>
      <c r="D46" s="199"/>
      <c r="E46" s="199"/>
      <c r="F46" s="109">
        <f>'02 VRN Pol'!AE26</f>
        <v>0</v>
      </c>
      <c r="G46" s="102">
        <f>'02 VRN Pol'!AF26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/>
      <c r="B47" s="200" t="s">
        <v>62</v>
      </c>
      <c r="C47" s="201"/>
      <c r="D47" s="201"/>
      <c r="E47" s="202"/>
      <c r="F47" s="110">
        <f>SUMIF(A39:A46,"=1",F39:F46)</f>
        <v>0</v>
      </c>
      <c r="G47" s="111">
        <f>SUMIF(A39:A46,"=1",G39:G46)</f>
        <v>0</v>
      </c>
      <c r="H47" s="111">
        <f>SUMIF(A39:A46,"=1",H39:H46)</f>
        <v>0</v>
      </c>
      <c r="I47" s="111">
        <f>SUMIF(A39:A46,"=1",I39:I46)</f>
        <v>0</v>
      </c>
      <c r="J47" s="112">
        <f>SUMIF(A39:A46,"=1",J39:J46)</f>
        <v>0</v>
      </c>
    </row>
    <row r="51" spans="1:10" ht="15.75" x14ac:dyDescent="0.25">
      <c r="B51" s="121" t="s">
        <v>64</v>
      </c>
    </row>
    <row r="53" spans="1:10" ht="25.5" customHeight="1" x14ac:dyDescent="0.2">
      <c r="A53" s="123"/>
      <c r="B53" s="126" t="s">
        <v>18</v>
      </c>
      <c r="C53" s="126" t="s">
        <v>6</v>
      </c>
      <c r="D53" s="127"/>
      <c r="E53" s="127"/>
      <c r="F53" s="128" t="s">
        <v>65</v>
      </c>
      <c r="G53" s="128"/>
      <c r="H53" s="128"/>
      <c r="I53" s="128" t="s">
        <v>31</v>
      </c>
      <c r="J53" s="128" t="s">
        <v>0</v>
      </c>
    </row>
    <row r="54" spans="1:10" ht="36.75" customHeight="1" x14ac:dyDescent="0.2">
      <c r="A54" s="124"/>
      <c r="B54" s="129" t="s">
        <v>66</v>
      </c>
      <c r="C54" s="197" t="s">
        <v>67</v>
      </c>
      <c r="D54" s="198"/>
      <c r="E54" s="198"/>
      <c r="F54" s="135" t="s">
        <v>26</v>
      </c>
      <c r="G54" s="136"/>
      <c r="H54" s="136"/>
      <c r="I54" s="136">
        <f>'02 D.1.4.1 Pol'!G8</f>
        <v>0</v>
      </c>
      <c r="J54" s="133" t="str">
        <f>IF(I93=0,"",I54/I93*100)</f>
        <v/>
      </c>
    </row>
    <row r="55" spans="1:10" ht="36.75" customHeight="1" x14ac:dyDescent="0.2">
      <c r="A55" s="124"/>
      <c r="B55" s="129" t="s">
        <v>68</v>
      </c>
      <c r="C55" s="197" t="s">
        <v>69</v>
      </c>
      <c r="D55" s="198"/>
      <c r="E55" s="198"/>
      <c r="F55" s="135" t="s">
        <v>26</v>
      </c>
      <c r="G55" s="136"/>
      <c r="H55" s="136"/>
      <c r="I55" s="136">
        <f>'02 D.1.4.1 Pol'!G32</f>
        <v>0</v>
      </c>
      <c r="J55" s="133" t="str">
        <f>IF(I93=0,"",I55/I93*100)</f>
        <v/>
      </c>
    </row>
    <row r="56" spans="1:10" ht="36.75" customHeight="1" x14ac:dyDescent="0.2">
      <c r="A56" s="124"/>
      <c r="B56" s="129" t="s">
        <v>70</v>
      </c>
      <c r="C56" s="197" t="s">
        <v>71</v>
      </c>
      <c r="D56" s="198"/>
      <c r="E56" s="198"/>
      <c r="F56" s="135" t="s">
        <v>26</v>
      </c>
      <c r="G56" s="136"/>
      <c r="H56" s="136"/>
      <c r="I56" s="136">
        <f>'02 D.1.4.1 Pol'!G34</f>
        <v>0</v>
      </c>
      <c r="J56" s="133" t="str">
        <f>IF(I93=0,"",I56/I93*100)</f>
        <v/>
      </c>
    </row>
    <row r="57" spans="1:10" ht="36.75" customHeight="1" x14ac:dyDescent="0.2">
      <c r="A57" s="124"/>
      <c r="B57" s="129" t="s">
        <v>72</v>
      </c>
      <c r="C57" s="197" t="s">
        <v>73</v>
      </c>
      <c r="D57" s="198"/>
      <c r="E57" s="198"/>
      <c r="F57" s="135" t="s">
        <v>26</v>
      </c>
      <c r="G57" s="136"/>
      <c r="H57" s="136"/>
      <c r="I57" s="136">
        <f>'02 D.1.4.1 Pol'!G43</f>
        <v>0</v>
      </c>
      <c r="J57" s="133" t="str">
        <f>IF(I93=0,"",I57/I93*100)</f>
        <v/>
      </c>
    </row>
    <row r="58" spans="1:10" ht="36.75" customHeight="1" x14ac:dyDescent="0.2">
      <c r="A58" s="124"/>
      <c r="B58" s="129" t="s">
        <v>74</v>
      </c>
      <c r="C58" s="197" t="s">
        <v>75</v>
      </c>
      <c r="D58" s="198"/>
      <c r="E58" s="198"/>
      <c r="F58" s="135" t="s">
        <v>26</v>
      </c>
      <c r="G58" s="136"/>
      <c r="H58" s="136"/>
      <c r="I58" s="136">
        <f>'02 D.1.4.1 Pol'!G46</f>
        <v>0</v>
      </c>
      <c r="J58" s="133" t="str">
        <f>IF(I93=0,"",I58/I93*100)</f>
        <v/>
      </c>
    </row>
    <row r="59" spans="1:10" ht="36.75" customHeight="1" x14ac:dyDescent="0.2">
      <c r="A59" s="124"/>
      <c r="B59" s="129" t="s">
        <v>76</v>
      </c>
      <c r="C59" s="197" t="s">
        <v>77</v>
      </c>
      <c r="D59" s="198"/>
      <c r="E59" s="198"/>
      <c r="F59" s="135" t="s">
        <v>26</v>
      </c>
      <c r="G59" s="136"/>
      <c r="H59" s="136"/>
      <c r="I59" s="136">
        <f>'02 D.1.4.1 Pol'!G52</f>
        <v>0</v>
      </c>
      <c r="J59" s="133" t="str">
        <f>IF(I93=0,"",I59/I93*100)</f>
        <v/>
      </c>
    </row>
    <row r="60" spans="1:10" ht="36.75" customHeight="1" x14ac:dyDescent="0.2">
      <c r="A60" s="124"/>
      <c r="B60" s="129" t="s">
        <v>78</v>
      </c>
      <c r="C60" s="197" t="s">
        <v>79</v>
      </c>
      <c r="D60" s="198"/>
      <c r="E60" s="198"/>
      <c r="F60" s="135" t="s">
        <v>26</v>
      </c>
      <c r="G60" s="136"/>
      <c r="H60" s="136"/>
      <c r="I60" s="136">
        <f>'02 D.1.4.1 Pol'!G71</f>
        <v>0</v>
      </c>
      <c r="J60" s="133" t="str">
        <f>IF(I93=0,"",I60/I93*100)</f>
        <v/>
      </c>
    </row>
    <row r="61" spans="1:10" ht="36.75" customHeight="1" x14ac:dyDescent="0.2">
      <c r="A61" s="124"/>
      <c r="B61" s="129" t="s">
        <v>80</v>
      </c>
      <c r="C61" s="197" t="s">
        <v>81</v>
      </c>
      <c r="D61" s="198"/>
      <c r="E61" s="198"/>
      <c r="F61" s="135" t="s">
        <v>26</v>
      </c>
      <c r="G61" s="136"/>
      <c r="H61" s="136"/>
      <c r="I61" s="136">
        <f>'02 D.1.4.1a Pol'!G8</f>
        <v>0</v>
      </c>
      <c r="J61" s="133" t="str">
        <f>IF(I93=0,"",I61/I93*100)</f>
        <v/>
      </c>
    </row>
    <row r="62" spans="1:10" ht="36.75" customHeight="1" x14ac:dyDescent="0.2">
      <c r="A62" s="124"/>
      <c r="B62" s="129" t="s">
        <v>82</v>
      </c>
      <c r="C62" s="197" t="s">
        <v>83</v>
      </c>
      <c r="D62" s="198"/>
      <c r="E62" s="198"/>
      <c r="F62" s="135" t="s">
        <v>26</v>
      </c>
      <c r="G62" s="136"/>
      <c r="H62" s="136"/>
      <c r="I62" s="136">
        <f>'02 D.1.4.1a Pol'!G17</f>
        <v>0</v>
      </c>
      <c r="J62" s="133" t="str">
        <f>IF(I93=0,"",I62/I93*100)</f>
        <v/>
      </c>
    </row>
    <row r="63" spans="1:10" ht="36.75" customHeight="1" x14ac:dyDescent="0.2">
      <c r="A63" s="124"/>
      <c r="B63" s="129" t="s">
        <v>84</v>
      </c>
      <c r="C63" s="197" t="s">
        <v>85</v>
      </c>
      <c r="D63" s="198"/>
      <c r="E63" s="198"/>
      <c r="F63" s="135" t="s">
        <v>26</v>
      </c>
      <c r="G63" s="136"/>
      <c r="H63" s="136"/>
      <c r="I63" s="136">
        <f>'02 D.1.4.1b Pol'!G8</f>
        <v>0</v>
      </c>
      <c r="J63" s="133" t="str">
        <f>IF(I93=0,"",I63/I93*100)</f>
        <v/>
      </c>
    </row>
    <row r="64" spans="1:10" ht="36.75" customHeight="1" x14ac:dyDescent="0.2">
      <c r="A64" s="124"/>
      <c r="B64" s="129" t="s">
        <v>86</v>
      </c>
      <c r="C64" s="197" t="s">
        <v>87</v>
      </c>
      <c r="D64" s="198"/>
      <c r="E64" s="198"/>
      <c r="F64" s="135" t="s">
        <v>26</v>
      </c>
      <c r="G64" s="136"/>
      <c r="H64" s="136"/>
      <c r="I64" s="136">
        <f>'02 D.1.4.1b Pol'!G29</f>
        <v>0</v>
      </c>
      <c r="J64" s="133" t="str">
        <f>IF(I93=0,"",I64/I93*100)</f>
        <v/>
      </c>
    </row>
    <row r="65" spans="1:10" ht="36.75" customHeight="1" x14ac:dyDescent="0.2">
      <c r="A65" s="124"/>
      <c r="B65" s="129" t="s">
        <v>88</v>
      </c>
      <c r="C65" s="197" t="s">
        <v>89</v>
      </c>
      <c r="D65" s="198"/>
      <c r="E65" s="198"/>
      <c r="F65" s="135" t="s">
        <v>26</v>
      </c>
      <c r="G65" s="136"/>
      <c r="H65" s="136"/>
      <c r="I65" s="136">
        <f>'02 D.1.4.1 Pol'!G10</f>
        <v>0</v>
      </c>
      <c r="J65" s="133" t="str">
        <f>IF(I93=0,"",I65/I93*100)</f>
        <v/>
      </c>
    </row>
    <row r="66" spans="1:10" ht="36.75" customHeight="1" x14ac:dyDescent="0.2">
      <c r="A66" s="124"/>
      <c r="B66" s="129" t="s">
        <v>90</v>
      </c>
      <c r="C66" s="197" t="s">
        <v>91</v>
      </c>
      <c r="D66" s="198"/>
      <c r="E66" s="198"/>
      <c r="F66" s="135" t="s">
        <v>26</v>
      </c>
      <c r="G66" s="136"/>
      <c r="H66" s="136"/>
      <c r="I66" s="136">
        <f>'02 D.1.4.1b Pol'!G31</f>
        <v>0</v>
      </c>
      <c r="J66" s="133" t="str">
        <f>IF(I93=0,"",I66/I93*100)</f>
        <v/>
      </c>
    </row>
    <row r="67" spans="1:10" ht="36.75" customHeight="1" x14ac:dyDescent="0.2">
      <c r="A67" s="124"/>
      <c r="B67" s="129" t="s">
        <v>92</v>
      </c>
      <c r="C67" s="197" t="s">
        <v>85</v>
      </c>
      <c r="D67" s="198"/>
      <c r="E67" s="198"/>
      <c r="F67" s="135" t="s">
        <v>26</v>
      </c>
      <c r="G67" s="136"/>
      <c r="H67" s="136"/>
      <c r="I67" s="136">
        <f>'02 D.1.4.1c Pol'!G8</f>
        <v>0</v>
      </c>
      <c r="J67" s="133" t="str">
        <f>IF(I93=0,"",I67/I93*100)</f>
        <v/>
      </c>
    </row>
    <row r="68" spans="1:10" ht="36.75" customHeight="1" x14ac:dyDescent="0.2">
      <c r="A68" s="124"/>
      <c r="B68" s="129" t="s">
        <v>93</v>
      </c>
      <c r="C68" s="197" t="s">
        <v>94</v>
      </c>
      <c r="D68" s="198"/>
      <c r="E68" s="198"/>
      <c r="F68" s="135" t="s">
        <v>26</v>
      </c>
      <c r="G68" s="136"/>
      <c r="H68" s="136"/>
      <c r="I68" s="136">
        <f>'02 D.1.4.1c Pol'!G14</f>
        <v>0</v>
      </c>
      <c r="J68" s="133" t="str">
        <f>IF(I93=0,"",I68/I93*100)</f>
        <v/>
      </c>
    </row>
    <row r="69" spans="1:10" ht="36.75" customHeight="1" x14ac:dyDescent="0.2">
      <c r="A69" s="124"/>
      <c r="B69" s="129" t="s">
        <v>95</v>
      </c>
      <c r="C69" s="197" t="s">
        <v>91</v>
      </c>
      <c r="D69" s="198"/>
      <c r="E69" s="198"/>
      <c r="F69" s="135" t="s">
        <v>26</v>
      </c>
      <c r="G69" s="136"/>
      <c r="H69" s="136"/>
      <c r="I69" s="136">
        <f>'02 D.1.4.1c Pol'!G16</f>
        <v>0</v>
      </c>
      <c r="J69" s="133" t="str">
        <f>IF(I93=0,"",I69/I93*100)</f>
        <v/>
      </c>
    </row>
    <row r="70" spans="1:10" ht="36.75" customHeight="1" x14ac:dyDescent="0.2">
      <c r="A70" s="124"/>
      <c r="B70" s="129" t="s">
        <v>96</v>
      </c>
      <c r="C70" s="197" t="s">
        <v>97</v>
      </c>
      <c r="D70" s="198"/>
      <c r="E70" s="198"/>
      <c r="F70" s="135" t="s">
        <v>26</v>
      </c>
      <c r="G70" s="136"/>
      <c r="H70" s="136"/>
      <c r="I70" s="136">
        <f>'02 D.1.4.1 Pol'!G14</f>
        <v>0</v>
      </c>
      <c r="J70" s="133" t="str">
        <f>IF(I93=0,"",I70/I93*100)</f>
        <v/>
      </c>
    </row>
    <row r="71" spans="1:10" ht="36.75" customHeight="1" x14ac:dyDescent="0.2">
      <c r="A71" s="124"/>
      <c r="B71" s="129" t="s">
        <v>98</v>
      </c>
      <c r="C71" s="197" t="s">
        <v>99</v>
      </c>
      <c r="D71" s="198"/>
      <c r="E71" s="198"/>
      <c r="F71" s="135" t="s">
        <v>26</v>
      </c>
      <c r="G71" s="136"/>
      <c r="H71" s="136"/>
      <c r="I71" s="136">
        <f>'02 D.1.4.1 Pol'!G17</f>
        <v>0</v>
      </c>
      <c r="J71" s="133" t="str">
        <f>IF(I93=0,"",I71/I93*100)</f>
        <v/>
      </c>
    </row>
    <row r="72" spans="1:10" ht="36.75" customHeight="1" x14ac:dyDescent="0.2">
      <c r="A72" s="124"/>
      <c r="B72" s="129" t="s">
        <v>100</v>
      </c>
      <c r="C72" s="197" t="s">
        <v>101</v>
      </c>
      <c r="D72" s="198"/>
      <c r="E72" s="198"/>
      <c r="F72" s="135" t="s">
        <v>26</v>
      </c>
      <c r="G72" s="136"/>
      <c r="H72" s="136"/>
      <c r="I72" s="136">
        <f>'02 D.1.4.1 Pol'!G19</f>
        <v>0</v>
      </c>
      <c r="J72" s="133" t="str">
        <f>IF(I93=0,"",I72/I93*100)</f>
        <v/>
      </c>
    </row>
    <row r="73" spans="1:10" ht="36.75" customHeight="1" x14ac:dyDescent="0.2">
      <c r="A73" s="124"/>
      <c r="B73" s="129" t="s">
        <v>102</v>
      </c>
      <c r="C73" s="197" t="s">
        <v>103</v>
      </c>
      <c r="D73" s="198"/>
      <c r="E73" s="198"/>
      <c r="F73" s="135" t="s">
        <v>26</v>
      </c>
      <c r="G73" s="136"/>
      <c r="H73" s="136"/>
      <c r="I73" s="136">
        <f>'02 D.1.4.1 Pol'!G21</f>
        <v>0</v>
      </c>
      <c r="J73" s="133" t="str">
        <f>IF(I93=0,"",I73/I93*100)</f>
        <v/>
      </c>
    </row>
    <row r="74" spans="1:10" ht="36.75" customHeight="1" x14ac:dyDescent="0.2">
      <c r="A74" s="124"/>
      <c r="B74" s="129" t="s">
        <v>104</v>
      </c>
      <c r="C74" s="197" t="s">
        <v>105</v>
      </c>
      <c r="D74" s="198"/>
      <c r="E74" s="198"/>
      <c r="F74" s="135" t="s">
        <v>26</v>
      </c>
      <c r="G74" s="136"/>
      <c r="H74" s="136"/>
      <c r="I74" s="136">
        <f>'02 D.1.4.1 Pol'!G24</f>
        <v>0</v>
      </c>
      <c r="J74" s="133" t="str">
        <f>IF(I93=0,"",I74/I93*100)</f>
        <v/>
      </c>
    </row>
    <row r="75" spans="1:10" ht="36.75" customHeight="1" x14ac:dyDescent="0.2">
      <c r="A75" s="124"/>
      <c r="B75" s="129" t="s">
        <v>106</v>
      </c>
      <c r="C75" s="197" t="s">
        <v>107</v>
      </c>
      <c r="D75" s="198"/>
      <c r="E75" s="198"/>
      <c r="F75" s="135" t="s">
        <v>26</v>
      </c>
      <c r="G75" s="136"/>
      <c r="H75" s="136"/>
      <c r="I75" s="136">
        <f>'02 D.1.4.1 Pol'!G28</f>
        <v>0</v>
      </c>
      <c r="J75" s="133" t="str">
        <f>IF(I93=0,"",I75/I93*100)</f>
        <v/>
      </c>
    </row>
    <row r="76" spans="1:10" ht="36.75" customHeight="1" x14ac:dyDescent="0.2">
      <c r="A76" s="124"/>
      <c r="B76" s="129" t="s">
        <v>108</v>
      </c>
      <c r="C76" s="197" t="s">
        <v>109</v>
      </c>
      <c r="D76" s="198"/>
      <c r="E76" s="198"/>
      <c r="F76" s="135" t="s">
        <v>26</v>
      </c>
      <c r="G76" s="136"/>
      <c r="H76" s="136"/>
      <c r="I76" s="136">
        <f>'02 D.1.1 - D.1.3 Pol'!G434</f>
        <v>0</v>
      </c>
      <c r="J76" s="133" t="str">
        <f>IF(I93=0,"",I76/I93*100)</f>
        <v/>
      </c>
    </row>
    <row r="77" spans="1:10" ht="36.75" customHeight="1" x14ac:dyDescent="0.2">
      <c r="A77" s="124"/>
      <c r="B77" s="129" t="s">
        <v>110</v>
      </c>
      <c r="C77" s="197" t="s">
        <v>111</v>
      </c>
      <c r="D77" s="198"/>
      <c r="E77" s="198"/>
      <c r="F77" s="135" t="s">
        <v>26</v>
      </c>
      <c r="G77" s="136"/>
      <c r="H77" s="136"/>
      <c r="I77" s="136">
        <f>'02 D.1.1 - D.1.3 Pol'!G8</f>
        <v>0</v>
      </c>
      <c r="J77" s="133" t="str">
        <f>IF(I93=0,"",I77/I93*100)</f>
        <v/>
      </c>
    </row>
    <row r="78" spans="1:10" ht="36.75" customHeight="1" x14ac:dyDescent="0.2">
      <c r="A78" s="124"/>
      <c r="B78" s="129" t="s">
        <v>112</v>
      </c>
      <c r="C78" s="197" t="s">
        <v>113</v>
      </c>
      <c r="D78" s="198"/>
      <c r="E78" s="198"/>
      <c r="F78" s="135" t="s">
        <v>26</v>
      </c>
      <c r="G78" s="136"/>
      <c r="H78" s="136"/>
      <c r="I78" s="136">
        <f>'02 D.1.1 - D.1.3 Pol'!G21</f>
        <v>0</v>
      </c>
      <c r="J78" s="133" t="str">
        <f>IF(I93=0,"",I78/I93*100)</f>
        <v/>
      </c>
    </row>
    <row r="79" spans="1:10" ht="36.75" customHeight="1" x14ac:dyDescent="0.2">
      <c r="A79" s="124"/>
      <c r="B79" s="129" t="s">
        <v>114</v>
      </c>
      <c r="C79" s="197" t="s">
        <v>115</v>
      </c>
      <c r="D79" s="198"/>
      <c r="E79" s="198"/>
      <c r="F79" s="135" t="s">
        <v>26</v>
      </c>
      <c r="G79" s="136"/>
      <c r="H79" s="136"/>
      <c r="I79" s="136">
        <f>'02 D.1.1 - D.1.3 Pol'!G31</f>
        <v>0</v>
      </c>
      <c r="J79" s="133" t="str">
        <f>IF(I93=0,"",I79/I93*100)</f>
        <v/>
      </c>
    </row>
    <row r="80" spans="1:10" ht="36.75" customHeight="1" x14ac:dyDescent="0.2">
      <c r="A80" s="124"/>
      <c r="B80" s="129" t="s">
        <v>116</v>
      </c>
      <c r="C80" s="197" t="s">
        <v>117</v>
      </c>
      <c r="D80" s="198"/>
      <c r="E80" s="198"/>
      <c r="F80" s="135" t="s">
        <v>26</v>
      </c>
      <c r="G80" s="136"/>
      <c r="H80" s="136"/>
      <c r="I80" s="136">
        <f>'02 D.1.1 - D.1.3 Pol'!G63+'02 D.1.1 - D.1.3 Pol'!G475</f>
        <v>0</v>
      </c>
      <c r="J80" s="133" t="str">
        <f>IF(I93=0,"",I80/I93*100)</f>
        <v/>
      </c>
    </row>
    <row r="81" spans="1:10" ht="36.75" customHeight="1" x14ac:dyDescent="0.2">
      <c r="A81" s="124"/>
      <c r="B81" s="129" t="s">
        <v>118</v>
      </c>
      <c r="C81" s="197" t="s">
        <v>119</v>
      </c>
      <c r="D81" s="198"/>
      <c r="E81" s="198"/>
      <c r="F81" s="135" t="s">
        <v>26</v>
      </c>
      <c r="G81" s="136"/>
      <c r="H81" s="136"/>
      <c r="I81" s="136">
        <f>'02 D.1.1 - D.1.3 Pol'!G72</f>
        <v>0</v>
      </c>
      <c r="J81" s="133" t="str">
        <f>IF(I93=0,"",I81/I93*100)</f>
        <v/>
      </c>
    </row>
    <row r="82" spans="1:10" ht="36.75" customHeight="1" x14ac:dyDescent="0.2">
      <c r="A82" s="124"/>
      <c r="B82" s="129" t="s">
        <v>120</v>
      </c>
      <c r="C82" s="197" t="s">
        <v>121</v>
      </c>
      <c r="D82" s="198"/>
      <c r="E82" s="198"/>
      <c r="F82" s="135" t="s">
        <v>27</v>
      </c>
      <c r="G82" s="136"/>
      <c r="H82" s="136"/>
      <c r="I82" s="136">
        <f>'02 D.1.1 - D.1.3 Pol'!G74</f>
        <v>0</v>
      </c>
      <c r="J82" s="133" t="str">
        <f>IF(I93=0,"",I82/I93*100)</f>
        <v/>
      </c>
    </row>
    <row r="83" spans="1:10" ht="36.75" customHeight="1" x14ac:dyDescent="0.2">
      <c r="A83" s="124"/>
      <c r="B83" s="129" t="s">
        <v>122</v>
      </c>
      <c r="C83" s="197" t="s">
        <v>123</v>
      </c>
      <c r="D83" s="198"/>
      <c r="E83" s="198"/>
      <c r="F83" s="135" t="s">
        <v>27</v>
      </c>
      <c r="G83" s="136"/>
      <c r="H83" s="136"/>
      <c r="I83" s="136">
        <f>'02 D.1.1 - D.1.3 Pol'!G103</f>
        <v>0</v>
      </c>
      <c r="J83" s="133" t="str">
        <f>IF(I93=0,"",I83/I93*100)</f>
        <v/>
      </c>
    </row>
    <row r="84" spans="1:10" ht="36.75" customHeight="1" x14ac:dyDescent="0.2">
      <c r="A84" s="124"/>
      <c r="B84" s="129" t="s">
        <v>124</v>
      </c>
      <c r="C84" s="197" t="s">
        <v>125</v>
      </c>
      <c r="D84" s="198"/>
      <c r="E84" s="198"/>
      <c r="F84" s="135" t="s">
        <v>27</v>
      </c>
      <c r="G84" s="136"/>
      <c r="H84" s="136"/>
      <c r="I84" s="136">
        <f>'02 D.1.1 - D.1.3 Pol'!G107</f>
        <v>0</v>
      </c>
      <c r="J84" s="133" t="str">
        <f>IF(I93=0,"",I84/I93*100)</f>
        <v/>
      </c>
    </row>
    <row r="85" spans="1:10" ht="36.75" customHeight="1" x14ac:dyDescent="0.2">
      <c r="A85" s="124"/>
      <c r="B85" s="129" t="s">
        <v>126</v>
      </c>
      <c r="C85" s="197" t="s">
        <v>127</v>
      </c>
      <c r="D85" s="198"/>
      <c r="E85" s="198"/>
      <c r="F85" s="135" t="s">
        <v>27</v>
      </c>
      <c r="G85" s="136"/>
      <c r="H85" s="136"/>
      <c r="I85" s="136">
        <f>'02 D.1.1 - D.1.3 Pol'!G168</f>
        <v>0</v>
      </c>
      <c r="J85" s="133" t="str">
        <f>IF(I93=0,"",I85/I93*100)</f>
        <v/>
      </c>
    </row>
    <row r="86" spans="1:10" ht="36.75" customHeight="1" x14ac:dyDescent="0.2">
      <c r="A86" s="124"/>
      <c r="B86" s="129" t="s">
        <v>128</v>
      </c>
      <c r="C86" s="197" t="s">
        <v>129</v>
      </c>
      <c r="D86" s="198"/>
      <c r="E86" s="198"/>
      <c r="F86" s="135" t="s">
        <v>27</v>
      </c>
      <c r="G86" s="136"/>
      <c r="H86" s="136"/>
      <c r="I86" s="136">
        <f>'02 D.1.1 - D.1.3 Pol'!G238</f>
        <v>0</v>
      </c>
      <c r="J86" s="133" t="str">
        <f>IF(I93=0,"",I86/I93*100)</f>
        <v/>
      </c>
    </row>
    <row r="87" spans="1:10" ht="36.75" customHeight="1" x14ac:dyDescent="0.2">
      <c r="A87" s="124"/>
      <c r="B87" s="129" t="s">
        <v>130</v>
      </c>
      <c r="C87" s="197" t="s">
        <v>131</v>
      </c>
      <c r="D87" s="198"/>
      <c r="E87" s="198"/>
      <c r="F87" s="135" t="s">
        <v>27</v>
      </c>
      <c r="G87" s="136"/>
      <c r="H87" s="136"/>
      <c r="I87" s="136">
        <f>'02 D.1.1 - D.1.3 Pol'!G256</f>
        <v>0</v>
      </c>
      <c r="J87" s="133" t="str">
        <f>IF(I93=0,"",I87/I93*100)</f>
        <v/>
      </c>
    </row>
    <row r="88" spans="1:10" ht="36.75" customHeight="1" x14ac:dyDescent="0.2">
      <c r="A88" s="124"/>
      <c r="B88" s="129" t="s">
        <v>132</v>
      </c>
      <c r="C88" s="197" t="s">
        <v>133</v>
      </c>
      <c r="D88" s="198"/>
      <c r="E88" s="198"/>
      <c r="F88" s="135" t="s">
        <v>27</v>
      </c>
      <c r="G88" s="136"/>
      <c r="H88" s="136"/>
      <c r="I88" s="136">
        <f>'02 D.1.1 - D.1.3 Pol'!G291+'02 D.1.1 - D.1.3 Pol'!G446+'02 D.1.1 - D.1.3 Pol'!G479</f>
        <v>0</v>
      </c>
      <c r="J88" s="133" t="str">
        <f>IF(I93=0,"",I88/I93*100)</f>
        <v/>
      </c>
    </row>
    <row r="89" spans="1:10" ht="36.75" customHeight="1" x14ac:dyDescent="0.2">
      <c r="A89" s="124"/>
      <c r="B89" s="129" t="s">
        <v>134</v>
      </c>
      <c r="C89" s="197" t="s">
        <v>135</v>
      </c>
      <c r="D89" s="198"/>
      <c r="E89" s="198"/>
      <c r="F89" s="135" t="s">
        <v>27</v>
      </c>
      <c r="G89" s="136"/>
      <c r="H89" s="136"/>
      <c r="I89" s="136">
        <f>'02 D.1.1 - D.1.3 Pol'!G514</f>
        <v>0</v>
      </c>
      <c r="J89" s="133" t="str">
        <f>IF(I93=0,"",I89/I93*100)</f>
        <v/>
      </c>
    </row>
    <row r="90" spans="1:10" ht="36.75" customHeight="1" x14ac:dyDescent="0.2">
      <c r="A90" s="124"/>
      <c r="B90" s="129" t="s">
        <v>136</v>
      </c>
      <c r="C90" s="197" t="s">
        <v>137</v>
      </c>
      <c r="D90" s="198"/>
      <c r="E90" s="198"/>
      <c r="F90" s="135" t="s">
        <v>27</v>
      </c>
      <c r="G90" s="136"/>
      <c r="H90" s="136"/>
      <c r="I90" s="136">
        <f>'02 D.1.1 - D.1.3 Pol'!G442+'02 D.1.1 - D.1.3 Pol'!G520</f>
        <v>0</v>
      </c>
      <c r="J90" s="133" t="str">
        <f>IF(I93=0,"",I90/I93*100)</f>
        <v/>
      </c>
    </row>
    <row r="91" spans="1:10" ht="36.75" customHeight="1" x14ac:dyDescent="0.2">
      <c r="A91" s="124"/>
      <c r="B91" s="129" t="s">
        <v>138</v>
      </c>
      <c r="C91" s="197" t="s">
        <v>139</v>
      </c>
      <c r="D91" s="198"/>
      <c r="E91" s="198"/>
      <c r="F91" s="135" t="s">
        <v>140</v>
      </c>
      <c r="G91" s="136"/>
      <c r="H91" s="136"/>
      <c r="I91" s="136">
        <f>'02 D.1.1 - D.1.3 Pol'!G524</f>
        <v>0</v>
      </c>
      <c r="J91" s="133" t="str">
        <f>IF(I93=0,"",I91/I93*100)</f>
        <v/>
      </c>
    </row>
    <row r="92" spans="1:10" ht="36.75" customHeight="1" x14ac:dyDescent="0.2">
      <c r="A92" s="124"/>
      <c r="B92" s="129" t="s">
        <v>141</v>
      </c>
      <c r="C92" s="197" t="s">
        <v>29</v>
      </c>
      <c r="D92" s="198"/>
      <c r="E92" s="198"/>
      <c r="F92" s="135" t="s">
        <v>141</v>
      </c>
      <c r="G92" s="136"/>
      <c r="H92" s="136"/>
      <c r="I92" s="136">
        <f>'02 VRN Pol'!G8</f>
        <v>0</v>
      </c>
      <c r="J92" s="133" t="str">
        <f>IF(I93=0,"",I92/I93*100)</f>
        <v/>
      </c>
    </row>
    <row r="93" spans="1:10" ht="25.5" customHeight="1" x14ac:dyDescent="0.2">
      <c r="A93" s="125"/>
      <c r="B93" s="130" t="s">
        <v>1</v>
      </c>
      <c r="C93" s="131"/>
      <c r="D93" s="132"/>
      <c r="E93" s="132"/>
      <c r="F93" s="137"/>
      <c r="G93" s="138"/>
      <c r="H93" s="138"/>
      <c r="I93" s="138">
        <f>SUM(I54:I92)</f>
        <v>0</v>
      </c>
      <c r="J93" s="134">
        <f>SUM(J54:J92)</f>
        <v>0</v>
      </c>
    </row>
    <row r="94" spans="1:10" x14ac:dyDescent="0.2">
      <c r="F94" s="87"/>
      <c r="G94" s="87"/>
      <c r="H94" s="87"/>
      <c r="I94" s="87"/>
      <c r="J94" s="88"/>
    </row>
    <row r="95" spans="1:10" x14ac:dyDescent="0.2">
      <c r="F95" s="87"/>
      <c r="G95" s="87"/>
      <c r="H95" s="87"/>
      <c r="I95" s="87"/>
      <c r="J95" s="88"/>
    </row>
    <row r="96" spans="1:10" x14ac:dyDescent="0.2">
      <c r="F96" s="87"/>
      <c r="G96" s="87"/>
      <c r="H96" s="87"/>
      <c r="I96" s="87"/>
      <c r="J96" s="88"/>
    </row>
  </sheetData>
  <sheetProtection algorithmName="SHA-512" hashValue="mh0uVO/1gzucmjSDUFsld4NJh/nOlqzIvouANf5w6wIvPOYqTqqhWF6SQWbgWqXSuhFipplZYwDRxBVN3hSe1g==" saltValue="5+2ZmpbNYitsjQOhfcoy1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90:E90"/>
    <mergeCell ref="C91:E91"/>
    <mergeCell ref="C92:E92"/>
    <mergeCell ref="C85:E85"/>
    <mergeCell ref="C86:E86"/>
    <mergeCell ref="C87:E87"/>
    <mergeCell ref="C88:E88"/>
    <mergeCell ref="C89:E8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8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9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10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password="C48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143</v>
      </c>
    </row>
    <row r="2" spans="1:60" ht="25.15" customHeight="1" x14ac:dyDescent="0.2">
      <c r="A2" s="140" t="s">
        <v>8</v>
      </c>
      <c r="B2" s="49" t="s">
        <v>41</v>
      </c>
      <c r="C2" s="273" t="s">
        <v>911</v>
      </c>
      <c r="D2" s="253"/>
      <c r="E2" s="253"/>
      <c r="F2" s="253"/>
      <c r="G2" s="254"/>
      <c r="AG2" t="s">
        <v>144</v>
      </c>
    </row>
    <row r="3" spans="1:60" ht="25.15" customHeight="1" x14ac:dyDescent="0.2">
      <c r="A3" s="140" t="s">
        <v>9</v>
      </c>
      <c r="B3" s="49" t="s">
        <v>48</v>
      </c>
      <c r="C3" s="252" t="s">
        <v>49</v>
      </c>
      <c r="D3" s="253"/>
      <c r="E3" s="253"/>
      <c r="F3" s="253"/>
      <c r="G3" s="254"/>
      <c r="AC3" s="122" t="s">
        <v>144</v>
      </c>
      <c r="AG3" t="s">
        <v>145</v>
      </c>
    </row>
    <row r="4" spans="1:60" ht="25.15" customHeight="1" x14ac:dyDescent="0.2">
      <c r="A4" s="141" t="s">
        <v>10</v>
      </c>
      <c r="B4" s="142" t="s">
        <v>50</v>
      </c>
      <c r="C4" s="255" t="s">
        <v>51</v>
      </c>
      <c r="D4" s="256"/>
      <c r="E4" s="256"/>
      <c r="F4" s="256"/>
      <c r="G4" s="257"/>
      <c r="AG4" t="s">
        <v>146</v>
      </c>
    </row>
    <row r="5" spans="1:60" x14ac:dyDescent="0.2">
      <c r="D5" s="10"/>
    </row>
    <row r="6" spans="1:60" ht="38.25" x14ac:dyDescent="0.2">
      <c r="A6" s="144" t="s">
        <v>147</v>
      </c>
      <c r="B6" s="146" t="s">
        <v>148</v>
      </c>
      <c r="C6" s="146" t="s">
        <v>149</v>
      </c>
      <c r="D6" s="145" t="s">
        <v>150</v>
      </c>
      <c r="E6" s="144" t="s">
        <v>151</v>
      </c>
      <c r="F6" s="143" t="s">
        <v>152</v>
      </c>
      <c r="G6" s="144" t="s">
        <v>31</v>
      </c>
      <c r="H6" s="147" t="s">
        <v>32</v>
      </c>
      <c r="I6" s="147" t="s">
        <v>153</v>
      </c>
      <c r="J6" s="147" t="s">
        <v>33</v>
      </c>
      <c r="K6" s="147" t="s">
        <v>154</v>
      </c>
      <c r="L6" s="147" t="s">
        <v>155</v>
      </c>
      <c r="M6" s="147" t="s">
        <v>156</v>
      </c>
      <c r="N6" s="147" t="s">
        <v>157</v>
      </c>
      <c r="O6" s="147" t="s">
        <v>158</v>
      </c>
      <c r="P6" s="147" t="s">
        <v>159</v>
      </c>
      <c r="Q6" s="147" t="s">
        <v>160</v>
      </c>
      <c r="R6" s="147" t="s">
        <v>161</v>
      </c>
      <c r="S6" s="147" t="s">
        <v>162</v>
      </c>
      <c r="T6" s="147" t="s">
        <v>163</v>
      </c>
      <c r="U6" s="147" t="s">
        <v>164</v>
      </c>
      <c r="V6" s="147" t="s">
        <v>165</v>
      </c>
      <c r="W6" s="147" t="s">
        <v>166</v>
      </c>
      <c r="X6" s="147" t="s">
        <v>167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8" t="s">
        <v>168</v>
      </c>
      <c r="B8" s="169" t="s">
        <v>110</v>
      </c>
      <c r="C8" s="187" t="s">
        <v>111</v>
      </c>
      <c r="D8" s="170"/>
      <c r="E8" s="171"/>
      <c r="F8" s="172"/>
      <c r="G8" s="173">
        <f>SUMIF(AG9:AG20,"&lt;&gt;NOR",G9:G20)</f>
        <v>0</v>
      </c>
      <c r="H8" s="167"/>
      <c r="I8" s="167">
        <f>SUM(I9:I20)</f>
        <v>0</v>
      </c>
      <c r="J8" s="167"/>
      <c r="K8" s="167">
        <f>SUM(K9:K20)</f>
        <v>0</v>
      </c>
      <c r="L8" s="167"/>
      <c r="M8" s="167">
        <f>SUM(M9:M20)</f>
        <v>0</v>
      </c>
      <c r="N8" s="166"/>
      <c r="O8" s="166">
        <f>SUM(O9:O20)</f>
        <v>27.53</v>
      </c>
      <c r="P8" s="166"/>
      <c r="Q8" s="166">
        <f>SUM(Q9:Q20)</f>
        <v>0</v>
      </c>
      <c r="R8" s="167"/>
      <c r="S8" s="167"/>
      <c r="T8" s="167"/>
      <c r="U8" s="167"/>
      <c r="V8" s="167">
        <f>SUM(V9:V20)</f>
        <v>600.20000000000005</v>
      </c>
      <c r="W8" s="167"/>
      <c r="X8" s="167"/>
      <c r="AG8" t="s">
        <v>169</v>
      </c>
    </row>
    <row r="9" spans="1:60" ht="22.5" outlineLevel="1" x14ac:dyDescent="0.2">
      <c r="A9" s="175">
        <v>1</v>
      </c>
      <c r="B9" s="176" t="s">
        <v>170</v>
      </c>
      <c r="C9" s="188" t="s">
        <v>171</v>
      </c>
      <c r="D9" s="177" t="s">
        <v>172</v>
      </c>
      <c r="E9" s="178">
        <v>580.45898999999997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4.8999999999999998E-3</v>
      </c>
      <c r="O9" s="157">
        <f>ROUND(E9*N9,2)</f>
        <v>2.84</v>
      </c>
      <c r="P9" s="157">
        <v>0</v>
      </c>
      <c r="Q9" s="157">
        <f>ROUND(E9*P9,2)</f>
        <v>0</v>
      </c>
      <c r="R9" s="158"/>
      <c r="S9" s="158" t="s">
        <v>173</v>
      </c>
      <c r="T9" s="158" t="s">
        <v>174</v>
      </c>
      <c r="U9" s="158">
        <v>0.23</v>
      </c>
      <c r="V9" s="158">
        <f>ROUND(E9*U9,2)</f>
        <v>133.51</v>
      </c>
      <c r="W9" s="158"/>
      <c r="X9" s="158" t="s">
        <v>175</v>
      </c>
      <c r="Y9" s="148"/>
      <c r="Z9" s="148"/>
      <c r="AA9" s="148"/>
      <c r="AB9" s="148"/>
      <c r="AC9" s="148"/>
      <c r="AD9" s="148"/>
      <c r="AE9" s="148"/>
      <c r="AF9" s="148"/>
      <c r="AG9" s="148" t="s">
        <v>176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9" t="s">
        <v>177</v>
      </c>
      <c r="D10" s="160"/>
      <c r="E10" s="161">
        <v>210.37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178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9" t="s">
        <v>179</v>
      </c>
      <c r="D11" s="160"/>
      <c r="E11" s="161">
        <v>-51.56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178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55"/>
      <c r="B12" s="156"/>
      <c r="C12" s="189" t="s">
        <v>180</v>
      </c>
      <c r="D12" s="160"/>
      <c r="E12" s="161">
        <v>494.94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178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9" t="s">
        <v>181</v>
      </c>
      <c r="D13" s="160"/>
      <c r="E13" s="161">
        <v>-149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178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90" t="s">
        <v>182</v>
      </c>
      <c r="D14" s="162"/>
      <c r="E14" s="163">
        <v>75.709999999999994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178</v>
      </c>
      <c r="AH14" s="148">
        <v>4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5">
        <v>2</v>
      </c>
      <c r="B15" s="176" t="s">
        <v>183</v>
      </c>
      <c r="C15" s="188" t="s">
        <v>184</v>
      </c>
      <c r="D15" s="177" t="s">
        <v>172</v>
      </c>
      <c r="E15" s="178">
        <v>580.45898999999997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7.3699999999999998E-3</v>
      </c>
      <c r="O15" s="157">
        <f>ROUND(E15*N15,2)</f>
        <v>4.28</v>
      </c>
      <c r="P15" s="157">
        <v>0</v>
      </c>
      <c r="Q15" s="157">
        <f>ROUND(E15*P15,2)</f>
        <v>0</v>
      </c>
      <c r="R15" s="158"/>
      <c r="S15" s="158" t="s">
        <v>173</v>
      </c>
      <c r="T15" s="158" t="s">
        <v>174</v>
      </c>
      <c r="U15" s="158">
        <v>0.152</v>
      </c>
      <c r="V15" s="158">
        <f>ROUND(E15*U15,2)</f>
        <v>88.23</v>
      </c>
      <c r="W15" s="158"/>
      <c r="X15" s="158" t="s">
        <v>175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176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9" t="s">
        <v>185</v>
      </c>
      <c r="D16" s="160"/>
      <c r="E16" s="161">
        <v>580.46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178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5">
        <v>3</v>
      </c>
      <c r="B17" s="176" t="s">
        <v>186</v>
      </c>
      <c r="C17" s="188" t="s">
        <v>187</v>
      </c>
      <c r="D17" s="177" t="s">
        <v>172</v>
      </c>
      <c r="E17" s="178">
        <v>580.45898999999997</v>
      </c>
      <c r="F17" s="179"/>
      <c r="G17" s="180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3.15E-2</v>
      </c>
      <c r="O17" s="157">
        <f>ROUND(E17*N17,2)</f>
        <v>18.28</v>
      </c>
      <c r="P17" s="157">
        <v>0</v>
      </c>
      <c r="Q17" s="157">
        <f>ROUND(E17*P17,2)</f>
        <v>0</v>
      </c>
      <c r="R17" s="158"/>
      <c r="S17" s="158" t="s">
        <v>173</v>
      </c>
      <c r="T17" s="158" t="s">
        <v>174</v>
      </c>
      <c r="U17" s="158">
        <v>0.28999999999999998</v>
      </c>
      <c r="V17" s="158">
        <f>ROUND(E17*U17,2)</f>
        <v>168.33</v>
      </c>
      <c r="W17" s="158"/>
      <c r="X17" s="158" t="s">
        <v>175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176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9" t="s">
        <v>185</v>
      </c>
      <c r="D18" s="160"/>
      <c r="E18" s="161">
        <v>580.46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178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75">
        <v>4</v>
      </c>
      <c r="B19" s="176" t="s">
        <v>188</v>
      </c>
      <c r="C19" s="188" t="s">
        <v>189</v>
      </c>
      <c r="D19" s="177" t="s">
        <v>172</v>
      </c>
      <c r="E19" s="178">
        <v>580.45898999999997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3.6700000000000001E-3</v>
      </c>
      <c r="O19" s="157">
        <f>ROUND(E19*N19,2)</f>
        <v>2.13</v>
      </c>
      <c r="P19" s="157">
        <v>0</v>
      </c>
      <c r="Q19" s="157">
        <f>ROUND(E19*P19,2)</f>
        <v>0</v>
      </c>
      <c r="R19" s="158"/>
      <c r="S19" s="158" t="s">
        <v>173</v>
      </c>
      <c r="T19" s="158" t="s">
        <v>174</v>
      </c>
      <c r="U19" s="158">
        <v>0.36199999999999999</v>
      </c>
      <c r="V19" s="158">
        <f>ROUND(E19*U19,2)</f>
        <v>210.13</v>
      </c>
      <c r="W19" s="158"/>
      <c r="X19" s="158" t="s">
        <v>175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176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9" t="s">
        <v>185</v>
      </c>
      <c r="D20" s="160"/>
      <c r="E20" s="161">
        <v>580.46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178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8" t="s">
        <v>168</v>
      </c>
      <c r="B21" s="169" t="s">
        <v>112</v>
      </c>
      <c r="C21" s="187" t="s">
        <v>113</v>
      </c>
      <c r="D21" s="170"/>
      <c r="E21" s="171"/>
      <c r="F21" s="172"/>
      <c r="G21" s="173">
        <f>SUMIF(AG22:AG30,"&lt;&gt;NOR",G22:G30)</f>
        <v>0</v>
      </c>
      <c r="H21" s="167"/>
      <c r="I21" s="167">
        <f>SUM(I22:I30)</f>
        <v>0</v>
      </c>
      <c r="J21" s="167"/>
      <c r="K21" s="167">
        <f>SUM(K22:K30)</f>
        <v>0</v>
      </c>
      <c r="L21" s="167"/>
      <c r="M21" s="167">
        <f>SUM(M22:M30)</f>
        <v>0</v>
      </c>
      <c r="N21" s="166"/>
      <c r="O21" s="166">
        <f>SUM(O22:O30)</f>
        <v>0.05</v>
      </c>
      <c r="P21" s="166"/>
      <c r="Q21" s="166">
        <f>SUM(Q22:Q30)</f>
        <v>0</v>
      </c>
      <c r="R21" s="167"/>
      <c r="S21" s="167"/>
      <c r="T21" s="167"/>
      <c r="U21" s="167"/>
      <c r="V21" s="167">
        <f>SUM(V22:V30)</f>
        <v>117.21000000000001</v>
      </c>
      <c r="W21" s="167"/>
      <c r="X21" s="167"/>
      <c r="AG21" t="s">
        <v>169</v>
      </c>
    </row>
    <row r="22" spans="1:60" outlineLevel="1" x14ac:dyDescent="0.2">
      <c r="A22" s="175">
        <v>5</v>
      </c>
      <c r="B22" s="176" t="s">
        <v>190</v>
      </c>
      <c r="C22" s="188" t="s">
        <v>191</v>
      </c>
      <c r="D22" s="177" t="s">
        <v>192</v>
      </c>
      <c r="E22" s="178">
        <v>244.2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2.0000000000000002E-5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173</v>
      </c>
      <c r="T22" s="158" t="s">
        <v>174</v>
      </c>
      <c r="U22" s="158">
        <v>0.16</v>
      </c>
      <c r="V22" s="158">
        <f>ROUND(E22*U22,2)</f>
        <v>39.07</v>
      </c>
      <c r="W22" s="158"/>
      <c r="X22" s="158" t="s">
        <v>175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176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9" t="s">
        <v>193</v>
      </c>
      <c r="D23" s="160"/>
      <c r="E23" s="161">
        <v>222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178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90" t="s">
        <v>194</v>
      </c>
      <c r="D24" s="162"/>
      <c r="E24" s="163">
        <v>22.2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178</v>
      </c>
      <c r="AH24" s="148">
        <v>4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5">
        <v>6</v>
      </c>
      <c r="B25" s="176" t="s">
        <v>195</v>
      </c>
      <c r="C25" s="188" t="s">
        <v>196</v>
      </c>
      <c r="D25" s="177" t="s">
        <v>192</v>
      </c>
      <c r="E25" s="178">
        <v>244.2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1.1E-4</v>
      </c>
      <c r="O25" s="157">
        <f>ROUND(E25*N25,2)</f>
        <v>0.03</v>
      </c>
      <c r="P25" s="157">
        <v>0</v>
      </c>
      <c r="Q25" s="157">
        <f>ROUND(E25*P25,2)</f>
        <v>0</v>
      </c>
      <c r="R25" s="158"/>
      <c r="S25" s="158" t="s">
        <v>173</v>
      </c>
      <c r="T25" s="158" t="s">
        <v>174</v>
      </c>
      <c r="U25" s="158">
        <v>0.16</v>
      </c>
      <c r="V25" s="158">
        <f>ROUND(E25*U25,2)</f>
        <v>39.07</v>
      </c>
      <c r="W25" s="158"/>
      <c r="X25" s="158" t="s">
        <v>175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176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9" t="s">
        <v>193</v>
      </c>
      <c r="D26" s="160"/>
      <c r="E26" s="161">
        <v>222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178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90" t="s">
        <v>194</v>
      </c>
      <c r="D27" s="162"/>
      <c r="E27" s="163">
        <v>22.2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178</v>
      </c>
      <c r="AH27" s="148">
        <v>4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5">
        <v>7</v>
      </c>
      <c r="B28" s="176" t="s">
        <v>197</v>
      </c>
      <c r="C28" s="188" t="s">
        <v>198</v>
      </c>
      <c r="D28" s="177" t="s">
        <v>192</v>
      </c>
      <c r="E28" s="178">
        <v>244.2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6.9999999999999994E-5</v>
      </c>
      <c r="O28" s="157">
        <f>ROUND(E28*N28,2)</f>
        <v>0.02</v>
      </c>
      <c r="P28" s="157">
        <v>0</v>
      </c>
      <c r="Q28" s="157">
        <f>ROUND(E28*P28,2)</f>
        <v>0</v>
      </c>
      <c r="R28" s="158"/>
      <c r="S28" s="158" t="s">
        <v>173</v>
      </c>
      <c r="T28" s="158" t="s">
        <v>174</v>
      </c>
      <c r="U28" s="158">
        <v>0.16</v>
      </c>
      <c r="V28" s="158">
        <f>ROUND(E28*U28,2)</f>
        <v>39.07</v>
      </c>
      <c r="W28" s="158"/>
      <c r="X28" s="158" t="s">
        <v>175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176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9" t="s">
        <v>193</v>
      </c>
      <c r="D29" s="160"/>
      <c r="E29" s="161">
        <v>222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178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90" t="s">
        <v>194</v>
      </c>
      <c r="D30" s="162"/>
      <c r="E30" s="163">
        <v>22.2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178</v>
      </c>
      <c r="AH30" s="148">
        <v>4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8" t="s">
        <v>168</v>
      </c>
      <c r="B31" s="169" t="s">
        <v>114</v>
      </c>
      <c r="C31" s="187" t="s">
        <v>115</v>
      </c>
      <c r="D31" s="170"/>
      <c r="E31" s="171"/>
      <c r="F31" s="172"/>
      <c r="G31" s="173">
        <f>SUMIF(AG32:AG62,"&lt;&gt;NOR",G32:G62)</f>
        <v>0</v>
      </c>
      <c r="H31" s="167"/>
      <c r="I31" s="167">
        <f>SUM(I32:I62)</f>
        <v>0</v>
      </c>
      <c r="J31" s="167"/>
      <c r="K31" s="167">
        <f>SUM(K32:K62)</f>
        <v>0</v>
      </c>
      <c r="L31" s="167"/>
      <c r="M31" s="167">
        <f>SUM(M32:M62)</f>
        <v>0</v>
      </c>
      <c r="N31" s="166"/>
      <c r="O31" s="166">
        <f>SUM(O32:O62)</f>
        <v>0.79</v>
      </c>
      <c r="P31" s="166"/>
      <c r="Q31" s="166">
        <f>SUM(Q32:Q62)</f>
        <v>0</v>
      </c>
      <c r="R31" s="167"/>
      <c r="S31" s="167"/>
      <c r="T31" s="167"/>
      <c r="U31" s="167"/>
      <c r="V31" s="167">
        <f>SUM(V32:V62)</f>
        <v>107</v>
      </c>
      <c r="W31" s="167"/>
      <c r="X31" s="167"/>
      <c r="AG31" t="s">
        <v>169</v>
      </c>
    </row>
    <row r="32" spans="1:60" ht="22.5" outlineLevel="1" x14ac:dyDescent="0.2">
      <c r="A32" s="175">
        <v>8</v>
      </c>
      <c r="B32" s="176" t="s">
        <v>199</v>
      </c>
      <c r="C32" s="188" t="s">
        <v>200</v>
      </c>
      <c r="D32" s="177" t="s">
        <v>172</v>
      </c>
      <c r="E32" s="178">
        <v>500</v>
      </c>
      <c r="F32" s="179"/>
      <c r="G32" s="180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1.58E-3</v>
      </c>
      <c r="O32" s="157">
        <f>ROUND(E32*N32,2)</f>
        <v>0.79</v>
      </c>
      <c r="P32" s="157">
        <v>0</v>
      </c>
      <c r="Q32" s="157">
        <f>ROUND(E32*P32,2)</f>
        <v>0</v>
      </c>
      <c r="R32" s="158"/>
      <c r="S32" s="158" t="s">
        <v>173</v>
      </c>
      <c r="T32" s="158" t="s">
        <v>174</v>
      </c>
      <c r="U32" s="158">
        <v>0.214</v>
      </c>
      <c r="V32" s="158">
        <f>ROUND(E32*U32,2)</f>
        <v>107</v>
      </c>
      <c r="W32" s="158"/>
      <c r="X32" s="158" t="s">
        <v>175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176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91" t="s">
        <v>201</v>
      </c>
      <c r="D33" s="164"/>
      <c r="E33" s="165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178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55"/>
      <c r="B34" s="156"/>
      <c r="C34" s="192" t="s">
        <v>202</v>
      </c>
      <c r="D34" s="164"/>
      <c r="E34" s="165">
        <v>494.94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178</v>
      </c>
      <c r="AH34" s="148">
        <v>2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91" t="s">
        <v>203</v>
      </c>
      <c r="D35" s="164"/>
      <c r="E35" s="165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178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9" t="s">
        <v>204</v>
      </c>
      <c r="D36" s="160"/>
      <c r="E36" s="161">
        <v>500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178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5">
        <v>9</v>
      </c>
      <c r="B37" s="176" t="s">
        <v>205</v>
      </c>
      <c r="C37" s="188" t="s">
        <v>206</v>
      </c>
      <c r="D37" s="177" t="s">
        <v>207</v>
      </c>
      <c r="E37" s="178">
        <v>50850</v>
      </c>
      <c r="F37" s="179"/>
      <c r="G37" s="180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208</v>
      </c>
      <c r="T37" s="158" t="s">
        <v>174</v>
      </c>
      <c r="U37" s="158">
        <v>0</v>
      </c>
      <c r="V37" s="158">
        <f>ROUND(E37*U37,2)</f>
        <v>0</v>
      </c>
      <c r="W37" s="158"/>
      <c r="X37" s="158" t="s">
        <v>175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176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9" t="s">
        <v>209</v>
      </c>
      <c r="D38" s="160"/>
      <c r="E38" s="161">
        <v>5650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178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9" t="s">
        <v>210</v>
      </c>
      <c r="D39" s="160"/>
      <c r="E39" s="161">
        <v>11300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178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9" t="s">
        <v>211</v>
      </c>
      <c r="D40" s="160"/>
      <c r="E40" s="161">
        <v>11300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178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9" t="s">
        <v>212</v>
      </c>
      <c r="D41" s="160"/>
      <c r="E41" s="161">
        <v>11300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178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9" t="s">
        <v>213</v>
      </c>
      <c r="D42" s="160"/>
      <c r="E42" s="161">
        <v>11300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178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5">
        <v>10</v>
      </c>
      <c r="B43" s="176" t="s">
        <v>214</v>
      </c>
      <c r="C43" s="188" t="s">
        <v>215</v>
      </c>
      <c r="D43" s="177" t="s">
        <v>207</v>
      </c>
      <c r="E43" s="178">
        <v>1525500</v>
      </c>
      <c r="F43" s="179"/>
      <c r="G43" s="180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208</v>
      </c>
      <c r="T43" s="158" t="s">
        <v>174</v>
      </c>
      <c r="U43" s="158">
        <v>0</v>
      </c>
      <c r="V43" s="158">
        <f>ROUND(E43*U43,2)</f>
        <v>0</v>
      </c>
      <c r="W43" s="158"/>
      <c r="X43" s="158" t="s">
        <v>175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176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9" t="s">
        <v>216</v>
      </c>
      <c r="D44" s="160"/>
      <c r="E44" s="161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178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9" t="s">
        <v>217</v>
      </c>
      <c r="D45" s="160"/>
      <c r="E45" s="161">
        <v>1525500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178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5">
        <v>11</v>
      </c>
      <c r="B46" s="176" t="s">
        <v>218</v>
      </c>
      <c r="C46" s="188" t="s">
        <v>219</v>
      </c>
      <c r="D46" s="177" t="s">
        <v>207</v>
      </c>
      <c r="E46" s="178">
        <v>50850</v>
      </c>
      <c r="F46" s="179"/>
      <c r="G46" s="180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208</v>
      </c>
      <c r="T46" s="158" t="s">
        <v>174</v>
      </c>
      <c r="U46" s="158">
        <v>0</v>
      </c>
      <c r="V46" s="158">
        <f>ROUND(E46*U46,2)</f>
        <v>0</v>
      </c>
      <c r="W46" s="158"/>
      <c r="X46" s="158" t="s">
        <v>175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176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9" t="s">
        <v>220</v>
      </c>
      <c r="D47" s="160"/>
      <c r="E47" s="161">
        <v>50850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178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5">
        <v>12</v>
      </c>
      <c r="B48" s="176" t="s">
        <v>221</v>
      </c>
      <c r="C48" s="188" t="s">
        <v>222</v>
      </c>
      <c r="D48" s="177" t="s">
        <v>207</v>
      </c>
      <c r="E48" s="178">
        <v>11300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208</v>
      </c>
      <c r="T48" s="158" t="s">
        <v>174</v>
      </c>
      <c r="U48" s="158">
        <v>0</v>
      </c>
      <c r="V48" s="158">
        <f>ROUND(E48*U48,2)</f>
        <v>0</v>
      </c>
      <c r="W48" s="158"/>
      <c r="X48" s="158" t="s">
        <v>175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176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9" t="s">
        <v>223</v>
      </c>
      <c r="D49" s="160"/>
      <c r="E49" s="161">
        <v>11300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178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5">
        <v>13</v>
      </c>
      <c r="B50" s="176" t="s">
        <v>224</v>
      </c>
      <c r="C50" s="188" t="s">
        <v>225</v>
      </c>
      <c r="D50" s="177" t="s">
        <v>172</v>
      </c>
      <c r="E50" s="178">
        <v>3870</v>
      </c>
      <c r="F50" s="179"/>
      <c r="G50" s="180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208</v>
      </c>
      <c r="T50" s="158" t="s">
        <v>174</v>
      </c>
      <c r="U50" s="158">
        <v>0</v>
      </c>
      <c r="V50" s="158">
        <f>ROUND(E50*U50,2)</f>
        <v>0</v>
      </c>
      <c r="W50" s="158"/>
      <c r="X50" s="158" t="s">
        <v>175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176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9" t="s">
        <v>226</v>
      </c>
      <c r="D51" s="160"/>
      <c r="E51" s="161">
        <v>430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178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9" t="s">
        <v>227</v>
      </c>
      <c r="D52" s="160"/>
      <c r="E52" s="161">
        <v>860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178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9" t="s">
        <v>228</v>
      </c>
      <c r="D53" s="160"/>
      <c r="E53" s="161">
        <v>860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178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9" t="s">
        <v>229</v>
      </c>
      <c r="D54" s="160"/>
      <c r="E54" s="161">
        <v>860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178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9" t="s">
        <v>230</v>
      </c>
      <c r="D55" s="160"/>
      <c r="E55" s="161">
        <v>860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178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5">
        <v>14</v>
      </c>
      <c r="B56" s="176" t="s">
        <v>231</v>
      </c>
      <c r="C56" s="188" t="s">
        <v>232</v>
      </c>
      <c r="D56" s="177" t="s">
        <v>172</v>
      </c>
      <c r="E56" s="178">
        <v>116100</v>
      </c>
      <c r="F56" s="179"/>
      <c r="G56" s="180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208</v>
      </c>
      <c r="T56" s="158" t="s">
        <v>174</v>
      </c>
      <c r="U56" s="158">
        <v>0</v>
      </c>
      <c r="V56" s="158">
        <f>ROUND(E56*U56,2)</f>
        <v>0</v>
      </c>
      <c r="W56" s="158"/>
      <c r="X56" s="158" t="s">
        <v>175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176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9" t="s">
        <v>216</v>
      </c>
      <c r="D57" s="160"/>
      <c r="E57" s="161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178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9" t="s">
        <v>233</v>
      </c>
      <c r="D58" s="160"/>
      <c r="E58" s="161">
        <v>116100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178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5">
        <v>15</v>
      </c>
      <c r="B59" s="176" t="s">
        <v>234</v>
      </c>
      <c r="C59" s="188" t="s">
        <v>235</v>
      </c>
      <c r="D59" s="177" t="s">
        <v>172</v>
      </c>
      <c r="E59" s="178">
        <v>3870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208</v>
      </c>
      <c r="T59" s="158" t="s">
        <v>174</v>
      </c>
      <c r="U59" s="158">
        <v>0</v>
      </c>
      <c r="V59" s="158">
        <f>ROUND(E59*U59,2)</f>
        <v>0</v>
      </c>
      <c r="W59" s="158"/>
      <c r="X59" s="158" t="s">
        <v>175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176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9" t="s">
        <v>236</v>
      </c>
      <c r="D60" s="160"/>
      <c r="E60" s="161">
        <v>3870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178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5">
        <v>16</v>
      </c>
      <c r="B61" s="176" t="s">
        <v>237</v>
      </c>
      <c r="C61" s="188" t="s">
        <v>238</v>
      </c>
      <c r="D61" s="177" t="s">
        <v>172</v>
      </c>
      <c r="E61" s="178">
        <v>860</v>
      </c>
      <c r="F61" s="179"/>
      <c r="G61" s="180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8"/>
      <c r="S61" s="158" t="s">
        <v>208</v>
      </c>
      <c r="T61" s="158" t="s">
        <v>174</v>
      </c>
      <c r="U61" s="158">
        <v>0</v>
      </c>
      <c r="V61" s="158">
        <f>ROUND(E61*U61,2)</f>
        <v>0</v>
      </c>
      <c r="W61" s="158"/>
      <c r="X61" s="158" t="s">
        <v>175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176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9" t="s">
        <v>239</v>
      </c>
      <c r="D62" s="160"/>
      <c r="E62" s="161">
        <v>860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178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5.5" x14ac:dyDescent="0.2">
      <c r="A63" s="168" t="s">
        <v>168</v>
      </c>
      <c r="B63" s="169" t="s">
        <v>116</v>
      </c>
      <c r="C63" s="187" t="s">
        <v>117</v>
      </c>
      <c r="D63" s="170"/>
      <c r="E63" s="171"/>
      <c r="F63" s="172"/>
      <c r="G63" s="173">
        <f>SUMIF(AG64:AG71,"&lt;&gt;NOR",G64:G71)</f>
        <v>0</v>
      </c>
      <c r="H63" s="167"/>
      <c r="I63" s="167">
        <f>SUM(I64:I71)</f>
        <v>0</v>
      </c>
      <c r="J63" s="167"/>
      <c r="K63" s="167">
        <f>SUM(K64:K71)</f>
        <v>0</v>
      </c>
      <c r="L63" s="167"/>
      <c r="M63" s="167">
        <f>SUM(M64:M71)</f>
        <v>0</v>
      </c>
      <c r="N63" s="166"/>
      <c r="O63" s="166">
        <f>SUM(O64:O71)</f>
        <v>0</v>
      </c>
      <c r="P63" s="166"/>
      <c r="Q63" s="166">
        <f>SUM(Q64:Q71)</f>
        <v>0</v>
      </c>
      <c r="R63" s="167"/>
      <c r="S63" s="167"/>
      <c r="T63" s="167"/>
      <c r="U63" s="167"/>
      <c r="V63" s="167">
        <f>SUM(V64:V71)</f>
        <v>0</v>
      </c>
      <c r="W63" s="167"/>
      <c r="X63" s="167"/>
      <c r="AG63" t="s">
        <v>169</v>
      </c>
    </row>
    <row r="64" spans="1:60" outlineLevel="1" x14ac:dyDescent="0.2">
      <c r="A64" s="175">
        <v>17</v>
      </c>
      <c r="B64" s="176" t="s">
        <v>240</v>
      </c>
      <c r="C64" s="188" t="s">
        <v>241</v>
      </c>
      <c r="D64" s="177" t="s">
        <v>172</v>
      </c>
      <c r="E64" s="178">
        <v>2730.96</v>
      </c>
      <c r="F64" s="179"/>
      <c r="G64" s="180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8"/>
      <c r="S64" s="158" t="s">
        <v>208</v>
      </c>
      <c r="T64" s="158" t="s">
        <v>174</v>
      </c>
      <c r="U64" s="158">
        <v>0</v>
      </c>
      <c r="V64" s="158">
        <f>ROUND(E64*U64,2)</f>
        <v>0</v>
      </c>
      <c r="W64" s="158"/>
      <c r="X64" s="158" t="s">
        <v>175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176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9" t="s">
        <v>242</v>
      </c>
      <c r="D65" s="160"/>
      <c r="E65" s="161">
        <v>2581.92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178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9" t="s">
        <v>243</v>
      </c>
      <c r="D66" s="160"/>
      <c r="E66" s="161">
        <v>149.04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178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75">
        <v>18</v>
      </c>
      <c r="B67" s="176" t="s">
        <v>244</v>
      </c>
      <c r="C67" s="188" t="s">
        <v>245</v>
      </c>
      <c r="D67" s="177" t="s">
        <v>172</v>
      </c>
      <c r="E67" s="178">
        <v>8.91</v>
      </c>
      <c r="F67" s="179"/>
      <c r="G67" s="180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8"/>
      <c r="S67" s="158" t="s">
        <v>208</v>
      </c>
      <c r="T67" s="158" t="s">
        <v>174</v>
      </c>
      <c r="U67" s="158">
        <v>0</v>
      </c>
      <c r="V67" s="158">
        <f>ROUND(E67*U67,2)</f>
        <v>0</v>
      </c>
      <c r="W67" s="158"/>
      <c r="X67" s="158" t="s">
        <v>175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176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9" t="s">
        <v>246</v>
      </c>
      <c r="D68" s="160"/>
      <c r="E68" s="161">
        <v>8.91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178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1">
        <v>19</v>
      </c>
      <c r="B69" s="182" t="s">
        <v>247</v>
      </c>
      <c r="C69" s="193" t="s">
        <v>248</v>
      </c>
      <c r="D69" s="183" t="s">
        <v>172</v>
      </c>
      <c r="E69" s="184">
        <v>2800</v>
      </c>
      <c r="F69" s="185"/>
      <c r="G69" s="186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7">
        <v>0</v>
      </c>
      <c r="O69" s="157">
        <f>ROUND(E69*N69,2)</f>
        <v>0</v>
      </c>
      <c r="P69" s="157">
        <v>0</v>
      </c>
      <c r="Q69" s="157">
        <f>ROUND(E69*P69,2)</f>
        <v>0</v>
      </c>
      <c r="R69" s="158"/>
      <c r="S69" s="158" t="s">
        <v>208</v>
      </c>
      <c r="T69" s="158" t="s">
        <v>174</v>
      </c>
      <c r="U69" s="158">
        <v>0</v>
      </c>
      <c r="V69" s="158">
        <f>ROUND(E69*U69,2)</f>
        <v>0</v>
      </c>
      <c r="W69" s="158"/>
      <c r="X69" s="158" t="s">
        <v>175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176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81">
        <v>20</v>
      </c>
      <c r="B70" s="182" t="s">
        <v>249</v>
      </c>
      <c r="C70" s="193" t="s">
        <v>250</v>
      </c>
      <c r="D70" s="183" t="s">
        <v>251</v>
      </c>
      <c r="E70" s="184">
        <v>1</v>
      </c>
      <c r="F70" s="185"/>
      <c r="G70" s="186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208</v>
      </c>
      <c r="T70" s="158" t="s">
        <v>174</v>
      </c>
      <c r="U70" s="158">
        <v>0</v>
      </c>
      <c r="V70" s="158">
        <f>ROUND(E70*U70,2)</f>
        <v>0</v>
      </c>
      <c r="W70" s="158"/>
      <c r="X70" s="158" t="s">
        <v>175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176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81">
        <v>21</v>
      </c>
      <c r="B71" s="182" t="s">
        <v>252</v>
      </c>
      <c r="C71" s="193" t="s">
        <v>253</v>
      </c>
      <c r="D71" s="183" t="s">
        <v>254</v>
      </c>
      <c r="E71" s="184">
        <v>300</v>
      </c>
      <c r="F71" s="185"/>
      <c r="G71" s="186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8"/>
      <c r="S71" s="158" t="s">
        <v>208</v>
      </c>
      <c r="T71" s="158" t="s">
        <v>174</v>
      </c>
      <c r="U71" s="158">
        <v>0</v>
      </c>
      <c r="V71" s="158">
        <f>ROUND(E71*U71,2)</f>
        <v>0</v>
      </c>
      <c r="W71" s="158"/>
      <c r="X71" s="158" t="s">
        <v>175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176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8" t="s">
        <v>168</v>
      </c>
      <c r="B72" s="169" t="s">
        <v>118</v>
      </c>
      <c r="C72" s="187" t="s">
        <v>119</v>
      </c>
      <c r="D72" s="170"/>
      <c r="E72" s="171"/>
      <c r="F72" s="172"/>
      <c r="G72" s="173">
        <f>SUMIF(AG73:AG73,"&lt;&gt;NOR",G73:G73)</f>
        <v>0</v>
      </c>
      <c r="H72" s="167"/>
      <c r="I72" s="167">
        <f>SUM(I73:I73)</f>
        <v>0</v>
      </c>
      <c r="J72" s="167"/>
      <c r="K72" s="167">
        <f>SUM(K73:K73)</f>
        <v>0</v>
      </c>
      <c r="L72" s="167"/>
      <c r="M72" s="167">
        <f>SUM(M73:M73)</f>
        <v>0</v>
      </c>
      <c r="N72" s="166"/>
      <c r="O72" s="166">
        <f>SUM(O73:O73)</f>
        <v>0</v>
      </c>
      <c r="P72" s="166"/>
      <c r="Q72" s="166">
        <f>SUM(Q73:Q73)</f>
        <v>0</v>
      </c>
      <c r="R72" s="167"/>
      <c r="S72" s="167"/>
      <c r="T72" s="167"/>
      <c r="U72" s="167"/>
      <c r="V72" s="167">
        <f>SUM(V73:V73)</f>
        <v>73.12</v>
      </c>
      <c r="W72" s="167"/>
      <c r="X72" s="167"/>
      <c r="AG72" t="s">
        <v>169</v>
      </c>
    </row>
    <row r="73" spans="1:60" ht="33.75" outlineLevel="1" x14ac:dyDescent="0.2">
      <c r="A73" s="181">
        <v>22</v>
      </c>
      <c r="B73" s="182" t="s">
        <v>255</v>
      </c>
      <c r="C73" s="193" t="s">
        <v>256</v>
      </c>
      <c r="D73" s="183" t="s">
        <v>257</v>
      </c>
      <c r="E73" s="184">
        <v>28.375810000000001</v>
      </c>
      <c r="F73" s="185"/>
      <c r="G73" s="186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8"/>
      <c r="S73" s="158" t="s">
        <v>173</v>
      </c>
      <c r="T73" s="158" t="s">
        <v>174</v>
      </c>
      <c r="U73" s="158">
        <v>2.577</v>
      </c>
      <c r="V73" s="158">
        <f>ROUND(E73*U73,2)</f>
        <v>73.12</v>
      </c>
      <c r="W73" s="158"/>
      <c r="X73" s="158" t="s">
        <v>175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258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8" t="s">
        <v>168</v>
      </c>
      <c r="B74" s="169" t="s">
        <v>120</v>
      </c>
      <c r="C74" s="187" t="s">
        <v>121</v>
      </c>
      <c r="D74" s="170"/>
      <c r="E74" s="171"/>
      <c r="F74" s="172"/>
      <c r="G74" s="173">
        <f>SUMIF(AG75:AG102,"&lt;&gt;NOR",G75:G102)</f>
        <v>0</v>
      </c>
      <c r="H74" s="167"/>
      <c r="I74" s="167">
        <f>SUM(I75:I102)</f>
        <v>0</v>
      </c>
      <c r="J74" s="167"/>
      <c r="K74" s="167">
        <f>SUM(K75:K102)</f>
        <v>0</v>
      </c>
      <c r="L74" s="167"/>
      <c r="M74" s="167">
        <f>SUM(M75:M102)</f>
        <v>0</v>
      </c>
      <c r="N74" s="166"/>
      <c r="O74" s="166">
        <f>SUM(O75:O102)</f>
        <v>0.18</v>
      </c>
      <c r="P74" s="166"/>
      <c r="Q74" s="166">
        <f>SUM(Q75:Q102)</f>
        <v>19.189999999999998</v>
      </c>
      <c r="R74" s="167"/>
      <c r="S74" s="167"/>
      <c r="T74" s="167"/>
      <c r="U74" s="167"/>
      <c r="V74" s="167">
        <f>SUM(V75:V102)</f>
        <v>299.51</v>
      </c>
      <c r="W74" s="167"/>
      <c r="X74" s="167"/>
      <c r="AG74" t="s">
        <v>169</v>
      </c>
    </row>
    <row r="75" spans="1:60" ht="33.75" outlineLevel="1" x14ac:dyDescent="0.2">
      <c r="A75" s="175">
        <v>23</v>
      </c>
      <c r="B75" s="176" t="s">
        <v>259</v>
      </c>
      <c r="C75" s="188" t="s">
        <v>260</v>
      </c>
      <c r="D75" s="177" t="s">
        <v>172</v>
      </c>
      <c r="E75" s="178">
        <v>15</v>
      </c>
      <c r="F75" s="179"/>
      <c r="G75" s="180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7">
        <v>3.3E-4</v>
      </c>
      <c r="O75" s="157">
        <f>ROUND(E75*N75,2)</f>
        <v>0</v>
      </c>
      <c r="P75" s="157">
        <v>0</v>
      </c>
      <c r="Q75" s="157">
        <f>ROUND(E75*P75,2)</f>
        <v>0</v>
      </c>
      <c r="R75" s="158"/>
      <c r="S75" s="158" t="s">
        <v>173</v>
      </c>
      <c r="T75" s="158" t="s">
        <v>174</v>
      </c>
      <c r="U75" s="158">
        <v>2.75E-2</v>
      </c>
      <c r="V75" s="158">
        <f>ROUND(E75*U75,2)</f>
        <v>0.41</v>
      </c>
      <c r="W75" s="158"/>
      <c r="X75" s="158" t="s">
        <v>175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176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91" t="s">
        <v>201</v>
      </c>
      <c r="D76" s="164"/>
      <c r="E76" s="165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178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92" t="s">
        <v>261</v>
      </c>
      <c r="D77" s="164"/>
      <c r="E77" s="165">
        <v>12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178</v>
      </c>
      <c r="AH77" s="148">
        <v>2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91" t="s">
        <v>203</v>
      </c>
      <c r="D78" s="164"/>
      <c r="E78" s="165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178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9" t="s">
        <v>262</v>
      </c>
      <c r="D79" s="160"/>
      <c r="E79" s="161">
        <v>15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178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75">
        <v>24</v>
      </c>
      <c r="B80" s="176" t="s">
        <v>263</v>
      </c>
      <c r="C80" s="188" t="s">
        <v>264</v>
      </c>
      <c r="D80" s="177" t="s">
        <v>172</v>
      </c>
      <c r="E80" s="178">
        <v>3245</v>
      </c>
      <c r="F80" s="179"/>
      <c r="G80" s="180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7">
        <v>0</v>
      </c>
      <c r="O80" s="157">
        <f>ROUND(E80*N80,2)</f>
        <v>0</v>
      </c>
      <c r="P80" s="157">
        <v>0</v>
      </c>
      <c r="Q80" s="157">
        <f>ROUND(E80*P80,2)</f>
        <v>0</v>
      </c>
      <c r="R80" s="158"/>
      <c r="S80" s="158" t="s">
        <v>173</v>
      </c>
      <c r="T80" s="158" t="s">
        <v>174</v>
      </c>
      <c r="U80" s="158">
        <v>2.1000000000000001E-2</v>
      </c>
      <c r="V80" s="158">
        <f>ROUND(E80*U80,2)</f>
        <v>68.150000000000006</v>
      </c>
      <c r="W80" s="158"/>
      <c r="X80" s="158" t="s">
        <v>175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176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9" t="s">
        <v>265</v>
      </c>
      <c r="D81" s="160"/>
      <c r="E81" s="161">
        <v>2950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178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90" t="s">
        <v>194</v>
      </c>
      <c r="D82" s="162"/>
      <c r="E82" s="163">
        <v>295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178</v>
      </c>
      <c r="AH82" s="148">
        <v>4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45" outlineLevel="1" x14ac:dyDescent="0.2">
      <c r="A83" s="175">
        <v>25</v>
      </c>
      <c r="B83" s="176" t="s">
        <v>266</v>
      </c>
      <c r="C83" s="188" t="s">
        <v>267</v>
      </c>
      <c r="D83" s="177" t="s">
        <v>172</v>
      </c>
      <c r="E83" s="178">
        <v>15</v>
      </c>
      <c r="F83" s="179"/>
      <c r="G83" s="180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5.5900000000000004E-3</v>
      </c>
      <c r="O83" s="157">
        <f>ROUND(E83*N83,2)</f>
        <v>0.08</v>
      </c>
      <c r="P83" s="157">
        <v>0</v>
      </c>
      <c r="Q83" s="157">
        <f>ROUND(E83*P83,2)</f>
        <v>0</v>
      </c>
      <c r="R83" s="158"/>
      <c r="S83" s="158" t="s">
        <v>208</v>
      </c>
      <c r="T83" s="158" t="s">
        <v>174</v>
      </c>
      <c r="U83" s="158">
        <v>0.22991</v>
      </c>
      <c r="V83" s="158">
        <f>ROUND(E83*U83,2)</f>
        <v>3.45</v>
      </c>
      <c r="W83" s="158"/>
      <c r="X83" s="158" t="s">
        <v>175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176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91" t="s">
        <v>201</v>
      </c>
      <c r="D84" s="164"/>
      <c r="E84" s="165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178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92" t="s">
        <v>261</v>
      </c>
      <c r="D85" s="164"/>
      <c r="E85" s="165">
        <v>12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8"/>
      <c r="Z85" s="148"/>
      <c r="AA85" s="148"/>
      <c r="AB85" s="148"/>
      <c r="AC85" s="148"/>
      <c r="AD85" s="148"/>
      <c r="AE85" s="148"/>
      <c r="AF85" s="148"/>
      <c r="AG85" s="148" t="s">
        <v>178</v>
      </c>
      <c r="AH85" s="148">
        <v>2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91" t="s">
        <v>203</v>
      </c>
      <c r="D86" s="164"/>
      <c r="E86" s="165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178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9" t="s">
        <v>262</v>
      </c>
      <c r="D87" s="160"/>
      <c r="E87" s="161">
        <v>15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178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5">
        <v>26</v>
      </c>
      <c r="B88" s="176" t="s">
        <v>268</v>
      </c>
      <c r="C88" s="188" t="s">
        <v>269</v>
      </c>
      <c r="D88" s="177" t="s">
        <v>172</v>
      </c>
      <c r="E88" s="178">
        <v>2873.75</v>
      </c>
      <c r="F88" s="179"/>
      <c r="G88" s="180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7">
        <v>0</v>
      </c>
      <c r="O88" s="157">
        <f>ROUND(E88*N88,2)</f>
        <v>0</v>
      </c>
      <c r="P88" s="157">
        <v>4.8700000000000002E-3</v>
      </c>
      <c r="Q88" s="157">
        <f>ROUND(E88*P88,2)</f>
        <v>14</v>
      </c>
      <c r="R88" s="158"/>
      <c r="S88" s="158" t="s">
        <v>173</v>
      </c>
      <c r="T88" s="158" t="s">
        <v>174</v>
      </c>
      <c r="U88" s="158">
        <v>4.1000000000000002E-2</v>
      </c>
      <c r="V88" s="158">
        <f>ROUND(E88*U88,2)</f>
        <v>117.82</v>
      </c>
      <c r="W88" s="158"/>
      <c r="X88" s="158" t="s">
        <v>175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176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9" t="s">
        <v>270</v>
      </c>
      <c r="D89" s="160"/>
      <c r="E89" s="161">
        <v>2873.75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178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75">
        <v>27</v>
      </c>
      <c r="B90" s="176" t="s">
        <v>271</v>
      </c>
      <c r="C90" s="188" t="s">
        <v>272</v>
      </c>
      <c r="D90" s="177" t="s">
        <v>172</v>
      </c>
      <c r="E90" s="178">
        <v>2873.75</v>
      </c>
      <c r="F90" s="179"/>
      <c r="G90" s="180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0</v>
      </c>
      <c r="O90" s="157">
        <f>ROUND(E90*N90,2)</f>
        <v>0</v>
      </c>
      <c r="P90" s="157">
        <v>1.4300000000000001E-3</v>
      </c>
      <c r="Q90" s="157">
        <f>ROUND(E90*P90,2)</f>
        <v>4.1100000000000003</v>
      </c>
      <c r="R90" s="158"/>
      <c r="S90" s="158" t="s">
        <v>173</v>
      </c>
      <c r="T90" s="158" t="s">
        <v>174</v>
      </c>
      <c r="U90" s="158">
        <v>3.5000000000000003E-2</v>
      </c>
      <c r="V90" s="158">
        <f>ROUND(E90*U90,2)</f>
        <v>100.58</v>
      </c>
      <c r="W90" s="158"/>
      <c r="X90" s="158" t="s">
        <v>175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176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9" t="s">
        <v>273</v>
      </c>
      <c r="D91" s="160"/>
      <c r="E91" s="161">
        <v>2873.75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178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75">
        <v>28</v>
      </c>
      <c r="B92" s="176" t="s">
        <v>274</v>
      </c>
      <c r="C92" s="188" t="s">
        <v>275</v>
      </c>
      <c r="D92" s="177" t="s">
        <v>172</v>
      </c>
      <c r="E92" s="178">
        <v>3569.5</v>
      </c>
      <c r="F92" s="179"/>
      <c r="G92" s="180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8"/>
      <c r="S92" s="158" t="s">
        <v>208</v>
      </c>
      <c r="T92" s="158" t="s">
        <v>174</v>
      </c>
      <c r="U92" s="158">
        <v>0</v>
      </c>
      <c r="V92" s="158">
        <f>ROUND(E92*U92,2)</f>
        <v>0</v>
      </c>
      <c r="W92" s="158"/>
      <c r="X92" s="158" t="s">
        <v>175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176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9" t="s">
        <v>276</v>
      </c>
      <c r="D93" s="160"/>
      <c r="E93" s="161">
        <v>3245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178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90" t="s">
        <v>194</v>
      </c>
      <c r="D94" s="162"/>
      <c r="E94" s="163">
        <v>324.5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178</v>
      </c>
      <c r="AH94" s="148">
        <v>4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5">
        <v>29</v>
      </c>
      <c r="B95" s="176" t="s">
        <v>277</v>
      </c>
      <c r="C95" s="188" t="s">
        <v>278</v>
      </c>
      <c r="D95" s="177" t="s">
        <v>172</v>
      </c>
      <c r="E95" s="178">
        <v>294</v>
      </c>
      <c r="F95" s="179"/>
      <c r="G95" s="180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7">
        <v>0</v>
      </c>
      <c r="O95" s="157">
        <f>ROUND(E95*N95,2)</f>
        <v>0</v>
      </c>
      <c r="P95" s="157">
        <v>0</v>
      </c>
      <c r="Q95" s="157">
        <f>ROUND(E95*P95,2)</f>
        <v>0</v>
      </c>
      <c r="R95" s="158"/>
      <c r="S95" s="158" t="s">
        <v>208</v>
      </c>
      <c r="T95" s="158" t="s">
        <v>174</v>
      </c>
      <c r="U95" s="158">
        <v>0</v>
      </c>
      <c r="V95" s="158">
        <f>ROUND(E95*U95,2)</f>
        <v>0</v>
      </c>
      <c r="W95" s="158"/>
      <c r="X95" s="158" t="s">
        <v>175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176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9" t="s">
        <v>279</v>
      </c>
      <c r="D96" s="160"/>
      <c r="E96" s="161">
        <v>294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178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5">
        <v>30</v>
      </c>
      <c r="B97" s="176" t="s">
        <v>268</v>
      </c>
      <c r="C97" s="188" t="s">
        <v>269</v>
      </c>
      <c r="D97" s="177" t="s">
        <v>172</v>
      </c>
      <c r="E97" s="178">
        <v>222</v>
      </c>
      <c r="F97" s="179"/>
      <c r="G97" s="180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21</v>
      </c>
      <c r="M97" s="158">
        <f>G97*(1+L97/100)</f>
        <v>0</v>
      </c>
      <c r="N97" s="157">
        <v>0</v>
      </c>
      <c r="O97" s="157">
        <f>ROUND(E97*N97,2)</f>
        <v>0</v>
      </c>
      <c r="P97" s="157">
        <v>4.8700000000000002E-3</v>
      </c>
      <c r="Q97" s="157">
        <f>ROUND(E97*P97,2)</f>
        <v>1.08</v>
      </c>
      <c r="R97" s="158"/>
      <c r="S97" s="158" t="s">
        <v>173</v>
      </c>
      <c r="T97" s="158" t="s">
        <v>174</v>
      </c>
      <c r="U97" s="158">
        <v>4.1000000000000002E-2</v>
      </c>
      <c r="V97" s="158">
        <f>ROUND(E97*U97,2)</f>
        <v>9.1</v>
      </c>
      <c r="W97" s="158"/>
      <c r="X97" s="158" t="s">
        <v>175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176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9" t="s">
        <v>280</v>
      </c>
      <c r="D98" s="160"/>
      <c r="E98" s="161">
        <v>222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178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33.75" outlineLevel="1" x14ac:dyDescent="0.2">
      <c r="A99" s="175">
        <v>31</v>
      </c>
      <c r="B99" s="176" t="s">
        <v>281</v>
      </c>
      <c r="C99" s="188" t="s">
        <v>282</v>
      </c>
      <c r="D99" s="177" t="s">
        <v>172</v>
      </c>
      <c r="E99" s="178">
        <v>323.39999999999998</v>
      </c>
      <c r="F99" s="179"/>
      <c r="G99" s="180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7">
        <v>2.9999999999999997E-4</v>
      </c>
      <c r="O99" s="157">
        <f>ROUND(E99*N99,2)</f>
        <v>0.1</v>
      </c>
      <c r="P99" s="157">
        <v>0</v>
      </c>
      <c r="Q99" s="157">
        <f>ROUND(E99*P99,2)</f>
        <v>0</v>
      </c>
      <c r="R99" s="158"/>
      <c r="S99" s="158" t="s">
        <v>208</v>
      </c>
      <c r="T99" s="158" t="s">
        <v>174</v>
      </c>
      <c r="U99" s="158">
        <v>0</v>
      </c>
      <c r="V99" s="158">
        <f>ROUND(E99*U99,2)</f>
        <v>0</v>
      </c>
      <c r="W99" s="158"/>
      <c r="X99" s="158" t="s">
        <v>283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284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9" t="s">
        <v>285</v>
      </c>
      <c r="D100" s="160"/>
      <c r="E100" s="161">
        <v>294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178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90" t="s">
        <v>194</v>
      </c>
      <c r="D101" s="162"/>
      <c r="E101" s="163">
        <v>29.4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178</v>
      </c>
      <c r="AH101" s="148">
        <v>4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81">
        <v>32</v>
      </c>
      <c r="B102" s="182" t="s">
        <v>286</v>
      </c>
      <c r="C102" s="193" t="s">
        <v>287</v>
      </c>
      <c r="D102" s="183" t="s">
        <v>0</v>
      </c>
      <c r="E102" s="184">
        <v>4031.6016</v>
      </c>
      <c r="F102" s="185"/>
      <c r="G102" s="186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173</v>
      </c>
      <c r="T102" s="158" t="s">
        <v>174</v>
      </c>
      <c r="U102" s="158">
        <v>0</v>
      </c>
      <c r="V102" s="158">
        <f>ROUND(E102*U102,2)</f>
        <v>0</v>
      </c>
      <c r="W102" s="158"/>
      <c r="X102" s="158" t="s">
        <v>175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288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168" t="s">
        <v>168</v>
      </c>
      <c r="B103" s="169" t="s">
        <v>122</v>
      </c>
      <c r="C103" s="187" t="s">
        <v>123</v>
      </c>
      <c r="D103" s="170"/>
      <c r="E103" s="171"/>
      <c r="F103" s="172"/>
      <c r="G103" s="173">
        <f>SUMIF(AG104:AG106,"&lt;&gt;NOR",G104:G106)</f>
        <v>0</v>
      </c>
      <c r="H103" s="167"/>
      <c r="I103" s="167">
        <f>SUM(I104:I106)</f>
        <v>0</v>
      </c>
      <c r="J103" s="167"/>
      <c r="K103" s="167">
        <f>SUM(K104:K106)</f>
        <v>0</v>
      </c>
      <c r="L103" s="167"/>
      <c r="M103" s="167">
        <f>SUM(M104:M106)</f>
        <v>0</v>
      </c>
      <c r="N103" s="166"/>
      <c r="O103" s="166">
        <f>SUM(O104:O106)</f>
        <v>0</v>
      </c>
      <c r="P103" s="166"/>
      <c r="Q103" s="166">
        <f>SUM(Q104:Q106)</f>
        <v>2.2200000000000002</v>
      </c>
      <c r="R103" s="167"/>
      <c r="S103" s="167"/>
      <c r="T103" s="167"/>
      <c r="U103" s="167"/>
      <c r="V103" s="167">
        <f>SUM(V104:V106)</f>
        <v>0</v>
      </c>
      <c r="W103" s="167"/>
      <c r="X103" s="167"/>
      <c r="AG103" t="s">
        <v>169</v>
      </c>
    </row>
    <row r="104" spans="1:60" outlineLevel="1" x14ac:dyDescent="0.2">
      <c r="A104" s="175">
        <v>33</v>
      </c>
      <c r="B104" s="176" t="s">
        <v>289</v>
      </c>
      <c r="C104" s="188" t="s">
        <v>290</v>
      </c>
      <c r="D104" s="177" t="s">
        <v>192</v>
      </c>
      <c r="E104" s="178">
        <v>222</v>
      </c>
      <c r="F104" s="179"/>
      <c r="G104" s="180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7">
        <v>0</v>
      </c>
      <c r="O104" s="157">
        <f>ROUND(E104*N104,2)</f>
        <v>0</v>
      </c>
      <c r="P104" s="157">
        <v>0.01</v>
      </c>
      <c r="Q104" s="157">
        <f>ROUND(E104*P104,2)</f>
        <v>2.2200000000000002</v>
      </c>
      <c r="R104" s="158"/>
      <c r="S104" s="158" t="s">
        <v>208</v>
      </c>
      <c r="T104" s="158" t="s">
        <v>174</v>
      </c>
      <c r="U104" s="158">
        <v>0</v>
      </c>
      <c r="V104" s="158">
        <f>ROUND(E104*U104,2)</f>
        <v>0</v>
      </c>
      <c r="W104" s="158"/>
      <c r="X104" s="158" t="s">
        <v>175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176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9" t="s">
        <v>280</v>
      </c>
      <c r="D105" s="160"/>
      <c r="E105" s="161">
        <v>222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178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81">
        <v>34</v>
      </c>
      <c r="B106" s="182" t="s">
        <v>291</v>
      </c>
      <c r="C106" s="193" t="s">
        <v>292</v>
      </c>
      <c r="D106" s="183" t="s">
        <v>0</v>
      </c>
      <c r="E106" s="184">
        <v>51.06</v>
      </c>
      <c r="F106" s="185"/>
      <c r="G106" s="186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8"/>
      <c r="S106" s="158" t="s">
        <v>173</v>
      </c>
      <c r="T106" s="158" t="s">
        <v>174</v>
      </c>
      <c r="U106" s="158">
        <v>0</v>
      </c>
      <c r="V106" s="158">
        <f>ROUND(E106*U106,2)</f>
        <v>0</v>
      </c>
      <c r="W106" s="158"/>
      <c r="X106" s="158" t="s">
        <v>175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288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x14ac:dyDescent="0.2">
      <c r="A107" s="168" t="s">
        <v>168</v>
      </c>
      <c r="B107" s="169" t="s">
        <v>124</v>
      </c>
      <c r="C107" s="187" t="s">
        <v>125</v>
      </c>
      <c r="D107" s="170"/>
      <c r="E107" s="171"/>
      <c r="F107" s="172"/>
      <c r="G107" s="173">
        <f>SUMIF(AG108:AG167,"&lt;&gt;NOR",G108:G167)</f>
        <v>0</v>
      </c>
      <c r="H107" s="167"/>
      <c r="I107" s="167">
        <f>SUM(I108:I167)</f>
        <v>0</v>
      </c>
      <c r="J107" s="167"/>
      <c r="K107" s="167">
        <f>SUM(K108:K167)</f>
        <v>0</v>
      </c>
      <c r="L107" s="167"/>
      <c r="M107" s="167">
        <f>SUM(M108:M167)</f>
        <v>0</v>
      </c>
      <c r="N107" s="166"/>
      <c r="O107" s="166">
        <f>SUM(O108:O167)</f>
        <v>79.699999999999989</v>
      </c>
      <c r="P107" s="166"/>
      <c r="Q107" s="166">
        <f>SUM(Q108:Q167)</f>
        <v>130.19</v>
      </c>
      <c r="R107" s="167"/>
      <c r="S107" s="167"/>
      <c r="T107" s="167"/>
      <c r="U107" s="167"/>
      <c r="V107" s="167">
        <f>SUM(V108:V167)</f>
        <v>2969.01</v>
      </c>
      <c r="W107" s="167"/>
      <c r="X107" s="167"/>
      <c r="AG107" t="s">
        <v>169</v>
      </c>
    </row>
    <row r="108" spans="1:60" ht="22.5" outlineLevel="1" x14ac:dyDescent="0.2">
      <c r="A108" s="175">
        <v>35</v>
      </c>
      <c r="B108" s="176" t="s">
        <v>293</v>
      </c>
      <c r="C108" s="188" t="s">
        <v>294</v>
      </c>
      <c r="D108" s="177" t="s">
        <v>172</v>
      </c>
      <c r="E108" s="178">
        <v>3260</v>
      </c>
      <c r="F108" s="179"/>
      <c r="G108" s="180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8"/>
      <c r="S108" s="158" t="s">
        <v>173</v>
      </c>
      <c r="T108" s="158" t="s">
        <v>174</v>
      </c>
      <c r="U108" s="158">
        <v>0.09</v>
      </c>
      <c r="V108" s="158">
        <f>ROUND(E108*U108,2)</f>
        <v>293.39999999999998</v>
      </c>
      <c r="W108" s="158"/>
      <c r="X108" s="158" t="s">
        <v>175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176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9" t="s">
        <v>295</v>
      </c>
      <c r="D109" s="160"/>
      <c r="E109" s="161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178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9" t="s">
        <v>296</v>
      </c>
      <c r="D110" s="160"/>
      <c r="E110" s="161">
        <v>2950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178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90" t="s">
        <v>194</v>
      </c>
      <c r="D111" s="162"/>
      <c r="E111" s="163">
        <v>295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178</v>
      </c>
      <c r="AH111" s="148">
        <v>4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9" t="s">
        <v>297</v>
      </c>
      <c r="D112" s="160"/>
      <c r="E112" s="161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178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91" t="s">
        <v>201</v>
      </c>
      <c r="D113" s="164"/>
      <c r="E113" s="165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178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92" t="s">
        <v>261</v>
      </c>
      <c r="D114" s="164"/>
      <c r="E114" s="165">
        <v>12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178</v>
      </c>
      <c r="AH114" s="148">
        <v>2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91" t="s">
        <v>203</v>
      </c>
      <c r="D115" s="164"/>
      <c r="E115" s="165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178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9" t="s">
        <v>262</v>
      </c>
      <c r="D116" s="160"/>
      <c r="E116" s="161">
        <v>15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178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5">
        <v>36</v>
      </c>
      <c r="B117" s="176" t="s">
        <v>298</v>
      </c>
      <c r="C117" s="188" t="s">
        <v>299</v>
      </c>
      <c r="D117" s="177" t="s">
        <v>172</v>
      </c>
      <c r="E117" s="178">
        <v>200</v>
      </c>
      <c r="F117" s="179"/>
      <c r="G117" s="180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7">
        <v>3.0000000000000001E-3</v>
      </c>
      <c r="O117" s="157">
        <f>ROUND(E117*N117,2)</f>
        <v>0.6</v>
      </c>
      <c r="P117" s="157">
        <v>0</v>
      </c>
      <c r="Q117" s="157">
        <f>ROUND(E117*P117,2)</f>
        <v>0</v>
      </c>
      <c r="R117" s="158"/>
      <c r="S117" s="158" t="s">
        <v>208</v>
      </c>
      <c r="T117" s="158" t="s">
        <v>174</v>
      </c>
      <c r="U117" s="158">
        <v>0.28000000000000003</v>
      </c>
      <c r="V117" s="158">
        <f>ROUND(E117*U117,2)</f>
        <v>56</v>
      </c>
      <c r="W117" s="158"/>
      <c r="X117" s="158" t="s">
        <v>175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176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91" t="s">
        <v>201</v>
      </c>
      <c r="D118" s="164"/>
      <c r="E118" s="165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178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92" t="s">
        <v>300</v>
      </c>
      <c r="D119" s="164"/>
      <c r="E119" s="165">
        <v>199.8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178</v>
      </c>
      <c r="AH119" s="148">
        <v>2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91" t="s">
        <v>203</v>
      </c>
      <c r="D120" s="164"/>
      <c r="E120" s="165"/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178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9" t="s">
        <v>301</v>
      </c>
      <c r="D121" s="160"/>
      <c r="E121" s="161">
        <v>200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178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5">
        <v>37</v>
      </c>
      <c r="B122" s="176" t="s">
        <v>302</v>
      </c>
      <c r="C122" s="188" t="s">
        <v>303</v>
      </c>
      <c r="D122" s="177" t="s">
        <v>172</v>
      </c>
      <c r="E122" s="178">
        <v>294</v>
      </c>
      <c r="F122" s="179"/>
      <c r="G122" s="180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8"/>
      <c r="S122" s="158" t="s">
        <v>173</v>
      </c>
      <c r="T122" s="158" t="s">
        <v>174</v>
      </c>
      <c r="U122" s="158">
        <v>7.0000000000000007E-2</v>
      </c>
      <c r="V122" s="158">
        <f>ROUND(E122*U122,2)</f>
        <v>20.58</v>
      </c>
      <c r="W122" s="158"/>
      <c r="X122" s="158" t="s">
        <v>175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176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9" t="s">
        <v>279</v>
      </c>
      <c r="D123" s="160"/>
      <c r="E123" s="161">
        <v>294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178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75">
        <v>38</v>
      </c>
      <c r="B124" s="176" t="s">
        <v>304</v>
      </c>
      <c r="C124" s="188" t="s">
        <v>305</v>
      </c>
      <c r="D124" s="177" t="s">
        <v>172</v>
      </c>
      <c r="E124" s="178">
        <v>2873.75</v>
      </c>
      <c r="F124" s="179"/>
      <c r="G124" s="180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0</v>
      </c>
      <c r="O124" s="157">
        <f>ROUND(E124*N124,2)</f>
        <v>0</v>
      </c>
      <c r="P124" s="157">
        <v>0.03</v>
      </c>
      <c r="Q124" s="157">
        <f>ROUND(E124*P124,2)</f>
        <v>86.21</v>
      </c>
      <c r="R124" s="158"/>
      <c r="S124" s="158" t="s">
        <v>208</v>
      </c>
      <c r="T124" s="158" t="s">
        <v>174</v>
      </c>
      <c r="U124" s="158">
        <v>0</v>
      </c>
      <c r="V124" s="158">
        <f>ROUND(E124*U124,2)</f>
        <v>0</v>
      </c>
      <c r="W124" s="158"/>
      <c r="X124" s="158" t="s">
        <v>175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176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9" t="s">
        <v>270</v>
      </c>
      <c r="D125" s="160"/>
      <c r="E125" s="161">
        <v>2873.75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178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75">
        <v>39</v>
      </c>
      <c r="B126" s="176" t="s">
        <v>306</v>
      </c>
      <c r="C126" s="188" t="s">
        <v>305</v>
      </c>
      <c r="D126" s="177" t="s">
        <v>192</v>
      </c>
      <c r="E126" s="178">
        <v>222</v>
      </c>
      <c r="F126" s="179"/>
      <c r="G126" s="180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8"/>
      <c r="S126" s="158" t="s">
        <v>208</v>
      </c>
      <c r="T126" s="158" t="s">
        <v>174</v>
      </c>
      <c r="U126" s="158">
        <v>0</v>
      </c>
      <c r="V126" s="158">
        <f>ROUND(E126*U126,2)</f>
        <v>0</v>
      </c>
      <c r="W126" s="158"/>
      <c r="X126" s="158" t="s">
        <v>175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176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9" t="s">
        <v>280</v>
      </c>
      <c r="D127" s="160"/>
      <c r="E127" s="161">
        <v>222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178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33.75" outlineLevel="1" x14ac:dyDescent="0.2">
      <c r="A128" s="175">
        <v>40</v>
      </c>
      <c r="B128" s="176" t="s">
        <v>307</v>
      </c>
      <c r="C128" s="188" t="s">
        <v>308</v>
      </c>
      <c r="D128" s="177" t="s">
        <v>172</v>
      </c>
      <c r="E128" s="178">
        <v>3586</v>
      </c>
      <c r="F128" s="179"/>
      <c r="G128" s="180">
        <f>ROUND(E128*F128,2)</f>
        <v>0</v>
      </c>
      <c r="H128" s="159"/>
      <c r="I128" s="158">
        <f>ROUND(E128*H128,2)</f>
        <v>0</v>
      </c>
      <c r="J128" s="159"/>
      <c r="K128" s="158">
        <f>ROUND(E128*J128,2)</f>
        <v>0</v>
      </c>
      <c r="L128" s="158">
        <v>21</v>
      </c>
      <c r="M128" s="158">
        <f>G128*(1+L128/100)</f>
        <v>0</v>
      </c>
      <c r="N128" s="157">
        <v>0</v>
      </c>
      <c r="O128" s="157">
        <f>ROUND(E128*N128,2)</f>
        <v>0</v>
      </c>
      <c r="P128" s="157">
        <v>0</v>
      </c>
      <c r="Q128" s="157">
        <f>ROUND(E128*P128,2)</f>
        <v>0</v>
      </c>
      <c r="R128" s="158"/>
      <c r="S128" s="158" t="s">
        <v>208</v>
      </c>
      <c r="T128" s="158" t="s">
        <v>174</v>
      </c>
      <c r="U128" s="158">
        <v>0</v>
      </c>
      <c r="V128" s="158">
        <f>ROUND(E128*U128,2)</f>
        <v>0</v>
      </c>
      <c r="W128" s="158"/>
      <c r="X128" s="158" t="s">
        <v>175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176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9" t="s">
        <v>309</v>
      </c>
      <c r="D129" s="160"/>
      <c r="E129" s="161">
        <v>3260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178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90" t="s">
        <v>194</v>
      </c>
      <c r="D130" s="162"/>
      <c r="E130" s="163">
        <v>326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178</v>
      </c>
      <c r="AH130" s="148">
        <v>4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5">
        <v>41</v>
      </c>
      <c r="B131" s="176" t="s">
        <v>310</v>
      </c>
      <c r="C131" s="188" t="s">
        <v>311</v>
      </c>
      <c r="D131" s="177" t="s">
        <v>172</v>
      </c>
      <c r="E131" s="178">
        <v>3260</v>
      </c>
      <c r="F131" s="179"/>
      <c r="G131" s="180">
        <f>ROUND(E131*F131,2)</f>
        <v>0</v>
      </c>
      <c r="H131" s="159"/>
      <c r="I131" s="158">
        <f>ROUND(E131*H131,2)</f>
        <v>0</v>
      </c>
      <c r="J131" s="159"/>
      <c r="K131" s="158">
        <f>ROUND(E131*J131,2)</f>
        <v>0</v>
      </c>
      <c r="L131" s="158">
        <v>21</v>
      </c>
      <c r="M131" s="158">
        <f>G131*(1+L131/100)</f>
        <v>0</v>
      </c>
      <c r="N131" s="157">
        <v>2.0000000000000002E-5</v>
      </c>
      <c r="O131" s="157">
        <f>ROUND(E131*N131,2)</f>
        <v>7.0000000000000007E-2</v>
      </c>
      <c r="P131" s="157">
        <v>0</v>
      </c>
      <c r="Q131" s="157">
        <f>ROUND(E131*P131,2)</f>
        <v>0</v>
      </c>
      <c r="R131" s="158"/>
      <c r="S131" s="158" t="s">
        <v>208</v>
      </c>
      <c r="T131" s="158" t="s">
        <v>174</v>
      </c>
      <c r="U131" s="158">
        <v>0.14000000000000001</v>
      </c>
      <c r="V131" s="158">
        <f>ROUND(E131*U131,2)</f>
        <v>456.4</v>
      </c>
      <c r="W131" s="158"/>
      <c r="X131" s="158" t="s">
        <v>175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176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89" t="s">
        <v>265</v>
      </c>
      <c r="D132" s="160"/>
      <c r="E132" s="161">
        <v>2950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178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90" t="s">
        <v>194</v>
      </c>
      <c r="D133" s="162"/>
      <c r="E133" s="163">
        <v>295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178</v>
      </c>
      <c r="AH133" s="148">
        <v>4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9" t="s">
        <v>297</v>
      </c>
      <c r="D134" s="160"/>
      <c r="E134" s="161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178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91" t="s">
        <v>201</v>
      </c>
      <c r="D135" s="164"/>
      <c r="E135" s="165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178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92" t="s">
        <v>261</v>
      </c>
      <c r="D136" s="164"/>
      <c r="E136" s="165">
        <v>12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178</v>
      </c>
      <c r="AH136" s="148">
        <v>2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91" t="s">
        <v>203</v>
      </c>
      <c r="D137" s="164"/>
      <c r="E137" s="165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178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89" t="s">
        <v>262</v>
      </c>
      <c r="D138" s="160"/>
      <c r="E138" s="161">
        <v>15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178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5">
        <v>42</v>
      </c>
      <c r="B139" s="176" t="s">
        <v>312</v>
      </c>
      <c r="C139" s="188" t="s">
        <v>313</v>
      </c>
      <c r="D139" s="177" t="s">
        <v>207</v>
      </c>
      <c r="E139" s="178">
        <v>30</v>
      </c>
      <c r="F139" s="179"/>
      <c r="G139" s="180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0</v>
      </c>
      <c r="O139" s="157">
        <f>ROUND(E139*N139,2)</f>
        <v>0</v>
      </c>
      <c r="P139" s="157">
        <v>0</v>
      </c>
      <c r="Q139" s="157">
        <f>ROUND(E139*P139,2)</f>
        <v>0</v>
      </c>
      <c r="R139" s="158"/>
      <c r="S139" s="158" t="s">
        <v>208</v>
      </c>
      <c r="T139" s="158" t="s">
        <v>174</v>
      </c>
      <c r="U139" s="158">
        <v>0</v>
      </c>
      <c r="V139" s="158">
        <f>ROUND(E139*U139,2)</f>
        <v>0</v>
      </c>
      <c r="W139" s="158"/>
      <c r="X139" s="158" t="s">
        <v>175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176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91" t="s">
        <v>201</v>
      </c>
      <c r="D140" s="164"/>
      <c r="E140" s="165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178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92" t="s">
        <v>314</v>
      </c>
      <c r="D141" s="164"/>
      <c r="E141" s="165">
        <v>29.3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178</v>
      </c>
      <c r="AH141" s="148">
        <v>2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91" t="s">
        <v>203</v>
      </c>
      <c r="D142" s="164"/>
      <c r="E142" s="165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178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9" t="s">
        <v>315</v>
      </c>
      <c r="D143" s="160"/>
      <c r="E143" s="161">
        <v>30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178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5">
        <v>43</v>
      </c>
      <c r="B144" s="176" t="s">
        <v>316</v>
      </c>
      <c r="C144" s="188" t="s">
        <v>317</v>
      </c>
      <c r="D144" s="177" t="s">
        <v>172</v>
      </c>
      <c r="E144" s="178">
        <v>8621.25</v>
      </c>
      <c r="F144" s="179"/>
      <c r="G144" s="180">
        <f>ROUND(E144*F144,2)</f>
        <v>0</v>
      </c>
      <c r="H144" s="159"/>
      <c r="I144" s="158">
        <f>ROUND(E144*H144,2)</f>
        <v>0</v>
      </c>
      <c r="J144" s="159"/>
      <c r="K144" s="158">
        <f>ROUND(E144*J144,2)</f>
        <v>0</v>
      </c>
      <c r="L144" s="158">
        <v>21</v>
      </c>
      <c r="M144" s="158">
        <f>G144*(1+L144/100)</f>
        <v>0</v>
      </c>
      <c r="N144" s="157">
        <v>0</v>
      </c>
      <c r="O144" s="157">
        <f>ROUND(E144*N144,2)</f>
        <v>0</v>
      </c>
      <c r="P144" s="157">
        <v>1.1000000000000001E-3</v>
      </c>
      <c r="Q144" s="157">
        <f>ROUND(E144*P144,2)</f>
        <v>9.48</v>
      </c>
      <c r="R144" s="158"/>
      <c r="S144" s="158" t="s">
        <v>208</v>
      </c>
      <c r="T144" s="158" t="s">
        <v>174</v>
      </c>
      <c r="U144" s="158">
        <v>0.19</v>
      </c>
      <c r="V144" s="158">
        <f>ROUND(E144*U144,2)</f>
        <v>1638.04</v>
      </c>
      <c r="W144" s="158"/>
      <c r="X144" s="158" t="s">
        <v>175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176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89" t="s">
        <v>318</v>
      </c>
      <c r="D145" s="160"/>
      <c r="E145" s="161">
        <v>8621.25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178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75">
        <v>44</v>
      </c>
      <c r="B146" s="176" t="s">
        <v>319</v>
      </c>
      <c r="C146" s="188" t="s">
        <v>317</v>
      </c>
      <c r="D146" s="177" t="s">
        <v>172</v>
      </c>
      <c r="E146" s="178">
        <v>888</v>
      </c>
      <c r="F146" s="179"/>
      <c r="G146" s="180">
        <f>ROUND(E146*F146,2)</f>
        <v>0</v>
      </c>
      <c r="H146" s="159"/>
      <c r="I146" s="158">
        <f>ROUND(E146*H146,2)</f>
        <v>0</v>
      </c>
      <c r="J146" s="159"/>
      <c r="K146" s="158">
        <f>ROUND(E146*J146,2)</f>
        <v>0</v>
      </c>
      <c r="L146" s="158">
        <v>21</v>
      </c>
      <c r="M146" s="158">
        <f>G146*(1+L146/100)</f>
        <v>0</v>
      </c>
      <c r="N146" s="157">
        <v>0</v>
      </c>
      <c r="O146" s="157">
        <f>ROUND(E146*N146,2)</f>
        <v>0</v>
      </c>
      <c r="P146" s="157">
        <v>1.1000000000000001E-3</v>
      </c>
      <c r="Q146" s="157">
        <f>ROUND(E146*P146,2)</f>
        <v>0.98</v>
      </c>
      <c r="R146" s="158"/>
      <c r="S146" s="158" t="s">
        <v>208</v>
      </c>
      <c r="T146" s="158" t="s">
        <v>174</v>
      </c>
      <c r="U146" s="158">
        <v>0.186</v>
      </c>
      <c r="V146" s="158">
        <f>ROUND(E146*U146,2)</f>
        <v>165.17</v>
      </c>
      <c r="W146" s="158"/>
      <c r="X146" s="158" t="s">
        <v>175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176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9" t="s">
        <v>320</v>
      </c>
      <c r="D147" s="160"/>
      <c r="E147" s="161">
        <v>888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178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75">
        <v>45</v>
      </c>
      <c r="B148" s="176" t="s">
        <v>321</v>
      </c>
      <c r="C148" s="188" t="s">
        <v>322</v>
      </c>
      <c r="D148" s="177" t="s">
        <v>172</v>
      </c>
      <c r="E148" s="178">
        <v>2873.75</v>
      </c>
      <c r="F148" s="179"/>
      <c r="G148" s="180">
        <f>ROUND(E148*F148,2)</f>
        <v>0</v>
      </c>
      <c r="H148" s="159"/>
      <c r="I148" s="158">
        <f>ROUND(E148*H148,2)</f>
        <v>0</v>
      </c>
      <c r="J148" s="159"/>
      <c r="K148" s="158">
        <f>ROUND(E148*J148,2)</f>
        <v>0</v>
      </c>
      <c r="L148" s="158">
        <v>21</v>
      </c>
      <c r="M148" s="158">
        <f>G148*(1+L148/100)</f>
        <v>0</v>
      </c>
      <c r="N148" s="157">
        <v>0</v>
      </c>
      <c r="O148" s="157">
        <f>ROUND(E148*N148,2)</f>
        <v>0</v>
      </c>
      <c r="P148" s="157">
        <v>1.0829999999999999E-2</v>
      </c>
      <c r="Q148" s="157">
        <f>ROUND(E148*P148,2)</f>
        <v>31.12</v>
      </c>
      <c r="R148" s="158"/>
      <c r="S148" s="158" t="s">
        <v>208</v>
      </c>
      <c r="T148" s="158" t="s">
        <v>174</v>
      </c>
      <c r="U148" s="158">
        <v>0.11</v>
      </c>
      <c r="V148" s="158">
        <f>ROUND(E148*U148,2)</f>
        <v>316.11</v>
      </c>
      <c r="W148" s="158"/>
      <c r="X148" s="158" t="s">
        <v>175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176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9" t="s">
        <v>270</v>
      </c>
      <c r="D149" s="160"/>
      <c r="E149" s="161">
        <v>2873.75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178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75">
        <v>46</v>
      </c>
      <c r="B150" s="176" t="s">
        <v>323</v>
      </c>
      <c r="C150" s="188" t="s">
        <v>322</v>
      </c>
      <c r="D150" s="177" t="s">
        <v>172</v>
      </c>
      <c r="E150" s="178">
        <v>222</v>
      </c>
      <c r="F150" s="179"/>
      <c r="G150" s="180">
        <f>ROUND(E150*F150,2)</f>
        <v>0</v>
      </c>
      <c r="H150" s="159"/>
      <c r="I150" s="158">
        <f>ROUND(E150*H150,2)</f>
        <v>0</v>
      </c>
      <c r="J150" s="159"/>
      <c r="K150" s="158">
        <f>ROUND(E150*J150,2)</f>
        <v>0</v>
      </c>
      <c r="L150" s="158">
        <v>21</v>
      </c>
      <c r="M150" s="158">
        <f>G150*(1+L150/100)</f>
        <v>0</v>
      </c>
      <c r="N150" s="157">
        <v>0</v>
      </c>
      <c r="O150" s="157">
        <f>ROUND(E150*N150,2)</f>
        <v>0</v>
      </c>
      <c r="P150" s="157">
        <v>1.0829999999999999E-2</v>
      </c>
      <c r="Q150" s="157">
        <f>ROUND(E150*P150,2)</f>
        <v>2.4</v>
      </c>
      <c r="R150" s="158"/>
      <c r="S150" s="158" t="s">
        <v>208</v>
      </c>
      <c r="T150" s="158" t="s">
        <v>174</v>
      </c>
      <c r="U150" s="158">
        <v>0.105</v>
      </c>
      <c r="V150" s="158">
        <f>ROUND(E150*U150,2)</f>
        <v>23.31</v>
      </c>
      <c r="W150" s="158"/>
      <c r="X150" s="158" t="s">
        <v>175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176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89" t="s">
        <v>280</v>
      </c>
      <c r="D151" s="160"/>
      <c r="E151" s="161">
        <v>222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178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33.75" outlineLevel="1" x14ac:dyDescent="0.2">
      <c r="A152" s="175">
        <v>47</v>
      </c>
      <c r="B152" s="176" t="s">
        <v>324</v>
      </c>
      <c r="C152" s="188" t="s">
        <v>325</v>
      </c>
      <c r="D152" s="177" t="s">
        <v>172</v>
      </c>
      <c r="E152" s="178">
        <v>323.39999999999998</v>
      </c>
      <c r="F152" s="179"/>
      <c r="G152" s="180">
        <f>ROUND(E152*F152,2)</f>
        <v>0</v>
      </c>
      <c r="H152" s="159"/>
      <c r="I152" s="158">
        <f>ROUND(E152*H152,2)</f>
        <v>0</v>
      </c>
      <c r="J152" s="159"/>
      <c r="K152" s="158">
        <f>ROUND(E152*J152,2)</f>
        <v>0</v>
      </c>
      <c r="L152" s="158">
        <v>21</v>
      </c>
      <c r="M152" s="158">
        <f>G152*(1+L152/100)</f>
        <v>0</v>
      </c>
      <c r="N152" s="157">
        <v>2.2000000000000001E-3</v>
      </c>
      <c r="O152" s="157">
        <f>ROUND(E152*N152,2)</f>
        <v>0.71</v>
      </c>
      <c r="P152" s="157">
        <v>0</v>
      </c>
      <c r="Q152" s="157">
        <f>ROUND(E152*P152,2)</f>
        <v>0</v>
      </c>
      <c r="R152" s="158"/>
      <c r="S152" s="158" t="s">
        <v>208</v>
      </c>
      <c r="T152" s="158" t="s">
        <v>174</v>
      </c>
      <c r="U152" s="158">
        <v>0</v>
      </c>
      <c r="V152" s="158">
        <f>ROUND(E152*U152,2)</f>
        <v>0</v>
      </c>
      <c r="W152" s="158"/>
      <c r="X152" s="158" t="s">
        <v>283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284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9" t="s">
        <v>326</v>
      </c>
      <c r="D153" s="160"/>
      <c r="E153" s="161"/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178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89" t="s">
        <v>327</v>
      </c>
      <c r="D154" s="160"/>
      <c r="E154" s="161">
        <v>294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178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90" t="s">
        <v>194</v>
      </c>
      <c r="D155" s="162"/>
      <c r="E155" s="163">
        <v>29.4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178</v>
      </c>
      <c r="AH155" s="148">
        <v>4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33.75" outlineLevel="1" x14ac:dyDescent="0.2">
      <c r="A156" s="175">
        <v>48</v>
      </c>
      <c r="B156" s="176" t="s">
        <v>328</v>
      </c>
      <c r="C156" s="188" t="s">
        <v>329</v>
      </c>
      <c r="D156" s="177" t="s">
        <v>172</v>
      </c>
      <c r="E156" s="178">
        <v>3586</v>
      </c>
      <c r="F156" s="179"/>
      <c r="G156" s="180">
        <f>ROUND(E156*F156,2)</f>
        <v>0</v>
      </c>
      <c r="H156" s="159"/>
      <c r="I156" s="158">
        <f>ROUND(E156*H156,2)</f>
        <v>0</v>
      </c>
      <c r="J156" s="159"/>
      <c r="K156" s="158">
        <f>ROUND(E156*J156,2)</f>
        <v>0</v>
      </c>
      <c r="L156" s="158">
        <v>21</v>
      </c>
      <c r="M156" s="158">
        <f>G156*(1+L156/100)</f>
        <v>0</v>
      </c>
      <c r="N156" s="157">
        <v>4.0000000000000001E-3</v>
      </c>
      <c r="O156" s="157">
        <f>ROUND(E156*N156,2)</f>
        <v>14.34</v>
      </c>
      <c r="P156" s="157">
        <v>0</v>
      </c>
      <c r="Q156" s="157">
        <f>ROUND(E156*P156,2)</f>
        <v>0</v>
      </c>
      <c r="R156" s="158"/>
      <c r="S156" s="158" t="s">
        <v>208</v>
      </c>
      <c r="T156" s="158" t="s">
        <v>174</v>
      </c>
      <c r="U156" s="158">
        <v>0</v>
      </c>
      <c r="V156" s="158">
        <f>ROUND(E156*U156,2)</f>
        <v>0</v>
      </c>
      <c r="W156" s="158"/>
      <c r="X156" s="158" t="s">
        <v>283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284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9" t="s">
        <v>330</v>
      </c>
      <c r="D157" s="160"/>
      <c r="E157" s="161"/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178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9" t="s">
        <v>331</v>
      </c>
      <c r="D158" s="160"/>
      <c r="E158" s="161">
        <v>3260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178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90" t="s">
        <v>194</v>
      </c>
      <c r="D159" s="162"/>
      <c r="E159" s="163">
        <v>326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178</v>
      </c>
      <c r="AH159" s="148">
        <v>4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33.75" outlineLevel="1" x14ac:dyDescent="0.2">
      <c r="A160" s="175">
        <v>49</v>
      </c>
      <c r="B160" s="176" t="s">
        <v>332</v>
      </c>
      <c r="C160" s="188" t="s">
        <v>333</v>
      </c>
      <c r="D160" s="177" t="s">
        <v>172</v>
      </c>
      <c r="E160" s="178">
        <v>7172</v>
      </c>
      <c r="F160" s="179"/>
      <c r="G160" s="180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7">
        <v>8.0000000000000002E-3</v>
      </c>
      <c r="O160" s="157">
        <f>ROUND(E160*N160,2)</f>
        <v>57.38</v>
      </c>
      <c r="P160" s="157">
        <v>0</v>
      </c>
      <c r="Q160" s="157">
        <f>ROUND(E160*P160,2)</f>
        <v>0</v>
      </c>
      <c r="R160" s="158"/>
      <c r="S160" s="158" t="s">
        <v>208</v>
      </c>
      <c r="T160" s="158" t="s">
        <v>174</v>
      </c>
      <c r="U160" s="158">
        <v>0</v>
      </c>
      <c r="V160" s="158">
        <f>ROUND(E160*U160,2)</f>
        <v>0</v>
      </c>
      <c r="W160" s="158"/>
      <c r="X160" s="158" t="s">
        <v>283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284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9" t="s">
        <v>330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178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9" t="s">
        <v>334</v>
      </c>
      <c r="D162" s="160"/>
      <c r="E162" s="161">
        <v>6520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178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90" t="s">
        <v>194</v>
      </c>
      <c r="D163" s="162"/>
      <c r="E163" s="163">
        <v>652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178</v>
      </c>
      <c r="AH163" s="148">
        <v>4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45" outlineLevel="1" x14ac:dyDescent="0.2">
      <c r="A164" s="175">
        <v>50</v>
      </c>
      <c r="B164" s="176" t="s">
        <v>335</v>
      </c>
      <c r="C164" s="188" t="s">
        <v>336</v>
      </c>
      <c r="D164" s="177" t="s">
        <v>172</v>
      </c>
      <c r="E164" s="178">
        <v>220</v>
      </c>
      <c r="F164" s="179"/>
      <c r="G164" s="180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7">
        <v>0.03</v>
      </c>
      <c r="O164" s="157">
        <f>ROUND(E164*N164,2)</f>
        <v>6.6</v>
      </c>
      <c r="P164" s="157">
        <v>0</v>
      </c>
      <c r="Q164" s="157">
        <f>ROUND(E164*P164,2)</f>
        <v>0</v>
      </c>
      <c r="R164" s="158"/>
      <c r="S164" s="158" t="s">
        <v>208</v>
      </c>
      <c r="T164" s="158" t="s">
        <v>174</v>
      </c>
      <c r="U164" s="158">
        <v>0</v>
      </c>
      <c r="V164" s="158">
        <f>ROUND(E164*U164,2)</f>
        <v>0</v>
      </c>
      <c r="W164" s="158"/>
      <c r="X164" s="158" t="s">
        <v>283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284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9" t="s">
        <v>337</v>
      </c>
      <c r="D165" s="160"/>
      <c r="E165" s="161">
        <v>200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178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90" t="s">
        <v>194</v>
      </c>
      <c r="D166" s="162"/>
      <c r="E166" s="163">
        <v>20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178</v>
      </c>
      <c r="AH166" s="148">
        <v>4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 x14ac:dyDescent="0.2">
      <c r="A167" s="181">
        <v>51</v>
      </c>
      <c r="B167" s="182" t="s">
        <v>338</v>
      </c>
      <c r="C167" s="193" t="s">
        <v>339</v>
      </c>
      <c r="D167" s="183" t="s">
        <v>0</v>
      </c>
      <c r="E167" s="184">
        <v>60175.107100000001</v>
      </c>
      <c r="F167" s="185"/>
      <c r="G167" s="186">
        <f>ROUND(E167*F167,2)</f>
        <v>0</v>
      </c>
      <c r="H167" s="159"/>
      <c r="I167" s="158">
        <f>ROUND(E167*H167,2)</f>
        <v>0</v>
      </c>
      <c r="J167" s="159"/>
      <c r="K167" s="158">
        <f>ROUND(E167*J167,2)</f>
        <v>0</v>
      </c>
      <c r="L167" s="158">
        <v>21</v>
      </c>
      <c r="M167" s="158">
        <f>G167*(1+L167/100)</f>
        <v>0</v>
      </c>
      <c r="N167" s="157">
        <v>0</v>
      </c>
      <c r="O167" s="157">
        <f>ROUND(E167*N167,2)</f>
        <v>0</v>
      </c>
      <c r="P167" s="157">
        <v>0</v>
      </c>
      <c r="Q167" s="157">
        <f>ROUND(E167*P167,2)</f>
        <v>0</v>
      </c>
      <c r="R167" s="158"/>
      <c r="S167" s="158" t="s">
        <v>173</v>
      </c>
      <c r="T167" s="158" t="s">
        <v>174</v>
      </c>
      <c r="U167" s="158">
        <v>0</v>
      </c>
      <c r="V167" s="158">
        <f>ROUND(E167*U167,2)</f>
        <v>0</v>
      </c>
      <c r="W167" s="158"/>
      <c r="X167" s="158" t="s">
        <v>175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288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x14ac:dyDescent="0.2">
      <c r="A168" s="168" t="s">
        <v>168</v>
      </c>
      <c r="B168" s="169" t="s">
        <v>126</v>
      </c>
      <c r="C168" s="187" t="s">
        <v>127</v>
      </c>
      <c r="D168" s="170"/>
      <c r="E168" s="171"/>
      <c r="F168" s="172"/>
      <c r="G168" s="173">
        <f>SUMIF(AG169:AG237,"&lt;&gt;NOR",G169:G237)</f>
        <v>0</v>
      </c>
      <c r="H168" s="167"/>
      <c r="I168" s="167">
        <f>SUM(I169:I237)</f>
        <v>0</v>
      </c>
      <c r="J168" s="167"/>
      <c r="K168" s="167">
        <f>SUM(K169:K237)</f>
        <v>0</v>
      </c>
      <c r="L168" s="167"/>
      <c r="M168" s="167">
        <f>SUM(M169:M237)</f>
        <v>0</v>
      </c>
      <c r="N168" s="166"/>
      <c r="O168" s="166">
        <f>SUM(O169:O237)</f>
        <v>0</v>
      </c>
      <c r="P168" s="166"/>
      <c r="Q168" s="166">
        <f>SUM(Q169:Q237)</f>
        <v>0</v>
      </c>
      <c r="R168" s="167"/>
      <c r="S168" s="167"/>
      <c r="T168" s="167"/>
      <c r="U168" s="167"/>
      <c r="V168" s="167">
        <f>SUM(V169:V237)</f>
        <v>0</v>
      </c>
      <c r="W168" s="167"/>
      <c r="X168" s="167"/>
      <c r="AG168" t="s">
        <v>169</v>
      </c>
    </row>
    <row r="169" spans="1:60" ht="22.5" outlineLevel="1" x14ac:dyDescent="0.2">
      <c r="A169" s="175">
        <v>52</v>
      </c>
      <c r="B169" s="176" t="s">
        <v>340</v>
      </c>
      <c r="C169" s="188" t="s">
        <v>341</v>
      </c>
      <c r="D169" s="177" t="s">
        <v>172</v>
      </c>
      <c r="E169" s="178">
        <v>2581.92</v>
      </c>
      <c r="F169" s="179"/>
      <c r="G169" s="180">
        <f>ROUND(E169*F169,2)</f>
        <v>0</v>
      </c>
      <c r="H169" s="159"/>
      <c r="I169" s="158">
        <f>ROUND(E169*H169,2)</f>
        <v>0</v>
      </c>
      <c r="J169" s="159"/>
      <c r="K169" s="158">
        <f>ROUND(E169*J169,2)</f>
        <v>0</v>
      </c>
      <c r="L169" s="158">
        <v>21</v>
      </c>
      <c r="M169" s="158">
        <f>G169*(1+L169/100)</f>
        <v>0</v>
      </c>
      <c r="N169" s="157">
        <v>0</v>
      </c>
      <c r="O169" s="157">
        <f>ROUND(E169*N169,2)</f>
        <v>0</v>
      </c>
      <c r="P169" s="157">
        <v>0</v>
      </c>
      <c r="Q169" s="157">
        <f>ROUND(E169*P169,2)</f>
        <v>0</v>
      </c>
      <c r="R169" s="158"/>
      <c r="S169" s="158" t="s">
        <v>208</v>
      </c>
      <c r="T169" s="158" t="s">
        <v>174</v>
      </c>
      <c r="U169" s="158">
        <v>0</v>
      </c>
      <c r="V169" s="158">
        <f>ROUND(E169*U169,2)</f>
        <v>0</v>
      </c>
      <c r="W169" s="158"/>
      <c r="X169" s="158" t="s">
        <v>175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176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91" t="s">
        <v>201</v>
      </c>
      <c r="D170" s="164"/>
      <c r="E170" s="165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178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92" t="s">
        <v>342</v>
      </c>
      <c r="D171" s="164"/>
      <c r="E171" s="165">
        <v>2346.1999999999998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178</v>
      </c>
      <c r="AH171" s="148">
        <v>2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91" t="s">
        <v>203</v>
      </c>
      <c r="D172" s="164"/>
      <c r="E172" s="165"/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178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9" t="s">
        <v>343</v>
      </c>
      <c r="D173" s="160"/>
      <c r="E173" s="161">
        <v>2347.1999999999998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178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90" t="s">
        <v>194</v>
      </c>
      <c r="D174" s="162"/>
      <c r="E174" s="163">
        <v>234.72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178</v>
      </c>
      <c r="AH174" s="148">
        <v>4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9" t="s">
        <v>344</v>
      </c>
      <c r="D175" s="160"/>
      <c r="E175" s="161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178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ht="22.5" outlineLevel="1" x14ac:dyDescent="0.2">
      <c r="A176" s="175">
        <v>53</v>
      </c>
      <c r="B176" s="176" t="s">
        <v>345</v>
      </c>
      <c r="C176" s="188" t="s">
        <v>346</v>
      </c>
      <c r="D176" s="177" t="s">
        <v>192</v>
      </c>
      <c r="E176" s="178">
        <v>2344.3200000000002</v>
      </c>
      <c r="F176" s="179"/>
      <c r="G176" s="180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7">
        <v>0</v>
      </c>
      <c r="O176" s="157">
        <f>ROUND(E176*N176,2)</f>
        <v>0</v>
      </c>
      <c r="P176" s="157">
        <v>0</v>
      </c>
      <c r="Q176" s="157">
        <f>ROUND(E176*P176,2)</f>
        <v>0</v>
      </c>
      <c r="R176" s="158"/>
      <c r="S176" s="158" t="s">
        <v>208</v>
      </c>
      <c r="T176" s="158" t="s">
        <v>174</v>
      </c>
      <c r="U176" s="158">
        <v>0</v>
      </c>
      <c r="V176" s="158">
        <f>ROUND(E176*U176,2)</f>
        <v>0</v>
      </c>
      <c r="W176" s="158"/>
      <c r="X176" s="158" t="s">
        <v>175</v>
      </c>
      <c r="Y176" s="148"/>
      <c r="Z176" s="148"/>
      <c r="AA176" s="148"/>
      <c r="AB176" s="148"/>
      <c r="AC176" s="148"/>
      <c r="AD176" s="148"/>
      <c r="AE176" s="148"/>
      <c r="AF176" s="148"/>
      <c r="AG176" s="148" t="s">
        <v>176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91" t="s">
        <v>201</v>
      </c>
      <c r="D177" s="164"/>
      <c r="E177" s="165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178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92" t="s">
        <v>347</v>
      </c>
      <c r="D178" s="164"/>
      <c r="E178" s="165">
        <v>2111.58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178</v>
      </c>
      <c r="AH178" s="148">
        <v>2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91" t="s">
        <v>203</v>
      </c>
      <c r="D179" s="164"/>
      <c r="E179" s="165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178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89" t="s">
        <v>348</v>
      </c>
      <c r="D180" s="160"/>
      <c r="E180" s="161">
        <v>2131.1999999999998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178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90" t="s">
        <v>194</v>
      </c>
      <c r="D181" s="162"/>
      <c r="E181" s="163">
        <v>213.12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178</v>
      </c>
      <c r="AH181" s="148">
        <v>4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75">
        <v>54</v>
      </c>
      <c r="B182" s="176" t="s">
        <v>349</v>
      </c>
      <c r="C182" s="188" t="s">
        <v>350</v>
      </c>
      <c r="D182" s="177" t="s">
        <v>192</v>
      </c>
      <c r="E182" s="178">
        <v>4419.3599999999997</v>
      </c>
      <c r="F182" s="179"/>
      <c r="G182" s="180">
        <f>ROUND(E182*F182,2)</f>
        <v>0</v>
      </c>
      <c r="H182" s="159"/>
      <c r="I182" s="158">
        <f>ROUND(E182*H182,2)</f>
        <v>0</v>
      </c>
      <c r="J182" s="159"/>
      <c r="K182" s="158">
        <f>ROUND(E182*J182,2)</f>
        <v>0</v>
      </c>
      <c r="L182" s="158">
        <v>21</v>
      </c>
      <c r="M182" s="158">
        <f>G182*(1+L182/100)</f>
        <v>0</v>
      </c>
      <c r="N182" s="157">
        <v>0</v>
      </c>
      <c r="O182" s="157">
        <f>ROUND(E182*N182,2)</f>
        <v>0</v>
      </c>
      <c r="P182" s="157">
        <v>0</v>
      </c>
      <c r="Q182" s="157">
        <f>ROUND(E182*P182,2)</f>
        <v>0</v>
      </c>
      <c r="R182" s="158"/>
      <c r="S182" s="158" t="s">
        <v>208</v>
      </c>
      <c r="T182" s="158" t="s">
        <v>174</v>
      </c>
      <c r="U182" s="158">
        <v>0</v>
      </c>
      <c r="V182" s="158">
        <f>ROUND(E182*U182,2)</f>
        <v>0</v>
      </c>
      <c r="W182" s="158"/>
      <c r="X182" s="158" t="s">
        <v>175</v>
      </c>
      <c r="Y182" s="148"/>
      <c r="Z182" s="148"/>
      <c r="AA182" s="148"/>
      <c r="AB182" s="148"/>
      <c r="AC182" s="148"/>
      <c r="AD182" s="148"/>
      <c r="AE182" s="148"/>
      <c r="AF182" s="148"/>
      <c r="AG182" s="148" t="s">
        <v>176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91" t="s">
        <v>201</v>
      </c>
      <c r="D183" s="164"/>
      <c r="E183" s="165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178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92" t="s">
        <v>351</v>
      </c>
      <c r="D184" s="164"/>
      <c r="E184" s="165">
        <v>3988.54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178</v>
      </c>
      <c r="AH184" s="148">
        <v>2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91" t="s">
        <v>203</v>
      </c>
      <c r="D185" s="164"/>
      <c r="E185" s="165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178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89" t="s">
        <v>352</v>
      </c>
      <c r="D186" s="160"/>
      <c r="E186" s="161">
        <v>4017.6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178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90" t="s">
        <v>194</v>
      </c>
      <c r="D187" s="162"/>
      <c r="E187" s="163">
        <v>401.76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178</v>
      </c>
      <c r="AH187" s="148">
        <v>4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22.5" outlineLevel="1" x14ac:dyDescent="0.2">
      <c r="A188" s="175">
        <v>55</v>
      </c>
      <c r="B188" s="176" t="s">
        <v>353</v>
      </c>
      <c r="C188" s="188" t="s">
        <v>354</v>
      </c>
      <c r="D188" s="177" t="s">
        <v>355</v>
      </c>
      <c r="E188" s="178">
        <v>1870</v>
      </c>
      <c r="F188" s="179"/>
      <c r="G188" s="180">
        <f>ROUND(E188*F188,2)</f>
        <v>0</v>
      </c>
      <c r="H188" s="159"/>
      <c r="I188" s="158">
        <f>ROUND(E188*H188,2)</f>
        <v>0</v>
      </c>
      <c r="J188" s="159"/>
      <c r="K188" s="158">
        <f>ROUND(E188*J188,2)</f>
        <v>0</v>
      </c>
      <c r="L188" s="158">
        <v>21</v>
      </c>
      <c r="M188" s="158">
        <f>G188*(1+L188/100)</f>
        <v>0</v>
      </c>
      <c r="N188" s="157">
        <v>0</v>
      </c>
      <c r="O188" s="157">
        <f>ROUND(E188*N188,2)</f>
        <v>0</v>
      </c>
      <c r="P188" s="157">
        <v>0</v>
      </c>
      <c r="Q188" s="157">
        <f>ROUND(E188*P188,2)</f>
        <v>0</v>
      </c>
      <c r="R188" s="158"/>
      <c r="S188" s="158" t="s">
        <v>208</v>
      </c>
      <c r="T188" s="158" t="s">
        <v>174</v>
      </c>
      <c r="U188" s="158">
        <v>0</v>
      </c>
      <c r="V188" s="158">
        <f>ROUND(E188*U188,2)</f>
        <v>0</v>
      </c>
      <c r="W188" s="158"/>
      <c r="X188" s="158" t="s">
        <v>175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176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91" t="s">
        <v>201</v>
      </c>
      <c r="D189" s="164"/>
      <c r="E189" s="165"/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178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92" t="s">
        <v>356</v>
      </c>
      <c r="D190" s="164"/>
      <c r="E190" s="165">
        <v>1642.34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178</v>
      </c>
      <c r="AH190" s="148">
        <v>2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91" t="s">
        <v>203</v>
      </c>
      <c r="D191" s="164"/>
      <c r="E191" s="165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178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9" t="s">
        <v>357</v>
      </c>
      <c r="D192" s="160"/>
      <c r="E192" s="161">
        <v>1700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178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90" t="s">
        <v>194</v>
      </c>
      <c r="D193" s="162"/>
      <c r="E193" s="163">
        <v>170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178</v>
      </c>
      <c r="AH193" s="148">
        <v>4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5">
        <v>56</v>
      </c>
      <c r="B194" s="176" t="s">
        <v>358</v>
      </c>
      <c r="C194" s="188" t="s">
        <v>359</v>
      </c>
      <c r="D194" s="177" t="s">
        <v>355</v>
      </c>
      <c r="E194" s="178">
        <v>18095</v>
      </c>
      <c r="F194" s="179"/>
      <c r="G194" s="180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7">
        <v>0</v>
      </c>
      <c r="O194" s="157">
        <f>ROUND(E194*N194,2)</f>
        <v>0</v>
      </c>
      <c r="P194" s="157">
        <v>0</v>
      </c>
      <c r="Q194" s="157">
        <f>ROUND(E194*P194,2)</f>
        <v>0</v>
      </c>
      <c r="R194" s="158"/>
      <c r="S194" s="158" t="s">
        <v>208</v>
      </c>
      <c r="T194" s="158" t="s">
        <v>174</v>
      </c>
      <c r="U194" s="158">
        <v>0</v>
      </c>
      <c r="V194" s="158">
        <f>ROUND(E194*U194,2)</f>
        <v>0</v>
      </c>
      <c r="W194" s="158"/>
      <c r="X194" s="158" t="s">
        <v>175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176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91" t="s">
        <v>201</v>
      </c>
      <c r="D195" s="164"/>
      <c r="E195" s="165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178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2" t="s">
        <v>360</v>
      </c>
      <c r="D196" s="164"/>
      <c r="E196" s="165">
        <v>16423.400000000001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178</v>
      </c>
      <c r="AH196" s="148">
        <v>2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91" t="s">
        <v>203</v>
      </c>
      <c r="D197" s="164"/>
      <c r="E197" s="165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178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89" t="s">
        <v>361</v>
      </c>
      <c r="D198" s="160"/>
      <c r="E198" s="161">
        <v>16450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178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90" t="s">
        <v>194</v>
      </c>
      <c r="D199" s="162"/>
      <c r="E199" s="163">
        <v>1645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178</v>
      </c>
      <c r="AH199" s="148">
        <v>4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22.5" outlineLevel="1" x14ac:dyDescent="0.2">
      <c r="A200" s="175">
        <v>57</v>
      </c>
      <c r="B200" s="176" t="s">
        <v>362</v>
      </c>
      <c r="C200" s="188" t="s">
        <v>363</v>
      </c>
      <c r="D200" s="177" t="s">
        <v>192</v>
      </c>
      <c r="E200" s="178">
        <v>1848</v>
      </c>
      <c r="F200" s="179"/>
      <c r="G200" s="180">
        <f>ROUND(E200*F200,2)</f>
        <v>0</v>
      </c>
      <c r="H200" s="159"/>
      <c r="I200" s="158">
        <f>ROUND(E200*H200,2)</f>
        <v>0</v>
      </c>
      <c r="J200" s="159"/>
      <c r="K200" s="158">
        <f>ROUND(E200*J200,2)</f>
        <v>0</v>
      </c>
      <c r="L200" s="158">
        <v>21</v>
      </c>
      <c r="M200" s="158">
        <f>G200*(1+L200/100)</f>
        <v>0</v>
      </c>
      <c r="N200" s="157">
        <v>0</v>
      </c>
      <c r="O200" s="157">
        <f>ROUND(E200*N200,2)</f>
        <v>0</v>
      </c>
      <c r="P200" s="157">
        <v>0</v>
      </c>
      <c r="Q200" s="157">
        <f>ROUND(E200*P200,2)</f>
        <v>0</v>
      </c>
      <c r="R200" s="158"/>
      <c r="S200" s="158" t="s">
        <v>208</v>
      </c>
      <c r="T200" s="158" t="s">
        <v>174</v>
      </c>
      <c r="U200" s="158">
        <v>0</v>
      </c>
      <c r="V200" s="158">
        <f>ROUND(E200*U200,2)</f>
        <v>0</v>
      </c>
      <c r="W200" s="158"/>
      <c r="X200" s="158" t="s">
        <v>175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176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91" t="s">
        <v>201</v>
      </c>
      <c r="D201" s="164"/>
      <c r="E201" s="165"/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178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92" t="s">
        <v>356</v>
      </c>
      <c r="D202" s="164"/>
      <c r="E202" s="165">
        <v>1642.34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178</v>
      </c>
      <c r="AH202" s="148">
        <v>2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91" t="s">
        <v>203</v>
      </c>
      <c r="D203" s="164"/>
      <c r="E203" s="165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178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9" t="s">
        <v>364</v>
      </c>
      <c r="D204" s="160"/>
      <c r="E204" s="161">
        <v>1680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178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90" t="s">
        <v>194</v>
      </c>
      <c r="D205" s="162"/>
      <c r="E205" s="163">
        <v>168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178</v>
      </c>
      <c r="AH205" s="148">
        <v>4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75">
        <v>58</v>
      </c>
      <c r="B206" s="176" t="s">
        <v>365</v>
      </c>
      <c r="C206" s="188" t="s">
        <v>366</v>
      </c>
      <c r="D206" s="177" t="s">
        <v>172</v>
      </c>
      <c r="E206" s="178">
        <v>149.04</v>
      </c>
      <c r="F206" s="179"/>
      <c r="G206" s="180">
        <f>ROUND(E206*F206,2)</f>
        <v>0</v>
      </c>
      <c r="H206" s="159"/>
      <c r="I206" s="158">
        <f>ROUND(E206*H206,2)</f>
        <v>0</v>
      </c>
      <c r="J206" s="159"/>
      <c r="K206" s="158">
        <f>ROUND(E206*J206,2)</f>
        <v>0</v>
      </c>
      <c r="L206" s="158">
        <v>21</v>
      </c>
      <c r="M206" s="158">
        <f>G206*(1+L206/100)</f>
        <v>0</v>
      </c>
      <c r="N206" s="157">
        <v>0</v>
      </c>
      <c r="O206" s="157">
        <f>ROUND(E206*N206,2)</f>
        <v>0</v>
      </c>
      <c r="P206" s="157">
        <v>0</v>
      </c>
      <c r="Q206" s="157">
        <f>ROUND(E206*P206,2)</f>
        <v>0</v>
      </c>
      <c r="R206" s="158"/>
      <c r="S206" s="158" t="s">
        <v>208</v>
      </c>
      <c r="T206" s="158" t="s">
        <v>174</v>
      </c>
      <c r="U206" s="158">
        <v>0</v>
      </c>
      <c r="V206" s="158">
        <f>ROUND(E206*U206,2)</f>
        <v>0</v>
      </c>
      <c r="W206" s="158"/>
      <c r="X206" s="158" t="s">
        <v>175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176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91" t="s">
        <v>201</v>
      </c>
      <c r="D207" s="164"/>
      <c r="E207" s="165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178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92" t="s">
        <v>367</v>
      </c>
      <c r="D208" s="164"/>
      <c r="E208" s="165">
        <v>147.6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178</v>
      </c>
      <c r="AH208" s="148">
        <v>2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91" t="s">
        <v>203</v>
      </c>
      <c r="D209" s="164"/>
      <c r="E209" s="165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178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9" t="s">
        <v>368</v>
      </c>
      <c r="D210" s="160"/>
      <c r="E210" s="161">
        <v>149.04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178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9" t="s">
        <v>344</v>
      </c>
      <c r="D211" s="160"/>
      <c r="E211" s="161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178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5">
        <v>59</v>
      </c>
      <c r="B212" s="176" t="s">
        <v>369</v>
      </c>
      <c r="C212" s="188" t="s">
        <v>370</v>
      </c>
      <c r="D212" s="177" t="s">
        <v>192</v>
      </c>
      <c r="E212" s="178">
        <v>149.97</v>
      </c>
      <c r="F212" s="179"/>
      <c r="G212" s="180">
        <f>ROUND(E212*F212,2)</f>
        <v>0</v>
      </c>
      <c r="H212" s="159"/>
      <c r="I212" s="158">
        <f>ROUND(E212*H212,2)</f>
        <v>0</v>
      </c>
      <c r="J212" s="159"/>
      <c r="K212" s="158">
        <f>ROUND(E212*J212,2)</f>
        <v>0</v>
      </c>
      <c r="L212" s="158">
        <v>21</v>
      </c>
      <c r="M212" s="158">
        <f>G212*(1+L212/100)</f>
        <v>0</v>
      </c>
      <c r="N212" s="157">
        <v>0</v>
      </c>
      <c r="O212" s="157">
        <f>ROUND(E212*N212,2)</f>
        <v>0</v>
      </c>
      <c r="P212" s="157">
        <v>0</v>
      </c>
      <c r="Q212" s="157">
        <f>ROUND(E212*P212,2)</f>
        <v>0</v>
      </c>
      <c r="R212" s="158"/>
      <c r="S212" s="158" t="s">
        <v>208</v>
      </c>
      <c r="T212" s="158" t="s">
        <v>174</v>
      </c>
      <c r="U212" s="158">
        <v>0</v>
      </c>
      <c r="V212" s="158">
        <f>ROUND(E212*U212,2)</f>
        <v>0</v>
      </c>
      <c r="W212" s="158"/>
      <c r="X212" s="158" t="s">
        <v>175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176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91" t="s">
        <v>201</v>
      </c>
      <c r="D213" s="164"/>
      <c r="E213" s="165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178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92" t="s">
        <v>371</v>
      </c>
      <c r="D214" s="164"/>
      <c r="E214" s="165">
        <v>138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178</v>
      </c>
      <c r="AH214" s="148">
        <v>2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91" t="s">
        <v>203</v>
      </c>
      <c r="D215" s="164"/>
      <c r="E215" s="165"/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178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89" t="s">
        <v>372</v>
      </c>
      <c r="D216" s="160"/>
      <c r="E216" s="161">
        <v>149.97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178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75">
        <v>60</v>
      </c>
      <c r="B217" s="176" t="s">
        <v>373</v>
      </c>
      <c r="C217" s="188" t="s">
        <v>374</v>
      </c>
      <c r="D217" s="177" t="s">
        <v>355</v>
      </c>
      <c r="E217" s="178">
        <v>700</v>
      </c>
      <c r="F217" s="179"/>
      <c r="G217" s="180">
        <f>ROUND(E217*F217,2)</f>
        <v>0</v>
      </c>
      <c r="H217" s="159"/>
      <c r="I217" s="158">
        <f>ROUND(E217*H217,2)</f>
        <v>0</v>
      </c>
      <c r="J217" s="159"/>
      <c r="K217" s="158">
        <f>ROUND(E217*J217,2)</f>
        <v>0</v>
      </c>
      <c r="L217" s="158">
        <v>21</v>
      </c>
      <c r="M217" s="158">
        <f>G217*(1+L217/100)</f>
        <v>0</v>
      </c>
      <c r="N217" s="157">
        <v>0</v>
      </c>
      <c r="O217" s="157">
        <f>ROUND(E217*N217,2)</f>
        <v>0</v>
      </c>
      <c r="P217" s="157">
        <v>0</v>
      </c>
      <c r="Q217" s="157">
        <f>ROUND(E217*P217,2)</f>
        <v>0</v>
      </c>
      <c r="R217" s="158"/>
      <c r="S217" s="158" t="s">
        <v>208</v>
      </c>
      <c r="T217" s="158" t="s">
        <v>174</v>
      </c>
      <c r="U217" s="158">
        <v>0</v>
      </c>
      <c r="V217" s="158">
        <f>ROUND(E217*U217,2)</f>
        <v>0</v>
      </c>
      <c r="W217" s="158"/>
      <c r="X217" s="158" t="s">
        <v>175</v>
      </c>
      <c r="Y217" s="148"/>
      <c r="Z217" s="148"/>
      <c r="AA217" s="148"/>
      <c r="AB217" s="148"/>
      <c r="AC217" s="148"/>
      <c r="AD217" s="148"/>
      <c r="AE217" s="148"/>
      <c r="AF217" s="148"/>
      <c r="AG217" s="148" t="s">
        <v>176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91" t="s">
        <v>201</v>
      </c>
      <c r="D218" s="164"/>
      <c r="E218" s="165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178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92" t="s">
        <v>375</v>
      </c>
      <c r="D219" s="164"/>
      <c r="E219" s="165">
        <v>640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178</v>
      </c>
      <c r="AH219" s="148">
        <v>2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91" t="s">
        <v>203</v>
      </c>
      <c r="D220" s="164"/>
      <c r="E220" s="165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178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9" t="s">
        <v>376</v>
      </c>
      <c r="D221" s="160"/>
      <c r="E221" s="161">
        <v>700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178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5">
        <v>61</v>
      </c>
      <c r="B222" s="176" t="s">
        <v>377</v>
      </c>
      <c r="C222" s="188" t="s">
        <v>378</v>
      </c>
      <c r="D222" s="177" t="s">
        <v>355</v>
      </c>
      <c r="E222" s="178">
        <v>400</v>
      </c>
      <c r="F222" s="179"/>
      <c r="G222" s="180">
        <f>ROUND(E222*F222,2)</f>
        <v>0</v>
      </c>
      <c r="H222" s="159"/>
      <c r="I222" s="158">
        <f>ROUND(E222*H222,2)</f>
        <v>0</v>
      </c>
      <c r="J222" s="159"/>
      <c r="K222" s="158">
        <f>ROUND(E222*J222,2)</f>
        <v>0</v>
      </c>
      <c r="L222" s="158">
        <v>21</v>
      </c>
      <c r="M222" s="158">
        <f>G222*(1+L222/100)</f>
        <v>0</v>
      </c>
      <c r="N222" s="157">
        <v>0</v>
      </c>
      <c r="O222" s="157">
        <f>ROUND(E222*N222,2)</f>
        <v>0</v>
      </c>
      <c r="P222" s="157">
        <v>0</v>
      </c>
      <c r="Q222" s="157">
        <f>ROUND(E222*P222,2)</f>
        <v>0</v>
      </c>
      <c r="R222" s="158"/>
      <c r="S222" s="158" t="s">
        <v>208</v>
      </c>
      <c r="T222" s="158" t="s">
        <v>174</v>
      </c>
      <c r="U222" s="158">
        <v>0</v>
      </c>
      <c r="V222" s="158">
        <f>ROUND(E222*U222,2)</f>
        <v>0</v>
      </c>
      <c r="W222" s="158"/>
      <c r="X222" s="158" t="s">
        <v>175</v>
      </c>
      <c r="Y222" s="148"/>
      <c r="Z222" s="148"/>
      <c r="AA222" s="148"/>
      <c r="AB222" s="148"/>
      <c r="AC222" s="148"/>
      <c r="AD222" s="148"/>
      <c r="AE222" s="148"/>
      <c r="AF222" s="148"/>
      <c r="AG222" s="148" t="s">
        <v>176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91" t="s">
        <v>201</v>
      </c>
      <c r="D223" s="164"/>
      <c r="E223" s="165"/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178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92" t="s">
        <v>379</v>
      </c>
      <c r="D224" s="164"/>
      <c r="E224" s="165">
        <v>364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178</v>
      </c>
      <c r="AH224" s="148">
        <v>2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91" t="s">
        <v>203</v>
      </c>
      <c r="D225" s="164"/>
      <c r="E225" s="165"/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178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89" t="s">
        <v>380</v>
      </c>
      <c r="D226" s="160"/>
      <c r="E226" s="161">
        <v>400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178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5">
        <v>62</v>
      </c>
      <c r="B227" s="176" t="s">
        <v>381</v>
      </c>
      <c r="C227" s="188" t="s">
        <v>382</v>
      </c>
      <c r="D227" s="177" t="s">
        <v>355</v>
      </c>
      <c r="E227" s="178">
        <v>250</v>
      </c>
      <c r="F227" s="179"/>
      <c r="G227" s="180">
        <f>ROUND(E227*F227,2)</f>
        <v>0</v>
      </c>
      <c r="H227" s="159"/>
      <c r="I227" s="158">
        <f>ROUND(E227*H227,2)</f>
        <v>0</v>
      </c>
      <c r="J227" s="159"/>
      <c r="K227" s="158">
        <f>ROUND(E227*J227,2)</f>
        <v>0</v>
      </c>
      <c r="L227" s="158">
        <v>21</v>
      </c>
      <c r="M227" s="158">
        <f>G227*(1+L227/100)</f>
        <v>0</v>
      </c>
      <c r="N227" s="157">
        <v>0</v>
      </c>
      <c r="O227" s="157">
        <f>ROUND(E227*N227,2)</f>
        <v>0</v>
      </c>
      <c r="P227" s="157">
        <v>0</v>
      </c>
      <c r="Q227" s="157">
        <f>ROUND(E227*P227,2)</f>
        <v>0</v>
      </c>
      <c r="R227" s="158"/>
      <c r="S227" s="158" t="s">
        <v>208</v>
      </c>
      <c r="T227" s="158" t="s">
        <v>174</v>
      </c>
      <c r="U227" s="158">
        <v>0</v>
      </c>
      <c r="V227" s="158">
        <f>ROUND(E227*U227,2)</f>
        <v>0</v>
      </c>
      <c r="W227" s="158"/>
      <c r="X227" s="158" t="s">
        <v>175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176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91" t="s">
        <v>201</v>
      </c>
      <c r="D228" s="164"/>
      <c r="E228" s="165"/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178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92" t="s">
        <v>383</v>
      </c>
      <c r="D229" s="164"/>
      <c r="E229" s="165">
        <v>212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178</v>
      </c>
      <c r="AH229" s="148">
        <v>2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191" t="s">
        <v>203</v>
      </c>
      <c r="D230" s="164"/>
      <c r="E230" s="165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178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89" t="s">
        <v>384</v>
      </c>
      <c r="D231" s="160"/>
      <c r="E231" s="161">
        <v>250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178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5">
        <v>63</v>
      </c>
      <c r="B232" s="176" t="s">
        <v>385</v>
      </c>
      <c r="C232" s="188" t="s">
        <v>386</v>
      </c>
      <c r="D232" s="177" t="s">
        <v>355</v>
      </c>
      <c r="E232" s="178">
        <v>28</v>
      </c>
      <c r="F232" s="179"/>
      <c r="G232" s="180">
        <f>ROUND(E232*F232,2)</f>
        <v>0</v>
      </c>
      <c r="H232" s="159"/>
      <c r="I232" s="158">
        <f>ROUND(E232*H232,2)</f>
        <v>0</v>
      </c>
      <c r="J232" s="159"/>
      <c r="K232" s="158">
        <f>ROUND(E232*J232,2)</f>
        <v>0</v>
      </c>
      <c r="L232" s="158">
        <v>21</v>
      </c>
      <c r="M232" s="158">
        <f>G232*(1+L232/100)</f>
        <v>0</v>
      </c>
      <c r="N232" s="157">
        <v>0</v>
      </c>
      <c r="O232" s="157">
        <f>ROUND(E232*N232,2)</f>
        <v>0</v>
      </c>
      <c r="P232" s="157">
        <v>0</v>
      </c>
      <c r="Q232" s="157">
        <f>ROUND(E232*P232,2)</f>
        <v>0</v>
      </c>
      <c r="R232" s="158"/>
      <c r="S232" s="158" t="s">
        <v>208</v>
      </c>
      <c r="T232" s="158" t="s">
        <v>174</v>
      </c>
      <c r="U232" s="158">
        <v>0</v>
      </c>
      <c r="V232" s="158">
        <f>ROUND(E232*U232,2)</f>
        <v>0</v>
      </c>
      <c r="W232" s="158"/>
      <c r="X232" s="158" t="s">
        <v>175</v>
      </c>
      <c r="Y232" s="148"/>
      <c r="Z232" s="148"/>
      <c r="AA232" s="148"/>
      <c r="AB232" s="148"/>
      <c r="AC232" s="148"/>
      <c r="AD232" s="148"/>
      <c r="AE232" s="148"/>
      <c r="AF232" s="148"/>
      <c r="AG232" s="148" t="s">
        <v>176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91" t="s">
        <v>201</v>
      </c>
      <c r="D233" s="164"/>
      <c r="E233" s="165"/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178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92" t="s">
        <v>387</v>
      </c>
      <c r="D234" s="164"/>
      <c r="E234" s="165">
        <v>26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178</v>
      </c>
      <c r="AH234" s="148">
        <v>2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91" t="s">
        <v>203</v>
      </c>
      <c r="D235" s="164"/>
      <c r="E235" s="165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178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89" t="s">
        <v>388</v>
      </c>
      <c r="D236" s="160"/>
      <c r="E236" s="161">
        <v>28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178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81">
        <v>64</v>
      </c>
      <c r="B237" s="182" t="s">
        <v>389</v>
      </c>
      <c r="C237" s="193" t="s">
        <v>390</v>
      </c>
      <c r="D237" s="183" t="s">
        <v>0</v>
      </c>
      <c r="E237" s="184">
        <v>47282.554400000001</v>
      </c>
      <c r="F237" s="185"/>
      <c r="G237" s="186">
        <f>ROUND(E237*F237,2)</f>
        <v>0</v>
      </c>
      <c r="H237" s="159"/>
      <c r="I237" s="158">
        <f>ROUND(E237*H237,2)</f>
        <v>0</v>
      </c>
      <c r="J237" s="159"/>
      <c r="K237" s="158">
        <f>ROUND(E237*J237,2)</f>
        <v>0</v>
      </c>
      <c r="L237" s="158">
        <v>21</v>
      </c>
      <c r="M237" s="158">
        <f>G237*(1+L237/100)</f>
        <v>0</v>
      </c>
      <c r="N237" s="157">
        <v>0</v>
      </c>
      <c r="O237" s="157">
        <f>ROUND(E237*N237,2)</f>
        <v>0</v>
      </c>
      <c r="P237" s="157">
        <v>0</v>
      </c>
      <c r="Q237" s="157">
        <f>ROUND(E237*P237,2)</f>
        <v>0</v>
      </c>
      <c r="R237" s="158"/>
      <c r="S237" s="158" t="s">
        <v>173</v>
      </c>
      <c r="T237" s="158" t="s">
        <v>174</v>
      </c>
      <c r="U237" s="158">
        <v>0</v>
      </c>
      <c r="V237" s="158">
        <f>ROUND(E237*U237,2)</f>
        <v>0</v>
      </c>
      <c r="W237" s="158"/>
      <c r="X237" s="158" t="s">
        <v>175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288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x14ac:dyDescent="0.2">
      <c r="A238" s="168" t="s">
        <v>168</v>
      </c>
      <c r="B238" s="169" t="s">
        <v>128</v>
      </c>
      <c r="C238" s="187" t="s">
        <v>129</v>
      </c>
      <c r="D238" s="170"/>
      <c r="E238" s="171"/>
      <c r="F238" s="172"/>
      <c r="G238" s="173">
        <f>SUMIF(AG239:AG255,"&lt;&gt;NOR",G239:G255)</f>
        <v>0</v>
      </c>
      <c r="H238" s="167"/>
      <c r="I238" s="167">
        <f>SUM(I239:I255)</f>
        <v>0</v>
      </c>
      <c r="J238" s="167"/>
      <c r="K238" s="167">
        <f>SUM(K239:K255)</f>
        <v>0</v>
      </c>
      <c r="L238" s="167"/>
      <c r="M238" s="167">
        <f>SUM(M239:M255)</f>
        <v>0</v>
      </c>
      <c r="N238" s="166"/>
      <c r="O238" s="166">
        <f>SUM(O239:O255)</f>
        <v>0</v>
      </c>
      <c r="P238" s="166"/>
      <c r="Q238" s="166">
        <f>SUM(Q239:Q255)</f>
        <v>0</v>
      </c>
      <c r="R238" s="167"/>
      <c r="S238" s="167"/>
      <c r="T238" s="167"/>
      <c r="U238" s="167"/>
      <c r="V238" s="167">
        <f>SUM(V239:V255)</f>
        <v>0</v>
      </c>
      <c r="W238" s="167"/>
      <c r="X238" s="167"/>
      <c r="AG238" t="s">
        <v>169</v>
      </c>
    </row>
    <row r="239" spans="1:60" outlineLevel="1" x14ac:dyDescent="0.2">
      <c r="A239" s="175">
        <v>65</v>
      </c>
      <c r="B239" s="176" t="s">
        <v>391</v>
      </c>
      <c r="C239" s="188" t="s">
        <v>392</v>
      </c>
      <c r="D239" s="177" t="s">
        <v>192</v>
      </c>
      <c r="E239" s="178">
        <v>239.76</v>
      </c>
      <c r="F239" s="179"/>
      <c r="G239" s="180">
        <f>ROUND(E239*F239,2)</f>
        <v>0</v>
      </c>
      <c r="H239" s="159"/>
      <c r="I239" s="158">
        <f>ROUND(E239*H239,2)</f>
        <v>0</v>
      </c>
      <c r="J239" s="159"/>
      <c r="K239" s="158">
        <f>ROUND(E239*J239,2)</f>
        <v>0</v>
      </c>
      <c r="L239" s="158">
        <v>21</v>
      </c>
      <c r="M239" s="158">
        <f>G239*(1+L239/100)</f>
        <v>0</v>
      </c>
      <c r="N239" s="157">
        <v>0</v>
      </c>
      <c r="O239" s="157">
        <f>ROUND(E239*N239,2)</f>
        <v>0</v>
      </c>
      <c r="P239" s="157">
        <v>0</v>
      </c>
      <c r="Q239" s="157">
        <f>ROUND(E239*P239,2)</f>
        <v>0</v>
      </c>
      <c r="R239" s="158"/>
      <c r="S239" s="158" t="s">
        <v>208</v>
      </c>
      <c r="T239" s="158" t="s">
        <v>174</v>
      </c>
      <c r="U239" s="158">
        <v>0</v>
      </c>
      <c r="V239" s="158">
        <f>ROUND(E239*U239,2)</f>
        <v>0</v>
      </c>
      <c r="W239" s="158"/>
      <c r="X239" s="158" t="s">
        <v>175</v>
      </c>
      <c r="Y239" s="148"/>
      <c r="Z239" s="148"/>
      <c r="AA239" s="148"/>
      <c r="AB239" s="148"/>
      <c r="AC239" s="148"/>
      <c r="AD239" s="148"/>
      <c r="AE239" s="148"/>
      <c r="AF239" s="148"/>
      <c r="AG239" s="148" t="s">
        <v>176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89" t="s">
        <v>393</v>
      </c>
      <c r="D240" s="160"/>
      <c r="E240" s="161">
        <v>222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178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90" t="s">
        <v>394</v>
      </c>
      <c r="D241" s="162"/>
      <c r="E241" s="163">
        <v>17.760000000000002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178</v>
      </c>
      <c r="AH241" s="148">
        <v>4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89" t="s">
        <v>395</v>
      </c>
      <c r="D242" s="160"/>
      <c r="E242" s="161"/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178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75">
        <v>66</v>
      </c>
      <c r="B243" s="176" t="s">
        <v>396</v>
      </c>
      <c r="C243" s="188" t="s">
        <v>397</v>
      </c>
      <c r="D243" s="177" t="s">
        <v>192</v>
      </c>
      <c r="E243" s="178">
        <v>239.76</v>
      </c>
      <c r="F243" s="179"/>
      <c r="G243" s="180">
        <f>ROUND(E243*F243,2)</f>
        <v>0</v>
      </c>
      <c r="H243" s="159"/>
      <c r="I243" s="158">
        <f>ROUND(E243*H243,2)</f>
        <v>0</v>
      </c>
      <c r="J243" s="159"/>
      <c r="K243" s="158">
        <f>ROUND(E243*J243,2)</f>
        <v>0</v>
      </c>
      <c r="L243" s="158">
        <v>21</v>
      </c>
      <c r="M243" s="158">
        <f>G243*(1+L243/100)</f>
        <v>0</v>
      </c>
      <c r="N243" s="157">
        <v>0</v>
      </c>
      <c r="O243" s="157">
        <f>ROUND(E243*N243,2)</f>
        <v>0</v>
      </c>
      <c r="P243" s="157">
        <v>0</v>
      </c>
      <c r="Q243" s="157">
        <f>ROUND(E243*P243,2)</f>
        <v>0</v>
      </c>
      <c r="R243" s="158"/>
      <c r="S243" s="158" t="s">
        <v>208</v>
      </c>
      <c r="T243" s="158" t="s">
        <v>174</v>
      </c>
      <c r="U243" s="158">
        <v>0</v>
      </c>
      <c r="V243" s="158">
        <f>ROUND(E243*U243,2)</f>
        <v>0</v>
      </c>
      <c r="W243" s="158"/>
      <c r="X243" s="158" t="s">
        <v>175</v>
      </c>
      <c r="Y243" s="148"/>
      <c r="Z243" s="148"/>
      <c r="AA243" s="148"/>
      <c r="AB243" s="148"/>
      <c r="AC243" s="148"/>
      <c r="AD243" s="148"/>
      <c r="AE243" s="148"/>
      <c r="AF243" s="148"/>
      <c r="AG243" s="148" t="s">
        <v>176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189" t="s">
        <v>393</v>
      </c>
      <c r="D244" s="160"/>
      <c r="E244" s="161">
        <v>222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178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90" t="s">
        <v>394</v>
      </c>
      <c r="D245" s="162"/>
      <c r="E245" s="163">
        <v>17.760000000000002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178</v>
      </c>
      <c r="AH245" s="148">
        <v>4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189" t="s">
        <v>395</v>
      </c>
      <c r="D246" s="160"/>
      <c r="E246" s="161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178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75">
        <v>67</v>
      </c>
      <c r="B247" s="176" t="s">
        <v>398</v>
      </c>
      <c r="C247" s="188" t="s">
        <v>399</v>
      </c>
      <c r="D247" s="177" t="s">
        <v>192</v>
      </c>
      <c r="E247" s="178">
        <v>119.88</v>
      </c>
      <c r="F247" s="179"/>
      <c r="G247" s="180">
        <f>ROUND(E247*F247,2)</f>
        <v>0</v>
      </c>
      <c r="H247" s="159"/>
      <c r="I247" s="158">
        <f>ROUND(E247*H247,2)</f>
        <v>0</v>
      </c>
      <c r="J247" s="159"/>
      <c r="K247" s="158">
        <f>ROUND(E247*J247,2)</f>
        <v>0</v>
      </c>
      <c r="L247" s="158">
        <v>21</v>
      </c>
      <c r="M247" s="158">
        <f>G247*(1+L247/100)</f>
        <v>0</v>
      </c>
      <c r="N247" s="157">
        <v>0</v>
      </c>
      <c r="O247" s="157">
        <f>ROUND(E247*N247,2)</f>
        <v>0</v>
      </c>
      <c r="P247" s="157">
        <v>0</v>
      </c>
      <c r="Q247" s="157">
        <f>ROUND(E247*P247,2)</f>
        <v>0</v>
      </c>
      <c r="R247" s="158"/>
      <c r="S247" s="158" t="s">
        <v>208</v>
      </c>
      <c r="T247" s="158" t="s">
        <v>174</v>
      </c>
      <c r="U247" s="158">
        <v>0</v>
      </c>
      <c r="V247" s="158">
        <f>ROUND(E247*U247,2)</f>
        <v>0</v>
      </c>
      <c r="W247" s="158"/>
      <c r="X247" s="158" t="s">
        <v>175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176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89" t="s">
        <v>400</v>
      </c>
      <c r="D248" s="160"/>
      <c r="E248" s="161">
        <v>111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178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90" t="s">
        <v>394</v>
      </c>
      <c r="D249" s="162"/>
      <c r="E249" s="163">
        <v>8.8800000000000008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178</v>
      </c>
      <c r="AH249" s="148">
        <v>4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89" t="s">
        <v>395</v>
      </c>
      <c r="D250" s="160"/>
      <c r="E250" s="161"/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178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75">
        <v>68</v>
      </c>
      <c r="B251" s="176" t="s">
        <v>401</v>
      </c>
      <c r="C251" s="188" t="s">
        <v>402</v>
      </c>
      <c r="D251" s="177" t="s">
        <v>192</v>
      </c>
      <c r="E251" s="178">
        <v>14.04</v>
      </c>
      <c r="F251" s="179"/>
      <c r="G251" s="180">
        <f>ROUND(E251*F251,2)</f>
        <v>0</v>
      </c>
      <c r="H251" s="159"/>
      <c r="I251" s="158">
        <f>ROUND(E251*H251,2)</f>
        <v>0</v>
      </c>
      <c r="J251" s="159"/>
      <c r="K251" s="158">
        <f>ROUND(E251*J251,2)</f>
        <v>0</v>
      </c>
      <c r="L251" s="158">
        <v>21</v>
      </c>
      <c r="M251" s="158">
        <f>G251*(1+L251/100)</f>
        <v>0</v>
      </c>
      <c r="N251" s="157">
        <v>0</v>
      </c>
      <c r="O251" s="157">
        <f>ROUND(E251*N251,2)</f>
        <v>0</v>
      </c>
      <c r="P251" s="157">
        <v>0</v>
      </c>
      <c r="Q251" s="157">
        <f>ROUND(E251*P251,2)</f>
        <v>0</v>
      </c>
      <c r="R251" s="158"/>
      <c r="S251" s="158" t="s">
        <v>208</v>
      </c>
      <c r="T251" s="158" t="s">
        <v>174</v>
      </c>
      <c r="U251" s="158">
        <v>0</v>
      </c>
      <c r="V251" s="158">
        <f>ROUND(E251*U251,2)</f>
        <v>0</v>
      </c>
      <c r="W251" s="158"/>
      <c r="X251" s="158" t="s">
        <v>175</v>
      </c>
      <c r="Y251" s="148"/>
      <c r="Z251" s="148"/>
      <c r="AA251" s="148"/>
      <c r="AB251" s="148"/>
      <c r="AC251" s="148"/>
      <c r="AD251" s="148"/>
      <c r="AE251" s="148"/>
      <c r="AF251" s="148"/>
      <c r="AG251" s="148" t="s">
        <v>176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89" t="s">
        <v>403</v>
      </c>
      <c r="D252" s="160"/>
      <c r="E252" s="161">
        <v>13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178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90" t="s">
        <v>394</v>
      </c>
      <c r="D253" s="162"/>
      <c r="E253" s="163">
        <v>1.04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178</v>
      </c>
      <c r="AH253" s="148">
        <v>4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89" t="s">
        <v>395</v>
      </c>
      <c r="D254" s="160"/>
      <c r="E254" s="161"/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178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ht="22.5" outlineLevel="1" x14ac:dyDescent="0.2">
      <c r="A255" s="181">
        <v>69</v>
      </c>
      <c r="B255" s="182" t="s">
        <v>404</v>
      </c>
      <c r="C255" s="193" t="s">
        <v>405</v>
      </c>
      <c r="D255" s="183" t="s">
        <v>0</v>
      </c>
      <c r="E255" s="184">
        <v>1746.8027999999999</v>
      </c>
      <c r="F255" s="185"/>
      <c r="G255" s="186">
        <f>ROUND(E255*F255,2)</f>
        <v>0</v>
      </c>
      <c r="H255" s="159"/>
      <c r="I255" s="158">
        <f>ROUND(E255*H255,2)</f>
        <v>0</v>
      </c>
      <c r="J255" s="159"/>
      <c r="K255" s="158">
        <f>ROUND(E255*J255,2)</f>
        <v>0</v>
      </c>
      <c r="L255" s="158">
        <v>21</v>
      </c>
      <c r="M255" s="158">
        <f>G255*(1+L255/100)</f>
        <v>0</v>
      </c>
      <c r="N255" s="157">
        <v>0</v>
      </c>
      <c r="O255" s="157">
        <f>ROUND(E255*N255,2)</f>
        <v>0</v>
      </c>
      <c r="P255" s="157">
        <v>0</v>
      </c>
      <c r="Q255" s="157">
        <f>ROUND(E255*P255,2)</f>
        <v>0</v>
      </c>
      <c r="R255" s="158"/>
      <c r="S255" s="158" t="s">
        <v>173</v>
      </c>
      <c r="T255" s="158" t="s">
        <v>174</v>
      </c>
      <c r="U255" s="158">
        <v>0</v>
      </c>
      <c r="V255" s="158">
        <f>ROUND(E255*U255,2)</f>
        <v>0</v>
      </c>
      <c r="W255" s="158"/>
      <c r="X255" s="158" t="s">
        <v>175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288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x14ac:dyDescent="0.2">
      <c r="A256" s="168" t="s">
        <v>168</v>
      </c>
      <c r="B256" s="169" t="s">
        <v>130</v>
      </c>
      <c r="C256" s="187" t="s">
        <v>131</v>
      </c>
      <c r="D256" s="170"/>
      <c r="E256" s="171"/>
      <c r="F256" s="172"/>
      <c r="G256" s="173">
        <f>SUMIF(AG257:AG290,"&lt;&gt;NOR",G257:G290)</f>
        <v>0</v>
      </c>
      <c r="H256" s="167"/>
      <c r="I256" s="167">
        <f>SUM(I257:I290)</f>
        <v>0</v>
      </c>
      <c r="J256" s="167"/>
      <c r="K256" s="167">
        <f>SUM(K257:K290)</f>
        <v>0</v>
      </c>
      <c r="L256" s="167"/>
      <c r="M256" s="167">
        <f>SUM(M257:M290)</f>
        <v>0</v>
      </c>
      <c r="N256" s="166"/>
      <c r="O256" s="166">
        <f>SUM(O257:O290)</f>
        <v>120.10000000000001</v>
      </c>
      <c r="P256" s="166"/>
      <c r="Q256" s="166">
        <f>SUM(Q257:Q290)</f>
        <v>0</v>
      </c>
      <c r="R256" s="167"/>
      <c r="S256" s="167"/>
      <c r="T256" s="167"/>
      <c r="U256" s="167"/>
      <c r="V256" s="167">
        <f>SUM(V257:V290)</f>
        <v>43.96</v>
      </c>
      <c r="W256" s="167"/>
      <c r="X256" s="167"/>
      <c r="AG256" t="s">
        <v>169</v>
      </c>
    </row>
    <row r="257" spans="1:60" ht="45" outlineLevel="1" x14ac:dyDescent="0.2">
      <c r="A257" s="175">
        <v>70</v>
      </c>
      <c r="B257" s="176" t="s">
        <v>406</v>
      </c>
      <c r="C257" s="188" t="s">
        <v>407</v>
      </c>
      <c r="D257" s="177" t="s">
        <v>192</v>
      </c>
      <c r="E257" s="178">
        <v>244.2</v>
      </c>
      <c r="F257" s="179"/>
      <c r="G257" s="180">
        <f>ROUND(E257*F257,2)</f>
        <v>0</v>
      </c>
      <c r="H257" s="159"/>
      <c r="I257" s="158">
        <f>ROUND(E257*H257,2)</f>
        <v>0</v>
      </c>
      <c r="J257" s="159"/>
      <c r="K257" s="158">
        <f>ROUND(E257*J257,2)</f>
        <v>0</v>
      </c>
      <c r="L257" s="158">
        <v>21</v>
      </c>
      <c r="M257" s="158">
        <f>G257*(1+L257/100)</f>
        <v>0</v>
      </c>
      <c r="N257" s="157">
        <v>0</v>
      </c>
      <c r="O257" s="157">
        <f>ROUND(E257*N257,2)</f>
        <v>0</v>
      </c>
      <c r="P257" s="157">
        <v>0</v>
      </c>
      <c r="Q257" s="157">
        <f>ROUND(E257*P257,2)</f>
        <v>0</v>
      </c>
      <c r="R257" s="158"/>
      <c r="S257" s="158" t="s">
        <v>208</v>
      </c>
      <c r="T257" s="158" t="s">
        <v>174</v>
      </c>
      <c r="U257" s="158">
        <v>0.18</v>
      </c>
      <c r="V257" s="158">
        <f>ROUND(E257*U257,2)</f>
        <v>43.96</v>
      </c>
      <c r="W257" s="158"/>
      <c r="X257" s="158" t="s">
        <v>175</v>
      </c>
      <c r="Y257" s="148"/>
      <c r="Z257" s="148"/>
      <c r="AA257" s="148"/>
      <c r="AB257" s="148"/>
      <c r="AC257" s="148"/>
      <c r="AD257" s="148"/>
      <c r="AE257" s="148"/>
      <c r="AF257" s="148"/>
      <c r="AG257" s="148" t="s">
        <v>176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89" t="s">
        <v>193</v>
      </c>
      <c r="D258" s="160"/>
      <c r="E258" s="161">
        <v>222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178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90" t="s">
        <v>194</v>
      </c>
      <c r="D259" s="162"/>
      <c r="E259" s="163">
        <v>22.2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178</v>
      </c>
      <c r="AH259" s="148">
        <v>4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ht="22.5" outlineLevel="1" x14ac:dyDescent="0.2">
      <c r="A260" s="175">
        <v>71</v>
      </c>
      <c r="B260" s="176" t="s">
        <v>408</v>
      </c>
      <c r="C260" s="188" t="s">
        <v>409</v>
      </c>
      <c r="D260" s="177" t="s">
        <v>192</v>
      </c>
      <c r="E260" s="178">
        <v>244.2</v>
      </c>
      <c r="F260" s="179"/>
      <c r="G260" s="180">
        <f>ROUND(E260*F260,2)</f>
        <v>0</v>
      </c>
      <c r="H260" s="159"/>
      <c r="I260" s="158">
        <f>ROUND(E260*H260,2)</f>
        <v>0</v>
      </c>
      <c r="J260" s="159"/>
      <c r="K260" s="158">
        <f>ROUND(E260*J260,2)</f>
        <v>0</v>
      </c>
      <c r="L260" s="158">
        <v>21</v>
      </c>
      <c r="M260" s="158">
        <f>G260*(1+L260/100)</f>
        <v>0</v>
      </c>
      <c r="N260" s="157">
        <v>0</v>
      </c>
      <c r="O260" s="157">
        <f>ROUND(E260*N260,2)</f>
        <v>0</v>
      </c>
      <c r="P260" s="157">
        <v>0</v>
      </c>
      <c r="Q260" s="157">
        <f>ROUND(E260*P260,2)</f>
        <v>0</v>
      </c>
      <c r="R260" s="158"/>
      <c r="S260" s="158" t="s">
        <v>208</v>
      </c>
      <c r="T260" s="158" t="s">
        <v>174</v>
      </c>
      <c r="U260" s="158">
        <v>0</v>
      </c>
      <c r="V260" s="158">
        <f>ROUND(E260*U260,2)</f>
        <v>0</v>
      </c>
      <c r="W260" s="158"/>
      <c r="X260" s="158" t="s">
        <v>175</v>
      </c>
      <c r="Y260" s="148"/>
      <c r="Z260" s="148"/>
      <c r="AA260" s="148"/>
      <c r="AB260" s="148"/>
      <c r="AC260" s="148"/>
      <c r="AD260" s="148"/>
      <c r="AE260" s="148"/>
      <c r="AF260" s="148"/>
      <c r="AG260" s="148" t="s">
        <v>176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89" t="s">
        <v>410</v>
      </c>
      <c r="D261" s="160"/>
      <c r="E261" s="161">
        <v>222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178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90" t="s">
        <v>194</v>
      </c>
      <c r="D262" s="162"/>
      <c r="E262" s="163">
        <v>22.2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178</v>
      </c>
      <c r="AH262" s="148">
        <v>4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ht="22.5" outlineLevel="1" x14ac:dyDescent="0.2">
      <c r="A263" s="175">
        <v>72</v>
      </c>
      <c r="B263" s="176" t="s">
        <v>411</v>
      </c>
      <c r="C263" s="188" t="s">
        <v>412</v>
      </c>
      <c r="D263" s="177" t="s">
        <v>192</v>
      </c>
      <c r="E263" s="178">
        <v>122.1</v>
      </c>
      <c r="F263" s="179"/>
      <c r="G263" s="180">
        <f>ROUND(E263*F263,2)</f>
        <v>0</v>
      </c>
      <c r="H263" s="159"/>
      <c r="I263" s="158">
        <f>ROUND(E263*H263,2)</f>
        <v>0</v>
      </c>
      <c r="J263" s="159"/>
      <c r="K263" s="158">
        <f>ROUND(E263*J263,2)</f>
        <v>0</v>
      </c>
      <c r="L263" s="158">
        <v>21</v>
      </c>
      <c r="M263" s="158">
        <f>G263*(1+L263/100)</f>
        <v>0</v>
      </c>
      <c r="N263" s="157">
        <v>0</v>
      </c>
      <c r="O263" s="157">
        <f>ROUND(E263*N263,2)</f>
        <v>0</v>
      </c>
      <c r="P263" s="157">
        <v>0</v>
      </c>
      <c r="Q263" s="157">
        <f>ROUND(E263*P263,2)</f>
        <v>0</v>
      </c>
      <c r="R263" s="158"/>
      <c r="S263" s="158" t="s">
        <v>208</v>
      </c>
      <c r="T263" s="158" t="s">
        <v>174</v>
      </c>
      <c r="U263" s="158">
        <v>0</v>
      </c>
      <c r="V263" s="158">
        <f>ROUND(E263*U263,2)</f>
        <v>0</v>
      </c>
      <c r="W263" s="158"/>
      <c r="X263" s="158" t="s">
        <v>175</v>
      </c>
      <c r="Y263" s="148"/>
      <c r="Z263" s="148"/>
      <c r="AA263" s="148"/>
      <c r="AB263" s="148"/>
      <c r="AC263" s="148"/>
      <c r="AD263" s="148"/>
      <c r="AE263" s="148"/>
      <c r="AF263" s="148"/>
      <c r="AG263" s="148" t="s">
        <v>176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89" t="s">
        <v>400</v>
      </c>
      <c r="D264" s="160"/>
      <c r="E264" s="161">
        <v>111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178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90" t="s">
        <v>413</v>
      </c>
      <c r="D265" s="162"/>
      <c r="E265" s="163">
        <v>11.1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178</v>
      </c>
      <c r="AH265" s="148">
        <v>4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ht="22.5" outlineLevel="1" x14ac:dyDescent="0.2">
      <c r="A266" s="175">
        <v>73</v>
      </c>
      <c r="B266" s="176" t="s">
        <v>414</v>
      </c>
      <c r="C266" s="188" t="s">
        <v>415</v>
      </c>
      <c r="D266" s="177" t="s">
        <v>192</v>
      </c>
      <c r="E266" s="178">
        <v>244.2</v>
      </c>
      <c r="F266" s="179"/>
      <c r="G266" s="180">
        <f>ROUND(E266*F266,2)</f>
        <v>0</v>
      </c>
      <c r="H266" s="159"/>
      <c r="I266" s="158">
        <f>ROUND(E266*H266,2)</f>
        <v>0</v>
      </c>
      <c r="J266" s="159"/>
      <c r="K266" s="158">
        <f>ROUND(E266*J266,2)</f>
        <v>0</v>
      </c>
      <c r="L266" s="158">
        <v>21</v>
      </c>
      <c r="M266" s="158">
        <f>G266*(1+L266/100)</f>
        <v>0</v>
      </c>
      <c r="N266" s="157">
        <v>0</v>
      </c>
      <c r="O266" s="157">
        <f>ROUND(E266*N266,2)</f>
        <v>0</v>
      </c>
      <c r="P266" s="157">
        <v>0</v>
      </c>
      <c r="Q266" s="157">
        <f>ROUND(E266*P266,2)</f>
        <v>0</v>
      </c>
      <c r="R266" s="158"/>
      <c r="S266" s="158" t="s">
        <v>208</v>
      </c>
      <c r="T266" s="158" t="s">
        <v>174</v>
      </c>
      <c r="U266" s="158">
        <v>0</v>
      </c>
      <c r="V266" s="158">
        <f>ROUND(E266*U266,2)</f>
        <v>0</v>
      </c>
      <c r="W266" s="158"/>
      <c r="X266" s="158" t="s">
        <v>175</v>
      </c>
      <c r="Y266" s="148"/>
      <c r="Z266" s="148"/>
      <c r="AA266" s="148"/>
      <c r="AB266" s="148"/>
      <c r="AC266" s="148"/>
      <c r="AD266" s="148"/>
      <c r="AE266" s="148"/>
      <c r="AF266" s="148"/>
      <c r="AG266" s="148" t="s">
        <v>176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5"/>
      <c r="B267" s="156"/>
      <c r="C267" s="189" t="s">
        <v>410</v>
      </c>
      <c r="D267" s="160"/>
      <c r="E267" s="161">
        <v>222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178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190" t="s">
        <v>194</v>
      </c>
      <c r="D268" s="162"/>
      <c r="E268" s="163">
        <v>22.2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178</v>
      </c>
      <c r="AH268" s="148">
        <v>4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ht="22.5" outlineLevel="1" x14ac:dyDescent="0.2">
      <c r="A269" s="175">
        <v>74</v>
      </c>
      <c r="B269" s="176" t="s">
        <v>416</v>
      </c>
      <c r="C269" s="188" t="s">
        <v>417</v>
      </c>
      <c r="D269" s="177" t="s">
        <v>192</v>
      </c>
      <c r="E269" s="178">
        <v>122.1</v>
      </c>
      <c r="F269" s="179"/>
      <c r="G269" s="180">
        <f>ROUND(E269*F269,2)</f>
        <v>0</v>
      </c>
      <c r="H269" s="159"/>
      <c r="I269" s="158">
        <f>ROUND(E269*H269,2)</f>
        <v>0</v>
      </c>
      <c r="J269" s="159"/>
      <c r="K269" s="158">
        <f>ROUND(E269*J269,2)</f>
        <v>0</v>
      </c>
      <c r="L269" s="158">
        <v>21</v>
      </c>
      <c r="M269" s="158">
        <f>G269*(1+L269/100)</f>
        <v>0</v>
      </c>
      <c r="N269" s="157">
        <v>0</v>
      </c>
      <c r="O269" s="157">
        <f>ROUND(E269*N269,2)</f>
        <v>0</v>
      </c>
      <c r="P269" s="157">
        <v>0</v>
      </c>
      <c r="Q269" s="157">
        <f>ROUND(E269*P269,2)</f>
        <v>0</v>
      </c>
      <c r="R269" s="158"/>
      <c r="S269" s="158" t="s">
        <v>208</v>
      </c>
      <c r="T269" s="158" t="s">
        <v>174</v>
      </c>
      <c r="U269" s="158">
        <v>0</v>
      </c>
      <c r="V269" s="158">
        <f>ROUND(E269*U269,2)</f>
        <v>0</v>
      </c>
      <c r="W269" s="158"/>
      <c r="X269" s="158" t="s">
        <v>175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176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189" t="s">
        <v>418</v>
      </c>
      <c r="D270" s="160"/>
      <c r="E270" s="161">
        <v>111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178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190" t="s">
        <v>194</v>
      </c>
      <c r="D271" s="162"/>
      <c r="E271" s="163">
        <v>11.1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178</v>
      </c>
      <c r="AH271" s="148">
        <v>4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ht="33.75" outlineLevel="1" x14ac:dyDescent="0.2">
      <c r="A272" s="175">
        <v>75</v>
      </c>
      <c r="B272" s="176" t="s">
        <v>419</v>
      </c>
      <c r="C272" s="188" t="s">
        <v>420</v>
      </c>
      <c r="D272" s="177" t="s">
        <v>192</v>
      </c>
      <c r="E272" s="178">
        <v>244.2</v>
      </c>
      <c r="F272" s="179"/>
      <c r="G272" s="180">
        <f>ROUND(E272*F272,2)</f>
        <v>0</v>
      </c>
      <c r="H272" s="159"/>
      <c r="I272" s="158">
        <f>ROUND(E272*H272,2)</f>
        <v>0</v>
      </c>
      <c r="J272" s="159"/>
      <c r="K272" s="158">
        <f>ROUND(E272*J272,2)</f>
        <v>0</v>
      </c>
      <c r="L272" s="158">
        <v>21</v>
      </c>
      <c r="M272" s="158">
        <f>G272*(1+L272/100)</f>
        <v>0</v>
      </c>
      <c r="N272" s="157">
        <v>0</v>
      </c>
      <c r="O272" s="157">
        <f>ROUND(E272*N272,2)</f>
        <v>0</v>
      </c>
      <c r="P272" s="157">
        <v>0</v>
      </c>
      <c r="Q272" s="157">
        <f>ROUND(E272*P272,2)</f>
        <v>0</v>
      </c>
      <c r="R272" s="158"/>
      <c r="S272" s="158" t="s">
        <v>208</v>
      </c>
      <c r="T272" s="158" t="s">
        <v>174</v>
      </c>
      <c r="U272" s="158">
        <v>0</v>
      </c>
      <c r="V272" s="158">
        <f>ROUND(E272*U272,2)</f>
        <v>0</v>
      </c>
      <c r="W272" s="158"/>
      <c r="X272" s="158" t="s">
        <v>175</v>
      </c>
      <c r="Y272" s="148"/>
      <c r="Z272" s="148"/>
      <c r="AA272" s="148"/>
      <c r="AB272" s="148"/>
      <c r="AC272" s="148"/>
      <c r="AD272" s="148"/>
      <c r="AE272" s="148"/>
      <c r="AF272" s="148"/>
      <c r="AG272" s="148" t="s">
        <v>176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89" t="s">
        <v>393</v>
      </c>
      <c r="D273" s="160"/>
      <c r="E273" s="161">
        <v>222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178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90" t="s">
        <v>194</v>
      </c>
      <c r="D274" s="162"/>
      <c r="E274" s="163">
        <v>22.2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178</v>
      </c>
      <c r="AH274" s="148">
        <v>4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ht="22.5" outlineLevel="1" x14ac:dyDescent="0.2">
      <c r="A275" s="175">
        <v>76</v>
      </c>
      <c r="B275" s="176" t="s">
        <v>421</v>
      </c>
      <c r="C275" s="188" t="s">
        <v>422</v>
      </c>
      <c r="D275" s="177" t="s">
        <v>172</v>
      </c>
      <c r="E275" s="178">
        <v>3245</v>
      </c>
      <c r="F275" s="179"/>
      <c r="G275" s="180">
        <f>ROUND(E275*F275,2)</f>
        <v>0</v>
      </c>
      <c r="H275" s="159"/>
      <c r="I275" s="158">
        <f>ROUND(E275*H275,2)</f>
        <v>0</v>
      </c>
      <c r="J275" s="159"/>
      <c r="K275" s="158">
        <f>ROUND(E275*J275,2)</f>
        <v>0</v>
      </c>
      <c r="L275" s="158">
        <v>21</v>
      </c>
      <c r="M275" s="158">
        <f>G275*(1+L275/100)</f>
        <v>0</v>
      </c>
      <c r="N275" s="157">
        <v>0</v>
      </c>
      <c r="O275" s="157">
        <f>ROUND(E275*N275,2)</f>
        <v>0</v>
      </c>
      <c r="P275" s="157">
        <v>0</v>
      </c>
      <c r="Q275" s="157">
        <f>ROUND(E275*P275,2)</f>
        <v>0</v>
      </c>
      <c r="R275" s="158"/>
      <c r="S275" s="158" t="s">
        <v>208</v>
      </c>
      <c r="T275" s="158" t="s">
        <v>174</v>
      </c>
      <c r="U275" s="158">
        <v>0</v>
      </c>
      <c r="V275" s="158">
        <f>ROUND(E275*U275,2)</f>
        <v>0</v>
      </c>
      <c r="W275" s="158"/>
      <c r="X275" s="158" t="s">
        <v>175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176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89" t="s">
        <v>423</v>
      </c>
      <c r="D276" s="160"/>
      <c r="E276" s="161">
        <v>2950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178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5"/>
      <c r="B277" s="156"/>
      <c r="C277" s="190" t="s">
        <v>194</v>
      </c>
      <c r="D277" s="162"/>
      <c r="E277" s="163">
        <v>295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178</v>
      </c>
      <c r="AH277" s="148">
        <v>4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75">
        <v>77</v>
      </c>
      <c r="B278" s="176" t="s">
        <v>424</v>
      </c>
      <c r="C278" s="188" t="s">
        <v>425</v>
      </c>
      <c r="D278" s="177" t="s">
        <v>192</v>
      </c>
      <c r="E278" s="178">
        <v>222</v>
      </c>
      <c r="F278" s="179"/>
      <c r="G278" s="180">
        <f>ROUND(E278*F278,2)</f>
        <v>0</v>
      </c>
      <c r="H278" s="159"/>
      <c r="I278" s="158">
        <f>ROUND(E278*H278,2)</f>
        <v>0</v>
      </c>
      <c r="J278" s="159"/>
      <c r="K278" s="158">
        <f>ROUND(E278*J278,2)</f>
        <v>0</v>
      </c>
      <c r="L278" s="158">
        <v>21</v>
      </c>
      <c r="M278" s="158">
        <f>G278*(1+L278/100)</f>
        <v>0</v>
      </c>
      <c r="N278" s="157">
        <v>0</v>
      </c>
      <c r="O278" s="157">
        <f>ROUND(E278*N278,2)</f>
        <v>0</v>
      </c>
      <c r="P278" s="157">
        <v>0</v>
      </c>
      <c r="Q278" s="157">
        <f>ROUND(E278*P278,2)</f>
        <v>0</v>
      </c>
      <c r="R278" s="158"/>
      <c r="S278" s="158" t="s">
        <v>208</v>
      </c>
      <c r="T278" s="158" t="s">
        <v>174</v>
      </c>
      <c r="U278" s="158">
        <v>0</v>
      </c>
      <c r="V278" s="158">
        <f>ROUND(E278*U278,2)</f>
        <v>0</v>
      </c>
      <c r="W278" s="158"/>
      <c r="X278" s="158" t="s">
        <v>175</v>
      </c>
      <c r="Y278" s="148"/>
      <c r="Z278" s="148"/>
      <c r="AA278" s="148"/>
      <c r="AB278" s="148"/>
      <c r="AC278" s="148"/>
      <c r="AD278" s="148"/>
      <c r="AE278" s="148"/>
      <c r="AF278" s="148"/>
      <c r="AG278" s="148" t="s">
        <v>176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189" t="s">
        <v>426</v>
      </c>
      <c r="D279" s="160"/>
      <c r="E279" s="161">
        <v>111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178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89" t="s">
        <v>427</v>
      </c>
      <c r="D280" s="160"/>
      <c r="E280" s="161">
        <v>111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178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75">
        <v>78</v>
      </c>
      <c r="B281" s="176" t="s">
        <v>428</v>
      </c>
      <c r="C281" s="188" t="s">
        <v>429</v>
      </c>
      <c r="D281" s="177" t="s">
        <v>192</v>
      </c>
      <c r="E281" s="178">
        <v>222</v>
      </c>
      <c r="F281" s="179"/>
      <c r="G281" s="180">
        <f>ROUND(E281*F281,2)</f>
        <v>0</v>
      </c>
      <c r="H281" s="159"/>
      <c r="I281" s="158">
        <f>ROUND(E281*H281,2)</f>
        <v>0</v>
      </c>
      <c r="J281" s="159"/>
      <c r="K281" s="158">
        <f>ROUND(E281*J281,2)</f>
        <v>0</v>
      </c>
      <c r="L281" s="158">
        <v>21</v>
      </c>
      <c r="M281" s="158">
        <f>G281*(1+L281/100)</f>
        <v>0</v>
      </c>
      <c r="N281" s="157">
        <v>0</v>
      </c>
      <c r="O281" s="157">
        <f>ROUND(E281*N281,2)</f>
        <v>0</v>
      </c>
      <c r="P281" s="157">
        <v>0</v>
      </c>
      <c r="Q281" s="157">
        <f>ROUND(E281*P281,2)</f>
        <v>0</v>
      </c>
      <c r="R281" s="158"/>
      <c r="S281" s="158" t="s">
        <v>208</v>
      </c>
      <c r="T281" s="158" t="s">
        <v>174</v>
      </c>
      <c r="U281" s="158">
        <v>0</v>
      </c>
      <c r="V281" s="158">
        <f>ROUND(E281*U281,2)</f>
        <v>0</v>
      </c>
      <c r="W281" s="158"/>
      <c r="X281" s="158" t="s">
        <v>175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176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89" t="s">
        <v>280</v>
      </c>
      <c r="D282" s="160"/>
      <c r="E282" s="161">
        <v>222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178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ht="22.5" outlineLevel="1" x14ac:dyDescent="0.2">
      <c r="A283" s="175">
        <v>79</v>
      </c>
      <c r="B283" s="176" t="s">
        <v>430</v>
      </c>
      <c r="C283" s="188" t="s">
        <v>431</v>
      </c>
      <c r="D283" s="177" t="s">
        <v>172</v>
      </c>
      <c r="E283" s="178">
        <v>7139</v>
      </c>
      <c r="F283" s="179"/>
      <c r="G283" s="180">
        <f>ROUND(E283*F283,2)</f>
        <v>0</v>
      </c>
      <c r="H283" s="159"/>
      <c r="I283" s="158">
        <f>ROUND(E283*H283,2)</f>
        <v>0</v>
      </c>
      <c r="J283" s="159"/>
      <c r="K283" s="158">
        <f>ROUND(E283*J283,2)</f>
        <v>0</v>
      </c>
      <c r="L283" s="158">
        <v>21</v>
      </c>
      <c r="M283" s="158">
        <f>G283*(1+L283/100)</f>
        <v>0</v>
      </c>
      <c r="N283" s="157">
        <v>1.6199999999999999E-2</v>
      </c>
      <c r="O283" s="157">
        <f>ROUND(E283*N283,2)</f>
        <v>115.65</v>
      </c>
      <c r="P283" s="157">
        <v>0</v>
      </c>
      <c r="Q283" s="157">
        <f>ROUND(E283*P283,2)</f>
        <v>0</v>
      </c>
      <c r="R283" s="158"/>
      <c r="S283" s="158" t="s">
        <v>208</v>
      </c>
      <c r="T283" s="158" t="s">
        <v>174</v>
      </c>
      <c r="U283" s="158">
        <v>0</v>
      </c>
      <c r="V283" s="158">
        <f>ROUND(E283*U283,2)</f>
        <v>0</v>
      </c>
      <c r="W283" s="158"/>
      <c r="X283" s="158" t="s">
        <v>283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284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89" t="s">
        <v>432</v>
      </c>
      <c r="D284" s="160"/>
      <c r="E284" s="161"/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178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189" t="s">
        <v>433</v>
      </c>
      <c r="D285" s="160"/>
      <c r="E285" s="161">
        <v>6490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178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190" t="s">
        <v>194</v>
      </c>
      <c r="D286" s="162"/>
      <c r="E286" s="163">
        <v>649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178</v>
      </c>
      <c r="AH286" s="148">
        <v>4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ht="22.5" outlineLevel="1" x14ac:dyDescent="0.2">
      <c r="A287" s="175">
        <v>80</v>
      </c>
      <c r="B287" s="176" t="s">
        <v>434</v>
      </c>
      <c r="C287" s="188" t="s">
        <v>435</v>
      </c>
      <c r="D287" s="177" t="s">
        <v>172</v>
      </c>
      <c r="E287" s="178">
        <v>164.83500000000001</v>
      </c>
      <c r="F287" s="179"/>
      <c r="G287" s="180">
        <f>ROUND(E287*F287,2)</f>
        <v>0</v>
      </c>
      <c r="H287" s="159"/>
      <c r="I287" s="158">
        <f>ROUND(E287*H287,2)</f>
        <v>0</v>
      </c>
      <c r="J287" s="159"/>
      <c r="K287" s="158">
        <f>ROUND(E287*J287,2)</f>
        <v>0</v>
      </c>
      <c r="L287" s="158">
        <v>21</v>
      </c>
      <c r="M287" s="158">
        <f>G287*(1+L287/100)</f>
        <v>0</v>
      </c>
      <c r="N287" s="157">
        <v>2.7E-2</v>
      </c>
      <c r="O287" s="157">
        <f>ROUND(E287*N287,2)</f>
        <v>4.45</v>
      </c>
      <c r="P287" s="157">
        <v>0</v>
      </c>
      <c r="Q287" s="157">
        <f>ROUND(E287*P287,2)</f>
        <v>0</v>
      </c>
      <c r="R287" s="158"/>
      <c r="S287" s="158" t="s">
        <v>208</v>
      </c>
      <c r="T287" s="158" t="s">
        <v>174</v>
      </c>
      <c r="U287" s="158">
        <v>0</v>
      </c>
      <c r="V287" s="158">
        <f>ROUND(E287*U287,2)</f>
        <v>0</v>
      </c>
      <c r="W287" s="158"/>
      <c r="X287" s="158" t="s">
        <v>283</v>
      </c>
      <c r="Y287" s="148"/>
      <c r="Z287" s="148"/>
      <c r="AA287" s="148"/>
      <c r="AB287" s="148"/>
      <c r="AC287" s="148"/>
      <c r="AD287" s="148"/>
      <c r="AE287" s="148"/>
      <c r="AF287" s="148"/>
      <c r="AG287" s="148" t="s">
        <v>284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89" t="s">
        <v>436</v>
      </c>
      <c r="D288" s="160"/>
      <c r="E288" s="161">
        <v>149.85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178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190" t="s">
        <v>194</v>
      </c>
      <c r="D289" s="162"/>
      <c r="E289" s="163">
        <v>14.98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178</v>
      </c>
      <c r="AH289" s="148">
        <v>4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ht="22.5" outlineLevel="1" x14ac:dyDescent="0.2">
      <c r="A290" s="181">
        <v>81</v>
      </c>
      <c r="B290" s="182" t="s">
        <v>437</v>
      </c>
      <c r="C290" s="193" t="s">
        <v>438</v>
      </c>
      <c r="D290" s="183" t="s">
        <v>0</v>
      </c>
      <c r="E290" s="184">
        <v>31868.225299999998</v>
      </c>
      <c r="F290" s="185"/>
      <c r="G290" s="186">
        <f>ROUND(E290*F290,2)</f>
        <v>0</v>
      </c>
      <c r="H290" s="159"/>
      <c r="I290" s="158">
        <f>ROUND(E290*H290,2)</f>
        <v>0</v>
      </c>
      <c r="J290" s="159"/>
      <c r="K290" s="158">
        <f>ROUND(E290*J290,2)</f>
        <v>0</v>
      </c>
      <c r="L290" s="158">
        <v>21</v>
      </c>
      <c r="M290" s="158">
        <f>G290*(1+L290/100)</f>
        <v>0</v>
      </c>
      <c r="N290" s="157">
        <v>0</v>
      </c>
      <c r="O290" s="157">
        <f>ROUND(E290*N290,2)</f>
        <v>0</v>
      </c>
      <c r="P290" s="157">
        <v>0</v>
      </c>
      <c r="Q290" s="157">
        <f>ROUND(E290*P290,2)</f>
        <v>0</v>
      </c>
      <c r="R290" s="158"/>
      <c r="S290" s="158" t="s">
        <v>173</v>
      </c>
      <c r="T290" s="158" t="s">
        <v>174</v>
      </c>
      <c r="U290" s="158">
        <v>0</v>
      </c>
      <c r="V290" s="158">
        <f>ROUND(E290*U290,2)</f>
        <v>0</v>
      </c>
      <c r="W290" s="158"/>
      <c r="X290" s="158" t="s">
        <v>175</v>
      </c>
      <c r="Y290" s="148"/>
      <c r="Z290" s="148"/>
      <c r="AA290" s="148"/>
      <c r="AB290" s="148"/>
      <c r="AC290" s="148"/>
      <c r="AD290" s="148"/>
      <c r="AE290" s="148"/>
      <c r="AF290" s="148"/>
      <c r="AG290" s="148" t="s">
        <v>288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x14ac:dyDescent="0.2">
      <c r="A291" s="168" t="s">
        <v>168</v>
      </c>
      <c r="B291" s="169" t="s">
        <v>132</v>
      </c>
      <c r="C291" s="187" t="s">
        <v>133</v>
      </c>
      <c r="D291" s="170"/>
      <c r="E291" s="171"/>
      <c r="F291" s="172"/>
      <c r="G291" s="173">
        <f>SUMIF(AG292:AG433,"&lt;&gt;NOR",G292:G433)</f>
        <v>0</v>
      </c>
      <c r="H291" s="167"/>
      <c r="I291" s="167">
        <f>SUM(I292:I433)</f>
        <v>0</v>
      </c>
      <c r="J291" s="167"/>
      <c r="K291" s="167">
        <f>SUM(K292:K433)</f>
        <v>0</v>
      </c>
      <c r="L291" s="167"/>
      <c r="M291" s="167">
        <f>SUM(M292:M433)</f>
        <v>0</v>
      </c>
      <c r="N291" s="166"/>
      <c r="O291" s="166">
        <f>SUM(O292:O433)</f>
        <v>103.55999999999999</v>
      </c>
      <c r="P291" s="166"/>
      <c r="Q291" s="166">
        <f>SUM(Q292:Q433)</f>
        <v>45.83</v>
      </c>
      <c r="R291" s="167"/>
      <c r="S291" s="167"/>
      <c r="T291" s="167"/>
      <c r="U291" s="167"/>
      <c r="V291" s="167">
        <f>SUM(V292:V433)</f>
        <v>2233.1799999999998</v>
      </c>
      <c r="W291" s="167"/>
      <c r="X291" s="167"/>
      <c r="AG291" t="s">
        <v>169</v>
      </c>
    </row>
    <row r="292" spans="1:60" ht="22.5" outlineLevel="1" x14ac:dyDescent="0.2">
      <c r="A292" s="175">
        <v>82</v>
      </c>
      <c r="B292" s="176" t="s">
        <v>439</v>
      </c>
      <c r="C292" s="188" t="s">
        <v>440</v>
      </c>
      <c r="D292" s="177" t="s">
        <v>441</v>
      </c>
      <c r="E292" s="178">
        <v>46.26</v>
      </c>
      <c r="F292" s="179"/>
      <c r="G292" s="180">
        <f>ROUND(E292*F292,2)</f>
        <v>0</v>
      </c>
      <c r="H292" s="159"/>
      <c r="I292" s="158">
        <f>ROUND(E292*H292,2)</f>
        <v>0</v>
      </c>
      <c r="J292" s="159"/>
      <c r="K292" s="158">
        <f>ROUND(E292*J292,2)</f>
        <v>0</v>
      </c>
      <c r="L292" s="158">
        <v>21</v>
      </c>
      <c r="M292" s="158">
        <f>G292*(1+L292/100)</f>
        <v>0</v>
      </c>
      <c r="N292" s="157">
        <v>5.0000000000000002E-5</v>
      </c>
      <c r="O292" s="157">
        <f>ROUND(E292*N292,2)</f>
        <v>0</v>
      </c>
      <c r="P292" s="157">
        <v>0</v>
      </c>
      <c r="Q292" s="157">
        <f>ROUND(E292*P292,2)</f>
        <v>0</v>
      </c>
      <c r="R292" s="158"/>
      <c r="S292" s="158" t="s">
        <v>173</v>
      </c>
      <c r="T292" s="158" t="s">
        <v>174</v>
      </c>
      <c r="U292" s="158">
        <v>0.1</v>
      </c>
      <c r="V292" s="158">
        <f>ROUND(E292*U292,2)</f>
        <v>4.63</v>
      </c>
      <c r="W292" s="158"/>
      <c r="X292" s="158" t="s">
        <v>175</v>
      </c>
      <c r="Y292" s="148"/>
      <c r="Z292" s="148"/>
      <c r="AA292" s="148"/>
      <c r="AB292" s="148"/>
      <c r="AC292" s="148"/>
      <c r="AD292" s="148"/>
      <c r="AE292" s="148"/>
      <c r="AF292" s="148"/>
      <c r="AG292" s="148" t="s">
        <v>176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189" t="s">
        <v>442</v>
      </c>
      <c r="D293" s="160"/>
      <c r="E293" s="161"/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178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189" t="s">
        <v>443</v>
      </c>
      <c r="D294" s="160"/>
      <c r="E294" s="161">
        <v>38.549999999999997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178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90" t="s">
        <v>444</v>
      </c>
      <c r="D295" s="162"/>
      <c r="E295" s="163">
        <v>7.71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178</v>
      </c>
      <c r="AH295" s="148">
        <v>4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ht="22.5" outlineLevel="1" x14ac:dyDescent="0.2">
      <c r="A296" s="175">
        <v>83</v>
      </c>
      <c r="B296" s="176" t="s">
        <v>445</v>
      </c>
      <c r="C296" s="188" t="s">
        <v>446</v>
      </c>
      <c r="D296" s="177" t="s">
        <v>441</v>
      </c>
      <c r="E296" s="178">
        <v>138.38399999999999</v>
      </c>
      <c r="F296" s="179"/>
      <c r="G296" s="180">
        <f>ROUND(E296*F296,2)</f>
        <v>0</v>
      </c>
      <c r="H296" s="159"/>
      <c r="I296" s="158">
        <f>ROUND(E296*H296,2)</f>
        <v>0</v>
      </c>
      <c r="J296" s="159"/>
      <c r="K296" s="158">
        <f>ROUND(E296*J296,2)</f>
        <v>0</v>
      </c>
      <c r="L296" s="158">
        <v>21</v>
      </c>
      <c r="M296" s="158">
        <f>G296*(1+L296/100)</f>
        <v>0</v>
      </c>
      <c r="N296" s="157">
        <v>5.0000000000000002E-5</v>
      </c>
      <c r="O296" s="157">
        <f>ROUND(E296*N296,2)</f>
        <v>0.01</v>
      </c>
      <c r="P296" s="157">
        <v>0</v>
      </c>
      <c r="Q296" s="157">
        <f>ROUND(E296*P296,2)</f>
        <v>0</v>
      </c>
      <c r="R296" s="158"/>
      <c r="S296" s="158" t="s">
        <v>173</v>
      </c>
      <c r="T296" s="158" t="s">
        <v>174</v>
      </c>
      <c r="U296" s="158">
        <v>8.4000000000000005E-2</v>
      </c>
      <c r="V296" s="158">
        <f>ROUND(E296*U296,2)</f>
        <v>11.62</v>
      </c>
      <c r="W296" s="158"/>
      <c r="X296" s="158" t="s">
        <v>175</v>
      </c>
      <c r="Y296" s="148"/>
      <c r="Z296" s="148"/>
      <c r="AA296" s="148"/>
      <c r="AB296" s="148"/>
      <c r="AC296" s="148"/>
      <c r="AD296" s="148"/>
      <c r="AE296" s="148"/>
      <c r="AF296" s="148"/>
      <c r="AG296" s="148" t="s">
        <v>176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55"/>
      <c r="B297" s="156"/>
      <c r="C297" s="189" t="s">
        <v>447</v>
      </c>
      <c r="D297" s="160"/>
      <c r="E297" s="161"/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8"/>
      <c r="Z297" s="148"/>
      <c r="AA297" s="148"/>
      <c r="AB297" s="148"/>
      <c r="AC297" s="148"/>
      <c r="AD297" s="148"/>
      <c r="AE297" s="148"/>
      <c r="AF297" s="148"/>
      <c r="AG297" s="148" t="s">
        <v>178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89" t="s">
        <v>448</v>
      </c>
      <c r="D298" s="160"/>
      <c r="E298" s="161">
        <v>70.06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178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9" t="s">
        <v>449</v>
      </c>
      <c r="D299" s="160"/>
      <c r="E299" s="161">
        <v>68.33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178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ht="22.5" outlineLevel="1" x14ac:dyDescent="0.2">
      <c r="A300" s="175">
        <v>84</v>
      </c>
      <c r="B300" s="176" t="s">
        <v>450</v>
      </c>
      <c r="C300" s="188" t="s">
        <v>451</v>
      </c>
      <c r="D300" s="177" t="s">
        <v>441</v>
      </c>
      <c r="E300" s="178">
        <v>842.30399999999997</v>
      </c>
      <c r="F300" s="179"/>
      <c r="G300" s="180">
        <f>ROUND(E300*F300,2)</f>
        <v>0</v>
      </c>
      <c r="H300" s="159"/>
      <c r="I300" s="158">
        <f>ROUND(E300*H300,2)</f>
        <v>0</v>
      </c>
      <c r="J300" s="159"/>
      <c r="K300" s="158">
        <f>ROUND(E300*J300,2)</f>
        <v>0</v>
      </c>
      <c r="L300" s="158">
        <v>21</v>
      </c>
      <c r="M300" s="158">
        <f>G300*(1+L300/100)</f>
        <v>0</v>
      </c>
      <c r="N300" s="157">
        <v>5.0000000000000002E-5</v>
      </c>
      <c r="O300" s="157">
        <f>ROUND(E300*N300,2)</f>
        <v>0.04</v>
      </c>
      <c r="P300" s="157">
        <v>0</v>
      </c>
      <c r="Q300" s="157">
        <f>ROUND(E300*P300,2)</f>
        <v>0</v>
      </c>
      <c r="R300" s="158"/>
      <c r="S300" s="158" t="s">
        <v>173</v>
      </c>
      <c r="T300" s="158" t="s">
        <v>174</v>
      </c>
      <c r="U300" s="158">
        <v>5.1999999999999998E-2</v>
      </c>
      <c r="V300" s="158">
        <f>ROUND(E300*U300,2)</f>
        <v>43.8</v>
      </c>
      <c r="W300" s="158"/>
      <c r="X300" s="158" t="s">
        <v>175</v>
      </c>
      <c r="Y300" s="148"/>
      <c r="Z300" s="148"/>
      <c r="AA300" s="148"/>
      <c r="AB300" s="148"/>
      <c r="AC300" s="148"/>
      <c r="AD300" s="148"/>
      <c r="AE300" s="148"/>
      <c r="AF300" s="148"/>
      <c r="AG300" s="148" t="s">
        <v>176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189" t="s">
        <v>442</v>
      </c>
      <c r="D301" s="160"/>
      <c r="E301" s="161"/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178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189" t="s">
        <v>452</v>
      </c>
      <c r="D302" s="160"/>
      <c r="E302" s="161">
        <v>240.28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178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189" t="s">
        <v>453</v>
      </c>
      <c r="D303" s="160"/>
      <c r="E303" s="161">
        <v>114.47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178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189" t="s">
        <v>454</v>
      </c>
      <c r="D304" s="160"/>
      <c r="E304" s="161">
        <v>201.96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178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189" t="s">
        <v>455</v>
      </c>
      <c r="D305" s="160"/>
      <c r="E305" s="161">
        <v>145.21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178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5"/>
      <c r="B306" s="156"/>
      <c r="C306" s="190" t="s">
        <v>456</v>
      </c>
      <c r="D306" s="162"/>
      <c r="E306" s="163">
        <v>140.38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178</v>
      </c>
      <c r="AH306" s="148">
        <v>4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ht="22.5" outlineLevel="1" x14ac:dyDescent="0.2">
      <c r="A307" s="175">
        <v>85</v>
      </c>
      <c r="B307" s="176" t="s">
        <v>457</v>
      </c>
      <c r="C307" s="188" t="s">
        <v>458</v>
      </c>
      <c r="D307" s="177" t="s">
        <v>441</v>
      </c>
      <c r="E307" s="178">
        <v>325.8</v>
      </c>
      <c r="F307" s="179"/>
      <c r="G307" s="180">
        <f>ROUND(E307*F307,2)</f>
        <v>0</v>
      </c>
      <c r="H307" s="159"/>
      <c r="I307" s="158">
        <f>ROUND(E307*H307,2)</f>
        <v>0</v>
      </c>
      <c r="J307" s="159"/>
      <c r="K307" s="158">
        <f>ROUND(E307*J307,2)</f>
        <v>0</v>
      </c>
      <c r="L307" s="158">
        <v>21</v>
      </c>
      <c r="M307" s="158">
        <f>G307*(1+L307/100)</f>
        <v>0</v>
      </c>
      <c r="N307" s="157">
        <v>5.0000000000000002E-5</v>
      </c>
      <c r="O307" s="157">
        <f>ROUND(E307*N307,2)</f>
        <v>0.02</v>
      </c>
      <c r="P307" s="157">
        <v>0</v>
      </c>
      <c r="Q307" s="157">
        <f>ROUND(E307*P307,2)</f>
        <v>0</v>
      </c>
      <c r="R307" s="158"/>
      <c r="S307" s="158" t="s">
        <v>173</v>
      </c>
      <c r="T307" s="158" t="s">
        <v>174</v>
      </c>
      <c r="U307" s="158">
        <v>4.3999999999999997E-2</v>
      </c>
      <c r="V307" s="158">
        <f>ROUND(E307*U307,2)</f>
        <v>14.34</v>
      </c>
      <c r="W307" s="158"/>
      <c r="X307" s="158" t="s">
        <v>175</v>
      </c>
      <c r="Y307" s="148"/>
      <c r="Z307" s="148"/>
      <c r="AA307" s="148"/>
      <c r="AB307" s="148"/>
      <c r="AC307" s="148"/>
      <c r="AD307" s="148"/>
      <c r="AE307" s="148"/>
      <c r="AF307" s="148"/>
      <c r="AG307" s="148" t="s">
        <v>176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189" t="s">
        <v>459</v>
      </c>
      <c r="D308" s="160"/>
      <c r="E308" s="161"/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178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89" t="s">
        <v>460</v>
      </c>
      <c r="D309" s="160"/>
      <c r="E309" s="161">
        <v>271.5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178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90" t="s">
        <v>456</v>
      </c>
      <c r="D310" s="162"/>
      <c r="E310" s="163">
        <v>54.3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178</v>
      </c>
      <c r="AH310" s="148">
        <v>4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ht="22.5" outlineLevel="1" x14ac:dyDescent="0.2">
      <c r="A311" s="175">
        <v>86</v>
      </c>
      <c r="B311" s="176" t="s">
        <v>461</v>
      </c>
      <c r="C311" s="188" t="s">
        <v>462</v>
      </c>
      <c r="D311" s="177" t="s">
        <v>441</v>
      </c>
      <c r="E311" s="178">
        <v>27915.060959999999</v>
      </c>
      <c r="F311" s="179"/>
      <c r="G311" s="180">
        <f>ROUND(E311*F311,2)</f>
        <v>0</v>
      </c>
      <c r="H311" s="159"/>
      <c r="I311" s="158">
        <f>ROUND(E311*H311,2)</f>
        <v>0</v>
      </c>
      <c r="J311" s="159"/>
      <c r="K311" s="158">
        <f>ROUND(E311*J311,2)</f>
        <v>0</v>
      </c>
      <c r="L311" s="158">
        <v>21</v>
      </c>
      <c r="M311" s="158">
        <f>G311*(1+L311/100)</f>
        <v>0</v>
      </c>
      <c r="N311" s="157">
        <v>5.0000000000000002E-5</v>
      </c>
      <c r="O311" s="157">
        <f>ROUND(E311*N311,2)</f>
        <v>1.4</v>
      </c>
      <c r="P311" s="157">
        <v>0</v>
      </c>
      <c r="Q311" s="157">
        <f>ROUND(E311*P311,2)</f>
        <v>0</v>
      </c>
      <c r="R311" s="158"/>
      <c r="S311" s="158" t="s">
        <v>173</v>
      </c>
      <c r="T311" s="158" t="s">
        <v>174</v>
      </c>
      <c r="U311" s="158">
        <v>3.4000000000000002E-2</v>
      </c>
      <c r="V311" s="158">
        <f>ROUND(E311*U311,2)</f>
        <v>949.11</v>
      </c>
      <c r="W311" s="158"/>
      <c r="X311" s="158" t="s">
        <v>175</v>
      </c>
      <c r="Y311" s="148"/>
      <c r="Z311" s="148"/>
      <c r="AA311" s="148"/>
      <c r="AB311" s="148"/>
      <c r="AC311" s="148"/>
      <c r="AD311" s="148"/>
      <c r="AE311" s="148"/>
      <c r="AF311" s="148"/>
      <c r="AG311" s="148" t="s">
        <v>176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89" t="s">
        <v>459</v>
      </c>
      <c r="D312" s="160"/>
      <c r="E312" s="161"/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178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89" t="s">
        <v>463</v>
      </c>
      <c r="D313" s="160"/>
      <c r="E313" s="161">
        <v>4479.3100000000004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178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189" t="s">
        <v>464</v>
      </c>
      <c r="D314" s="160"/>
      <c r="E314" s="161">
        <v>1530.65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178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89" t="s">
        <v>465</v>
      </c>
      <c r="D315" s="160"/>
      <c r="E315" s="161">
        <v>894.95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178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90" t="s">
        <v>456</v>
      </c>
      <c r="D316" s="162"/>
      <c r="E316" s="163">
        <v>1380.98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178</v>
      </c>
      <c r="AH316" s="148">
        <v>4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89" t="s">
        <v>297</v>
      </c>
      <c r="D317" s="160"/>
      <c r="E317" s="161"/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178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189" t="s">
        <v>447</v>
      </c>
      <c r="D318" s="160"/>
      <c r="E318" s="161"/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178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89" t="s">
        <v>466</v>
      </c>
      <c r="D319" s="160"/>
      <c r="E319" s="161">
        <v>8535.07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178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55"/>
      <c r="B320" s="156"/>
      <c r="C320" s="189" t="s">
        <v>467</v>
      </c>
      <c r="D320" s="160"/>
      <c r="E320" s="161">
        <v>680.72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178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89" t="s">
        <v>468</v>
      </c>
      <c r="D321" s="160"/>
      <c r="E321" s="161">
        <v>797.26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178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189" t="s">
        <v>469</v>
      </c>
      <c r="D322" s="160"/>
      <c r="E322" s="161">
        <v>2009.88</v>
      </c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178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89" t="s">
        <v>470</v>
      </c>
      <c r="D323" s="160"/>
      <c r="E323" s="161">
        <v>2039.9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178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55"/>
      <c r="B324" s="156"/>
      <c r="C324" s="189" t="s">
        <v>471</v>
      </c>
      <c r="D324" s="160"/>
      <c r="E324" s="161">
        <v>3251.99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178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5"/>
      <c r="B325" s="156"/>
      <c r="C325" s="189" t="s">
        <v>297</v>
      </c>
      <c r="D325" s="160"/>
      <c r="E325" s="161"/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178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55"/>
      <c r="B326" s="156"/>
      <c r="C326" s="189" t="s">
        <v>472</v>
      </c>
      <c r="D326" s="160"/>
      <c r="E326" s="161">
        <v>1540.96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178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89" t="s">
        <v>473</v>
      </c>
      <c r="D327" s="160"/>
      <c r="E327" s="161">
        <v>773.38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178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ht="22.5" outlineLevel="1" x14ac:dyDescent="0.2">
      <c r="A328" s="175">
        <v>87</v>
      </c>
      <c r="B328" s="176" t="s">
        <v>474</v>
      </c>
      <c r="C328" s="188" t="s">
        <v>475</v>
      </c>
      <c r="D328" s="177" t="s">
        <v>441</v>
      </c>
      <c r="E328" s="178">
        <v>197.22681</v>
      </c>
      <c r="F328" s="179"/>
      <c r="G328" s="180">
        <f>ROUND(E328*F328,2)</f>
        <v>0</v>
      </c>
      <c r="H328" s="159"/>
      <c r="I328" s="158">
        <f>ROUND(E328*H328,2)</f>
        <v>0</v>
      </c>
      <c r="J328" s="159"/>
      <c r="K328" s="158">
        <f>ROUND(E328*J328,2)</f>
        <v>0</v>
      </c>
      <c r="L328" s="158">
        <v>21</v>
      </c>
      <c r="M328" s="158">
        <f>G328*(1+L328/100)</f>
        <v>0</v>
      </c>
      <c r="N328" s="157">
        <v>6.0000000000000002E-5</v>
      </c>
      <c r="O328" s="157">
        <f>ROUND(E328*N328,2)</f>
        <v>0.01</v>
      </c>
      <c r="P328" s="157">
        <v>1E-3</v>
      </c>
      <c r="Q328" s="157">
        <f>ROUND(E328*P328,2)</f>
        <v>0.2</v>
      </c>
      <c r="R328" s="158"/>
      <c r="S328" s="158" t="s">
        <v>173</v>
      </c>
      <c r="T328" s="158" t="s">
        <v>174</v>
      </c>
      <c r="U328" s="158">
        <v>0.05</v>
      </c>
      <c r="V328" s="158">
        <f>ROUND(E328*U328,2)</f>
        <v>9.86</v>
      </c>
      <c r="W328" s="158"/>
      <c r="X328" s="158" t="s">
        <v>175</v>
      </c>
      <c r="Y328" s="148"/>
      <c r="Z328" s="148"/>
      <c r="AA328" s="148"/>
      <c r="AB328" s="148"/>
      <c r="AC328" s="148"/>
      <c r="AD328" s="148"/>
      <c r="AE328" s="148"/>
      <c r="AF328" s="148"/>
      <c r="AG328" s="148" t="s">
        <v>176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189" t="s">
        <v>476</v>
      </c>
      <c r="D329" s="160"/>
      <c r="E329" s="161"/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178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89" t="s">
        <v>477</v>
      </c>
      <c r="D330" s="160"/>
      <c r="E330" s="161">
        <v>56.76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178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5"/>
      <c r="B331" s="156"/>
      <c r="C331" s="189" t="s">
        <v>478</v>
      </c>
      <c r="D331" s="160"/>
      <c r="E331" s="161">
        <v>54.87</v>
      </c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178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89" t="s">
        <v>479</v>
      </c>
      <c r="D332" s="160"/>
      <c r="E332" s="161">
        <v>31.69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178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189" t="s">
        <v>480</v>
      </c>
      <c r="D333" s="160"/>
      <c r="E333" s="161">
        <v>31.22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178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90" t="s">
        <v>481</v>
      </c>
      <c r="D334" s="162"/>
      <c r="E334" s="163">
        <v>22.69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178</v>
      </c>
      <c r="AH334" s="148">
        <v>4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89" t="s">
        <v>482</v>
      </c>
      <c r="D335" s="160"/>
      <c r="E335" s="161"/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178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ht="45" outlineLevel="1" x14ac:dyDescent="0.2">
      <c r="A336" s="155"/>
      <c r="B336" s="156"/>
      <c r="C336" s="189" t="s">
        <v>483</v>
      </c>
      <c r="D336" s="160"/>
      <c r="E336" s="161"/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48"/>
      <c r="Z336" s="148"/>
      <c r="AA336" s="148"/>
      <c r="AB336" s="148"/>
      <c r="AC336" s="148"/>
      <c r="AD336" s="148"/>
      <c r="AE336" s="148"/>
      <c r="AF336" s="148"/>
      <c r="AG336" s="148" t="s">
        <v>178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189" t="s">
        <v>484</v>
      </c>
      <c r="D337" s="160"/>
      <c r="E337" s="161"/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178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ht="22.5" outlineLevel="1" x14ac:dyDescent="0.2">
      <c r="A338" s="175">
        <v>88</v>
      </c>
      <c r="B338" s="176" t="s">
        <v>485</v>
      </c>
      <c r="C338" s="188" t="s">
        <v>486</v>
      </c>
      <c r="D338" s="177" t="s">
        <v>441</v>
      </c>
      <c r="E338" s="178">
        <v>944.44383000000005</v>
      </c>
      <c r="F338" s="179"/>
      <c r="G338" s="180">
        <f>ROUND(E338*F338,2)</f>
        <v>0</v>
      </c>
      <c r="H338" s="159"/>
      <c r="I338" s="158">
        <f>ROUND(E338*H338,2)</f>
        <v>0</v>
      </c>
      <c r="J338" s="159"/>
      <c r="K338" s="158">
        <f>ROUND(E338*J338,2)</f>
        <v>0</v>
      </c>
      <c r="L338" s="158">
        <v>21</v>
      </c>
      <c r="M338" s="158">
        <f>G338*(1+L338/100)</f>
        <v>0</v>
      </c>
      <c r="N338" s="157">
        <v>6.0000000000000002E-5</v>
      </c>
      <c r="O338" s="157">
        <f>ROUND(E338*N338,2)</f>
        <v>0.06</v>
      </c>
      <c r="P338" s="157">
        <v>1E-3</v>
      </c>
      <c r="Q338" s="157">
        <f>ROUND(E338*P338,2)</f>
        <v>0.94</v>
      </c>
      <c r="R338" s="158"/>
      <c r="S338" s="158" t="s">
        <v>208</v>
      </c>
      <c r="T338" s="158" t="s">
        <v>174</v>
      </c>
      <c r="U338" s="158">
        <v>0.04</v>
      </c>
      <c r="V338" s="158">
        <f>ROUND(E338*U338,2)</f>
        <v>37.78</v>
      </c>
      <c r="W338" s="158"/>
      <c r="X338" s="158" t="s">
        <v>175</v>
      </c>
      <c r="Y338" s="148"/>
      <c r="Z338" s="148"/>
      <c r="AA338" s="148"/>
      <c r="AB338" s="148"/>
      <c r="AC338" s="148"/>
      <c r="AD338" s="148"/>
      <c r="AE338" s="148"/>
      <c r="AF338" s="148"/>
      <c r="AG338" s="148" t="s">
        <v>176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55"/>
      <c r="B339" s="156"/>
      <c r="C339" s="189" t="s">
        <v>476</v>
      </c>
      <c r="D339" s="160"/>
      <c r="E339" s="161"/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178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189" t="s">
        <v>487</v>
      </c>
      <c r="D340" s="160"/>
      <c r="E340" s="161">
        <v>435.63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178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55"/>
      <c r="B341" s="156"/>
      <c r="C341" s="189" t="s">
        <v>488</v>
      </c>
      <c r="D341" s="160"/>
      <c r="E341" s="161">
        <v>400.16</v>
      </c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48"/>
      <c r="Z341" s="148"/>
      <c r="AA341" s="148"/>
      <c r="AB341" s="148"/>
      <c r="AC341" s="148"/>
      <c r="AD341" s="148"/>
      <c r="AE341" s="148"/>
      <c r="AF341" s="148"/>
      <c r="AG341" s="148" t="s">
        <v>178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190" t="s">
        <v>481</v>
      </c>
      <c r="D342" s="162"/>
      <c r="E342" s="163">
        <v>108.65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178</v>
      </c>
      <c r="AH342" s="148">
        <v>4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89" t="s">
        <v>482</v>
      </c>
      <c r="D343" s="160"/>
      <c r="E343" s="161"/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178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ht="45" outlineLevel="1" x14ac:dyDescent="0.2">
      <c r="A344" s="155"/>
      <c r="B344" s="156"/>
      <c r="C344" s="189" t="s">
        <v>483</v>
      </c>
      <c r="D344" s="160"/>
      <c r="E344" s="161"/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178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189" t="s">
        <v>484</v>
      </c>
      <c r="D345" s="160"/>
      <c r="E345" s="161"/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178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ht="22.5" outlineLevel="1" x14ac:dyDescent="0.2">
      <c r="A346" s="175">
        <v>89</v>
      </c>
      <c r="B346" s="176" t="s">
        <v>489</v>
      </c>
      <c r="C346" s="188" t="s">
        <v>490</v>
      </c>
      <c r="D346" s="177" t="s">
        <v>441</v>
      </c>
      <c r="E346" s="178">
        <v>44693.83006</v>
      </c>
      <c r="F346" s="179"/>
      <c r="G346" s="180">
        <f>ROUND(E346*F346,2)</f>
        <v>0</v>
      </c>
      <c r="H346" s="159"/>
      <c r="I346" s="158">
        <f>ROUND(E346*H346,2)</f>
        <v>0</v>
      </c>
      <c r="J346" s="159"/>
      <c r="K346" s="158">
        <f>ROUND(E346*J346,2)</f>
        <v>0</v>
      </c>
      <c r="L346" s="158">
        <v>21</v>
      </c>
      <c r="M346" s="158">
        <f>G346*(1+L346/100)</f>
        <v>0</v>
      </c>
      <c r="N346" s="157">
        <v>6.0000000000000002E-5</v>
      </c>
      <c r="O346" s="157">
        <f>ROUND(E346*N346,2)</f>
        <v>2.68</v>
      </c>
      <c r="P346" s="157">
        <v>1E-3</v>
      </c>
      <c r="Q346" s="157">
        <f>ROUND(E346*P346,2)</f>
        <v>44.69</v>
      </c>
      <c r="R346" s="158"/>
      <c r="S346" s="158" t="s">
        <v>173</v>
      </c>
      <c r="T346" s="158" t="s">
        <v>174</v>
      </c>
      <c r="U346" s="158">
        <v>2.5999999999999999E-2</v>
      </c>
      <c r="V346" s="158">
        <f>ROUND(E346*U346,2)</f>
        <v>1162.04</v>
      </c>
      <c r="W346" s="158"/>
      <c r="X346" s="158" t="s">
        <v>175</v>
      </c>
      <c r="Y346" s="148"/>
      <c r="Z346" s="148"/>
      <c r="AA346" s="148"/>
      <c r="AB346" s="148"/>
      <c r="AC346" s="148"/>
      <c r="AD346" s="148"/>
      <c r="AE346" s="148"/>
      <c r="AF346" s="148"/>
      <c r="AG346" s="148" t="s">
        <v>176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189" t="s">
        <v>476</v>
      </c>
      <c r="D347" s="160"/>
      <c r="E347" s="161"/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178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189" t="s">
        <v>491</v>
      </c>
      <c r="D348" s="160"/>
      <c r="E348" s="161">
        <v>9946.2000000000007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178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189" t="s">
        <v>492</v>
      </c>
      <c r="D349" s="160"/>
      <c r="E349" s="161">
        <v>1597.42</v>
      </c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178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5"/>
      <c r="B350" s="156"/>
      <c r="C350" s="189" t="s">
        <v>493</v>
      </c>
      <c r="D350" s="160"/>
      <c r="E350" s="161">
        <v>24636.21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178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55"/>
      <c r="B351" s="156"/>
      <c r="C351" s="189" t="s">
        <v>494</v>
      </c>
      <c r="D351" s="160"/>
      <c r="E351" s="161">
        <v>814.51</v>
      </c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48"/>
      <c r="Z351" s="148"/>
      <c r="AA351" s="148"/>
      <c r="AB351" s="148"/>
      <c r="AC351" s="148"/>
      <c r="AD351" s="148"/>
      <c r="AE351" s="148"/>
      <c r="AF351" s="148"/>
      <c r="AG351" s="148" t="s">
        <v>178</v>
      </c>
      <c r="AH351" s="148">
        <v>0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189" t="s">
        <v>495</v>
      </c>
      <c r="D352" s="160"/>
      <c r="E352" s="161">
        <v>779.03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178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55"/>
      <c r="B353" s="156"/>
      <c r="C353" s="189" t="s">
        <v>496</v>
      </c>
      <c r="D353" s="160"/>
      <c r="E353" s="161">
        <v>1778.7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178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190" t="s">
        <v>481</v>
      </c>
      <c r="D354" s="162"/>
      <c r="E354" s="163">
        <v>5141.7700000000004</v>
      </c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178</v>
      </c>
      <c r="AH354" s="148">
        <v>4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55"/>
      <c r="B355" s="156"/>
      <c r="C355" s="189" t="s">
        <v>482</v>
      </c>
      <c r="D355" s="160"/>
      <c r="E355" s="161"/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48"/>
      <c r="Z355" s="148"/>
      <c r="AA355" s="148"/>
      <c r="AB355" s="148"/>
      <c r="AC355" s="148"/>
      <c r="AD355" s="148"/>
      <c r="AE355" s="148"/>
      <c r="AF355" s="148"/>
      <c r="AG355" s="148" t="s">
        <v>178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ht="45" outlineLevel="1" x14ac:dyDescent="0.2">
      <c r="A356" s="155"/>
      <c r="B356" s="156"/>
      <c r="C356" s="189" t="s">
        <v>483</v>
      </c>
      <c r="D356" s="160"/>
      <c r="E356" s="161"/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178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55"/>
      <c r="B357" s="156"/>
      <c r="C357" s="189" t="s">
        <v>484</v>
      </c>
      <c r="D357" s="160"/>
      <c r="E357" s="161"/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178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ht="33.75" outlineLevel="1" x14ac:dyDescent="0.2">
      <c r="A358" s="175">
        <v>90</v>
      </c>
      <c r="B358" s="176" t="s">
        <v>497</v>
      </c>
      <c r="C358" s="188" t="s">
        <v>498</v>
      </c>
      <c r="D358" s="177" t="s">
        <v>251</v>
      </c>
      <c r="E358" s="178">
        <v>1</v>
      </c>
      <c r="F358" s="179"/>
      <c r="G358" s="180">
        <f>ROUND(E358*F358,2)</f>
        <v>0</v>
      </c>
      <c r="H358" s="159"/>
      <c r="I358" s="158">
        <f>ROUND(E358*H358,2)</f>
        <v>0</v>
      </c>
      <c r="J358" s="159"/>
      <c r="K358" s="158">
        <f>ROUND(E358*J358,2)</f>
        <v>0</v>
      </c>
      <c r="L358" s="158">
        <v>21</v>
      </c>
      <c r="M358" s="158">
        <f>G358*(1+L358/100)</f>
        <v>0</v>
      </c>
      <c r="N358" s="157">
        <v>0</v>
      </c>
      <c r="O358" s="157">
        <f>ROUND(E358*N358,2)</f>
        <v>0</v>
      </c>
      <c r="P358" s="157">
        <v>0</v>
      </c>
      <c r="Q358" s="157">
        <f>ROUND(E358*P358,2)</f>
        <v>0</v>
      </c>
      <c r="R358" s="158"/>
      <c r="S358" s="158" t="s">
        <v>208</v>
      </c>
      <c r="T358" s="158" t="s">
        <v>174</v>
      </c>
      <c r="U358" s="158">
        <v>0</v>
      </c>
      <c r="V358" s="158">
        <f>ROUND(E358*U358,2)</f>
        <v>0</v>
      </c>
      <c r="W358" s="158"/>
      <c r="X358" s="158" t="s">
        <v>175</v>
      </c>
      <c r="Y358" s="148"/>
      <c r="Z358" s="148"/>
      <c r="AA358" s="148"/>
      <c r="AB358" s="148"/>
      <c r="AC358" s="148"/>
      <c r="AD358" s="148"/>
      <c r="AE358" s="148"/>
      <c r="AF358" s="148"/>
      <c r="AG358" s="148" t="s">
        <v>176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189" t="s">
        <v>499</v>
      </c>
      <c r="D359" s="160"/>
      <c r="E359" s="161"/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178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55"/>
      <c r="B360" s="156"/>
      <c r="C360" s="189" t="s">
        <v>500</v>
      </c>
      <c r="D360" s="160"/>
      <c r="E360" s="161"/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178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55"/>
      <c r="B361" s="156"/>
      <c r="C361" s="189" t="s">
        <v>501</v>
      </c>
      <c r="D361" s="160"/>
      <c r="E361" s="161"/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178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55"/>
      <c r="B362" s="156"/>
      <c r="C362" s="189" t="s">
        <v>502</v>
      </c>
      <c r="D362" s="160"/>
      <c r="E362" s="161"/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178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55"/>
      <c r="B363" s="156"/>
      <c r="C363" s="189" t="s">
        <v>503</v>
      </c>
      <c r="D363" s="160"/>
      <c r="E363" s="161"/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178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5"/>
      <c r="B364" s="156"/>
      <c r="C364" s="189" t="s">
        <v>504</v>
      </c>
      <c r="D364" s="160"/>
      <c r="E364" s="161">
        <v>1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178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75">
        <v>91</v>
      </c>
      <c r="B365" s="176" t="s">
        <v>505</v>
      </c>
      <c r="C365" s="188" t="s">
        <v>506</v>
      </c>
      <c r="D365" s="177" t="s">
        <v>441</v>
      </c>
      <c r="E365" s="178">
        <v>46486.903319999998</v>
      </c>
      <c r="F365" s="179"/>
      <c r="G365" s="180">
        <f>ROUND(E365*F365,2)</f>
        <v>0</v>
      </c>
      <c r="H365" s="159"/>
      <c r="I365" s="158">
        <f>ROUND(E365*H365,2)</f>
        <v>0</v>
      </c>
      <c r="J365" s="159"/>
      <c r="K365" s="158">
        <f>ROUND(E365*J365,2)</f>
        <v>0</v>
      </c>
      <c r="L365" s="158">
        <v>21</v>
      </c>
      <c r="M365" s="158">
        <f>G365*(1+L365/100)</f>
        <v>0</v>
      </c>
      <c r="N365" s="157">
        <v>1E-3</v>
      </c>
      <c r="O365" s="157">
        <f>ROUND(E365*N365,2)</f>
        <v>46.49</v>
      </c>
      <c r="P365" s="157">
        <v>0</v>
      </c>
      <c r="Q365" s="157">
        <f>ROUND(E365*P365,2)</f>
        <v>0</v>
      </c>
      <c r="R365" s="158"/>
      <c r="S365" s="158" t="s">
        <v>208</v>
      </c>
      <c r="T365" s="158" t="s">
        <v>174</v>
      </c>
      <c r="U365" s="158">
        <v>0</v>
      </c>
      <c r="V365" s="158">
        <f>ROUND(E365*U365,2)</f>
        <v>0</v>
      </c>
      <c r="W365" s="158"/>
      <c r="X365" s="158" t="s">
        <v>175</v>
      </c>
      <c r="Y365" s="148"/>
      <c r="Z365" s="148"/>
      <c r="AA365" s="148"/>
      <c r="AB365" s="148"/>
      <c r="AC365" s="148"/>
      <c r="AD365" s="148"/>
      <c r="AE365" s="148"/>
      <c r="AF365" s="148"/>
      <c r="AG365" s="148" t="s">
        <v>176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189" t="s">
        <v>507</v>
      </c>
      <c r="D366" s="160"/>
      <c r="E366" s="161">
        <v>46486.9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178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ht="33.75" outlineLevel="1" x14ac:dyDescent="0.2">
      <c r="A367" s="155"/>
      <c r="B367" s="156"/>
      <c r="C367" s="189" t="s">
        <v>508</v>
      </c>
      <c r="D367" s="160"/>
      <c r="E367" s="161"/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178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ht="22.5" outlineLevel="1" x14ac:dyDescent="0.2">
      <c r="A368" s="175">
        <v>92</v>
      </c>
      <c r="B368" s="176" t="s">
        <v>509</v>
      </c>
      <c r="C368" s="188" t="s">
        <v>510</v>
      </c>
      <c r="D368" s="177" t="s">
        <v>441</v>
      </c>
      <c r="E368" s="178">
        <v>46486.903319999998</v>
      </c>
      <c r="F368" s="179"/>
      <c r="G368" s="180">
        <f>ROUND(E368*F368,2)</f>
        <v>0</v>
      </c>
      <c r="H368" s="159"/>
      <c r="I368" s="158">
        <f>ROUND(E368*H368,2)</f>
        <v>0</v>
      </c>
      <c r="J368" s="159"/>
      <c r="K368" s="158">
        <f>ROUND(E368*J368,2)</f>
        <v>0</v>
      </c>
      <c r="L368" s="158">
        <v>21</v>
      </c>
      <c r="M368" s="158">
        <f>G368*(1+L368/100)</f>
        <v>0</v>
      </c>
      <c r="N368" s="157">
        <v>1E-3</v>
      </c>
      <c r="O368" s="157">
        <f>ROUND(E368*N368,2)</f>
        <v>46.49</v>
      </c>
      <c r="P368" s="157">
        <v>0</v>
      </c>
      <c r="Q368" s="157">
        <f>ROUND(E368*P368,2)</f>
        <v>0</v>
      </c>
      <c r="R368" s="158"/>
      <c r="S368" s="158" t="s">
        <v>208</v>
      </c>
      <c r="T368" s="158" t="s">
        <v>174</v>
      </c>
      <c r="U368" s="158">
        <v>0</v>
      </c>
      <c r="V368" s="158">
        <f>ROUND(E368*U368,2)</f>
        <v>0</v>
      </c>
      <c r="W368" s="158"/>
      <c r="X368" s="158" t="s">
        <v>175</v>
      </c>
      <c r="Y368" s="148"/>
      <c r="Z368" s="148"/>
      <c r="AA368" s="148"/>
      <c r="AB368" s="148"/>
      <c r="AC368" s="148"/>
      <c r="AD368" s="148"/>
      <c r="AE368" s="148"/>
      <c r="AF368" s="148"/>
      <c r="AG368" s="148" t="s">
        <v>176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55"/>
      <c r="B369" s="156"/>
      <c r="C369" s="189" t="s">
        <v>511</v>
      </c>
      <c r="D369" s="160"/>
      <c r="E369" s="161"/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48"/>
      <c r="Z369" s="148"/>
      <c r="AA369" s="148"/>
      <c r="AB369" s="148"/>
      <c r="AC369" s="148"/>
      <c r="AD369" s="148"/>
      <c r="AE369" s="148"/>
      <c r="AF369" s="148"/>
      <c r="AG369" s="148" t="s">
        <v>178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55"/>
      <c r="B370" s="156"/>
      <c r="C370" s="189" t="s">
        <v>491</v>
      </c>
      <c r="D370" s="160"/>
      <c r="E370" s="161">
        <v>9946.2000000000007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178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189" t="s">
        <v>492</v>
      </c>
      <c r="D371" s="160"/>
      <c r="E371" s="161">
        <v>1597.42</v>
      </c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178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189" t="s">
        <v>493</v>
      </c>
      <c r="D372" s="160"/>
      <c r="E372" s="161">
        <v>24636.21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178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55"/>
      <c r="B373" s="156"/>
      <c r="C373" s="189" t="s">
        <v>494</v>
      </c>
      <c r="D373" s="160"/>
      <c r="E373" s="161">
        <v>814.51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178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55"/>
      <c r="B374" s="156"/>
      <c r="C374" s="189" t="s">
        <v>487</v>
      </c>
      <c r="D374" s="160"/>
      <c r="E374" s="161">
        <v>435.63</v>
      </c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48"/>
      <c r="Z374" s="148"/>
      <c r="AA374" s="148"/>
      <c r="AB374" s="148"/>
      <c r="AC374" s="148"/>
      <c r="AD374" s="148"/>
      <c r="AE374" s="148"/>
      <c r="AF374" s="148"/>
      <c r="AG374" s="148" t="s">
        <v>178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5"/>
      <c r="B375" s="156"/>
      <c r="C375" s="189" t="s">
        <v>495</v>
      </c>
      <c r="D375" s="160"/>
      <c r="E375" s="161">
        <v>779.03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178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55"/>
      <c r="B376" s="156"/>
      <c r="C376" s="189" t="s">
        <v>488</v>
      </c>
      <c r="D376" s="160"/>
      <c r="E376" s="161">
        <v>400.16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48"/>
      <c r="Z376" s="148"/>
      <c r="AA376" s="148"/>
      <c r="AB376" s="148"/>
      <c r="AC376" s="148"/>
      <c r="AD376" s="148"/>
      <c r="AE376" s="148"/>
      <c r="AF376" s="148"/>
      <c r="AG376" s="148" t="s">
        <v>178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55"/>
      <c r="B377" s="156"/>
      <c r="C377" s="189" t="s">
        <v>512</v>
      </c>
      <c r="D377" s="160"/>
      <c r="E377" s="161">
        <v>48.25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48"/>
      <c r="Z377" s="148"/>
      <c r="AA377" s="148"/>
      <c r="AB377" s="148"/>
      <c r="AC377" s="148"/>
      <c r="AD377" s="148"/>
      <c r="AE377" s="148"/>
      <c r="AF377" s="148"/>
      <c r="AG377" s="148" t="s">
        <v>178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55"/>
      <c r="B378" s="156"/>
      <c r="C378" s="189" t="s">
        <v>478</v>
      </c>
      <c r="D378" s="160"/>
      <c r="E378" s="161">
        <v>54.87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178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55"/>
      <c r="B379" s="156"/>
      <c r="C379" s="189" t="s">
        <v>513</v>
      </c>
      <c r="D379" s="160"/>
      <c r="E379" s="161">
        <v>26.82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48"/>
      <c r="Z379" s="148"/>
      <c r="AA379" s="148"/>
      <c r="AB379" s="148"/>
      <c r="AC379" s="148"/>
      <c r="AD379" s="148"/>
      <c r="AE379" s="148"/>
      <c r="AF379" s="148"/>
      <c r="AG379" s="148" t="s">
        <v>178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55"/>
      <c r="B380" s="156"/>
      <c r="C380" s="190" t="s">
        <v>444</v>
      </c>
      <c r="D380" s="162"/>
      <c r="E380" s="163">
        <v>7747.82</v>
      </c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48"/>
      <c r="Z380" s="148"/>
      <c r="AA380" s="148"/>
      <c r="AB380" s="148"/>
      <c r="AC380" s="148"/>
      <c r="AD380" s="148"/>
      <c r="AE380" s="148"/>
      <c r="AF380" s="148"/>
      <c r="AG380" s="148" t="s">
        <v>178</v>
      </c>
      <c r="AH380" s="148">
        <v>4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ht="33.75" outlineLevel="1" x14ac:dyDescent="0.2">
      <c r="A381" s="155"/>
      <c r="B381" s="156"/>
      <c r="C381" s="189" t="s">
        <v>508</v>
      </c>
      <c r="D381" s="160"/>
      <c r="E381" s="161"/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48"/>
      <c r="Z381" s="148"/>
      <c r="AA381" s="148"/>
      <c r="AB381" s="148"/>
      <c r="AC381" s="148"/>
      <c r="AD381" s="148"/>
      <c r="AE381" s="148"/>
      <c r="AF381" s="148"/>
      <c r="AG381" s="148" t="s">
        <v>178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ht="22.5" outlineLevel="1" x14ac:dyDescent="0.2">
      <c r="A382" s="175">
        <v>93</v>
      </c>
      <c r="B382" s="176" t="s">
        <v>514</v>
      </c>
      <c r="C382" s="188" t="s">
        <v>515</v>
      </c>
      <c r="D382" s="177" t="s">
        <v>441</v>
      </c>
      <c r="E382" s="178">
        <v>8535.0720000000001</v>
      </c>
      <c r="F382" s="179"/>
      <c r="G382" s="180">
        <f>ROUND(E382*F382,2)</f>
        <v>0</v>
      </c>
      <c r="H382" s="159"/>
      <c r="I382" s="158">
        <f>ROUND(E382*H382,2)</f>
        <v>0</v>
      </c>
      <c r="J382" s="159"/>
      <c r="K382" s="158">
        <f>ROUND(E382*J382,2)</f>
        <v>0</v>
      </c>
      <c r="L382" s="158">
        <v>21</v>
      </c>
      <c r="M382" s="158">
        <f>G382*(1+L382/100)</f>
        <v>0</v>
      </c>
      <c r="N382" s="157">
        <v>0</v>
      </c>
      <c r="O382" s="157">
        <f>ROUND(E382*N382,2)</f>
        <v>0</v>
      </c>
      <c r="P382" s="157">
        <v>0</v>
      </c>
      <c r="Q382" s="157">
        <f>ROUND(E382*P382,2)</f>
        <v>0</v>
      </c>
      <c r="R382" s="158"/>
      <c r="S382" s="158" t="s">
        <v>208</v>
      </c>
      <c r="T382" s="158" t="s">
        <v>174</v>
      </c>
      <c r="U382" s="158">
        <v>0</v>
      </c>
      <c r="V382" s="158">
        <f>ROUND(E382*U382,2)</f>
        <v>0</v>
      </c>
      <c r="W382" s="158"/>
      <c r="X382" s="158" t="s">
        <v>175</v>
      </c>
      <c r="Y382" s="148"/>
      <c r="Z382" s="148"/>
      <c r="AA382" s="148"/>
      <c r="AB382" s="148"/>
      <c r="AC382" s="148"/>
      <c r="AD382" s="148"/>
      <c r="AE382" s="148"/>
      <c r="AF382" s="148"/>
      <c r="AG382" s="148" t="s">
        <v>176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55"/>
      <c r="B383" s="156"/>
      <c r="C383" s="189" t="s">
        <v>516</v>
      </c>
      <c r="D383" s="160"/>
      <c r="E383" s="161">
        <v>7112.56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48"/>
      <c r="Z383" s="148"/>
      <c r="AA383" s="148"/>
      <c r="AB383" s="148"/>
      <c r="AC383" s="148"/>
      <c r="AD383" s="148"/>
      <c r="AE383" s="148"/>
      <c r="AF383" s="148"/>
      <c r="AG383" s="148" t="s">
        <v>178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55"/>
      <c r="B384" s="156"/>
      <c r="C384" s="190" t="s">
        <v>444</v>
      </c>
      <c r="D384" s="162"/>
      <c r="E384" s="163">
        <v>1422.51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48"/>
      <c r="Z384" s="148"/>
      <c r="AA384" s="148"/>
      <c r="AB384" s="148"/>
      <c r="AC384" s="148"/>
      <c r="AD384" s="148"/>
      <c r="AE384" s="148"/>
      <c r="AF384" s="148"/>
      <c r="AG384" s="148" t="s">
        <v>178</v>
      </c>
      <c r="AH384" s="148">
        <v>4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ht="33.75" outlineLevel="1" x14ac:dyDescent="0.2">
      <c r="A385" s="175">
        <v>94</v>
      </c>
      <c r="B385" s="176" t="s">
        <v>517</v>
      </c>
      <c r="C385" s="188" t="s">
        <v>518</v>
      </c>
      <c r="D385" s="177" t="s">
        <v>441</v>
      </c>
      <c r="E385" s="178">
        <v>70.055999999999997</v>
      </c>
      <c r="F385" s="179"/>
      <c r="G385" s="180">
        <f>ROUND(E385*F385,2)</f>
        <v>0</v>
      </c>
      <c r="H385" s="159"/>
      <c r="I385" s="158">
        <f>ROUND(E385*H385,2)</f>
        <v>0</v>
      </c>
      <c r="J385" s="159"/>
      <c r="K385" s="158">
        <f>ROUND(E385*J385,2)</f>
        <v>0</v>
      </c>
      <c r="L385" s="158">
        <v>21</v>
      </c>
      <c r="M385" s="158">
        <f>G385*(1+L385/100)</f>
        <v>0</v>
      </c>
      <c r="N385" s="157">
        <v>0</v>
      </c>
      <c r="O385" s="157">
        <f>ROUND(E385*N385,2)</f>
        <v>0</v>
      </c>
      <c r="P385" s="157">
        <v>0</v>
      </c>
      <c r="Q385" s="157">
        <f>ROUND(E385*P385,2)</f>
        <v>0</v>
      </c>
      <c r="R385" s="158"/>
      <c r="S385" s="158" t="s">
        <v>208</v>
      </c>
      <c r="T385" s="158" t="s">
        <v>174</v>
      </c>
      <c r="U385" s="158">
        <v>0</v>
      </c>
      <c r="V385" s="158">
        <f>ROUND(E385*U385,2)</f>
        <v>0</v>
      </c>
      <c r="W385" s="158"/>
      <c r="X385" s="158" t="s">
        <v>175</v>
      </c>
      <c r="Y385" s="148"/>
      <c r="Z385" s="148"/>
      <c r="AA385" s="148"/>
      <c r="AB385" s="148"/>
      <c r="AC385" s="148"/>
      <c r="AD385" s="148"/>
      <c r="AE385" s="148"/>
      <c r="AF385" s="148"/>
      <c r="AG385" s="148" t="s">
        <v>176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 x14ac:dyDescent="0.2">
      <c r="A386" s="155"/>
      <c r="B386" s="156"/>
      <c r="C386" s="189" t="s">
        <v>519</v>
      </c>
      <c r="D386" s="160"/>
      <c r="E386" s="161">
        <v>58.38</v>
      </c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48"/>
      <c r="Z386" s="148"/>
      <c r="AA386" s="148"/>
      <c r="AB386" s="148"/>
      <c r="AC386" s="148"/>
      <c r="AD386" s="148"/>
      <c r="AE386" s="148"/>
      <c r="AF386" s="148"/>
      <c r="AG386" s="148" t="s">
        <v>178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55"/>
      <c r="B387" s="156"/>
      <c r="C387" s="190" t="s">
        <v>444</v>
      </c>
      <c r="D387" s="162"/>
      <c r="E387" s="163">
        <v>11.68</v>
      </c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48"/>
      <c r="Z387" s="148"/>
      <c r="AA387" s="148"/>
      <c r="AB387" s="148"/>
      <c r="AC387" s="148"/>
      <c r="AD387" s="148"/>
      <c r="AE387" s="148"/>
      <c r="AF387" s="148"/>
      <c r="AG387" s="148" t="s">
        <v>178</v>
      </c>
      <c r="AH387" s="148">
        <v>4</v>
      </c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ht="33.75" outlineLevel="1" x14ac:dyDescent="0.2">
      <c r="A388" s="175">
        <v>95</v>
      </c>
      <c r="B388" s="176" t="s">
        <v>520</v>
      </c>
      <c r="C388" s="188" t="s">
        <v>521</v>
      </c>
      <c r="D388" s="177" t="s">
        <v>441</v>
      </c>
      <c r="E388" s="178">
        <v>680.72400000000005</v>
      </c>
      <c r="F388" s="179"/>
      <c r="G388" s="180">
        <f>ROUND(E388*F388,2)</f>
        <v>0</v>
      </c>
      <c r="H388" s="159"/>
      <c r="I388" s="158">
        <f>ROUND(E388*H388,2)</f>
        <v>0</v>
      </c>
      <c r="J388" s="159"/>
      <c r="K388" s="158">
        <f>ROUND(E388*J388,2)</f>
        <v>0</v>
      </c>
      <c r="L388" s="158">
        <v>21</v>
      </c>
      <c r="M388" s="158">
        <f>G388*(1+L388/100)</f>
        <v>0</v>
      </c>
      <c r="N388" s="157">
        <v>0</v>
      </c>
      <c r="O388" s="157">
        <f>ROUND(E388*N388,2)</f>
        <v>0</v>
      </c>
      <c r="P388" s="157">
        <v>0</v>
      </c>
      <c r="Q388" s="157">
        <f>ROUND(E388*P388,2)</f>
        <v>0</v>
      </c>
      <c r="R388" s="158"/>
      <c r="S388" s="158" t="s">
        <v>208</v>
      </c>
      <c r="T388" s="158" t="s">
        <v>174</v>
      </c>
      <c r="U388" s="158">
        <v>0</v>
      </c>
      <c r="V388" s="158">
        <f>ROUND(E388*U388,2)</f>
        <v>0</v>
      </c>
      <c r="W388" s="158"/>
      <c r="X388" s="158" t="s">
        <v>175</v>
      </c>
      <c r="Y388" s="148"/>
      <c r="Z388" s="148"/>
      <c r="AA388" s="148"/>
      <c r="AB388" s="148"/>
      <c r="AC388" s="148"/>
      <c r="AD388" s="148"/>
      <c r="AE388" s="148"/>
      <c r="AF388" s="148"/>
      <c r="AG388" s="148" t="s">
        <v>176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55"/>
      <c r="B389" s="156"/>
      <c r="C389" s="189" t="s">
        <v>522</v>
      </c>
      <c r="D389" s="160"/>
      <c r="E389" s="161">
        <v>567.27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178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55"/>
      <c r="B390" s="156"/>
      <c r="C390" s="190" t="s">
        <v>444</v>
      </c>
      <c r="D390" s="162"/>
      <c r="E390" s="163">
        <v>113.45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48"/>
      <c r="Z390" s="148"/>
      <c r="AA390" s="148"/>
      <c r="AB390" s="148"/>
      <c r="AC390" s="148"/>
      <c r="AD390" s="148"/>
      <c r="AE390" s="148"/>
      <c r="AF390" s="148"/>
      <c r="AG390" s="148" t="s">
        <v>178</v>
      </c>
      <c r="AH390" s="148">
        <v>4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55"/>
      <c r="B391" s="156"/>
      <c r="C391" s="190" t="s">
        <v>523</v>
      </c>
      <c r="D391" s="162"/>
      <c r="E391" s="163"/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48"/>
      <c r="Z391" s="148"/>
      <c r="AA391" s="148"/>
      <c r="AB391" s="148"/>
      <c r="AC391" s="148"/>
      <c r="AD391" s="148"/>
      <c r="AE391" s="148"/>
      <c r="AF391" s="148"/>
      <c r="AG391" s="148" t="s">
        <v>178</v>
      </c>
      <c r="AH391" s="148">
        <v>4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ht="33.75" outlineLevel="1" x14ac:dyDescent="0.2">
      <c r="A392" s="175">
        <v>96</v>
      </c>
      <c r="B392" s="176" t="s">
        <v>524</v>
      </c>
      <c r="C392" s="188" t="s">
        <v>525</v>
      </c>
      <c r="D392" s="177" t="s">
        <v>441</v>
      </c>
      <c r="E392" s="178">
        <v>797.25599999999997</v>
      </c>
      <c r="F392" s="179"/>
      <c r="G392" s="180">
        <f>ROUND(E392*F392,2)</f>
        <v>0</v>
      </c>
      <c r="H392" s="159"/>
      <c r="I392" s="158">
        <f>ROUND(E392*H392,2)</f>
        <v>0</v>
      </c>
      <c r="J392" s="159"/>
      <c r="K392" s="158">
        <f>ROUND(E392*J392,2)</f>
        <v>0</v>
      </c>
      <c r="L392" s="158">
        <v>21</v>
      </c>
      <c r="M392" s="158">
        <f>G392*(1+L392/100)</f>
        <v>0</v>
      </c>
      <c r="N392" s="157">
        <v>0</v>
      </c>
      <c r="O392" s="157">
        <f>ROUND(E392*N392,2)</f>
        <v>0</v>
      </c>
      <c r="P392" s="157">
        <v>0</v>
      </c>
      <c r="Q392" s="157">
        <f>ROUND(E392*P392,2)</f>
        <v>0</v>
      </c>
      <c r="R392" s="158"/>
      <c r="S392" s="158" t="s">
        <v>208</v>
      </c>
      <c r="T392" s="158" t="s">
        <v>174</v>
      </c>
      <c r="U392" s="158">
        <v>0</v>
      </c>
      <c r="V392" s="158">
        <f>ROUND(E392*U392,2)</f>
        <v>0</v>
      </c>
      <c r="W392" s="158"/>
      <c r="X392" s="158" t="s">
        <v>175</v>
      </c>
      <c r="Y392" s="148"/>
      <c r="Z392" s="148"/>
      <c r="AA392" s="148"/>
      <c r="AB392" s="148"/>
      <c r="AC392" s="148"/>
      <c r="AD392" s="148"/>
      <c r="AE392" s="148"/>
      <c r="AF392" s="148"/>
      <c r="AG392" s="148" t="s">
        <v>176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">
      <c r="A393" s="155"/>
      <c r="B393" s="156"/>
      <c r="C393" s="189" t="s">
        <v>526</v>
      </c>
      <c r="D393" s="160"/>
      <c r="E393" s="161">
        <v>664.38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48"/>
      <c r="Z393" s="148"/>
      <c r="AA393" s="148"/>
      <c r="AB393" s="148"/>
      <c r="AC393" s="148"/>
      <c r="AD393" s="148"/>
      <c r="AE393" s="148"/>
      <c r="AF393" s="148"/>
      <c r="AG393" s="148" t="s">
        <v>178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55"/>
      <c r="B394" s="156"/>
      <c r="C394" s="190" t="s">
        <v>456</v>
      </c>
      <c r="D394" s="162"/>
      <c r="E394" s="163">
        <v>132.88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178</v>
      </c>
      <c r="AH394" s="148">
        <v>4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ht="33.75" outlineLevel="1" x14ac:dyDescent="0.2">
      <c r="A395" s="175">
        <v>97</v>
      </c>
      <c r="B395" s="176" t="s">
        <v>527</v>
      </c>
      <c r="C395" s="188" t="s">
        <v>528</v>
      </c>
      <c r="D395" s="177" t="s">
        <v>441</v>
      </c>
      <c r="E395" s="178">
        <v>2009.88</v>
      </c>
      <c r="F395" s="179"/>
      <c r="G395" s="180">
        <f>ROUND(E395*F395,2)</f>
        <v>0</v>
      </c>
      <c r="H395" s="159"/>
      <c r="I395" s="158">
        <f>ROUND(E395*H395,2)</f>
        <v>0</v>
      </c>
      <c r="J395" s="159"/>
      <c r="K395" s="158">
        <f>ROUND(E395*J395,2)</f>
        <v>0</v>
      </c>
      <c r="L395" s="158">
        <v>21</v>
      </c>
      <c r="M395" s="158">
        <f>G395*(1+L395/100)</f>
        <v>0</v>
      </c>
      <c r="N395" s="157">
        <v>0</v>
      </c>
      <c r="O395" s="157">
        <f>ROUND(E395*N395,2)</f>
        <v>0</v>
      </c>
      <c r="P395" s="157">
        <v>0</v>
      </c>
      <c r="Q395" s="157">
        <f>ROUND(E395*P395,2)</f>
        <v>0</v>
      </c>
      <c r="R395" s="158"/>
      <c r="S395" s="158" t="s">
        <v>208</v>
      </c>
      <c r="T395" s="158" t="s">
        <v>174</v>
      </c>
      <c r="U395" s="158">
        <v>0</v>
      </c>
      <c r="V395" s="158">
        <f>ROUND(E395*U395,2)</f>
        <v>0</v>
      </c>
      <c r="W395" s="158"/>
      <c r="X395" s="158" t="s">
        <v>175</v>
      </c>
      <c r="Y395" s="148"/>
      <c r="Z395" s="148"/>
      <c r="AA395" s="148"/>
      <c r="AB395" s="148"/>
      <c r="AC395" s="148"/>
      <c r="AD395" s="148"/>
      <c r="AE395" s="148"/>
      <c r="AF395" s="148"/>
      <c r="AG395" s="148" t="s">
        <v>176</v>
      </c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55"/>
      <c r="B396" s="156"/>
      <c r="C396" s="189" t="s">
        <v>529</v>
      </c>
      <c r="D396" s="160"/>
      <c r="E396" s="161">
        <v>1674.9</v>
      </c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48"/>
      <c r="Z396" s="148"/>
      <c r="AA396" s="148"/>
      <c r="AB396" s="148"/>
      <c r="AC396" s="148"/>
      <c r="AD396" s="148"/>
      <c r="AE396" s="148"/>
      <c r="AF396" s="148"/>
      <c r="AG396" s="148" t="s">
        <v>178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55"/>
      <c r="B397" s="156"/>
      <c r="C397" s="190" t="s">
        <v>456</v>
      </c>
      <c r="D397" s="162"/>
      <c r="E397" s="163">
        <v>334.98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48"/>
      <c r="Z397" s="148"/>
      <c r="AA397" s="148"/>
      <c r="AB397" s="148"/>
      <c r="AC397" s="148"/>
      <c r="AD397" s="148"/>
      <c r="AE397" s="148"/>
      <c r="AF397" s="148"/>
      <c r="AG397" s="148" t="s">
        <v>178</v>
      </c>
      <c r="AH397" s="148">
        <v>4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ht="33.75" outlineLevel="1" x14ac:dyDescent="0.2">
      <c r="A398" s="175">
        <v>98</v>
      </c>
      <c r="B398" s="176" t="s">
        <v>530</v>
      </c>
      <c r="C398" s="188" t="s">
        <v>531</v>
      </c>
      <c r="D398" s="177" t="s">
        <v>441</v>
      </c>
      <c r="E398" s="178">
        <v>2039.904</v>
      </c>
      <c r="F398" s="179"/>
      <c r="G398" s="180">
        <f>ROUND(E398*F398,2)</f>
        <v>0</v>
      </c>
      <c r="H398" s="159"/>
      <c r="I398" s="158">
        <f>ROUND(E398*H398,2)</f>
        <v>0</v>
      </c>
      <c r="J398" s="159"/>
      <c r="K398" s="158">
        <f>ROUND(E398*J398,2)</f>
        <v>0</v>
      </c>
      <c r="L398" s="158">
        <v>21</v>
      </c>
      <c r="M398" s="158">
        <f>G398*(1+L398/100)</f>
        <v>0</v>
      </c>
      <c r="N398" s="157">
        <v>0</v>
      </c>
      <c r="O398" s="157">
        <f>ROUND(E398*N398,2)</f>
        <v>0</v>
      </c>
      <c r="P398" s="157">
        <v>0</v>
      </c>
      <c r="Q398" s="157">
        <f>ROUND(E398*P398,2)</f>
        <v>0</v>
      </c>
      <c r="R398" s="158"/>
      <c r="S398" s="158" t="s">
        <v>208</v>
      </c>
      <c r="T398" s="158" t="s">
        <v>174</v>
      </c>
      <c r="U398" s="158">
        <v>0</v>
      </c>
      <c r="V398" s="158">
        <f>ROUND(E398*U398,2)</f>
        <v>0</v>
      </c>
      <c r="W398" s="158"/>
      <c r="X398" s="158" t="s">
        <v>175</v>
      </c>
      <c r="Y398" s="148"/>
      <c r="Z398" s="148"/>
      <c r="AA398" s="148"/>
      <c r="AB398" s="148"/>
      <c r="AC398" s="148"/>
      <c r="AD398" s="148"/>
      <c r="AE398" s="148"/>
      <c r="AF398" s="148"/>
      <c r="AG398" s="148" t="s">
        <v>176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">
      <c r="A399" s="155"/>
      <c r="B399" s="156"/>
      <c r="C399" s="189" t="s">
        <v>532</v>
      </c>
      <c r="D399" s="160"/>
      <c r="E399" s="161">
        <v>1699.92</v>
      </c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48"/>
      <c r="Z399" s="148"/>
      <c r="AA399" s="148"/>
      <c r="AB399" s="148"/>
      <c r="AC399" s="148"/>
      <c r="AD399" s="148"/>
      <c r="AE399" s="148"/>
      <c r="AF399" s="148"/>
      <c r="AG399" s="148" t="s">
        <v>178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">
      <c r="A400" s="155"/>
      <c r="B400" s="156"/>
      <c r="C400" s="190" t="s">
        <v>456</v>
      </c>
      <c r="D400" s="162"/>
      <c r="E400" s="163">
        <v>339.98</v>
      </c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48"/>
      <c r="Z400" s="148"/>
      <c r="AA400" s="148"/>
      <c r="AB400" s="148"/>
      <c r="AC400" s="148"/>
      <c r="AD400" s="148"/>
      <c r="AE400" s="148"/>
      <c r="AF400" s="148"/>
      <c r="AG400" s="148" t="s">
        <v>178</v>
      </c>
      <c r="AH400" s="148">
        <v>4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ht="22.5" outlineLevel="1" x14ac:dyDescent="0.2">
      <c r="A401" s="175">
        <v>99</v>
      </c>
      <c r="B401" s="176" t="s">
        <v>533</v>
      </c>
      <c r="C401" s="188" t="s">
        <v>534</v>
      </c>
      <c r="D401" s="177" t="s">
        <v>441</v>
      </c>
      <c r="E401" s="178">
        <v>68.328000000000003</v>
      </c>
      <c r="F401" s="179"/>
      <c r="G401" s="180">
        <f>ROUND(E401*F401,2)</f>
        <v>0</v>
      </c>
      <c r="H401" s="159"/>
      <c r="I401" s="158">
        <f>ROUND(E401*H401,2)</f>
        <v>0</v>
      </c>
      <c r="J401" s="159"/>
      <c r="K401" s="158">
        <f>ROUND(E401*J401,2)</f>
        <v>0</v>
      </c>
      <c r="L401" s="158">
        <v>21</v>
      </c>
      <c r="M401" s="158">
        <f>G401*(1+L401/100)</f>
        <v>0</v>
      </c>
      <c r="N401" s="157">
        <v>0</v>
      </c>
      <c r="O401" s="157">
        <f>ROUND(E401*N401,2)</f>
        <v>0</v>
      </c>
      <c r="P401" s="157">
        <v>0</v>
      </c>
      <c r="Q401" s="157">
        <f>ROUND(E401*P401,2)</f>
        <v>0</v>
      </c>
      <c r="R401" s="158"/>
      <c r="S401" s="158" t="s">
        <v>208</v>
      </c>
      <c r="T401" s="158" t="s">
        <v>174</v>
      </c>
      <c r="U401" s="158">
        <v>0</v>
      </c>
      <c r="V401" s="158">
        <f>ROUND(E401*U401,2)</f>
        <v>0</v>
      </c>
      <c r="W401" s="158"/>
      <c r="X401" s="158" t="s">
        <v>175</v>
      </c>
      <c r="Y401" s="148"/>
      <c r="Z401" s="148"/>
      <c r="AA401" s="148"/>
      <c r="AB401" s="148"/>
      <c r="AC401" s="148"/>
      <c r="AD401" s="148"/>
      <c r="AE401" s="148"/>
      <c r="AF401" s="148"/>
      <c r="AG401" s="148" t="s">
        <v>176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55"/>
      <c r="B402" s="156"/>
      <c r="C402" s="189" t="s">
        <v>535</v>
      </c>
      <c r="D402" s="160"/>
      <c r="E402" s="161">
        <v>56.94</v>
      </c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48"/>
      <c r="Z402" s="148"/>
      <c r="AA402" s="148"/>
      <c r="AB402" s="148"/>
      <c r="AC402" s="148"/>
      <c r="AD402" s="148"/>
      <c r="AE402" s="148"/>
      <c r="AF402" s="148"/>
      <c r="AG402" s="148" t="s">
        <v>178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">
      <c r="A403" s="155"/>
      <c r="B403" s="156"/>
      <c r="C403" s="190" t="s">
        <v>456</v>
      </c>
      <c r="D403" s="162"/>
      <c r="E403" s="163">
        <v>11.39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178</v>
      </c>
      <c r="AH403" s="148">
        <v>4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ht="22.5" outlineLevel="1" x14ac:dyDescent="0.2">
      <c r="A404" s="175">
        <v>100</v>
      </c>
      <c r="B404" s="176" t="s">
        <v>536</v>
      </c>
      <c r="C404" s="188" t="s">
        <v>537</v>
      </c>
      <c r="D404" s="177" t="s">
        <v>441</v>
      </c>
      <c r="E404" s="178">
        <v>3251.9879999999998</v>
      </c>
      <c r="F404" s="179"/>
      <c r="G404" s="180">
        <f>ROUND(E404*F404,2)</f>
        <v>0</v>
      </c>
      <c r="H404" s="159"/>
      <c r="I404" s="158">
        <f>ROUND(E404*H404,2)</f>
        <v>0</v>
      </c>
      <c r="J404" s="159"/>
      <c r="K404" s="158">
        <f>ROUND(E404*J404,2)</f>
        <v>0</v>
      </c>
      <c r="L404" s="158">
        <v>21</v>
      </c>
      <c r="M404" s="158">
        <f>G404*(1+L404/100)</f>
        <v>0</v>
      </c>
      <c r="N404" s="157">
        <v>0</v>
      </c>
      <c r="O404" s="157">
        <f>ROUND(E404*N404,2)</f>
        <v>0</v>
      </c>
      <c r="P404" s="157">
        <v>0</v>
      </c>
      <c r="Q404" s="157">
        <f>ROUND(E404*P404,2)</f>
        <v>0</v>
      </c>
      <c r="R404" s="158"/>
      <c r="S404" s="158" t="s">
        <v>208</v>
      </c>
      <c r="T404" s="158" t="s">
        <v>174</v>
      </c>
      <c r="U404" s="158">
        <v>0</v>
      </c>
      <c r="V404" s="158">
        <f>ROUND(E404*U404,2)</f>
        <v>0</v>
      </c>
      <c r="W404" s="158"/>
      <c r="X404" s="158" t="s">
        <v>175</v>
      </c>
      <c r="Y404" s="148"/>
      <c r="Z404" s="148"/>
      <c r="AA404" s="148"/>
      <c r="AB404" s="148"/>
      <c r="AC404" s="148"/>
      <c r="AD404" s="148"/>
      <c r="AE404" s="148"/>
      <c r="AF404" s="148"/>
      <c r="AG404" s="148" t="s">
        <v>176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55"/>
      <c r="B405" s="156"/>
      <c r="C405" s="189" t="s">
        <v>538</v>
      </c>
      <c r="D405" s="160"/>
      <c r="E405" s="161">
        <v>2709.99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48"/>
      <c r="Z405" s="148"/>
      <c r="AA405" s="148"/>
      <c r="AB405" s="148"/>
      <c r="AC405" s="148"/>
      <c r="AD405" s="148"/>
      <c r="AE405" s="148"/>
      <c r="AF405" s="148"/>
      <c r="AG405" s="148" t="s">
        <v>178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190" t="s">
        <v>456</v>
      </c>
      <c r="D406" s="162"/>
      <c r="E406" s="163">
        <v>542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178</v>
      </c>
      <c r="AH406" s="148">
        <v>4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ht="22.5" outlineLevel="1" x14ac:dyDescent="0.2">
      <c r="A407" s="175">
        <v>101</v>
      </c>
      <c r="B407" s="176" t="s">
        <v>539</v>
      </c>
      <c r="C407" s="188" t="s">
        <v>540</v>
      </c>
      <c r="D407" s="177" t="s">
        <v>192</v>
      </c>
      <c r="E407" s="178">
        <v>479.52</v>
      </c>
      <c r="F407" s="179"/>
      <c r="G407" s="180">
        <f>ROUND(E407*F407,2)</f>
        <v>0</v>
      </c>
      <c r="H407" s="159"/>
      <c r="I407" s="158">
        <f>ROUND(E407*H407,2)</f>
        <v>0</v>
      </c>
      <c r="J407" s="159"/>
      <c r="K407" s="158">
        <f>ROUND(E407*J407,2)</f>
        <v>0</v>
      </c>
      <c r="L407" s="158">
        <v>21</v>
      </c>
      <c r="M407" s="158">
        <f>G407*(1+L407/100)</f>
        <v>0</v>
      </c>
      <c r="N407" s="157">
        <v>3.0599999999999998E-3</v>
      </c>
      <c r="O407" s="157">
        <f>ROUND(E407*N407,2)</f>
        <v>1.47</v>
      </c>
      <c r="P407" s="157">
        <v>0</v>
      </c>
      <c r="Q407" s="157">
        <f>ROUND(E407*P407,2)</f>
        <v>0</v>
      </c>
      <c r="R407" s="158"/>
      <c r="S407" s="158" t="s">
        <v>208</v>
      </c>
      <c r="T407" s="158" t="s">
        <v>174</v>
      </c>
      <c r="U407" s="158">
        <v>0</v>
      </c>
      <c r="V407" s="158">
        <f>ROUND(E407*U407,2)</f>
        <v>0</v>
      </c>
      <c r="W407" s="158"/>
      <c r="X407" s="158" t="s">
        <v>175</v>
      </c>
      <c r="Y407" s="148"/>
      <c r="Z407" s="148"/>
      <c r="AA407" s="148"/>
      <c r="AB407" s="148"/>
      <c r="AC407" s="148"/>
      <c r="AD407" s="148"/>
      <c r="AE407" s="148"/>
      <c r="AF407" s="148"/>
      <c r="AG407" s="148" t="s">
        <v>176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55"/>
      <c r="B408" s="156"/>
      <c r="C408" s="189" t="s">
        <v>541</v>
      </c>
      <c r="D408" s="160"/>
      <c r="E408" s="161">
        <v>444</v>
      </c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178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55"/>
      <c r="B409" s="156"/>
      <c r="C409" s="190" t="s">
        <v>394</v>
      </c>
      <c r="D409" s="162"/>
      <c r="E409" s="163">
        <v>35.520000000000003</v>
      </c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178</v>
      </c>
      <c r="AH409" s="148">
        <v>4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55"/>
      <c r="B410" s="156"/>
      <c r="C410" s="189" t="s">
        <v>542</v>
      </c>
      <c r="D410" s="160"/>
      <c r="E410" s="161"/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48"/>
      <c r="Z410" s="148"/>
      <c r="AA410" s="148"/>
      <c r="AB410" s="148"/>
      <c r="AC410" s="148"/>
      <c r="AD410" s="148"/>
      <c r="AE410" s="148"/>
      <c r="AF410" s="148"/>
      <c r="AG410" s="148" t="s">
        <v>178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ht="22.5" outlineLevel="1" x14ac:dyDescent="0.2">
      <c r="A411" s="175">
        <v>102</v>
      </c>
      <c r="B411" s="176" t="s">
        <v>543</v>
      </c>
      <c r="C411" s="188" t="s">
        <v>544</v>
      </c>
      <c r="D411" s="177" t="s">
        <v>192</v>
      </c>
      <c r="E411" s="178">
        <v>119.88</v>
      </c>
      <c r="F411" s="179"/>
      <c r="G411" s="180">
        <f>ROUND(E411*F411,2)</f>
        <v>0</v>
      </c>
      <c r="H411" s="159"/>
      <c r="I411" s="158">
        <f>ROUND(E411*H411,2)</f>
        <v>0</v>
      </c>
      <c r="J411" s="159"/>
      <c r="K411" s="158">
        <f>ROUND(E411*J411,2)</f>
        <v>0</v>
      </c>
      <c r="L411" s="158">
        <v>21</v>
      </c>
      <c r="M411" s="158">
        <f>G411*(1+L411/100)</f>
        <v>0</v>
      </c>
      <c r="N411" s="157">
        <v>2.2399999999999998E-3</v>
      </c>
      <c r="O411" s="157">
        <f>ROUND(E411*N411,2)</f>
        <v>0.27</v>
      </c>
      <c r="P411" s="157">
        <v>0</v>
      </c>
      <c r="Q411" s="157">
        <f>ROUND(E411*P411,2)</f>
        <v>0</v>
      </c>
      <c r="R411" s="158"/>
      <c r="S411" s="158" t="s">
        <v>208</v>
      </c>
      <c r="T411" s="158" t="s">
        <v>174</v>
      </c>
      <c r="U411" s="158">
        <v>0</v>
      </c>
      <c r="V411" s="158">
        <f>ROUND(E411*U411,2)</f>
        <v>0</v>
      </c>
      <c r="W411" s="158"/>
      <c r="X411" s="158" t="s">
        <v>175</v>
      </c>
      <c r="Y411" s="148"/>
      <c r="Z411" s="148"/>
      <c r="AA411" s="148"/>
      <c r="AB411" s="148"/>
      <c r="AC411" s="148"/>
      <c r="AD411" s="148"/>
      <c r="AE411" s="148"/>
      <c r="AF411" s="148"/>
      <c r="AG411" s="148" t="s">
        <v>176</v>
      </c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55"/>
      <c r="B412" s="156"/>
      <c r="C412" s="189" t="s">
        <v>400</v>
      </c>
      <c r="D412" s="160"/>
      <c r="E412" s="161">
        <v>111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48"/>
      <c r="Z412" s="148"/>
      <c r="AA412" s="148"/>
      <c r="AB412" s="148"/>
      <c r="AC412" s="148"/>
      <c r="AD412" s="148"/>
      <c r="AE412" s="148"/>
      <c r="AF412" s="148"/>
      <c r="AG412" s="148" t="s">
        <v>178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55"/>
      <c r="B413" s="156"/>
      <c r="C413" s="190" t="s">
        <v>394</v>
      </c>
      <c r="D413" s="162"/>
      <c r="E413" s="163">
        <v>8.8800000000000008</v>
      </c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48"/>
      <c r="Z413" s="148"/>
      <c r="AA413" s="148"/>
      <c r="AB413" s="148"/>
      <c r="AC413" s="148"/>
      <c r="AD413" s="148"/>
      <c r="AE413" s="148"/>
      <c r="AF413" s="148"/>
      <c r="AG413" s="148" t="s">
        <v>178</v>
      </c>
      <c r="AH413" s="148">
        <v>4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">
      <c r="A414" s="155"/>
      <c r="B414" s="156"/>
      <c r="C414" s="189" t="s">
        <v>542</v>
      </c>
      <c r="D414" s="160"/>
      <c r="E414" s="161"/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48"/>
      <c r="Z414" s="148"/>
      <c r="AA414" s="148"/>
      <c r="AB414" s="148"/>
      <c r="AC414" s="148"/>
      <c r="AD414" s="148"/>
      <c r="AE414" s="148"/>
      <c r="AF414" s="148"/>
      <c r="AG414" s="148" t="s">
        <v>178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ht="22.5" outlineLevel="1" x14ac:dyDescent="0.2">
      <c r="A415" s="175">
        <v>103</v>
      </c>
      <c r="B415" s="176" t="s">
        <v>545</v>
      </c>
      <c r="C415" s="188" t="s">
        <v>546</v>
      </c>
      <c r="D415" s="177" t="s">
        <v>192</v>
      </c>
      <c r="E415" s="178">
        <v>119.88</v>
      </c>
      <c r="F415" s="179"/>
      <c r="G415" s="180">
        <f>ROUND(E415*F415,2)</f>
        <v>0</v>
      </c>
      <c r="H415" s="159"/>
      <c r="I415" s="158">
        <f>ROUND(E415*H415,2)</f>
        <v>0</v>
      </c>
      <c r="J415" s="159"/>
      <c r="K415" s="158">
        <f>ROUND(E415*J415,2)</f>
        <v>0</v>
      </c>
      <c r="L415" s="158">
        <v>21</v>
      </c>
      <c r="M415" s="158">
        <f>G415*(1+L415/100)</f>
        <v>0</v>
      </c>
      <c r="N415" s="157">
        <v>2.2399999999999998E-3</v>
      </c>
      <c r="O415" s="157">
        <f>ROUND(E415*N415,2)</f>
        <v>0.27</v>
      </c>
      <c r="P415" s="157">
        <v>0</v>
      </c>
      <c r="Q415" s="157">
        <f>ROUND(E415*P415,2)</f>
        <v>0</v>
      </c>
      <c r="R415" s="158"/>
      <c r="S415" s="158" t="s">
        <v>208</v>
      </c>
      <c r="T415" s="158" t="s">
        <v>174</v>
      </c>
      <c r="U415" s="158">
        <v>0</v>
      </c>
      <c r="V415" s="158">
        <f>ROUND(E415*U415,2)</f>
        <v>0</v>
      </c>
      <c r="W415" s="158"/>
      <c r="X415" s="158" t="s">
        <v>175</v>
      </c>
      <c r="Y415" s="148"/>
      <c r="Z415" s="148"/>
      <c r="AA415" s="148"/>
      <c r="AB415" s="148"/>
      <c r="AC415" s="148"/>
      <c r="AD415" s="148"/>
      <c r="AE415" s="148"/>
      <c r="AF415" s="148"/>
      <c r="AG415" s="148" t="s">
        <v>176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">
      <c r="A416" s="155"/>
      <c r="B416" s="156"/>
      <c r="C416" s="189" t="s">
        <v>400</v>
      </c>
      <c r="D416" s="160"/>
      <c r="E416" s="161">
        <v>111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48"/>
      <c r="Z416" s="148"/>
      <c r="AA416" s="148"/>
      <c r="AB416" s="148"/>
      <c r="AC416" s="148"/>
      <c r="AD416" s="148"/>
      <c r="AE416" s="148"/>
      <c r="AF416" s="148"/>
      <c r="AG416" s="148" t="s">
        <v>178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55"/>
      <c r="B417" s="156"/>
      <c r="C417" s="190" t="s">
        <v>394</v>
      </c>
      <c r="D417" s="162"/>
      <c r="E417" s="163">
        <v>8.8800000000000008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48"/>
      <c r="Z417" s="148"/>
      <c r="AA417" s="148"/>
      <c r="AB417" s="148"/>
      <c r="AC417" s="148"/>
      <c r="AD417" s="148"/>
      <c r="AE417" s="148"/>
      <c r="AF417" s="148"/>
      <c r="AG417" s="148" t="s">
        <v>178</v>
      </c>
      <c r="AH417" s="148">
        <v>4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55"/>
      <c r="B418" s="156"/>
      <c r="C418" s="189" t="s">
        <v>542</v>
      </c>
      <c r="D418" s="160"/>
      <c r="E418" s="161"/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48"/>
      <c r="Z418" s="148"/>
      <c r="AA418" s="148"/>
      <c r="AB418" s="148"/>
      <c r="AC418" s="148"/>
      <c r="AD418" s="148"/>
      <c r="AE418" s="148"/>
      <c r="AF418" s="148"/>
      <c r="AG418" s="148" t="s">
        <v>178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75">
        <v>104</v>
      </c>
      <c r="B419" s="176" t="s">
        <v>547</v>
      </c>
      <c r="C419" s="188" t="s">
        <v>548</v>
      </c>
      <c r="D419" s="177" t="s">
        <v>355</v>
      </c>
      <c r="E419" s="178">
        <v>81</v>
      </c>
      <c r="F419" s="179"/>
      <c r="G419" s="180">
        <f>ROUND(E419*F419,2)</f>
        <v>0</v>
      </c>
      <c r="H419" s="159"/>
      <c r="I419" s="158">
        <f>ROUND(E419*H419,2)</f>
        <v>0</v>
      </c>
      <c r="J419" s="159"/>
      <c r="K419" s="158">
        <f>ROUND(E419*J419,2)</f>
        <v>0</v>
      </c>
      <c r="L419" s="158">
        <v>21</v>
      </c>
      <c r="M419" s="158">
        <f>G419*(1+L419/100)</f>
        <v>0</v>
      </c>
      <c r="N419" s="157">
        <v>2.8000000000000001E-2</v>
      </c>
      <c r="O419" s="157">
        <f>ROUND(E419*N419,2)</f>
        <v>2.27</v>
      </c>
      <c r="P419" s="157">
        <v>0</v>
      </c>
      <c r="Q419" s="157">
        <f>ROUND(E419*P419,2)</f>
        <v>0</v>
      </c>
      <c r="R419" s="158"/>
      <c r="S419" s="158" t="s">
        <v>208</v>
      </c>
      <c r="T419" s="158" t="s">
        <v>174</v>
      </c>
      <c r="U419" s="158">
        <v>0</v>
      </c>
      <c r="V419" s="158">
        <f>ROUND(E419*U419,2)</f>
        <v>0</v>
      </c>
      <c r="W419" s="158"/>
      <c r="X419" s="158" t="s">
        <v>175</v>
      </c>
      <c r="Y419" s="148"/>
      <c r="Z419" s="148"/>
      <c r="AA419" s="148"/>
      <c r="AB419" s="148"/>
      <c r="AC419" s="148"/>
      <c r="AD419" s="148"/>
      <c r="AE419" s="148"/>
      <c r="AF419" s="148"/>
      <c r="AG419" s="148" t="s">
        <v>176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55"/>
      <c r="B420" s="156"/>
      <c r="C420" s="189" t="s">
        <v>549</v>
      </c>
      <c r="D420" s="160"/>
      <c r="E420" s="161">
        <v>81</v>
      </c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48"/>
      <c r="Z420" s="148"/>
      <c r="AA420" s="148"/>
      <c r="AB420" s="148"/>
      <c r="AC420" s="148"/>
      <c r="AD420" s="148"/>
      <c r="AE420" s="148"/>
      <c r="AF420" s="148"/>
      <c r="AG420" s="148" t="s">
        <v>178</v>
      </c>
      <c r="AH420" s="148">
        <v>0</v>
      </c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">
      <c r="A421" s="155"/>
      <c r="B421" s="156"/>
      <c r="C421" s="189" t="s">
        <v>542</v>
      </c>
      <c r="D421" s="160"/>
      <c r="E421" s="161"/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48"/>
      <c r="Z421" s="148"/>
      <c r="AA421" s="148"/>
      <c r="AB421" s="148"/>
      <c r="AC421" s="148"/>
      <c r="AD421" s="148"/>
      <c r="AE421" s="148"/>
      <c r="AF421" s="148"/>
      <c r="AG421" s="148" t="s">
        <v>178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75">
        <v>105</v>
      </c>
      <c r="B422" s="176" t="s">
        <v>550</v>
      </c>
      <c r="C422" s="188" t="s">
        <v>551</v>
      </c>
      <c r="D422" s="177" t="s">
        <v>355</v>
      </c>
      <c r="E422" s="178">
        <v>81</v>
      </c>
      <c r="F422" s="179"/>
      <c r="G422" s="180">
        <f>ROUND(E422*F422,2)</f>
        <v>0</v>
      </c>
      <c r="H422" s="159"/>
      <c r="I422" s="158">
        <f>ROUND(E422*H422,2)</f>
        <v>0</v>
      </c>
      <c r="J422" s="159"/>
      <c r="K422" s="158">
        <f>ROUND(E422*J422,2)</f>
        <v>0</v>
      </c>
      <c r="L422" s="158">
        <v>21</v>
      </c>
      <c r="M422" s="158">
        <f>G422*(1+L422/100)</f>
        <v>0</v>
      </c>
      <c r="N422" s="157">
        <v>1.03E-2</v>
      </c>
      <c r="O422" s="157">
        <f>ROUND(E422*N422,2)</f>
        <v>0.83</v>
      </c>
      <c r="P422" s="157">
        <v>0</v>
      </c>
      <c r="Q422" s="157">
        <f>ROUND(E422*P422,2)</f>
        <v>0</v>
      </c>
      <c r="R422" s="158"/>
      <c r="S422" s="158" t="s">
        <v>208</v>
      </c>
      <c r="T422" s="158" t="s">
        <v>174</v>
      </c>
      <c r="U422" s="158">
        <v>0</v>
      </c>
      <c r="V422" s="158">
        <f>ROUND(E422*U422,2)</f>
        <v>0</v>
      </c>
      <c r="W422" s="158"/>
      <c r="X422" s="158" t="s">
        <v>175</v>
      </c>
      <c r="Y422" s="148"/>
      <c r="Z422" s="148"/>
      <c r="AA422" s="148"/>
      <c r="AB422" s="148"/>
      <c r="AC422" s="148"/>
      <c r="AD422" s="148"/>
      <c r="AE422" s="148"/>
      <c r="AF422" s="148"/>
      <c r="AG422" s="148" t="s">
        <v>176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55"/>
      <c r="B423" s="156"/>
      <c r="C423" s="189" t="s">
        <v>549</v>
      </c>
      <c r="D423" s="160"/>
      <c r="E423" s="161">
        <v>81</v>
      </c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48"/>
      <c r="Z423" s="148"/>
      <c r="AA423" s="148"/>
      <c r="AB423" s="148"/>
      <c r="AC423" s="148"/>
      <c r="AD423" s="148"/>
      <c r="AE423" s="148"/>
      <c r="AF423" s="148"/>
      <c r="AG423" s="148" t="s">
        <v>178</v>
      </c>
      <c r="AH423" s="148">
        <v>0</v>
      </c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55"/>
      <c r="B424" s="156"/>
      <c r="C424" s="189" t="s">
        <v>542</v>
      </c>
      <c r="D424" s="160"/>
      <c r="E424" s="161"/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48"/>
      <c r="Z424" s="148"/>
      <c r="AA424" s="148"/>
      <c r="AB424" s="148"/>
      <c r="AC424" s="148"/>
      <c r="AD424" s="148"/>
      <c r="AE424" s="148"/>
      <c r="AF424" s="148"/>
      <c r="AG424" s="148" t="s">
        <v>178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">
      <c r="A425" s="175">
        <v>106</v>
      </c>
      <c r="B425" s="176" t="s">
        <v>552</v>
      </c>
      <c r="C425" s="188" t="s">
        <v>553</v>
      </c>
      <c r="D425" s="177" t="s">
        <v>355</v>
      </c>
      <c r="E425" s="178">
        <v>63</v>
      </c>
      <c r="F425" s="179"/>
      <c r="G425" s="180">
        <f>ROUND(E425*F425,2)</f>
        <v>0</v>
      </c>
      <c r="H425" s="159"/>
      <c r="I425" s="158">
        <f>ROUND(E425*H425,2)</f>
        <v>0</v>
      </c>
      <c r="J425" s="159"/>
      <c r="K425" s="158">
        <f>ROUND(E425*J425,2)</f>
        <v>0</v>
      </c>
      <c r="L425" s="158">
        <v>21</v>
      </c>
      <c r="M425" s="158">
        <f>G425*(1+L425/100)</f>
        <v>0</v>
      </c>
      <c r="N425" s="157">
        <v>4.7999999999999996E-3</v>
      </c>
      <c r="O425" s="157">
        <f>ROUND(E425*N425,2)</f>
        <v>0.3</v>
      </c>
      <c r="P425" s="157">
        <v>0</v>
      </c>
      <c r="Q425" s="157">
        <f>ROUND(E425*P425,2)</f>
        <v>0</v>
      </c>
      <c r="R425" s="158"/>
      <c r="S425" s="158" t="s">
        <v>208</v>
      </c>
      <c r="T425" s="158" t="s">
        <v>174</v>
      </c>
      <c r="U425" s="158">
        <v>0</v>
      </c>
      <c r="V425" s="158">
        <f>ROUND(E425*U425,2)</f>
        <v>0</v>
      </c>
      <c r="W425" s="158"/>
      <c r="X425" s="158" t="s">
        <v>175</v>
      </c>
      <c r="Y425" s="148"/>
      <c r="Z425" s="148"/>
      <c r="AA425" s="148"/>
      <c r="AB425" s="148"/>
      <c r="AC425" s="148"/>
      <c r="AD425" s="148"/>
      <c r="AE425" s="148"/>
      <c r="AF425" s="148"/>
      <c r="AG425" s="148" t="s">
        <v>176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55"/>
      <c r="B426" s="156"/>
      <c r="C426" s="189" t="s">
        <v>554</v>
      </c>
      <c r="D426" s="160"/>
      <c r="E426" s="161">
        <v>63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48"/>
      <c r="Z426" s="148"/>
      <c r="AA426" s="148"/>
      <c r="AB426" s="148"/>
      <c r="AC426" s="148"/>
      <c r="AD426" s="148"/>
      <c r="AE426" s="148"/>
      <c r="AF426" s="148"/>
      <c r="AG426" s="148" t="s">
        <v>178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55"/>
      <c r="B427" s="156"/>
      <c r="C427" s="189" t="s">
        <v>542</v>
      </c>
      <c r="D427" s="160"/>
      <c r="E427" s="161"/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48"/>
      <c r="Z427" s="148"/>
      <c r="AA427" s="148"/>
      <c r="AB427" s="148"/>
      <c r="AC427" s="148"/>
      <c r="AD427" s="148"/>
      <c r="AE427" s="148"/>
      <c r="AF427" s="148"/>
      <c r="AG427" s="148" t="s">
        <v>178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ht="22.5" outlineLevel="1" x14ac:dyDescent="0.2">
      <c r="A428" s="175">
        <v>107</v>
      </c>
      <c r="B428" s="176" t="s">
        <v>555</v>
      </c>
      <c r="C428" s="188" t="s">
        <v>556</v>
      </c>
      <c r="D428" s="177" t="s">
        <v>355</v>
      </c>
      <c r="E428" s="178">
        <v>198</v>
      </c>
      <c r="F428" s="179"/>
      <c r="G428" s="180">
        <f>ROUND(E428*F428,2)</f>
        <v>0</v>
      </c>
      <c r="H428" s="159"/>
      <c r="I428" s="158">
        <f>ROUND(E428*H428,2)</f>
        <v>0</v>
      </c>
      <c r="J428" s="159"/>
      <c r="K428" s="158">
        <f>ROUND(E428*J428,2)</f>
        <v>0</v>
      </c>
      <c r="L428" s="158">
        <v>21</v>
      </c>
      <c r="M428" s="158">
        <f>G428*(1+L428/100)</f>
        <v>0</v>
      </c>
      <c r="N428" s="157">
        <v>3.3999999999999998E-3</v>
      </c>
      <c r="O428" s="157">
        <f>ROUND(E428*N428,2)</f>
        <v>0.67</v>
      </c>
      <c r="P428" s="157">
        <v>0</v>
      </c>
      <c r="Q428" s="157">
        <f>ROUND(E428*P428,2)</f>
        <v>0</v>
      </c>
      <c r="R428" s="158"/>
      <c r="S428" s="158" t="s">
        <v>208</v>
      </c>
      <c r="T428" s="158" t="s">
        <v>174</v>
      </c>
      <c r="U428" s="158">
        <v>0</v>
      </c>
      <c r="V428" s="158">
        <f>ROUND(E428*U428,2)</f>
        <v>0</v>
      </c>
      <c r="W428" s="158"/>
      <c r="X428" s="158" t="s">
        <v>175</v>
      </c>
      <c r="Y428" s="148"/>
      <c r="Z428" s="148"/>
      <c r="AA428" s="148"/>
      <c r="AB428" s="148"/>
      <c r="AC428" s="148"/>
      <c r="AD428" s="148"/>
      <c r="AE428" s="148"/>
      <c r="AF428" s="148"/>
      <c r="AG428" s="148" t="s">
        <v>176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">
      <c r="A429" s="155"/>
      <c r="B429" s="156"/>
      <c r="C429" s="189" t="s">
        <v>557</v>
      </c>
      <c r="D429" s="160"/>
      <c r="E429" s="161">
        <v>198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48"/>
      <c r="Z429" s="148"/>
      <c r="AA429" s="148"/>
      <c r="AB429" s="148"/>
      <c r="AC429" s="148"/>
      <c r="AD429" s="148"/>
      <c r="AE429" s="148"/>
      <c r="AF429" s="148"/>
      <c r="AG429" s="148" t="s">
        <v>178</v>
      </c>
      <c r="AH429" s="148">
        <v>0</v>
      </c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">
      <c r="A430" s="155"/>
      <c r="B430" s="156"/>
      <c r="C430" s="189" t="s">
        <v>542</v>
      </c>
      <c r="D430" s="160"/>
      <c r="E430" s="161"/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48"/>
      <c r="Z430" s="148"/>
      <c r="AA430" s="148"/>
      <c r="AB430" s="148"/>
      <c r="AC430" s="148"/>
      <c r="AD430" s="148"/>
      <c r="AE430" s="148"/>
      <c r="AF430" s="148"/>
      <c r="AG430" s="148" t="s">
        <v>178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ht="22.5" outlineLevel="1" x14ac:dyDescent="0.2">
      <c r="A431" s="175">
        <v>108</v>
      </c>
      <c r="B431" s="176" t="s">
        <v>558</v>
      </c>
      <c r="C431" s="188" t="s">
        <v>559</v>
      </c>
      <c r="D431" s="177" t="s">
        <v>355</v>
      </c>
      <c r="E431" s="178">
        <v>153</v>
      </c>
      <c r="F431" s="179"/>
      <c r="G431" s="180">
        <f>ROUND(E431*F431,2)</f>
        <v>0</v>
      </c>
      <c r="H431" s="159"/>
      <c r="I431" s="158">
        <f>ROUND(E431*H431,2)</f>
        <v>0</v>
      </c>
      <c r="J431" s="159"/>
      <c r="K431" s="158">
        <f>ROUND(E431*J431,2)</f>
        <v>0</v>
      </c>
      <c r="L431" s="158">
        <v>21</v>
      </c>
      <c r="M431" s="158">
        <f>G431*(1+L431/100)</f>
        <v>0</v>
      </c>
      <c r="N431" s="157">
        <v>1.8E-3</v>
      </c>
      <c r="O431" s="157">
        <f>ROUND(E431*N431,2)</f>
        <v>0.28000000000000003</v>
      </c>
      <c r="P431" s="157">
        <v>0</v>
      </c>
      <c r="Q431" s="157">
        <f>ROUND(E431*P431,2)</f>
        <v>0</v>
      </c>
      <c r="R431" s="158"/>
      <c r="S431" s="158" t="s">
        <v>208</v>
      </c>
      <c r="T431" s="158" t="s">
        <v>174</v>
      </c>
      <c r="U431" s="158">
        <v>0</v>
      </c>
      <c r="V431" s="158">
        <f>ROUND(E431*U431,2)</f>
        <v>0</v>
      </c>
      <c r="W431" s="158"/>
      <c r="X431" s="158" t="s">
        <v>175</v>
      </c>
      <c r="Y431" s="148"/>
      <c r="Z431" s="148"/>
      <c r="AA431" s="148"/>
      <c r="AB431" s="148"/>
      <c r="AC431" s="148"/>
      <c r="AD431" s="148"/>
      <c r="AE431" s="148"/>
      <c r="AF431" s="148"/>
      <c r="AG431" s="148" t="s">
        <v>176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 x14ac:dyDescent="0.2">
      <c r="A432" s="155"/>
      <c r="B432" s="156"/>
      <c r="C432" s="189" t="s">
        <v>560</v>
      </c>
      <c r="D432" s="160"/>
      <c r="E432" s="161">
        <v>153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48"/>
      <c r="Z432" s="148"/>
      <c r="AA432" s="148"/>
      <c r="AB432" s="148"/>
      <c r="AC432" s="148"/>
      <c r="AD432" s="148"/>
      <c r="AE432" s="148"/>
      <c r="AF432" s="148"/>
      <c r="AG432" s="148" t="s">
        <v>178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">
      <c r="A433" s="155"/>
      <c r="B433" s="156"/>
      <c r="C433" s="189" t="s">
        <v>542</v>
      </c>
      <c r="D433" s="160"/>
      <c r="E433" s="161"/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48"/>
      <c r="Z433" s="148"/>
      <c r="AA433" s="148"/>
      <c r="AB433" s="148"/>
      <c r="AC433" s="148"/>
      <c r="AD433" s="148"/>
      <c r="AE433" s="148"/>
      <c r="AF433" s="148"/>
      <c r="AG433" s="148" t="s">
        <v>178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x14ac:dyDescent="0.2">
      <c r="A434" s="168" t="s">
        <v>168</v>
      </c>
      <c r="B434" s="169" t="s">
        <v>108</v>
      </c>
      <c r="C434" s="187" t="s">
        <v>109</v>
      </c>
      <c r="D434" s="170"/>
      <c r="E434" s="171"/>
      <c r="F434" s="172"/>
      <c r="G434" s="173">
        <f>SUMIF(AG435:AG441,"&lt;&gt;NOR",G435:G441)</f>
        <v>0</v>
      </c>
      <c r="H434" s="167"/>
      <c r="I434" s="167">
        <f>SUM(I435:I441)</f>
        <v>0</v>
      </c>
      <c r="J434" s="167"/>
      <c r="K434" s="167">
        <f>SUM(K435:K441)</f>
        <v>0</v>
      </c>
      <c r="L434" s="167"/>
      <c r="M434" s="167">
        <f>SUM(M435:M441)</f>
        <v>0</v>
      </c>
      <c r="N434" s="166"/>
      <c r="O434" s="166">
        <f>SUM(O435:O441)</f>
        <v>0.53</v>
      </c>
      <c r="P434" s="166"/>
      <c r="Q434" s="166">
        <f>SUM(Q435:Q441)</f>
        <v>0</v>
      </c>
      <c r="R434" s="167"/>
      <c r="S434" s="167"/>
      <c r="T434" s="167"/>
      <c r="U434" s="167"/>
      <c r="V434" s="167">
        <f>SUM(V435:V441)</f>
        <v>13.34</v>
      </c>
      <c r="W434" s="167"/>
      <c r="X434" s="167"/>
      <c r="AG434" t="s">
        <v>169</v>
      </c>
    </row>
    <row r="435" spans="1:60" ht="22.5" outlineLevel="1" x14ac:dyDescent="0.2">
      <c r="A435" s="175">
        <v>109</v>
      </c>
      <c r="B435" s="176" t="s">
        <v>561</v>
      </c>
      <c r="C435" s="188" t="s">
        <v>562</v>
      </c>
      <c r="D435" s="177" t="s">
        <v>172</v>
      </c>
      <c r="E435" s="178">
        <v>17.347999999999999</v>
      </c>
      <c r="F435" s="179"/>
      <c r="G435" s="180">
        <f>ROUND(E435*F435,2)</f>
        <v>0</v>
      </c>
      <c r="H435" s="159"/>
      <c r="I435" s="158">
        <f>ROUND(E435*H435,2)</f>
        <v>0</v>
      </c>
      <c r="J435" s="159"/>
      <c r="K435" s="158">
        <f>ROUND(E435*J435,2)</f>
        <v>0</v>
      </c>
      <c r="L435" s="158">
        <v>21</v>
      </c>
      <c r="M435" s="158">
        <f>G435*(1+L435/100)</f>
        <v>0</v>
      </c>
      <c r="N435" s="157">
        <v>1.3559999999999999E-2</v>
      </c>
      <c r="O435" s="157">
        <f>ROUND(E435*N435,2)</f>
        <v>0.24</v>
      </c>
      <c r="P435" s="157">
        <v>0</v>
      </c>
      <c r="Q435" s="157">
        <f>ROUND(E435*P435,2)</f>
        <v>0</v>
      </c>
      <c r="R435" s="158"/>
      <c r="S435" s="158" t="s">
        <v>173</v>
      </c>
      <c r="T435" s="158" t="s">
        <v>174</v>
      </c>
      <c r="U435" s="158">
        <v>0.76900000000000002</v>
      </c>
      <c r="V435" s="158">
        <f>ROUND(E435*U435,2)</f>
        <v>13.34</v>
      </c>
      <c r="W435" s="158"/>
      <c r="X435" s="158" t="s">
        <v>175</v>
      </c>
      <c r="Y435" s="148"/>
      <c r="Z435" s="148"/>
      <c r="AA435" s="148"/>
      <c r="AB435" s="148"/>
      <c r="AC435" s="148"/>
      <c r="AD435" s="148"/>
      <c r="AE435" s="148"/>
      <c r="AF435" s="148"/>
      <c r="AG435" s="148" t="s">
        <v>176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">
      <c r="A436" s="155"/>
      <c r="B436" s="156"/>
      <c r="C436" s="189" t="s">
        <v>563</v>
      </c>
      <c r="D436" s="160"/>
      <c r="E436" s="161">
        <v>15.64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48"/>
      <c r="Z436" s="148"/>
      <c r="AA436" s="148"/>
      <c r="AB436" s="148"/>
      <c r="AC436" s="148"/>
      <c r="AD436" s="148"/>
      <c r="AE436" s="148"/>
      <c r="AF436" s="148"/>
      <c r="AG436" s="148" t="s">
        <v>178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1" x14ac:dyDescent="0.2">
      <c r="A437" s="155"/>
      <c r="B437" s="156"/>
      <c r="C437" s="189" t="s">
        <v>564</v>
      </c>
      <c r="D437" s="160"/>
      <c r="E437" s="161">
        <v>2.89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48"/>
      <c r="Z437" s="148"/>
      <c r="AA437" s="148"/>
      <c r="AB437" s="148"/>
      <c r="AC437" s="148"/>
      <c r="AD437" s="148"/>
      <c r="AE437" s="148"/>
      <c r="AF437" s="148"/>
      <c r="AG437" s="148" t="s">
        <v>178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">
      <c r="A438" s="155"/>
      <c r="B438" s="156"/>
      <c r="C438" s="189" t="s">
        <v>565</v>
      </c>
      <c r="D438" s="160"/>
      <c r="E438" s="161">
        <v>-1.18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48"/>
      <c r="Z438" s="148"/>
      <c r="AA438" s="148"/>
      <c r="AB438" s="148"/>
      <c r="AC438" s="148"/>
      <c r="AD438" s="148"/>
      <c r="AE438" s="148"/>
      <c r="AF438" s="148"/>
      <c r="AG438" s="148" t="s">
        <v>178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ht="22.5" outlineLevel="1" x14ac:dyDescent="0.2">
      <c r="A439" s="175">
        <v>110</v>
      </c>
      <c r="B439" s="176" t="s">
        <v>566</v>
      </c>
      <c r="C439" s="188" t="s">
        <v>567</v>
      </c>
      <c r="D439" s="177" t="s">
        <v>172</v>
      </c>
      <c r="E439" s="178">
        <v>19.347999999999999</v>
      </c>
      <c r="F439" s="179"/>
      <c r="G439" s="180">
        <f>ROUND(E439*F439,2)</f>
        <v>0</v>
      </c>
      <c r="H439" s="159"/>
      <c r="I439" s="158">
        <f>ROUND(E439*H439,2)</f>
        <v>0</v>
      </c>
      <c r="J439" s="159"/>
      <c r="K439" s="158">
        <f>ROUND(E439*J439,2)</f>
        <v>0</v>
      </c>
      <c r="L439" s="158">
        <v>21</v>
      </c>
      <c r="M439" s="158">
        <f>G439*(1+L439/100)</f>
        <v>0</v>
      </c>
      <c r="N439" s="157">
        <v>1.4999999999999999E-2</v>
      </c>
      <c r="O439" s="157">
        <f>ROUND(E439*N439,2)</f>
        <v>0.28999999999999998</v>
      </c>
      <c r="P439" s="157">
        <v>0</v>
      </c>
      <c r="Q439" s="157">
        <f>ROUND(E439*P439,2)</f>
        <v>0</v>
      </c>
      <c r="R439" s="158"/>
      <c r="S439" s="158" t="s">
        <v>208</v>
      </c>
      <c r="T439" s="158" t="s">
        <v>174</v>
      </c>
      <c r="U439" s="158">
        <v>0</v>
      </c>
      <c r="V439" s="158">
        <f>ROUND(E439*U439,2)</f>
        <v>0</v>
      </c>
      <c r="W439" s="158"/>
      <c r="X439" s="158" t="s">
        <v>283</v>
      </c>
      <c r="Y439" s="148"/>
      <c r="Z439" s="148"/>
      <c r="AA439" s="148"/>
      <c r="AB439" s="148"/>
      <c r="AC439" s="148"/>
      <c r="AD439" s="148"/>
      <c r="AE439" s="148"/>
      <c r="AF439" s="148"/>
      <c r="AG439" s="148" t="s">
        <v>284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">
      <c r="A440" s="155"/>
      <c r="B440" s="156"/>
      <c r="C440" s="189" t="s">
        <v>568</v>
      </c>
      <c r="D440" s="160"/>
      <c r="E440" s="161">
        <v>17.350000000000001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48"/>
      <c r="Z440" s="148"/>
      <c r="AA440" s="148"/>
      <c r="AB440" s="148"/>
      <c r="AC440" s="148"/>
      <c r="AD440" s="148"/>
      <c r="AE440" s="148"/>
      <c r="AF440" s="148"/>
      <c r="AG440" s="148" t="s">
        <v>178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">
      <c r="A441" s="155"/>
      <c r="B441" s="156"/>
      <c r="C441" s="189" t="s">
        <v>569</v>
      </c>
      <c r="D441" s="160"/>
      <c r="E441" s="161">
        <v>2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48"/>
      <c r="Z441" s="148"/>
      <c r="AA441" s="148"/>
      <c r="AB441" s="148"/>
      <c r="AC441" s="148"/>
      <c r="AD441" s="148"/>
      <c r="AE441" s="148"/>
      <c r="AF441" s="148"/>
      <c r="AG441" s="148" t="s">
        <v>178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x14ac:dyDescent="0.2">
      <c r="A442" s="168" t="s">
        <v>168</v>
      </c>
      <c r="B442" s="169" t="s">
        <v>136</v>
      </c>
      <c r="C442" s="187" t="s">
        <v>137</v>
      </c>
      <c r="D442" s="170"/>
      <c r="E442" s="171"/>
      <c r="F442" s="172"/>
      <c r="G442" s="173">
        <f>SUMIF(AG443:AG445,"&lt;&gt;NOR",G443:G445)</f>
        <v>0</v>
      </c>
      <c r="H442" s="167"/>
      <c r="I442" s="167">
        <f>SUM(I443:I445)</f>
        <v>0</v>
      </c>
      <c r="J442" s="167"/>
      <c r="K442" s="167">
        <f>SUM(K443:K445)</f>
        <v>0</v>
      </c>
      <c r="L442" s="167"/>
      <c r="M442" s="167">
        <f>SUM(M443:M445)</f>
        <v>0</v>
      </c>
      <c r="N442" s="166"/>
      <c r="O442" s="166">
        <f>SUM(O443:O445)</f>
        <v>0.01</v>
      </c>
      <c r="P442" s="166"/>
      <c r="Q442" s="166">
        <f>SUM(Q443:Q445)</f>
        <v>0</v>
      </c>
      <c r="R442" s="167"/>
      <c r="S442" s="167"/>
      <c r="T442" s="167"/>
      <c r="U442" s="167"/>
      <c r="V442" s="167">
        <f>SUM(V443:V445)</f>
        <v>3.65</v>
      </c>
      <c r="W442" s="167"/>
      <c r="X442" s="167"/>
      <c r="AG442" t="s">
        <v>169</v>
      </c>
    </row>
    <row r="443" spans="1:60" ht="22.5" outlineLevel="1" x14ac:dyDescent="0.2">
      <c r="A443" s="175">
        <v>111</v>
      </c>
      <c r="B443" s="176" t="s">
        <v>570</v>
      </c>
      <c r="C443" s="188" t="s">
        <v>571</v>
      </c>
      <c r="D443" s="177" t="s">
        <v>172</v>
      </c>
      <c r="E443" s="178">
        <v>34.695999999999998</v>
      </c>
      <c r="F443" s="179"/>
      <c r="G443" s="180">
        <f>ROUND(E443*F443,2)</f>
        <v>0</v>
      </c>
      <c r="H443" s="159"/>
      <c r="I443" s="158">
        <f>ROUND(E443*H443,2)</f>
        <v>0</v>
      </c>
      <c r="J443" s="159"/>
      <c r="K443" s="158">
        <f>ROUND(E443*J443,2)</f>
        <v>0</v>
      </c>
      <c r="L443" s="158">
        <v>21</v>
      </c>
      <c r="M443" s="158">
        <f>G443*(1+L443/100)</f>
        <v>0</v>
      </c>
      <c r="N443" s="157">
        <v>2.5000000000000001E-4</v>
      </c>
      <c r="O443" s="157">
        <f>ROUND(E443*N443,2)</f>
        <v>0.01</v>
      </c>
      <c r="P443" s="157">
        <v>0</v>
      </c>
      <c r="Q443" s="157">
        <f>ROUND(E443*P443,2)</f>
        <v>0</v>
      </c>
      <c r="R443" s="158"/>
      <c r="S443" s="158" t="s">
        <v>173</v>
      </c>
      <c r="T443" s="158" t="s">
        <v>174</v>
      </c>
      <c r="U443" s="158">
        <v>0.10506</v>
      </c>
      <c r="V443" s="158">
        <f>ROUND(E443*U443,2)</f>
        <v>3.65</v>
      </c>
      <c r="W443" s="158"/>
      <c r="X443" s="158" t="s">
        <v>175</v>
      </c>
      <c r="Y443" s="148"/>
      <c r="Z443" s="148"/>
      <c r="AA443" s="148"/>
      <c r="AB443" s="148"/>
      <c r="AC443" s="148"/>
      <c r="AD443" s="148"/>
      <c r="AE443" s="148"/>
      <c r="AF443" s="148"/>
      <c r="AG443" s="148" t="s">
        <v>176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 x14ac:dyDescent="0.2">
      <c r="A444" s="155"/>
      <c r="B444" s="156"/>
      <c r="C444" s="189" t="s">
        <v>572</v>
      </c>
      <c r="D444" s="160"/>
      <c r="E444" s="161">
        <v>34.700000000000003</v>
      </c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48"/>
      <c r="Z444" s="148"/>
      <c r="AA444" s="148"/>
      <c r="AB444" s="148"/>
      <c r="AC444" s="148"/>
      <c r="AD444" s="148"/>
      <c r="AE444" s="148"/>
      <c r="AF444" s="148"/>
      <c r="AG444" s="148" t="s">
        <v>178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">
      <c r="A445" s="155"/>
      <c r="B445" s="156"/>
      <c r="C445" s="189" t="s">
        <v>573</v>
      </c>
      <c r="D445" s="160"/>
      <c r="E445" s="161"/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48"/>
      <c r="Z445" s="148"/>
      <c r="AA445" s="148"/>
      <c r="AB445" s="148"/>
      <c r="AC445" s="148"/>
      <c r="AD445" s="148"/>
      <c r="AE445" s="148"/>
      <c r="AF445" s="148"/>
      <c r="AG445" s="148" t="s">
        <v>178</v>
      </c>
      <c r="AH445" s="148">
        <v>0</v>
      </c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x14ac:dyDescent="0.2">
      <c r="A446" s="168" t="s">
        <v>168</v>
      </c>
      <c r="B446" s="169" t="s">
        <v>132</v>
      </c>
      <c r="C446" s="187" t="s">
        <v>133</v>
      </c>
      <c r="D446" s="170"/>
      <c r="E446" s="171"/>
      <c r="F446" s="172"/>
      <c r="G446" s="173">
        <f>SUMIF(AG447:AG474,"&lt;&gt;NOR",G447:G474)</f>
        <v>0</v>
      </c>
      <c r="H446" s="167"/>
      <c r="I446" s="167">
        <f>SUM(I447:I474)</f>
        <v>0</v>
      </c>
      <c r="J446" s="167"/>
      <c r="K446" s="167">
        <f>SUM(K447:K474)</f>
        <v>0</v>
      </c>
      <c r="L446" s="167"/>
      <c r="M446" s="167">
        <f>SUM(M447:M474)</f>
        <v>0</v>
      </c>
      <c r="N446" s="166"/>
      <c r="O446" s="166">
        <f>SUM(O447:O474)</f>
        <v>0.91999999999999993</v>
      </c>
      <c r="P446" s="166"/>
      <c r="Q446" s="166">
        <f>SUM(Q447:Q474)</f>
        <v>1.08</v>
      </c>
      <c r="R446" s="167"/>
      <c r="S446" s="167"/>
      <c r="T446" s="167"/>
      <c r="U446" s="167"/>
      <c r="V446" s="167">
        <f>SUM(V447:V474)</f>
        <v>0</v>
      </c>
      <c r="W446" s="167"/>
      <c r="X446" s="167"/>
      <c r="AG446" t="s">
        <v>169</v>
      </c>
    </row>
    <row r="447" spans="1:60" ht="22.5" outlineLevel="1" x14ac:dyDescent="0.2">
      <c r="A447" s="175">
        <v>112</v>
      </c>
      <c r="B447" s="176" t="s">
        <v>574</v>
      </c>
      <c r="C447" s="188" t="s">
        <v>575</v>
      </c>
      <c r="D447" s="177" t="s">
        <v>355</v>
      </c>
      <c r="E447" s="178">
        <v>39</v>
      </c>
      <c r="F447" s="179"/>
      <c r="G447" s="180">
        <f>ROUND(E447*F447,2)</f>
        <v>0</v>
      </c>
      <c r="H447" s="159"/>
      <c r="I447" s="158">
        <f>ROUND(E447*H447,2)</f>
        <v>0</v>
      </c>
      <c r="J447" s="159"/>
      <c r="K447" s="158">
        <f>ROUND(E447*J447,2)</f>
        <v>0</v>
      </c>
      <c r="L447" s="158">
        <v>21</v>
      </c>
      <c r="M447" s="158">
        <f>G447*(1+L447/100)</f>
        <v>0</v>
      </c>
      <c r="N447" s="157">
        <v>3.3999999999999998E-3</v>
      </c>
      <c r="O447" s="157">
        <f>ROUND(E447*N447,2)</f>
        <v>0.13</v>
      </c>
      <c r="P447" s="157">
        <v>0</v>
      </c>
      <c r="Q447" s="157">
        <f>ROUND(E447*P447,2)</f>
        <v>0</v>
      </c>
      <c r="R447" s="158"/>
      <c r="S447" s="158" t="s">
        <v>208</v>
      </c>
      <c r="T447" s="158" t="s">
        <v>174</v>
      </c>
      <c r="U447" s="158">
        <v>0</v>
      </c>
      <c r="V447" s="158">
        <f>ROUND(E447*U447,2)</f>
        <v>0</v>
      </c>
      <c r="W447" s="158"/>
      <c r="X447" s="158" t="s">
        <v>175</v>
      </c>
      <c r="Y447" s="148"/>
      <c r="Z447" s="148"/>
      <c r="AA447" s="148"/>
      <c r="AB447" s="148"/>
      <c r="AC447" s="148"/>
      <c r="AD447" s="148"/>
      <c r="AE447" s="148"/>
      <c r="AF447" s="148"/>
      <c r="AG447" s="148" t="s">
        <v>176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 x14ac:dyDescent="0.2">
      <c r="A448" s="155"/>
      <c r="B448" s="156"/>
      <c r="C448" s="189" t="s">
        <v>576</v>
      </c>
      <c r="D448" s="160"/>
      <c r="E448" s="161">
        <v>39</v>
      </c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48"/>
      <c r="Z448" s="148"/>
      <c r="AA448" s="148"/>
      <c r="AB448" s="148"/>
      <c r="AC448" s="148"/>
      <c r="AD448" s="148"/>
      <c r="AE448" s="148"/>
      <c r="AF448" s="148"/>
      <c r="AG448" s="148" t="s">
        <v>178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55"/>
      <c r="B449" s="156"/>
      <c r="C449" s="189" t="s">
        <v>542</v>
      </c>
      <c r="D449" s="160"/>
      <c r="E449" s="161"/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48"/>
      <c r="Z449" s="148"/>
      <c r="AA449" s="148"/>
      <c r="AB449" s="148"/>
      <c r="AC449" s="148"/>
      <c r="AD449" s="148"/>
      <c r="AE449" s="148"/>
      <c r="AF449" s="148"/>
      <c r="AG449" s="148" t="s">
        <v>178</v>
      </c>
      <c r="AH449" s="148">
        <v>0</v>
      </c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ht="22.5" outlineLevel="1" x14ac:dyDescent="0.2">
      <c r="A450" s="175">
        <v>113</v>
      </c>
      <c r="B450" s="176" t="s">
        <v>577</v>
      </c>
      <c r="C450" s="188" t="s">
        <v>578</v>
      </c>
      <c r="D450" s="177" t="s">
        <v>355</v>
      </c>
      <c r="E450" s="178">
        <v>39</v>
      </c>
      <c r="F450" s="179"/>
      <c r="G450" s="180">
        <f>ROUND(E450*F450,2)</f>
        <v>0</v>
      </c>
      <c r="H450" s="159"/>
      <c r="I450" s="158">
        <f>ROUND(E450*H450,2)</f>
        <v>0</v>
      </c>
      <c r="J450" s="159"/>
      <c r="K450" s="158">
        <f>ROUND(E450*J450,2)</f>
        <v>0</v>
      </c>
      <c r="L450" s="158">
        <v>21</v>
      </c>
      <c r="M450" s="158">
        <f>G450*(1+L450/100)</f>
        <v>0</v>
      </c>
      <c r="N450" s="157">
        <v>2.3E-3</v>
      </c>
      <c r="O450" s="157">
        <f>ROUND(E450*N450,2)</f>
        <v>0.09</v>
      </c>
      <c r="P450" s="157">
        <v>0</v>
      </c>
      <c r="Q450" s="157">
        <f>ROUND(E450*P450,2)</f>
        <v>0</v>
      </c>
      <c r="R450" s="158"/>
      <c r="S450" s="158" t="s">
        <v>208</v>
      </c>
      <c r="T450" s="158" t="s">
        <v>174</v>
      </c>
      <c r="U450" s="158">
        <v>0</v>
      </c>
      <c r="V450" s="158">
        <f>ROUND(E450*U450,2)</f>
        <v>0</v>
      </c>
      <c r="W450" s="158"/>
      <c r="X450" s="158" t="s">
        <v>175</v>
      </c>
      <c r="Y450" s="148"/>
      <c r="Z450" s="148"/>
      <c r="AA450" s="148"/>
      <c r="AB450" s="148"/>
      <c r="AC450" s="148"/>
      <c r="AD450" s="148"/>
      <c r="AE450" s="148"/>
      <c r="AF450" s="148"/>
      <c r="AG450" s="148" t="s">
        <v>176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55"/>
      <c r="B451" s="156"/>
      <c r="C451" s="189" t="s">
        <v>576</v>
      </c>
      <c r="D451" s="160"/>
      <c r="E451" s="161">
        <v>39</v>
      </c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48"/>
      <c r="Z451" s="148"/>
      <c r="AA451" s="148"/>
      <c r="AB451" s="148"/>
      <c r="AC451" s="148"/>
      <c r="AD451" s="148"/>
      <c r="AE451" s="148"/>
      <c r="AF451" s="148"/>
      <c r="AG451" s="148" t="s">
        <v>178</v>
      </c>
      <c r="AH451" s="148">
        <v>0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1" x14ac:dyDescent="0.2">
      <c r="A452" s="155"/>
      <c r="B452" s="156"/>
      <c r="C452" s="189" t="s">
        <v>542</v>
      </c>
      <c r="D452" s="160"/>
      <c r="E452" s="161"/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48"/>
      <c r="Z452" s="148"/>
      <c r="AA452" s="148"/>
      <c r="AB452" s="148"/>
      <c r="AC452" s="148"/>
      <c r="AD452" s="148"/>
      <c r="AE452" s="148"/>
      <c r="AF452" s="148"/>
      <c r="AG452" s="148" t="s">
        <v>178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ht="22.5" outlineLevel="1" x14ac:dyDescent="0.2">
      <c r="A453" s="175">
        <v>114</v>
      </c>
      <c r="B453" s="176" t="s">
        <v>579</v>
      </c>
      <c r="C453" s="188" t="s">
        <v>580</v>
      </c>
      <c r="D453" s="177" t="s">
        <v>355</v>
      </c>
      <c r="E453" s="178">
        <v>39</v>
      </c>
      <c r="F453" s="179"/>
      <c r="G453" s="180">
        <f>ROUND(E453*F453,2)</f>
        <v>0</v>
      </c>
      <c r="H453" s="159"/>
      <c r="I453" s="158">
        <f>ROUND(E453*H453,2)</f>
        <v>0</v>
      </c>
      <c r="J453" s="159"/>
      <c r="K453" s="158">
        <f>ROUND(E453*J453,2)</f>
        <v>0</v>
      </c>
      <c r="L453" s="158">
        <v>21</v>
      </c>
      <c r="M453" s="158">
        <f>G453*(1+L453/100)</f>
        <v>0</v>
      </c>
      <c r="N453" s="157">
        <v>3.3999999999999998E-3</v>
      </c>
      <c r="O453" s="157">
        <f>ROUND(E453*N453,2)</f>
        <v>0.13</v>
      </c>
      <c r="P453" s="157">
        <v>0</v>
      </c>
      <c r="Q453" s="157">
        <f>ROUND(E453*P453,2)</f>
        <v>0</v>
      </c>
      <c r="R453" s="158"/>
      <c r="S453" s="158" t="s">
        <v>208</v>
      </c>
      <c r="T453" s="158" t="s">
        <v>174</v>
      </c>
      <c r="U453" s="158">
        <v>0</v>
      </c>
      <c r="V453" s="158">
        <f>ROUND(E453*U453,2)</f>
        <v>0</v>
      </c>
      <c r="W453" s="158"/>
      <c r="X453" s="158" t="s">
        <v>175</v>
      </c>
      <c r="Y453" s="148"/>
      <c r="Z453" s="148"/>
      <c r="AA453" s="148"/>
      <c r="AB453" s="148"/>
      <c r="AC453" s="148"/>
      <c r="AD453" s="148"/>
      <c r="AE453" s="148"/>
      <c r="AF453" s="148"/>
      <c r="AG453" s="148" t="s">
        <v>176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">
      <c r="A454" s="155"/>
      <c r="B454" s="156"/>
      <c r="C454" s="189" t="s">
        <v>576</v>
      </c>
      <c r="D454" s="160"/>
      <c r="E454" s="161">
        <v>39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48"/>
      <c r="Z454" s="148"/>
      <c r="AA454" s="148"/>
      <c r="AB454" s="148"/>
      <c r="AC454" s="148"/>
      <c r="AD454" s="148"/>
      <c r="AE454" s="148"/>
      <c r="AF454" s="148"/>
      <c r="AG454" s="148" t="s">
        <v>178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 x14ac:dyDescent="0.2">
      <c r="A455" s="155"/>
      <c r="B455" s="156"/>
      <c r="C455" s="189" t="s">
        <v>542</v>
      </c>
      <c r="D455" s="160"/>
      <c r="E455" s="161"/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48"/>
      <c r="Z455" s="148"/>
      <c r="AA455" s="148"/>
      <c r="AB455" s="148"/>
      <c r="AC455" s="148"/>
      <c r="AD455" s="148"/>
      <c r="AE455" s="148"/>
      <c r="AF455" s="148"/>
      <c r="AG455" s="148" t="s">
        <v>178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ht="22.5" outlineLevel="1" x14ac:dyDescent="0.2">
      <c r="A456" s="175">
        <v>115</v>
      </c>
      <c r="B456" s="176" t="s">
        <v>581</v>
      </c>
      <c r="C456" s="188" t="s">
        <v>582</v>
      </c>
      <c r="D456" s="177" t="s">
        <v>355</v>
      </c>
      <c r="E456" s="178">
        <v>39</v>
      </c>
      <c r="F456" s="179"/>
      <c r="G456" s="180">
        <f>ROUND(E456*F456,2)</f>
        <v>0</v>
      </c>
      <c r="H456" s="159"/>
      <c r="I456" s="158">
        <f>ROUND(E456*H456,2)</f>
        <v>0</v>
      </c>
      <c r="J456" s="159"/>
      <c r="K456" s="158">
        <f>ROUND(E456*J456,2)</f>
        <v>0</v>
      </c>
      <c r="L456" s="158">
        <v>21</v>
      </c>
      <c r="M456" s="158">
        <f>G456*(1+L456/100)</f>
        <v>0</v>
      </c>
      <c r="N456" s="157">
        <v>2.8999999999999998E-3</v>
      </c>
      <c r="O456" s="157">
        <f>ROUND(E456*N456,2)</f>
        <v>0.11</v>
      </c>
      <c r="P456" s="157">
        <v>0</v>
      </c>
      <c r="Q456" s="157">
        <f>ROUND(E456*P456,2)</f>
        <v>0</v>
      </c>
      <c r="R456" s="158"/>
      <c r="S456" s="158" t="s">
        <v>208</v>
      </c>
      <c r="T456" s="158" t="s">
        <v>174</v>
      </c>
      <c r="U456" s="158">
        <v>0</v>
      </c>
      <c r="V456" s="158">
        <f>ROUND(E456*U456,2)</f>
        <v>0</v>
      </c>
      <c r="W456" s="158"/>
      <c r="X456" s="158" t="s">
        <v>175</v>
      </c>
      <c r="Y456" s="148"/>
      <c r="Z456" s="148"/>
      <c r="AA456" s="148"/>
      <c r="AB456" s="148"/>
      <c r="AC456" s="148"/>
      <c r="AD456" s="148"/>
      <c r="AE456" s="148"/>
      <c r="AF456" s="148"/>
      <c r="AG456" s="148" t="s">
        <v>176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55"/>
      <c r="B457" s="156"/>
      <c r="C457" s="189" t="s">
        <v>576</v>
      </c>
      <c r="D457" s="160"/>
      <c r="E457" s="161">
        <v>39</v>
      </c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48"/>
      <c r="Z457" s="148"/>
      <c r="AA457" s="148"/>
      <c r="AB457" s="148"/>
      <c r="AC457" s="148"/>
      <c r="AD457" s="148"/>
      <c r="AE457" s="148"/>
      <c r="AF457" s="148"/>
      <c r="AG457" s="148" t="s">
        <v>178</v>
      </c>
      <c r="AH457" s="148">
        <v>0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 x14ac:dyDescent="0.2">
      <c r="A458" s="155"/>
      <c r="B458" s="156"/>
      <c r="C458" s="189" t="s">
        <v>542</v>
      </c>
      <c r="D458" s="160"/>
      <c r="E458" s="161"/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48"/>
      <c r="Z458" s="148"/>
      <c r="AA458" s="148"/>
      <c r="AB458" s="148"/>
      <c r="AC458" s="148"/>
      <c r="AD458" s="148"/>
      <c r="AE458" s="148"/>
      <c r="AF458" s="148"/>
      <c r="AG458" s="148" t="s">
        <v>178</v>
      </c>
      <c r="AH458" s="148">
        <v>0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ht="22.5" outlineLevel="1" x14ac:dyDescent="0.2">
      <c r="A459" s="175">
        <v>116</v>
      </c>
      <c r="B459" s="176" t="s">
        <v>583</v>
      </c>
      <c r="C459" s="188" t="s">
        <v>584</v>
      </c>
      <c r="D459" s="177" t="s">
        <v>355</v>
      </c>
      <c r="E459" s="178">
        <v>102</v>
      </c>
      <c r="F459" s="179"/>
      <c r="G459" s="180">
        <f>ROUND(E459*F459,2)</f>
        <v>0</v>
      </c>
      <c r="H459" s="159"/>
      <c r="I459" s="158">
        <f>ROUND(E459*H459,2)</f>
        <v>0</v>
      </c>
      <c r="J459" s="159"/>
      <c r="K459" s="158">
        <f>ROUND(E459*J459,2)</f>
        <v>0</v>
      </c>
      <c r="L459" s="158">
        <v>21</v>
      </c>
      <c r="M459" s="158">
        <f>G459*(1+L459/100)</f>
        <v>0</v>
      </c>
      <c r="N459" s="157">
        <v>1.9E-3</v>
      </c>
      <c r="O459" s="157">
        <f>ROUND(E459*N459,2)</f>
        <v>0.19</v>
      </c>
      <c r="P459" s="157">
        <v>0</v>
      </c>
      <c r="Q459" s="157">
        <f>ROUND(E459*P459,2)</f>
        <v>0</v>
      </c>
      <c r="R459" s="158"/>
      <c r="S459" s="158" t="s">
        <v>208</v>
      </c>
      <c r="T459" s="158" t="s">
        <v>174</v>
      </c>
      <c r="U459" s="158">
        <v>0</v>
      </c>
      <c r="V459" s="158">
        <f>ROUND(E459*U459,2)</f>
        <v>0</v>
      </c>
      <c r="W459" s="158"/>
      <c r="X459" s="158" t="s">
        <v>175</v>
      </c>
      <c r="Y459" s="148"/>
      <c r="Z459" s="148"/>
      <c r="AA459" s="148"/>
      <c r="AB459" s="148"/>
      <c r="AC459" s="148"/>
      <c r="AD459" s="148"/>
      <c r="AE459" s="148"/>
      <c r="AF459" s="148"/>
      <c r="AG459" s="148" t="s">
        <v>176</v>
      </c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 x14ac:dyDescent="0.2">
      <c r="A460" s="155"/>
      <c r="B460" s="156"/>
      <c r="C460" s="189" t="s">
        <v>585</v>
      </c>
      <c r="D460" s="160"/>
      <c r="E460" s="161">
        <v>102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48"/>
      <c r="Z460" s="148"/>
      <c r="AA460" s="148"/>
      <c r="AB460" s="148"/>
      <c r="AC460" s="148"/>
      <c r="AD460" s="148"/>
      <c r="AE460" s="148"/>
      <c r="AF460" s="148"/>
      <c r="AG460" s="148" t="s">
        <v>178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">
      <c r="A461" s="155"/>
      <c r="B461" s="156"/>
      <c r="C461" s="189" t="s">
        <v>542</v>
      </c>
      <c r="D461" s="160"/>
      <c r="E461" s="161"/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48"/>
      <c r="Z461" s="148"/>
      <c r="AA461" s="148"/>
      <c r="AB461" s="148"/>
      <c r="AC461" s="148"/>
      <c r="AD461" s="148"/>
      <c r="AE461" s="148"/>
      <c r="AF461" s="148"/>
      <c r="AG461" s="148" t="s">
        <v>178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ht="22.5" outlineLevel="1" x14ac:dyDescent="0.2">
      <c r="A462" s="175">
        <v>117</v>
      </c>
      <c r="B462" s="176" t="s">
        <v>586</v>
      </c>
      <c r="C462" s="188" t="s">
        <v>587</v>
      </c>
      <c r="D462" s="177" t="s">
        <v>355</v>
      </c>
      <c r="E462" s="178">
        <v>102</v>
      </c>
      <c r="F462" s="179"/>
      <c r="G462" s="180">
        <f>ROUND(E462*F462,2)</f>
        <v>0</v>
      </c>
      <c r="H462" s="159"/>
      <c r="I462" s="158">
        <f>ROUND(E462*H462,2)</f>
        <v>0</v>
      </c>
      <c r="J462" s="159"/>
      <c r="K462" s="158">
        <f>ROUND(E462*J462,2)</f>
        <v>0</v>
      </c>
      <c r="L462" s="158">
        <v>21</v>
      </c>
      <c r="M462" s="158">
        <f>G462*(1+L462/100)</f>
        <v>0</v>
      </c>
      <c r="N462" s="157">
        <v>2.5999999999999999E-3</v>
      </c>
      <c r="O462" s="157">
        <f>ROUND(E462*N462,2)</f>
        <v>0.27</v>
      </c>
      <c r="P462" s="157">
        <v>0</v>
      </c>
      <c r="Q462" s="157">
        <f>ROUND(E462*P462,2)</f>
        <v>0</v>
      </c>
      <c r="R462" s="158"/>
      <c r="S462" s="158" t="s">
        <v>208</v>
      </c>
      <c r="T462" s="158" t="s">
        <v>174</v>
      </c>
      <c r="U462" s="158">
        <v>0</v>
      </c>
      <c r="V462" s="158">
        <f>ROUND(E462*U462,2)</f>
        <v>0</v>
      </c>
      <c r="W462" s="158"/>
      <c r="X462" s="158" t="s">
        <v>175</v>
      </c>
      <c r="Y462" s="148"/>
      <c r="Z462" s="148"/>
      <c r="AA462" s="148"/>
      <c r="AB462" s="148"/>
      <c r="AC462" s="148"/>
      <c r="AD462" s="148"/>
      <c r="AE462" s="148"/>
      <c r="AF462" s="148"/>
      <c r="AG462" s="148" t="s">
        <v>176</v>
      </c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1" x14ac:dyDescent="0.2">
      <c r="A463" s="155"/>
      <c r="B463" s="156"/>
      <c r="C463" s="189" t="s">
        <v>585</v>
      </c>
      <c r="D463" s="160"/>
      <c r="E463" s="161">
        <v>102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48"/>
      <c r="Z463" s="148"/>
      <c r="AA463" s="148"/>
      <c r="AB463" s="148"/>
      <c r="AC463" s="148"/>
      <c r="AD463" s="148"/>
      <c r="AE463" s="148"/>
      <c r="AF463" s="148"/>
      <c r="AG463" s="148" t="s">
        <v>178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 x14ac:dyDescent="0.2">
      <c r="A464" s="155"/>
      <c r="B464" s="156"/>
      <c r="C464" s="189" t="s">
        <v>542</v>
      </c>
      <c r="D464" s="160"/>
      <c r="E464" s="161"/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48"/>
      <c r="Z464" s="148"/>
      <c r="AA464" s="148"/>
      <c r="AB464" s="148"/>
      <c r="AC464" s="148"/>
      <c r="AD464" s="148"/>
      <c r="AE464" s="148"/>
      <c r="AF464" s="148"/>
      <c r="AG464" s="148" t="s">
        <v>178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 x14ac:dyDescent="0.2">
      <c r="A465" s="175">
        <v>118</v>
      </c>
      <c r="B465" s="176" t="s">
        <v>588</v>
      </c>
      <c r="C465" s="188" t="s">
        <v>589</v>
      </c>
      <c r="D465" s="177" t="s">
        <v>172</v>
      </c>
      <c r="E465" s="178">
        <v>3245</v>
      </c>
      <c r="F465" s="179"/>
      <c r="G465" s="180">
        <f>ROUND(E465*F465,2)</f>
        <v>0</v>
      </c>
      <c r="H465" s="159"/>
      <c r="I465" s="158">
        <f>ROUND(E465*H465,2)</f>
        <v>0</v>
      </c>
      <c r="J465" s="159"/>
      <c r="K465" s="158">
        <f>ROUND(E465*J465,2)</f>
        <v>0</v>
      </c>
      <c r="L465" s="158">
        <v>21</v>
      </c>
      <c r="M465" s="158">
        <f>G465*(1+L465/100)</f>
        <v>0</v>
      </c>
      <c r="N465" s="157">
        <v>0</v>
      </c>
      <c r="O465" s="157">
        <f>ROUND(E465*N465,2)</f>
        <v>0</v>
      </c>
      <c r="P465" s="157">
        <v>0</v>
      </c>
      <c r="Q465" s="157">
        <f>ROUND(E465*P465,2)</f>
        <v>0</v>
      </c>
      <c r="R465" s="158"/>
      <c r="S465" s="158" t="s">
        <v>208</v>
      </c>
      <c r="T465" s="158" t="s">
        <v>174</v>
      </c>
      <c r="U465" s="158">
        <v>0</v>
      </c>
      <c r="V465" s="158">
        <f>ROUND(E465*U465,2)</f>
        <v>0</v>
      </c>
      <c r="W465" s="158"/>
      <c r="X465" s="158" t="s">
        <v>175</v>
      </c>
      <c r="Y465" s="148"/>
      <c r="Z465" s="148"/>
      <c r="AA465" s="148"/>
      <c r="AB465" s="148"/>
      <c r="AC465" s="148"/>
      <c r="AD465" s="148"/>
      <c r="AE465" s="148"/>
      <c r="AF465" s="148"/>
      <c r="AG465" s="148" t="s">
        <v>176</v>
      </c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55"/>
      <c r="B466" s="156"/>
      <c r="C466" s="189" t="s">
        <v>265</v>
      </c>
      <c r="D466" s="160"/>
      <c r="E466" s="161">
        <v>2950</v>
      </c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48"/>
      <c r="Z466" s="148"/>
      <c r="AA466" s="148"/>
      <c r="AB466" s="148"/>
      <c r="AC466" s="148"/>
      <c r="AD466" s="148"/>
      <c r="AE466" s="148"/>
      <c r="AF466" s="148"/>
      <c r="AG466" s="148" t="s">
        <v>178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">
      <c r="A467" s="155"/>
      <c r="B467" s="156"/>
      <c r="C467" s="190" t="s">
        <v>194</v>
      </c>
      <c r="D467" s="162"/>
      <c r="E467" s="163">
        <v>295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48"/>
      <c r="Z467" s="148"/>
      <c r="AA467" s="148"/>
      <c r="AB467" s="148"/>
      <c r="AC467" s="148"/>
      <c r="AD467" s="148"/>
      <c r="AE467" s="148"/>
      <c r="AF467" s="148"/>
      <c r="AG467" s="148" t="s">
        <v>178</v>
      </c>
      <c r="AH467" s="148">
        <v>4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ht="22.5" outlineLevel="1" x14ac:dyDescent="0.2">
      <c r="A468" s="175">
        <v>119</v>
      </c>
      <c r="B468" s="176" t="s">
        <v>590</v>
      </c>
      <c r="C468" s="188" t="s">
        <v>591</v>
      </c>
      <c r="D468" s="177" t="s">
        <v>441</v>
      </c>
      <c r="E468" s="178">
        <v>1080</v>
      </c>
      <c r="F468" s="179"/>
      <c r="G468" s="180">
        <f>ROUND(E468*F468,2)</f>
        <v>0</v>
      </c>
      <c r="H468" s="159"/>
      <c r="I468" s="158">
        <f>ROUND(E468*H468,2)</f>
        <v>0</v>
      </c>
      <c r="J468" s="159"/>
      <c r="K468" s="158">
        <f>ROUND(E468*J468,2)</f>
        <v>0</v>
      </c>
      <c r="L468" s="158">
        <v>21</v>
      </c>
      <c r="M468" s="158">
        <f>G468*(1+L468/100)</f>
        <v>0</v>
      </c>
      <c r="N468" s="157">
        <v>0</v>
      </c>
      <c r="O468" s="157">
        <f>ROUND(E468*N468,2)</f>
        <v>0</v>
      </c>
      <c r="P468" s="157">
        <v>1E-3</v>
      </c>
      <c r="Q468" s="157">
        <f>ROUND(E468*P468,2)</f>
        <v>1.08</v>
      </c>
      <c r="R468" s="158"/>
      <c r="S468" s="158" t="s">
        <v>208</v>
      </c>
      <c r="T468" s="158" t="s">
        <v>174</v>
      </c>
      <c r="U468" s="158">
        <v>0</v>
      </c>
      <c r="V468" s="158">
        <f>ROUND(E468*U468,2)</f>
        <v>0</v>
      </c>
      <c r="W468" s="158"/>
      <c r="X468" s="158" t="s">
        <v>175</v>
      </c>
      <c r="Y468" s="148"/>
      <c r="Z468" s="148"/>
      <c r="AA468" s="148"/>
      <c r="AB468" s="148"/>
      <c r="AC468" s="148"/>
      <c r="AD468" s="148"/>
      <c r="AE468" s="148"/>
      <c r="AF468" s="148"/>
      <c r="AG468" s="148" t="s">
        <v>176</v>
      </c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 x14ac:dyDescent="0.2">
      <c r="A469" s="155"/>
      <c r="B469" s="156"/>
      <c r="C469" s="189" t="s">
        <v>592</v>
      </c>
      <c r="D469" s="160"/>
      <c r="E469" s="161">
        <v>380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48"/>
      <c r="Z469" s="148"/>
      <c r="AA469" s="148"/>
      <c r="AB469" s="148"/>
      <c r="AC469" s="148"/>
      <c r="AD469" s="148"/>
      <c r="AE469" s="148"/>
      <c r="AF469" s="148"/>
      <c r="AG469" s="148" t="s">
        <v>178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">
      <c r="A470" s="155"/>
      <c r="B470" s="156"/>
      <c r="C470" s="189" t="s">
        <v>593</v>
      </c>
      <c r="D470" s="160"/>
      <c r="E470" s="161">
        <v>700</v>
      </c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48"/>
      <c r="Z470" s="148"/>
      <c r="AA470" s="148"/>
      <c r="AB470" s="148"/>
      <c r="AC470" s="148"/>
      <c r="AD470" s="148"/>
      <c r="AE470" s="148"/>
      <c r="AF470" s="148"/>
      <c r="AG470" s="148" t="s">
        <v>178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ht="33.75" outlineLevel="1" x14ac:dyDescent="0.2">
      <c r="A471" s="181">
        <v>120</v>
      </c>
      <c r="B471" s="182" t="s">
        <v>594</v>
      </c>
      <c r="C471" s="193" t="s">
        <v>595</v>
      </c>
      <c r="D471" s="183" t="s">
        <v>355</v>
      </c>
      <c r="E471" s="184">
        <v>1</v>
      </c>
      <c r="F471" s="185"/>
      <c r="G471" s="186">
        <f>ROUND(E471*F471,2)</f>
        <v>0</v>
      </c>
      <c r="H471" s="159"/>
      <c r="I471" s="158">
        <f>ROUND(E471*H471,2)</f>
        <v>0</v>
      </c>
      <c r="J471" s="159"/>
      <c r="K471" s="158">
        <f>ROUND(E471*J471,2)</f>
        <v>0</v>
      </c>
      <c r="L471" s="158">
        <v>21</v>
      </c>
      <c r="M471" s="158">
        <f>G471*(1+L471/100)</f>
        <v>0</v>
      </c>
      <c r="N471" s="157">
        <v>0</v>
      </c>
      <c r="O471" s="157">
        <f>ROUND(E471*N471,2)</f>
        <v>0</v>
      </c>
      <c r="P471" s="157">
        <v>0</v>
      </c>
      <c r="Q471" s="157">
        <f>ROUND(E471*P471,2)</f>
        <v>0</v>
      </c>
      <c r="R471" s="158"/>
      <c r="S471" s="158" t="s">
        <v>208</v>
      </c>
      <c r="T471" s="158" t="s">
        <v>174</v>
      </c>
      <c r="U471" s="158">
        <v>0</v>
      </c>
      <c r="V471" s="158">
        <f>ROUND(E471*U471,2)</f>
        <v>0</v>
      </c>
      <c r="W471" s="158"/>
      <c r="X471" s="158" t="s">
        <v>175</v>
      </c>
      <c r="Y471" s="148"/>
      <c r="Z471" s="148"/>
      <c r="AA471" s="148"/>
      <c r="AB471" s="148"/>
      <c r="AC471" s="148"/>
      <c r="AD471" s="148"/>
      <c r="AE471" s="148"/>
      <c r="AF471" s="148"/>
      <c r="AG471" s="148" t="s">
        <v>176</v>
      </c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ht="33.75" outlineLevel="1" x14ac:dyDescent="0.2">
      <c r="A472" s="181">
        <v>121</v>
      </c>
      <c r="B472" s="182" t="s">
        <v>596</v>
      </c>
      <c r="C472" s="193" t="s">
        <v>597</v>
      </c>
      <c r="D472" s="183" t="s">
        <v>355</v>
      </c>
      <c r="E472" s="184">
        <v>1</v>
      </c>
      <c r="F472" s="185"/>
      <c r="G472" s="186">
        <f>ROUND(E472*F472,2)</f>
        <v>0</v>
      </c>
      <c r="H472" s="159"/>
      <c r="I472" s="158">
        <f>ROUND(E472*H472,2)</f>
        <v>0</v>
      </c>
      <c r="J472" s="159"/>
      <c r="K472" s="158">
        <f>ROUND(E472*J472,2)</f>
        <v>0</v>
      </c>
      <c r="L472" s="158">
        <v>21</v>
      </c>
      <c r="M472" s="158">
        <f>G472*(1+L472/100)</f>
        <v>0</v>
      </c>
      <c r="N472" s="157">
        <v>0</v>
      </c>
      <c r="O472" s="157">
        <f>ROUND(E472*N472,2)</f>
        <v>0</v>
      </c>
      <c r="P472" s="157">
        <v>0</v>
      </c>
      <c r="Q472" s="157">
        <f>ROUND(E472*P472,2)</f>
        <v>0</v>
      </c>
      <c r="R472" s="158"/>
      <c r="S472" s="158" t="s">
        <v>208</v>
      </c>
      <c r="T472" s="158" t="s">
        <v>174</v>
      </c>
      <c r="U472" s="158">
        <v>0</v>
      </c>
      <c r="V472" s="158">
        <f>ROUND(E472*U472,2)</f>
        <v>0</v>
      </c>
      <c r="W472" s="158"/>
      <c r="X472" s="158" t="s">
        <v>175</v>
      </c>
      <c r="Y472" s="148"/>
      <c r="Z472" s="148"/>
      <c r="AA472" s="148"/>
      <c r="AB472" s="148"/>
      <c r="AC472" s="148"/>
      <c r="AD472" s="148"/>
      <c r="AE472" s="148"/>
      <c r="AF472" s="148"/>
      <c r="AG472" s="148" t="s">
        <v>176</v>
      </c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ht="22.5" outlineLevel="1" x14ac:dyDescent="0.2">
      <c r="A473" s="181">
        <v>122</v>
      </c>
      <c r="B473" s="182" t="s">
        <v>598</v>
      </c>
      <c r="C473" s="193" t="s">
        <v>599</v>
      </c>
      <c r="D473" s="183" t="s">
        <v>192</v>
      </c>
      <c r="E473" s="184">
        <v>3.5</v>
      </c>
      <c r="F473" s="185"/>
      <c r="G473" s="186">
        <f>ROUND(E473*F473,2)</f>
        <v>0</v>
      </c>
      <c r="H473" s="159"/>
      <c r="I473" s="158">
        <f>ROUND(E473*H473,2)</f>
        <v>0</v>
      </c>
      <c r="J473" s="159"/>
      <c r="K473" s="158">
        <f>ROUND(E473*J473,2)</f>
        <v>0</v>
      </c>
      <c r="L473" s="158">
        <v>21</v>
      </c>
      <c r="M473" s="158">
        <f>G473*(1+L473/100)</f>
        <v>0</v>
      </c>
      <c r="N473" s="157">
        <v>0</v>
      </c>
      <c r="O473" s="157">
        <f>ROUND(E473*N473,2)</f>
        <v>0</v>
      </c>
      <c r="P473" s="157">
        <v>0</v>
      </c>
      <c r="Q473" s="157">
        <f>ROUND(E473*P473,2)</f>
        <v>0</v>
      </c>
      <c r="R473" s="158"/>
      <c r="S473" s="158" t="s">
        <v>208</v>
      </c>
      <c r="T473" s="158" t="s">
        <v>174</v>
      </c>
      <c r="U473" s="158">
        <v>0</v>
      </c>
      <c r="V473" s="158">
        <f>ROUND(E473*U473,2)</f>
        <v>0</v>
      </c>
      <c r="W473" s="158"/>
      <c r="X473" s="158" t="s">
        <v>175</v>
      </c>
      <c r="Y473" s="148"/>
      <c r="Z473" s="148"/>
      <c r="AA473" s="148"/>
      <c r="AB473" s="148"/>
      <c r="AC473" s="148"/>
      <c r="AD473" s="148"/>
      <c r="AE473" s="148"/>
      <c r="AF473" s="148"/>
      <c r="AG473" s="148" t="s">
        <v>176</v>
      </c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ht="22.5" outlineLevel="1" x14ac:dyDescent="0.2">
      <c r="A474" s="181">
        <v>123</v>
      </c>
      <c r="B474" s="182" t="s">
        <v>600</v>
      </c>
      <c r="C474" s="193" t="s">
        <v>601</v>
      </c>
      <c r="D474" s="183" t="s">
        <v>441</v>
      </c>
      <c r="E474" s="184">
        <v>27</v>
      </c>
      <c r="F474" s="185"/>
      <c r="G474" s="186">
        <f>ROUND(E474*F474,2)</f>
        <v>0</v>
      </c>
      <c r="H474" s="159"/>
      <c r="I474" s="158">
        <f>ROUND(E474*H474,2)</f>
        <v>0</v>
      </c>
      <c r="J474" s="159"/>
      <c r="K474" s="158">
        <f>ROUND(E474*J474,2)</f>
        <v>0</v>
      </c>
      <c r="L474" s="158">
        <v>21</v>
      </c>
      <c r="M474" s="158">
        <f>G474*(1+L474/100)</f>
        <v>0</v>
      </c>
      <c r="N474" s="157">
        <v>0</v>
      </c>
      <c r="O474" s="157">
        <f>ROUND(E474*N474,2)</f>
        <v>0</v>
      </c>
      <c r="P474" s="157">
        <v>0</v>
      </c>
      <c r="Q474" s="157">
        <f>ROUND(E474*P474,2)</f>
        <v>0</v>
      </c>
      <c r="R474" s="158"/>
      <c r="S474" s="158" t="s">
        <v>208</v>
      </c>
      <c r="T474" s="158" t="s">
        <v>174</v>
      </c>
      <c r="U474" s="158">
        <v>0</v>
      </c>
      <c r="V474" s="158">
        <f>ROUND(E474*U474,2)</f>
        <v>0</v>
      </c>
      <c r="W474" s="158"/>
      <c r="X474" s="158" t="s">
        <v>175</v>
      </c>
      <c r="Y474" s="148"/>
      <c r="Z474" s="148"/>
      <c r="AA474" s="148"/>
      <c r="AB474" s="148"/>
      <c r="AC474" s="148"/>
      <c r="AD474" s="148"/>
      <c r="AE474" s="148"/>
      <c r="AF474" s="148"/>
      <c r="AG474" s="148" t="s">
        <v>176</v>
      </c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ht="25.5" x14ac:dyDescent="0.2">
      <c r="A475" s="168" t="s">
        <v>168</v>
      </c>
      <c r="B475" s="169" t="s">
        <v>116</v>
      </c>
      <c r="C475" s="187" t="s">
        <v>117</v>
      </c>
      <c r="D475" s="170"/>
      <c r="E475" s="171"/>
      <c r="F475" s="172"/>
      <c r="G475" s="173">
        <f>SUMIF(AG476:AG478,"&lt;&gt;NOR",G476:G478)</f>
        <v>0</v>
      </c>
      <c r="H475" s="167"/>
      <c r="I475" s="167">
        <f>SUM(I476:I478)</f>
        <v>0</v>
      </c>
      <c r="J475" s="167"/>
      <c r="K475" s="167">
        <f>SUM(K476:K478)</f>
        <v>0</v>
      </c>
      <c r="L475" s="167"/>
      <c r="M475" s="167">
        <f>SUM(M476:M478)</f>
        <v>0</v>
      </c>
      <c r="N475" s="166"/>
      <c r="O475" s="166">
        <f>SUM(O476:O478)</f>
        <v>0.02</v>
      </c>
      <c r="P475" s="166"/>
      <c r="Q475" s="166">
        <f>SUM(Q476:Q478)</f>
        <v>0</v>
      </c>
      <c r="R475" s="167"/>
      <c r="S475" s="167"/>
      <c r="T475" s="167"/>
      <c r="U475" s="167"/>
      <c r="V475" s="167">
        <f>SUM(V476:V478)</f>
        <v>1.02</v>
      </c>
      <c r="W475" s="167"/>
      <c r="X475" s="167"/>
      <c r="AG475" t="s">
        <v>169</v>
      </c>
    </row>
    <row r="476" spans="1:60" outlineLevel="1" x14ac:dyDescent="0.2">
      <c r="A476" s="175">
        <v>124</v>
      </c>
      <c r="B476" s="176" t="s">
        <v>602</v>
      </c>
      <c r="C476" s="188" t="s">
        <v>603</v>
      </c>
      <c r="D476" s="177" t="s">
        <v>604</v>
      </c>
      <c r="E476" s="178">
        <v>6</v>
      </c>
      <c r="F476" s="179"/>
      <c r="G476" s="180">
        <f>ROUND(E476*F476,2)</f>
        <v>0</v>
      </c>
      <c r="H476" s="159"/>
      <c r="I476" s="158">
        <f>ROUND(E476*H476,2)</f>
        <v>0</v>
      </c>
      <c r="J476" s="159"/>
      <c r="K476" s="158">
        <f>ROUND(E476*J476,2)</f>
        <v>0</v>
      </c>
      <c r="L476" s="158">
        <v>21</v>
      </c>
      <c r="M476" s="158">
        <f>G476*(1+L476/100)</f>
        <v>0</v>
      </c>
      <c r="N476" s="157">
        <v>1.0000000000000001E-5</v>
      </c>
      <c r="O476" s="157">
        <f>ROUND(E476*N476,2)</f>
        <v>0</v>
      </c>
      <c r="P476" s="157">
        <v>0</v>
      </c>
      <c r="Q476" s="157">
        <f>ROUND(E476*P476,2)</f>
        <v>0</v>
      </c>
      <c r="R476" s="158"/>
      <c r="S476" s="158" t="s">
        <v>173</v>
      </c>
      <c r="T476" s="158" t="s">
        <v>174</v>
      </c>
      <c r="U476" s="158">
        <v>0.17</v>
      </c>
      <c r="V476" s="158">
        <f>ROUND(E476*U476,2)</f>
        <v>1.02</v>
      </c>
      <c r="W476" s="158"/>
      <c r="X476" s="158" t="s">
        <v>175</v>
      </c>
      <c r="Y476" s="148"/>
      <c r="Z476" s="148"/>
      <c r="AA476" s="148"/>
      <c r="AB476" s="148"/>
      <c r="AC476" s="148"/>
      <c r="AD476" s="148"/>
      <c r="AE476" s="148"/>
      <c r="AF476" s="148"/>
      <c r="AG476" s="148" t="s">
        <v>176</v>
      </c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">
      <c r="A477" s="155"/>
      <c r="B477" s="156"/>
      <c r="C477" s="189" t="s">
        <v>605</v>
      </c>
      <c r="D477" s="160"/>
      <c r="E477" s="161">
        <v>6</v>
      </c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48"/>
      <c r="Z477" s="148"/>
      <c r="AA477" s="148"/>
      <c r="AB477" s="148"/>
      <c r="AC477" s="148"/>
      <c r="AD477" s="148"/>
      <c r="AE477" s="148"/>
      <c r="AF477" s="148"/>
      <c r="AG477" s="148" t="s">
        <v>178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 x14ac:dyDescent="0.2">
      <c r="A478" s="181">
        <v>125</v>
      </c>
      <c r="B478" s="182" t="s">
        <v>606</v>
      </c>
      <c r="C478" s="193" t="s">
        <v>607</v>
      </c>
      <c r="D478" s="183" t="s">
        <v>604</v>
      </c>
      <c r="E478" s="184">
        <v>6</v>
      </c>
      <c r="F478" s="185"/>
      <c r="G478" s="186">
        <f>ROUND(E478*F478,2)</f>
        <v>0</v>
      </c>
      <c r="H478" s="159"/>
      <c r="I478" s="158">
        <f>ROUND(E478*H478,2)</f>
        <v>0</v>
      </c>
      <c r="J478" s="159"/>
      <c r="K478" s="158">
        <f>ROUND(E478*J478,2)</f>
        <v>0</v>
      </c>
      <c r="L478" s="158">
        <v>21</v>
      </c>
      <c r="M478" s="158">
        <f>G478*(1+L478/100)</f>
        <v>0</v>
      </c>
      <c r="N478" s="157">
        <v>3.2000000000000002E-3</v>
      </c>
      <c r="O478" s="157">
        <f>ROUND(E478*N478,2)</f>
        <v>0.02</v>
      </c>
      <c r="P478" s="157">
        <v>0</v>
      </c>
      <c r="Q478" s="157">
        <f>ROUND(E478*P478,2)</f>
        <v>0</v>
      </c>
      <c r="R478" s="158"/>
      <c r="S478" s="158" t="s">
        <v>208</v>
      </c>
      <c r="T478" s="158" t="s">
        <v>174</v>
      </c>
      <c r="U478" s="158">
        <v>0</v>
      </c>
      <c r="V478" s="158">
        <f>ROUND(E478*U478,2)</f>
        <v>0</v>
      </c>
      <c r="W478" s="158"/>
      <c r="X478" s="158" t="s">
        <v>283</v>
      </c>
      <c r="Y478" s="148"/>
      <c r="Z478" s="148"/>
      <c r="AA478" s="148"/>
      <c r="AB478" s="148"/>
      <c r="AC478" s="148"/>
      <c r="AD478" s="148"/>
      <c r="AE478" s="148"/>
      <c r="AF478" s="148"/>
      <c r="AG478" s="148" t="s">
        <v>284</v>
      </c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x14ac:dyDescent="0.2">
      <c r="A479" s="168" t="s">
        <v>168</v>
      </c>
      <c r="B479" s="169" t="s">
        <v>132</v>
      </c>
      <c r="C479" s="187" t="s">
        <v>133</v>
      </c>
      <c r="D479" s="170"/>
      <c r="E479" s="171"/>
      <c r="F479" s="172"/>
      <c r="G479" s="173">
        <f>SUMIF(AG480:AG513,"&lt;&gt;NOR",G480:G513)</f>
        <v>0</v>
      </c>
      <c r="H479" s="167"/>
      <c r="I479" s="167">
        <f>SUM(I480:I513)</f>
        <v>0</v>
      </c>
      <c r="J479" s="167"/>
      <c r="K479" s="167">
        <f>SUM(K480:K513)</f>
        <v>0</v>
      </c>
      <c r="L479" s="167"/>
      <c r="M479" s="167">
        <f>SUM(M480:M513)</f>
        <v>0</v>
      </c>
      <c r="N479" s="166"/>
      <c r="O479" s="166">
        <f>SUM(O480:O513)</f>
        <v>34.120000000000005</v>
      </c>
      <c r="P479" s="166"/>
      <c r="Q479" s="166">
        <f>SUM(Q480:Q513)</f>
        <v>14.93</v>
      </c>
      <c r="R479" s="167"/>
      <c r="S479" s="167"/>
      <c r="T479" s="167"/>
      <c r="U479" s="167"/>
      <c r="V479" s="167">
        <f>SUM(V480:V513)</f>
        <v>1465.61</v>
      </c>
      <c r="W479" s="167"/>
      <c r="X479" s="167"/>
      <c r="AG479" t="s">
        <v>169</v>
      </c>
    </row>
    <row r="480" spans="1:60" outlineLevel="1" x14ac:dyDescent="0.2">
      <c r="A480" s="175">
        <v>126</v>
      </c>
      <c r="B480" s="176" t="s">
        <v>608</v>
      </c>
      <c r="C480" s="188" t="s">
        <v>609</v>
      </c>
      <c r="D480" s="177" t="s">
        <v>172</v>
      </c>
      <c r="E480" s="178">
        <v>2873.75</v>
      </c>
      <c r="F480" s="179"/>
      <c r="G480" s="180">
        <f>ROUND(E480*F480,2)</f>
        <v>0</v>
      </c>
      <c r="H480" s="159"/>
      <c r="I480" s="158">
        <f>ROUND(E480*H480,2)</f>
        <v>0</v>
      </c>
      <c r="J480" s="159"/>
      <c r="K480" s="158">
        <f>ROUND(E480*J480,2)</f>
        <v>0</v>
      </c>
      <c r="L480" s="158">
        <v>21</v>
      </c>
      <c r="M480" s="158">
        <f>G480*(1+L480/100)</f>
        <v>0</v>
      </c>
      <c r="N480" s="157">
        <v>0</v>
      </c>
      <c r="O480" s="157">
        <f>ROUND(E480*N480,2)</f>
        <v>0</v>
      </c>
      <c r="P480" s="157">
        <v>5.0000000000000001E-3</v>
      </c>
      <c r="Q480" s="157">
        <f>ROUND(E480*P480,2)</f>
        <v>14.37</v>
      </c>
      <c r="R480" s="158"/>
      <c r="S480" s="158" t="s">
        <v>208</v>
      </c>
      <c r="T480" s="158" t="s">
        <v>174</v>
      </c>
      <c r="U480" s="158">
        <v>0.51</v>
      </c>
      <c r="V480" s="158">
        <f>ROUND(E480*U480,2)</f>
        <v>1465.61</v>
      </c>
      <c r="W480" s="158"/>
      <c r="X480" s="158" t="s">
        <v>175</v>
      </c>
      <c r="Y480" s="148"/>
      <c r="Z480" s="148"/>
      <c r="AA480" s="148"/>
      <c r="AB480" s="148"/>
      <c r="AC480" s="148"/>
      <c r="AD480" s="148"/>
      <c r="AE480" s="148"/>
      <c r="AF480" s="148"/>
      <c r="AG480" s="148" t="s">
        <v>176</v>
      </c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ht="22.5" outlineLevel="1" x14ac:dyDescent="0.2">
      <c r="A481" s="155"/>
      <c r="B481" s="156"/>
      <c r="C481" s="189" t="s">
        <v>610</v>
      </c>
      <c r="D481" s="160"/>
      <c r="E481" s="161">
        <v>2873.75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178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75">
        <v>127</v>
      </c>
      <c r="B482" s="176" t="s">
        <v>611</v>
      </c>
      <c r="C482" s="188" t="s">
        <v>612</v>
      </c>
      <c r="D482" s="177" t="s">
        <v>192</v>
      </c>
      <c r="E482" s="178">
        <v>222</v>
      </c>
      <c r="F482" s="179"/>
      <c r="G482" s="180">
        <f>ROUND(E482*F482,2)</f>
        <v>0</v>
      </c>
      <c r="H482" s="159"/>
      <c r="I482" s="158">
        <f>ROUND(E482*H482,2)</f>
        <v>0</v>
      </c>
      <c r="J482" s="159"/>
      <c r="K482" s="158">
        <f>ROUND(E482*J482,2)</f>
        <v>0</v>
      </c>
      <c r="L482" s="158">
        <v>21</v>
      </c>
      <c r="M482" s="158">
        <f>G482*(1+L482/100)</f>
        <v>0</v>
      </c>
      <c r="N482" s="157">
        <v>0</v>
      </c>
      <c r="O482" s="157">
        <f>ROUND(E482*N482,2)</f>
        <v>0</v>
      </c>
      <c r="P482" s="157">
        <v>2.5000000000000001E-3</v>
      </c>
      <c r="Q482" s="157">
        <f>ROUND(E482*P482,2)</f>
        <v>0.56000000000000005</v>
      </c>
      <c r="R482" s="158"/>
      <c r="S482" s="158" t="s">
        <v>208</v>
      </c>
      <c r="T482" s="158" t="s">
        <v>174</v>
      </c>
      <c r="U482" s="158">
        <v>0</v>
      </c>
      <c r="V482" s="158">
        <f>ROUND(E482*U482,2)</f>
        <v>0</v>
      </c>
      <c r="W482" s="158"/>
      <c r="X482" s="158" t="s">
        <v>175</v>
      </c>
      <c r="Y482" s="148"/>
      <c r="Z482" s="148"/>
      <c r="AA482" s="148"/>
      <c r="AB482" s="148"/>
      <c r="AC482" s="148"/>
      <c r="AD482" s="148"/>
      <c r="AE482" s="148"/>
      <c r="AF482" s="148"/>
      <c r="AG482" s="148" t="s">
        <v>176</v>
      </c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55"/>
      <c r="B483" s="156"/>
      <c r="C483" s="189" t="s">
        <v>613</v>
      </c>
      <c r="D483" s="160"/>
      <c r="E483" s="161">
        <v>222</v>
      </c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48"/>
      <c r="Z483" s="148"/>
      <c r="AA483" s="148"/>
      <c r="AB483" s="148"/>
      <c r="AC483" s="148"/>
      <c r="AD483" s="148"/>
      <c r="AE483" s="148"/>
      <c r="AF483" s="148"/>
      <c r="AG483" s="148" t="s">
        <v>178</v>
      </c>
      <c r="AH483" s="148">
        <v>0</v>
      </c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75">
        <v>128</v>
      </c>
      <c r="B484" s="176" t="s">
        <v>614</v>
      </c>
      <c r="C484" s="188" t="s">
        <v>615</v>
      </c>
      <c r="D484" s="177" t="s">
        <v>441</v>
      </c>
      <c r="E484" s="178">
        <v>1540.96128</v>
      </c>
      <c r="F484" s="179"/>
      <c r="G484" s="180">
        <f>ROUND(E484*F484,2)</f>
        <v>0</v>
      </c>
      <c r="H484" s="159"/>
      <c r="I484" s="158">
        <f>ROUND(E484*H484,2)</f>
        <v>0</v>
      </c>
      <c r="J484" s="159"/>
      <c r="K484" s="158">
        <f>ROUND(E484*J484,2)</f>
        <v>0</v>
      </c>
      <c r="L484" s="158">
        <v>21</v>
      </c>
      <c r="M484" s="158">
        <f>G484*(1+L484/100)</f>
        <v>0</v>
      </c>
      <c r="N484" s="157">
        <v>1.282E-2</v>
      </c>
      <c r="O484" s="157">
        <f>ROUND(E484*N484,2)</f>
        <v>19.760000000000002</v>
      </c>
      <c r="P484" s="157">
        <v>0</v>
      </c>
      <c r="Q484" s="157">
        <f>ROUND(E484*P484,2)</f>
        <v>0</v>
      </c>
      <c r="R484" s="158"/>
      <c r="S484" s="158" t="s">
        <v>208</v>
      </c>
      <c r="T484" s="158" t="s">
        <v>174</v>
      </c>
      <c r="U484" s="158">
        <v>0</v>
      </c>
      <c r="V484" s="158">
        <f>ROUND(E484*U484,2)</f>
        <v>0</v>
      </c>
      <c r="W484" s="158"/>
      <c r="X484" s="158" t="s">
        <v>283</v>
      </c>
      <c r="Y484" s="148"/>
      <c r="Z484" s="148"/>
      <c r="AA484" s="148"/>
      <c r="AB484" s="148"/>
      <c r="AC484" s="148"/>
      <c r="AD484" s="148"/>
      <c r="AE484" s="148"/>
      <c r="AF484" s="148"/>
      <c r="AG484" s="148" t="s">
        <v>284</v>
      </c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55"/>
      <c r="B485" s="156"/>
      <c r="C485" s="189" t="s">
        <v>616</v>
      </c>
      <c r="D485" s="160"/>
      <c r="E485" s="161">
        <v>1000.78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178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">
      <c r="A486" s="155"/>
      <c r="B486" s="156"/>
      <c r="C486" s="189" t="s">
        <v>617</v>
      </c>
      <c r="D486" s="160"/>
      <c r="E486" s="161">
        <v>283.35000000000002</v>
      </c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48"/>
      <c r="Z486" s="148"/>
      <c r="AA486" s="148"/>
      <c r="AB486" s="148"/>
      <c r="AC486" s="148"/>
      <c r="AD486" s="148"/>
      <c r="AE486" s="148"/>
      <c r="AF486" s="148"/>
      <c r="AG486" s="148" t="s">
        <v>178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 x14ac:dyDescent="0.2">
      <c r="A487" s="155"/>
      <c r="B487" s="156"/>
      <c r="C487" s="190" t="s">
        <v>444</v>
      </c>
      <c r="D487" s="162"/>
      <c r="E487" s="163">
        <v>256.83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48"/>
      <c r="Z487" s="148"/>
      <c r="AA487" s="148"/>
      <c r="AB487" s="148"/>
      <c r="AC487" s="148"/>
      <c r="AD487" s="148"/>
      <c r="AE487" s="148"/>
      <c r="AF487" s="148"/>
      <c r="AG487" s="148" t="s">
        <v>178</v>
      </c>
      <c r="AH487" s="148">
        <v>4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">
      <c r="A488" s="175">
        <v>129</v>
      </c>
      <c r="B488" s="176" t="s">
        <v>618</v>
      </c>
      <c r="C488" s="188" t="s">
        <v>619</v>
      </c>
      <c r="D488" s="177" t="s">
        <v>441</v>
      </c>
      <c r="E488" s="178">
        <v>773.38368000000003</v>
      </c>
      <c r="F488" s="179"/>
      <c r="G488" s="180">
        <f>ROUND(E488*F488,2)</f>
        <v>0</v>
      </c>
      <c r="H488" s="159"/>
      <c r="I488" s="158">
        <f>ROUND(E488*H488,2)</f>
        <v>0</v>
      </c>
      <c r="J488" s="159"/>
      <c r="K488" s="158">
        <f>ROUND(E488*J488,2)</f>
        <v>0</v>
      </c>
      <c r="L488" s="158">
        <v>21</v>
      </c>
      <c r="M488" s="158">
        <f>G488*(1+L488/100)</f>
        <v>0</v>
      </c>
      <c r="N488" s="157">
        <v>6.28E-3</v>
      </c>
      <c r="O488" s="157">
        <f>ROUND(E488*N488,2)</f>
        <v>4.8600000000000003</v>
      </c>
      <c r="P488" s="157">
        <v>0</v>
      </c>
      <c r="Q488" s="157">
        <f>ROUND(E488*P488,2)</f>
        <v>0</v>
      </c>
      <c r="R488" s="158"/>
      <c r="S488" s="158" t="s">
        <v>208</v>
      </c>
      <c r="T488" s="158" t="s">
        <v>174</v>
      </c>
      <c r="U488" s="158">
        <v>0</v>
      </c>
      <c r="V488" s="158">
        <f>ROUND(E488*U488,2)</f>
        <v>0</v>
      </c>
      <c r="W488" s="158"/>
      <c r="X488" s="158" t="s">
        <v>283</v>
      </c>
      <c r="Y488" s="148"/>
      <c r="Z488" s="148"/>
      <c r="AA488" s="148"/>
      <c r="AB488" s="148"/>
      <c r="AC488" s="148"/>
      <c r="AD488" s="148"/>
      <c r="AE488" s="148"/>
      <c r="AF488" s="148"/>
      <c r="AG488" s="148" t="s">
        <v>284</v>
      </c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55"/>
      <c r="B489" s="156"/>
      <c r="C489" s="189" t="s">
        <v>620</v>
      </c>
      <c r="D489" s="160"/>
      <c r="E489" s="161">
        <v>483.36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48"/>
      <c r="Z489" s="148"/>
      <c r="AA489" s="148"/>
      <c r="AB489" s="148"/>
      <c r="AC489" s="148"/>
      <c r="AD489" s="148"/>
      <c r="AE489" s="148"/>
      <c r="AF489" s="148"/>
      <c r="AG489" s="148" t="s">
        <v>178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 x14ac:dyDescent="0.2">
      <c r="A490" s="155"/>
      <c r="B490" s="156"/>
      <c r="C490" s="189" t="s">
        <v>621</v>
      </c>
      <c r="D490" s="160"/>
      <c r="E490" s="161">
        <v>161.12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48"/>
      <c r="Z490" s="148"/>
      <c r="AA490" s="148"/>
      <c r="AB490" s="148"/>
      <c r="AC490" s="148"/>
      <c r="AD490" s="148"/>
      <c r="AE490" s="148"/>
      <c r="AF490" s="148"/>
      <c r="AG490" s="148" t="s">
        <v>178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1" x14ac:dyDescent="0.2">
      <c r="A491" s="155"/>
      <c r="B491" s="156"/>
      <c r="C491" s="190" t="s">
        <v>444</v>
      </c>
      <c r="D491" s="162"/>
      <c r="E491" s="163">
        <v>128.9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48"/>
      <c r="Z491" s="148"/>
      <c r="AA491" s="148"/>
      <c r="AB491" s="148"/>
      <c r="AC491" s="148"/>
      <c r="AD491" s="148"/>
      <c r="AE491" s="148"/>
      <c r="AF491" s="148"/>
      <c r="AG491" s="148" t="s">
        <v>178</v>
      </c>
      <c r="AH491" s="148">
        <v>4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ht="22.5" outlineLevel="1" x14ac:dyDescent="0.2">
      <c r="A492" s="175">
        <v>130</v>
      </c>
      <c r="B492" s="176" t="s">
        <v>622</v>
      </c>
      <c r="C492" s="188" t="s">
        <v>623</v>
      </c>
      <c r="D492" s="177" t="s">
        <v>257</v>
      </c>
      <c r="E492" s="178">
        <v>6.3471900000000003</v>
      </c>
      <c r="F492" s="179"/>
      <c r="G492" s="180">
        <f>ROUND(E492*F492,2)</f>
        <v>0</v>
      </c>
      <c r="H492" s="159"/>
      <c r="I492" s="158">
        <f>ROUND(E492*H492,2)</f>
        <v>0</v>
      </c>
      <c r="J492" s="159"/>
      <c r="K492" s="158">
        <f>ROUND(E492*J492,2)</f>
        <v>0</v>
      </c>
      <c r="L492" s="158">
        <v>21</v>
      </c>
      <c r="M492" s="158">
        <f>G492*(1+L492/100)</f>
        <v>0</v>
      </c>
      <c r="N492" s="157">
        <v>1</v>
      </c>
      <c r="O492" s="157">
        <f>ROUND(E492*N492,2)</f>
        <v>6.35</v>
      </c>
      <c r="P492" s="157">
        <v>0</v>
      </c>
      <c r="Q492" s="157">
        <f>ROUND(E492*P492,2)</f>
        <v>0</v>
      </c>
      <c r="R492" s="158"/>
      <c r="S492" s="158" t="s">
        <v>208</v>
      </c>
      <c r="T492" s="158" t="s">
        <v>174</v>
      </c>
      <c r="U492" s="158">
        <v>0</v>
      </c>
      <c r="V492" s="158">
        <f>ROUND(E492*U492,2)</f>
        <v>0</v>
      </c>
      <c r="W492" s="158"/>
      <c r="X492" s="158" t="s">
        <v>283</v>
      </c>
      <c r="Y492" s="148"/>
      <c r="Z492" s="148"/>
      <c r="AA492" s="148"/>
      <c r="AB492" s="148"/>
      <c r="AC492" s="148"/>
      <c r="AD492" s="148"/>
      <c r="AE492" s="148"/>
      <c r="AF492" s="148"/>
      <c r="AG492" s="148" t="s">
        <v>284</v>
      </c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 x14ac:dyDescent="0.2">
      <c r="A493" s="155"/>
      <c r="B493" s="156"/>
      <c r="C493" s="189" t="s">
        <v>442</v>
      </c>
      <c r="D493" s="160"/>
      <c r="E493" s="161"/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48"/>
      <c r="Z493" s="148"/>
      <c r="AA493" s="148"/>
      <c r="AB493" s="148"/>
      <c r="AC493" s="148"/>
      <c r="AD493" s="148"/>
      <c r="AE493" s="148"/>
      <c r="AF493" s="148"/>
      <c r="AG493" s="148" t="s">
        <v>178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">
      <c r="A494" s="155"/>
      <c r="B494" s="156"/>
      <c r="C494" s="189" t="s">
        <v>624</v>
      </c>
      <c r="D494" s="160"/>
      <c r="E494" s="161">
        <v>4.4800000000000004</v>
      </c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48"/>
      <c r="Z494" s="148"/>
      <c r="AA494" s="148"/>
      <c r="AB494" s="148"/>
      <c r="AC494" s="148"/>
      <c r="AD494" s="148"/>
      <c r="AE494" s="148"/>
      <c r="AF494" s="148"/>
      <c r="AG494" s="148" t="s">
        <v>178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">
      <c r="A495" s="155"/>
      <c r="B495" s="156"/>
      <c r="C495" s="189" t="s">
        <v>625</v>
      </c>
      <c r="D495" s="160"/>
      <c r="E495" s="161">
        <v>0.27</v>
      </c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48"/>
      <c r="Z495" s="148"/>
      <c r="AA495" s="148"/>
      <c r="AB495" s="148"/>
      <c r="AC495" s="148"/>
      <c r="AD495" s="148"/>
      <c r="AE495" s="148"/>
      <c r="AF495" s="148"/>
      <c r="AG495" s="148" t="s">
        <v>178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1" x14ac:dyDescent="0.2">
      <c r="A496" s="155"/>
      <c r="B496" s="156"/>
      <c r="C496" s="189" t="s">
        <v>626</v>
      </c>
      <c r="D496" s="160"/>
      <c r="E496" s="161">
        <v>0.24</v>
      </c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48"/>
      <c r="Z496" s="148"/>
      <c r="AA496" s="148"/>
      <c r="AB496" s="148"/>
      <c r="AC496" s="148"/>
      <c r="AD496" s="148"/>
      <c r="AE496" s="148"/>
      <c r="AF496" s="148"/>
      <c r="AG496" s="148" t="s">
        <v>178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">
      <c r="A497" s="155"/>
      <c r="B497" s="156"/>
      <c r="C497" s="189" t="s">
        <v>627</v>
      </c>
      <c r="D497" s="160"/>
      <c r="E497" s="161">
        <v>0.11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48"/>
      <c r="Z497" s="148"/>
      <c r="AA497" s="148"/>
      <c r="AB497" s="148"/>
      <c r="AC497" s="148"/>
      <c r="AD497" s="148"/>
      <c r="AE497" s="148"/>
      <c r="AF497" s="148"/>
      <c r="AG497" s="148" t="s">
        <v>178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">
      <c r="A498" s="155"/>
      <c r="B498" s="156"/>
      <c r="C498" s="189" t="s">
        <v>628</v>
      </c>
      <c r="D498" s="160"/>
      <c r="E498" s="161">
        <v>0.04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48"/>
      <c r="Z498" s="148"/>
      <c r="AA498" s="148"/>
      <c r="AB498" s="148"/>
      <c r="AC498" s="148"/>
      <c r="AD498" s="148"/>
      <c r="AE498" s="148"/>
      <c r="AF498" s="148"/>
      <c r="AG498" s="148" t="s">
        <v>178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">
      <c r="A499" s="155"/>
      <c r="B499" s="156"/>
      <c r="C499" s="189" t="s">
        <v>629</v>
      </c>
      <c r="D499" s="160"/>
      <c r="E499" s="161">
        <v>0.15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48"/>
      <c r="Z499" s="148"/>
      <c r="AA499" s="148"/>
      <c r="AB499" s="148"/>
      <c r="AC499" s="148"/>
      <c r="AD499" s="148"/>
      <c r="AE499" s="148"/>
      <c r="AF499" s="148"/>
      <c r="AG499" s="148" t="s">
        <v>178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">
      <c r="A500" s="155"/>
      <c r="B500" s="156"/>
      <c r="C500" s="190" t="s">
        <v>444</v>
      </c>
      <c r="D500" s="162"/>
      <c r="E500" s="163">
        <v>1.06</v>
      </c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48"/>
      <c r="Z500" s="148"/>
      <c r="AA500" s="148"/>
      <c r="AB500" s="148"/>
      <c r="AC500" s="148"/>
      <c r="AD500" s="148"/>
      <c r="AE500" s="148"/>
      <c r="AF500" s="148"/>
      <c r="AG500" s="148" t="s">
        <v>178</v>
      </c>
      <c r="AH500" s="148">
        <v>4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ht="22.5" outlineLevel="1" x14ac:dyDescent="0.2">
      <c r="A501" s="175">
        <v>131</v>
      </c>
      <c r="B501" s="176" t="s">
        <v>630</v>
      </c>
      <c r="C501" s="188" t="s">
        <v>631</v>
      </c>
      <c r="D501" s="177" t="s">
        <v>257</v>
      </c>
      <c r="E501" s="178">
        <v>1.0739000000000001</v>
      </c>
      <c r="F501" s="179"/>
      <c r="G501" s="180">
        <f>ROUND(E501*F501,2)</f>
        <v>0</v>
      </c>
      <c r="H501" s="159"/>
      <c r="I501" s="158">
        <f>ROUND(E501*H501,2)</f>
        <v>0</v>
      </c>
      <c r="J501" s="159"/>
      <c r="K501" s="158">
        <f>ROUND(E501*J501,2)</f>
        <v>0</v>
      </c>
      <c r="L501" s="158">
        <v>21</v>
      </c>
      <c r="M501" s="158">
        <f>G501*(1+L501/100)</f>
        <v>0</v>
      </c>
      <c r="N501" s="157">
        <v>1</v>
      </c>
      <c r="O501" s="157">
        <f>ROUND(E501*N501,2)</f>
        <v>1.07</v>
      </c>
      <c r="P501" s="157">
        <v>0</v>
      </c>
      <c r="Q501" s="157">
        <f>ROUND(E501*P501,2)</f>
        <v>0</v>
      </c>
      <c r="R501" s="158"/>
      <c r="S501" s="158" t="s">
        <v>208</v>
      </c>
      <c r="T501" s="158" t="s">
        <v>174</v>
      </c>
      <c r="U501" s="158">
        <v>0</v>
      </c>
      <c r="V501" s="158">
        <f>ROUND(E501*U501,2)</f>
        <v>0</v>
      </c>
      <c r="W501" s="158"/>
      <c r="X501" s="158" t="s">
        <v>283</v>
      </c>
      <c r="Y501" s="148"/>
      <c r="Z501" s="148"/>
      <c r="AA501" s="148"/>
      <c r="AB501" s="148"/>
      <c r="AC501" s="148"/>
      <c r="AD501" s="148"/>
      <c r="AE501" s="148"/>
      <c r="AF501" s="148"/>
      <c r="AG501" s="148" t="s">
        <v>284</v>
      </c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55"/>
      <c r="B502" s="156"/>
      <c r="C502" s="189" t="s">
        <v>442</v>
      </c>
      <c r="D502" s="160"/>
      <c r="E502" s="161"/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48"/>
      <c r="Z502" s="148"/>
      <c r="AA502" s="148"/>
      <c r="AB502" s="148"/>
      <c r="AC502" s="148"/>
      <c r="AD502" s="148"/>
      <c r="AE502" s="148"/>
      <c r="AF502" s="148"/>
      <c r="AG502" s="148" t="s">
        <v>178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">
      <c r="A503" s="155"/>
      <c r="B503" s="156"/>
      <c r="C503" s="189" t="s">
        <v>632</v>
      </c>
      <c r="D503" s="160"/>
      <c r="E503" s="161">
        <v>0.89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48"/>
      <c r="Z503" s="148"/>
      <c r="AA503" s="148"/>
      <c r="AB503" s="148"/>
      <c r="AC503" s="148"/>
      <c r="AD503" s="148"/>
      <c r="AE503" s="148"/>
      <c r="AF503" s="148"/>
      <c r="AG503" s="148" t="s">
        <v>178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55"/>
      <c r="B504" s="156"/>
      <c r="C504" s="190" t="s">
        <v>456</v>
      </c>
      <c r="D504" s="162"/>
      <c r="E504" s="163">
        <v>0.18</v>
      </c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48"/>
      <c r="Z504" s="148"/>
      <c r="AA504" s="148"/>
      <c r="AB504" s="148"/>
      <c r="AC504" s="148"/>
      <c r="AD504" s="148"/>
      <c r="AE504" s="148"/>
      <c r="AF504" s="148"/>
      <c r="AG504" s="148" t="s">
        <v>178</v>
      </c>
      <c r="AH504" s="148">
        <v>4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ht="22.5" outlineLevel="1" x14ac:dyDescent="0.2">
      <c r="A505" s="175">
        <v>132</v>
      </c>
      <c r="B505" s="176" t="s">
        <v>633</v>
      </c>
      <c r="C505" s="188" t="s">
        <v>634</v>
      </c>
      <c r="D505" s="177" t="s">
        <v>257</v>
      </c>
      <c r="E505" s="178">
        <v>0.24235000000000001</v>
      </c>
      <c r="F505" s="179"/>
      <c r="G505" s="180">
        <f>ROUND(E505*F505,2)</f>
        <v>0</v>
      </c>
      <c r="H505" s="159"/>
      <c r="I505" s="158">
        <f>ROUND(E505*H505,2)</f>
        <v>0</v>
      </c>
      <c r="J505" s="159"/>
      <c r="K505" s="158">
        <f>ROUND(E505*J505,2)</f>
        <v>0</v>
      </c>
      <c r="L505" s="158">
        <v>21</v>
      </c>
      <c r="M505" s="158">
        <f>G505*(1+L505/100)</f>
        <v>0</v>
      </c>
      <c r="N505" s="157">
        <v>1</v>
      </c>
      <c r="O505" s="157">
        <f>ROUND(E505*N505,2)</f>
        <v>0.24</v>
      </c>
      <c r="P505" s="157">
        <v>0</v>
      </c>
      <c r="Q505" s="157">
        <f>ROUND(E505*P505,2)</f>
        <v>0</v>
      </c>
      <c r="R505" s="158"/>
      <c r="S505" s="158" t="s">
        <v>208</v>
      </c>
      <c r="T505" s="158" t="s">
        <v>174</v>
      </c>
      <c r="U505" s="158">
        <v>0</v>
      </c>
      <c r="V505" s="158">
        <f>ROUND(E505*U505,2)</f>
        <v>0</v>
      </c>
      <c r="W505" s="158"/>
      <c r="X505" s="158" t="s">
        <v>283</v>
      </c>
      <c r="Y505" s="148"/>
      <c r="Z505" s="148"/>
      <c r="AA505" s="148"/>
      <c r="AB505" s="148"/>
      <c r="AC505" s="148"/>
      <c r="AD505" s="148"/>
      <c r="AE505" s="148"/>
      <c r="AF505" s="148"/>
      <c r="AG505" s="148" t="s">
        <v>284</v>
      </c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">
      <c r="A506" s="155"/>
      <c r="B506" s="156"/>
      <c r="C506" s="189" t="s">
        <v>442</v>
      </c>
      <c r="D506" s="160"/>
      <c r="E506" s="161"/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48"/>
      <c r="Z506" s="148"/>
      <c r="AA506" s="148"/>
      <c r="AB506" s="148"/>
      <c r="AC506" s="148"/>
      <c r="AD506" s="148"/>
      <c r="AE506" s="148"/>
      <c r="AF506" s="148"/>
      <c r="AG506" s="148" t="s">
        <v>178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 x14ac:dyDescent="0.2">
      <c r="A507" s="155"/>
      <c r="B507" s="156"/>
      <c r="C507" s="189" t="s">
        <v>635</v>
      </c>
      <c r="D507" s="160"/>
      <c r="E507" s="161">
        <v>0.2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48"/>
      <c r="Z507" s="148"/>
      <c r="AA507" s="148"/>
      <c r="AB507" s="148"/>
      <c r="AC507" s="148"/>
      <c r="AD507" s="148"/>
      <c r="AE507" s="148"/>
      <c r="AF507" s="148"/>
      <c r="AG507" s="148" t="s">
        <v>178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 x14ac:dyDescent="0.2">
      <c r="A508" s="155"/>
      <c r="B508" s="156"/>
      <c r="C508" s="190" t="s">
        <v>444</v>
      </c>
      <c r="D508" s="162"/>
      <c r="E508" s="163">
        <v>0.04</v>
      </c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48"/>
      <c r="Z508" s="148"/>
      <c r="AA508" s="148"/>
      <c r="AB508" s="148"/>
      <c r="AC508" s="148"/>
      <c r="AD508" s="148"/>
      <c r="AE508" s="148"/>
      <c r="AF508" s="148"/>
      <c r="AG508" s="148" t="s">
        <v>178</v>
      </c>
      <c r="AH508" s="148">
        <v>4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ht="22.5" outlineLevel="1" x14ac:dyDescent="0.2">
      <c r="A509" s="175">
        <v>133</v>
      </c>
      <c r="B509" s="176" t="s">
        <v>636</v>
      </c>
      <c r="C509" s="188" t="s">
        <v>637</v>
      </c>
      <c r="D509" s="177" t="s">
        <v>257</v>
      </c>
      <c r="E509" s="178">
        <v>1.8367800000000001</v>
      </c>
      <c r="F509" s="179"/>
      <c r="G509" s="180">
        <f>ROUND(E509*F509,2)</f>
        <v>0</v>
      </c>
      <c r="H509" s="159"/>
      <c r="I509" s="158">
        <f>ROUND(E509*H509,2)</f>
        <v>0</v>
      </c>
      <c r="J509" s="159"/>
      <c r="K509" s="158">
        <f>ROUND(E509*J509,2)</f>
        <v>0</v>
      </c>
      <c r="L509" s="158">
        <v>21</v>
      </c>
      <c r="M509" s="158">
        <f>G509*(1+L509/100)</f>
        <v>0</v>
      </c>
      <c r="N509" s="157">
        <v>1</v>
      </c>
      <c r="O509" s="157">
        <f>ROUND(E509*N509,2)</f>
        <v>1.84</v>
      </c>
      <c r="P509" s="157">
        <v>0</v>
      </c>
      <c r="Q509" s="157">
        <f>ROUND(E509*P509,2)</f>
        <v>0</v>
      </c>
      <c r="R509" s="158"/>
      <c r="S509" s="158" t="s">
        <v>208</v>
      </c>
      <c r="T509" s="158" t="s">
        <v>174</v>
      </c>
      <c r="U509" s="158">
        <v>0</v>
      </c>
      <c r="V509" s="158">
        <f>ROUND(E509*U509,2)</f>
        <v>0</v>
      </c>
      <c r="W509" s="158"/>
      <c r="X509" s="158" t="s">
        <v>283</v>
      </c>
      <c r="Y509" s="148"/>
      <c r="Z509" s="148"/>
      <c r="AA509" s="148"/>
      <c r="AB509" s="148"/>
      <c r="AC509" s="148"/>
      <c r="AD509" s="148"/>
      <c r="AE509" s="148"/>
      <c r="AF509" s="148"/>
      <c r="AG509" s="148" t="s">
        <v>284</v>
      </c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 x14ac:dyDescent="0.2">
      <c r="A510" s="155"/>
      <c r="B510" s="156"/>
      <c r="C510" s="189" t="s">
        <v>442</v>
      </c>
      <c r="D510" s="160"/>
      <c r="E510" s="161"/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48"/>
      <c r="Z510" s="148"/>
      <c r="AA510" s="148"/>
      <c r="AB510" s="148"/>
      <c r="AC510" s="148"/>
      <c r="AD510" s="148"/>
      <c r="AE510" s="148"/>
      <c r="AF510" s="148"/>
      <c r="AG510" s="148" t="s">
        <v>178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">
      <c r="A511" s="155"/>
      <c r="B511" s="156"/>
      <c r="C511" s="189" t="s">
        <v>638</v>
      </c>
      <c r="D511" s="160"/>
      <c r="E511" s="161">
        <v>1.53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48"/>
      <c r="Z511" s="148"/>
      <c r="AA511" s="148"/>
      <c r="AB511" s="148"/>
      <c r="AC511" s="148"/>
      <c r="AD511" s="148"/>
      <c r="AE511" s="148"/>
      <c r="AF511" s="148"/>
      <c r="AG511" s="148" t="s">
        <v>178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55"/>
      <c r="B512" s="156"/>
      <c r="C512" s="190" t="s">
        <v>456</v>
      </c>
      <c r="D512" s="162"/>
      <c r="E512" s="163">
        <v>0.31</v>
      </c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48"/>
      <c r="Z512" s="148"/>
      <c r="AA512" s="148"/>
      <c r="AB512" s="148"/>
      <c r="AC512" s="148"/>
      <c r="AD512" s="148"/>
      <c r="AE512" s="148"/>
      <c r="AF512" s="148"/>
      <c r="AG512" s="148" t="s">
        <v>178</v>
      </c>
      <c r="AH512" s="148">
        <v>4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ht="22.5" outlineLevel="1" x14ac:dyDescent="0.2">
      <c r="A513" s="181">
        <v>134</v>
      </c>
      <c r="B513" s="182" t="s">
        <v>639</v>
      </c>
      <c r="C513" s="193" t="s">
        <v>640</v>
      </c>
      <c r="D513" s="183" t="s">
        <v>0</v>
      </c>
      <c r="E513" s="184">
        <v>55288.064599999998</v>
      </c>
      <c r="F513" s="185"/>
      <c r="G513" s="186">
        <f>ROUND(E513*F513,2)</f>
        <v>0</v>
      </c>
      <c r="H513" s="159"/>
      <c r="I513" s="158">
        <f>ROUND(E513*H513,2)</f>
        <v>0</v>
      </c>
      <c r="J513" s="159"/>
      <c r="K513" s="158">
        <f>ROUND(E513*J513,2)</f>
        <v>0</v>
      </c>
      <c r="L513" s="158">
        <v>21</v>
      </c>
      <c r="M513" s="158">
        <f>G513*(1+L513/100)</f>
        <v>0</v>
      </c>
      <c r="N513" s="157">
        <v>0</v>
      </c>
      <c r="O513" s="157">
        <f>ROUND(E513*N513,2)</f>
        <v>0</v>
      </c>
      <c r="P513" s="157">
        <v>0</v>
      </c>
      <c r="Q513" s="157">
        <f>ROUND(E513*P513,2)</f>
        <v>0</v>
      </c>
      <c r="R513" s="158"/>
      <c r="S513" s="158" t="s">
        <v>173</v>
      </c>
      <c r="T513" s="158" t="s">
        <v>174</v>
      </c>
      <c r="U513" s="158">
        <v>0</v>
      </c>
      <c r="V513" s="158">
        <f>ROUND(E513*U513,2)</f>
        <v>0</v>
      </c>
      <c r="W513" s="158"/>
      <c r="X513" s="158" t="s">
        <v>175</v>
      </c>
      <c r="Y513" s="148"/>
      <c r="Z513" s="148"/>
      <c r="AA513" s="148"/>
      <c r="AB513" s="148"/>
      <c r="AC513" s="148"/>
      <c r="AD513" s="148"/>
      <c r="AE513" s="148"/>
      <c r="AF513" s="148"/>
      <c r="AG513" s="148" t="s">
        <v>288</v>
      </c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x14ac:dyDescent="0.2">
      <c r="A514" s="168" t="s">
        <v>168</v>
      </c>
      <c r="B514" s="169" t="s">
        <v>134</v>
      </c>
      <c r="C514" s="187" t="s">
        <v>135</v>
      </c>
      <c r="D514" s="170"/>
      <c r="E514" s="171"/>
      <c r="F514" s="172"/>
      <c r="G514" s="173">
        <f>SUMIF(AG515:AG519,"&lt;&gt;NOR",G515:G519)</f>
        <v>0</v>
      </c>
      <c r="H514" s="167"/>
      <c r="I514" s="167">
        <f>SUM(I515:I519)</f>
        <v>0</v>
      </c>
      <c r="J514" s="167"/>
      <c r="K514" s="167">
        <f>SUM(K515:K519)</f>
        <v>0</v>
      </c>
      <c r="L514" s="167"/>
      <c r="M514" s="167">
        <f>SUM(M515:M519)</f>
        <v>0</v>
      </c>
      <c r="N514" s="166"/>
      <c r="O514" s="166">
        <f>SUM(O515:O519)</f>
        <v>0</v>
      </c>
      <c r="P514" s="166"/>
      <c r="Q514" s="166">
        <f>SUM(Q515:Q519)</f>
        <v>0</v>
      </c>
      <c r="R514" s="167"/>
      <c r="S514" s="167"/>
      <c r="T514" s="167"/>
      <c r="U514" s="167"/>
      <c r="V514" s="167">
        <f>SUM(V515:V519)</f>
        <v>0</v>
      </c>
      <c r="W514" s="167"/>
      <c r="X514" s="167"/>
      <c r="AG514" t="s">
        <v>169</v>
      </c>
    </row>
    <row r="515" spans="1:60" outlineLevel="1" x14ac:dyDescent="0.2">
      <c r="A515" s="175">
        <v>135</v>
      </c>
      <c r="B515" s="176" t="s">
        <v>641</v>
      </c>
      <c r="C515" s="188" t="s">
        <v>642</v>
      </c>
      <c r="D515" s="177" t="s">
        <v>355</v>
      </c>
      <c r="E515" s="178">
        <v>90</v>
      </c>
      <c r="F515" s="179"/>
      <c r="G515" s="180">
        <f>ROUND(E515*F515,2)</f>
        <v>0</v>
      </c>
      <c r="H515" s="159"/>
      <c r="I515" s="158">
        <f>ROUND(E515*H515,2)</f>
        <v>0</v>
      </c>
      <c r="J515" s="159"/>
      <c r="K515" s="158">
        <f>ROUND(E515*J515,2)</f>
        <v>0</v>
      </c>
      <c r="L515" s="158">
        <v>21</v>
      </c>
      <c r="M515" s="158">
        <f>G515*(1+L515/100)</f>
        <v>0</v>
      </c>
      <c r="N515" s="157">
        <v>0</v>
      </c>
      <c r="O515" s="157">
        <f>ROUND(E515*N515,2)</f>
        <v>0</v>
      </c>
      <c r="P515" s="157">
        <v>0</v>
      </c>
      <c r="Q515" s="157">
        <f>ROUND(E515*P515,2)</f>
        <v>0</v>
      </c>
      <c r="R515" s="158"/>
      <c r="S515" s="158" t="s">
        <v>208</v>
      </c>
      <c r="T515" s="158" t="s">
        <v>174</v>
      </c>
      <c r="U515" s="158">
        <v>0</v>
      </c>
      <c r="V515" s="158">
        <f>ROUND(E515*U515,2)</f>
        <v>0</v>
      </c>
      <c r="W515" s="158"/>
      <c r="X515" s="158" t="s">
        <v>175</v>
      </c>
      <c r="Y515" s="148"/>
      <c r="Z515" s="148"/>
      <c r="AA515" s="148"/>
      <c r="AB515" s="148"/>
      <c r="AC515" s="148"/>
      <c r="AD515" s="148"/>
      <c r="AE515" s="148"/>
      <c r="AF515" s="148"/>
      <c r="AG515" s="148" t="s">
        <v>176</v>
      </c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">
      <c r="A516" s="155"/>
      <c r="B516" s="156"/>
      <c r="C516" s="189" t="s">
        <v>643</v>
      </c>
      <c r="D516" s="160"/>
      <c r="E516" s="161">
        <v>90</v>
      </c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48"/>
      <c r="Z516" s="148"/>
      <c r="AA516" s="148"/>
      <c r="AB516" s="148"/>
      <c r="AC516" s="148"/>
      <c r="AD516" s="148"/>
      <c r="AE516" s="148"/>
      <c r="AF516" s="148"/>
      <c r="AG516" s="148" t="s">
        <v>178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">
      <c r="A517" s="175">
        <v>136</v>
      </c>
      <c r="B517" s="176" t="s">
        <v>644</v>
      </c>
      <c r="C517" s="188" t="s">
        <v>645</v>
      </c>
      <c r="D517" s="177" t="s">
        <v>355</v>
      </c>
      <c r="E517" s="178">
        <v>90</v>
      </c>
      <c r="F517" s="179"/>
      <c r="G517" s="180">
        <f>ROUND(E517*F517,2)</f>
        <v>0</v>
      </c>
      <c r="H517" s="159"/>
      <c r="I517" s="158">
        <f>ROUND(E517*H517,2)</f>
        <v>0</v>
      </c>
      <c r="J517" s="159"/>
      <c r="K517" s="158">
        <f>ROUND(E517*J517,2)</f>
        <v>0</v>
      </c>
      <c r="L517" s="158">
        <v>21</v>
      </c>
      <c r="M517" s="158">
        <f>G517*(1+L517/100)</f>
        <v>0</v>
      </c>
      <c r="N517" s="157">
        <v>0</v>
      </c>
      <c r="O517" s="157">
        <f>ROUND(E517*N517,2)</f>
        <v>0</v>
      </c>
      <c r="P517" s="157">
        <v>0</v>
      </c>
      <c r="Q517" s="157">
        <f>ROUND(E517*P517,2)</f>
        <v>0</v>
      </c>
      <c r="R517" s="158"/>
      <c r="S517" s="158" t="s">
        <v>208</v>
      </c>
      <c r="T517" s="158" t="s">
        <v>174</v>
      </c>
      <c r="U517" s="158">
        <v>0</v>
      </c>
      <c r="V517" s="158">
        <f>ROUND(E517*U517,2)</f>
        <v>0</v>
      </c>
      <c r="W517" s="158"/>
      <c r="X517" s="158" t="s">
        <v>175</v>
      </c>
      <c r="Y517" s="148"/>
      <c r="Z517" s="148"/>
      <c r="AA517" s="148"/>
      <c r="AB517" s="148"/>
      <c r="AC517" s="148"/>
      <c r="AD517" s="148"/>
      <c r="AE517" s="148"/>
      <c r="AF517" s="148"/>
      <c r="AG517" s="148" t="s">
        <v>176</v>
      </c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">
      <c r="A518" s="155"/>
      <c r="B518" s="156"/>
      <c r="C518" s="189" t="s">
        <v>643</v>
      </c>
      <c r="D518" s="160"/>
      <c r="E518" s="161">
        <v>90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48"/>
      <c r="Z518" s="148"/>
      <c r="AA518" s="148"/>
      <c r="AB518" s="148"/>
      <c r="AC518" s="148"/>
      <c r="AD518" s="148"/>
      <c r="AE518" s="148"/>
      <c r="AF518" s="148"/>
      <c r="AG518" s="148" t="s">
        <v>178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ht="22.5" outlineLevel="1" x14ac:dyDescent="0.2">
      <c r="A519" s="181">
        <v>137</v>
      </c>
      <c r="B519" s="182" t="s">
        <v>646</v>
      </c>
      <c r="C519" s="193" t="s">
        <v>647</v>
      </c>
      <c r="D519" s="183" t="s">
        <v>0</v>
      </c>
      <c r="E519" s="184">
        <v>1672.2</v>
      </c>
      <c r="F519" s="185"/>
      <c r="G519" s="186">
        <f>ROUND(E519*F519,2)</f>
        <v>0</v>
      </c>
      <c r="H519" s="159"/>
      <c r="I519" s="158">
        <f>ROUND(E519*H519,2)</f>
        <v>0</v>
      </c>
      <c r="J519" s="159"/>
      <c r="K519" s="158">
        <f>ROUND(E519*J519,2)</f>
        <v>0</v>
      </c>
      <c r="L519" s="158">
        <v>21</v>
      </c>
      <c r="M519" s="158">
        <f>G519*(1+L519/100)</f>
        <v>0</v>
      </c>
      <c r="N519" s="157">
        <v>0</v>
      </c>
      <c r="O519" s="157">
        <f>ROUND(E519*N519,2)</f>
        <v>0</v>
      </c>
      <c r="P519" s="157">
        <v>0</v>
      </c>
      <c r="Q519" s="157">
        <f>ROUND(E519*P519,2)</f>
        <v>0</v>
      </c>
      <c r="R519" s="158"/>
      <c r="S519" s="158" t="s">
        <v>208</v>
      </c>
      <c r="T519" s="158" t="s">
        <v>174</v>
      </c>
      <c r="U519" s="158">
        <v>0</v>
      </c>
      <c r="V519" s="158">
        <f>ROUND(E519*U519,2)</f>
        <v>0</v>
      </c>
      <c r="W519" s="158"/>
      <c r="X519" s="158" t="s">
        <v>175</v>
      </c>
      <c r="Y519" s="148"/>
      <c r="Z519" s="148"/>
      <c r="AA519" s="148"/>
      <c r="AB519" s="148"/>
      <c r="AC519" s="148"/>
      <c r="AD519" s="148"/>
      <c r="AE519" s="148"/>
      <c r="AF519" s="148"/>
      <c r="AG519" s="148" t="s">
        <v>288</v>
      </c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x14ac:dyDescent="0.2">
      <c r="A520" s="168" t="s">
        <v>168</v>
      </c>
      <c r="B520" s="169" t="s">
        <v>136</v>
      </c>
      <c r="C520" s="187" t="s">
        <v>137</v>
      </c>
      <c r="D520" s="170"/>
      <c r="E520" s="171"/>
      <c r="F520" s="172"/>
      <c r="G520" s="173">
        <f>SUMIF(AG521:AG523,"&lt;&gt;NOR",G521:G523)</f>
        <v>0</v>
      </c>
      <c r="H520" s="167"/>
      <c r="I520" s="167">
        <f>SUM(I521:I523)</f>
        <v>0</v>
      </c>
      <c r="J520" s="167"/>
      <c r="K520" s="167">
        <f>SUM(K521:K523)</f>
        <v>0</v>
      </c>
      <c r="L520" s="167"/>
      <c r="M520" s="167">
        <f>SUM(M521:M523)</f>
        <v>0</v>
      </c>
      <c r="N520" s="166"/>
      <c r="O520" s="166">
        <f>SUM(O521:O523)</f>
        <v>0.37</v>
      </c>
      <c r="P520" s="166"/>
      <c r="Q520" s="166">
        <f>SUM(Q521:Q523)</f>
        <v>0</v>
      </c>
      <c r="R520" s="167"/>
      <c r="S520" s="167"/>
      <c r="T520" s="167"/>
      <c r="U520" s="167"/>
      <c r="V520" s="167">
        <f>SUM(V521:V523)</f>
        <v>78.010000000000005</v>
      </c>
      <c r="W520" s="167"/>
      <c r="X520" s="167"/>
      <c r="AG520" t="s">
        <v>169</v>
      </c>
    </row>
    <row r="521" spans="1:60" ht="22.5" outlineLevel="1" x14ac:dyDescent="0.2">
      <c r="A521" s="175">
        <v>138</v>
      </c>
      <c r="B521" s="176" t="s">
        <v>648</v>
      </c>
      <c r="C521" s="188" t="s">
        <v>649</v>
      </c>
      <c r="D521" s="177" t="s">
        <v>172</v>
      </c>
      <c r="E521" s="178">
        <v>580.45898999999997</v>
      </c>
      <c r="F521" s="179"/>
      <c r="G521" s="180">
        <f>ROUND(E521*F521,2)</f>
        <v>0</v>
      </c>
      <c r="H521" s="159"/>
      <c r="I521" s="158">
        <f>ROUND(E521*H521,2)</f>
        <v>0</v>
      </c>
      <c r="J521" s="159"/>
      <c r="K521" s="158">
        <f>ROUND(E521*J521,2)</f>
        <v>0</v>
      </c>
      <c r="L521" s="158">
        <v>21</v>
      </c>
      <c r="M521" s="158">
        <f>G521*(1+L521/100)</f>
        <v>0</v>
      </c>
      <c r="N521" s="157">
        <v>6.3000000000000003E-4</v>
      </c>
      <c r="O521" s="157">
        <f>ROUND(E521*N521,2)</f>
        <v>0.37</v>
      </c>
      <c r="P521" s="157">
        <v>0</v>
      </c>
      <c r="Q521" s="157">
        <f>ROUND(E521*P521,2)</f>
        <v>0</v>
      </c>
      <c r="R521" s="158"/>
      <c r="S521" s="158" t="s">
        <v>173</v>
      </c>
      <c r="T521" s="158" t="s">
        <v>174</v>
      </c>
      <c r="U521" s="158">
        <v>0.13439000000000001</v>
      </c>
      <c r="V521" s="158">
        <f>ROUND(E521*U521,2)</f>
        <v>78.010000000000005</v>
      </c>
      <c r="W521" s="158"/>
      <c r="X521" s="158" t="s">
        <v>650</v>
      </c>
      <c r="Y521" s="148"/>
      <c r="Z521" s="148"/>
      <c r="AA521" s="148"/>
      <c r="AB521" s="148"/>
      <c r="AC521" s="148"/>
      <c r="AD521" s="148"/>
      <c r="AE521" s="148"/>
      <c r="AF521" s="148"/>
      <c r="AG521" s="148" t="s">
        <v>651</v>
      </c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">
      <c r="A522" s="155"/>
      <c r="B522" s="156"/>
      <c r="C522" s="189" t="s">
        <v>185</v>
      </c>
      <c r="D522" s="160"/>
      <c r="E522" s="161">
        <v>580.46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48"/>
      <c r="Z522" s="148"/>
      <c r="AA522" s="148"/>
      <c r="AB522" s="148"/>
      <c r="AC522" s="148"/>
      <c r="AD522" s="148"/>
      <c r="AE522" s="148"/>
      <c r="AF522" s="148"/>
      <c r="AG522" s="148" t="s">
        <v>178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ht="22.5" outlineLevel="1" x14ac:dyDescent="0.2">
      <c r="A523" s="181">
        <v>139</v>
      </c>
      <c r="B523" s="182" t="s">
        <v>652</v>
      </c>
      <c r="C523" s="193" t="s">
        <v>653</v>
      </c>
      <c r="D523" s="183" t="s">
        <v>251</v>
      </c>
      <c r="E523" s="184">
        <v>1</v>
      </c>
      <c r="F523" s="185"/>
      <c r="G523" s="186">
        <f>ROUND(E523*F523,2)</f>
        <v>0</v>
      </c>
      <c r="H523" s="159"/>
      <c r="I523" s="158">
        <f>ROUND(E523*H523,2)</f>
        <v>0</v>
      </c>
      <c r="J523" s="159"/>
      <c r="K523" s="158">
        <f>ROUND(E523*J523,2)</f>
        <v>0</v>
      </c>
      <c r="L523" s="158">
        <v>21</v>
      </c>
      <c r="M523" s="158">
        <f>G523*(1+L523/100)</f>
        <v>0</v>
      </c>
      <c r="N523" s="157">
        <v>0</v>
      </c>
      <c r="O523" s="157">
        <f>ROUND(E523*N523,2)</f>
        <v>0</v>
      </c>
      <c r="P523" s="157">
        <v>0</v>
      </c>
      <c r="Q523" s="157">
        <f>ROUND(E523*P523,2)</f>
        <v>0</v>
      </c>
      <c r="R523" s="158"/>
      <c r="S523" s="158" t="s">
        <v>208</v>
      </c>
      <c r="T523" s="158" t="s">
        <v>174</v>
      </c>
      <c r="U523" s="158">
        <v>0</v>
      </c>
      <c r="V523" s="158">
        <f>ROUND(E523*U523,2)</f>
        <v>0</v>
      </c>
      <c r="W523" s="158"/>
      <c r="X523" s="158" t="s">
        <v>175</v>
      </c>
      <c r="Y523" s="148"/>
      <c r="Z523" s="148"/>
      <c r="AA523" s="148"/>
      <c r="AB523" s="148"/>
      <c r="AC523" s="148"/>
      <c r="AD523" s="148"/>
      <c r="AE523" s="148"/>
      <c r="AF523" s="148"/>
      <c r="AG523" s="148" t="s">
        <v>176</v>
      </c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x14ac:dyDescent="0.2">
      <c r="A524" s="168" t="s">
        <v>168</v>
      </c>
      <c r="B524" s="169" t="s">
        <v>138</v>
      </c>
      <c r="C524" s="187" t="s">
        <v>139</v>
      </c>
      <c r="D524" s="170"/>
      <c r="E524" s="171"/>
      <c r="F524" s="172"/>
      <c r="G524" s="173">
        <f>SUMIF(AG525:AG531,"&lt;&gt;NOR",G525:G531)</f>
        <v>0</v>
      </c>
      <c r="H524" s="167"/>
      <c r="I524" s="167">
        <f>SUM(I525:I531)</f>
        <v>0</v>
      </c>
      <c r="J524" s="167"/>
      <c r="K524" s="167">
        <f>SUM(K525:K531)</f>
        <v>0</v>
      </c>
      <c r="L524" s="167"/>
      <c r="M524" s="167">
        <f>SUM(M525:M531)</f>
        <v>0</v>
      </c>
      <c r="N524" s="166"/>
      <c r="O524" s="166">
        <f>SUM(O525:O531)</f>
        <v>0</v>
      </c>
      <c r="P524" s="166"/>
      <c r="Q524" s="166">
        <f>SUM(Q525:Q531)</f>
        <v>0</v>
      </c>
      <c r="R524" s="167"/>
      <c r="S524" s="167"/>
      <c r="T524" s="167"/>
      <c r="U524" s="167"/>
      <c r="V524" s="167">
        <f>SUM(V525:V531)</f>
        <v>488.15999999999997</v>
      </c>
      <c r="W524" s="167"/>
      <c r="X524" s="167"/>
      <c r="AG524" t="s">
        <v>169</v>
      </c>
    </row>
    <row r="525" spans="1:60" ht="33.75" outlineLevel="1" x14ac:dyDescent="0.2">
      <c r="A525" s="181">
        <v>140</v>
      </c>
      <c r="B525" s="182" t="s">
        <v>654</v>
      </c>
      <c r="C525" s="193" t="s">
        <v>655</v>
      </c>
      <c r="D525" s="183" t="s">
        <v>257</v>
      </c>
      <c r="E525" s="184">
        <v>209.96039999999999</v>
      </c>
      <c r="F525" s="185"/>
      <c r="G525" s="186">
        <f t="shared" ref="G525:G531" si="0">ROUND(E525*F525,2)</f>
        <v>0</v>
      </c>
      <c r="H525" s="159"/>
      <c r="I525" s="158">
        <f t="shared" ref="I525:I531" si="1">ROUND(E525*H525,2)</f>
        <v>0</v>
      </c>
      <c r="J525" s="159"/>
      <c r="K525" s="158">
        <f t="shared" ref="K525:K531" si="2">ROUND(E525*J525,2)</f>
        <v>0</v>
      </c>
      <c r="L525" s="158">
        <v>21</v>
      </c>
      <c r="M525" s="158">
        <f t="shared" ref="M525:M531" si="3">G525*(1+L525/100)</f>
        <v>0</v>
      </c>
      <c r="N525" s="157">
        <v>0</v>
      </c>
      <c r="O525" s="157">
        <f t="shared" ref="O525:O531" si="4">ROUND(E525*N525,2)</f>
        <v>0</v>
      </c>
      <c r="P525" s="157">
        <v>0</v>
      </c>
      <c r="Q525" s="157">
        <f t="shared" ref="Q525:Q531" si="5">ROUND(E525*P525,2)</f>
        <v>0</v>
      </c>
      <c r="R525" s="158"/>
      <c r="S525" s="158" t="s">
        <v>208</v>
      </c>
      <c r="T525" s="158" t="s">
        <v>174</v>
      </c>
      <c r="U525" s="158">
        <v>0.27700000000000002</v>
      </c>
      <c r="V525" s="158">
        <f t="shared" ref="V525:V531" si="6">ROUND(E525*U525,2)</f>
        <v>58.16</v>
      </c>
      <c r="W525" s="158"/>
      <c r="X525" s="158" t="s">
        <v>175</v>
      </c>
      <c r="Y525" s="148"/>
      <c r="Z525" s="148"/>
      <c r="AA525" s="148"/>
      <c r="AB525" s="148"/>
      <c r="AC525" s="148"/>
      <c r="AD525" s="148"/>
      <c r="AE525" s="148"/>
      <c r="AF525" s="148"/>
      <c r="AG525" s="148" t="s">
        <v>656</v>
      </c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">
      <c r="A526" s="181">
        <v>141</v>
      </c>
      <c r="B526" s="182" t="s">
        <v>657</v>
      </c>
      <c r="C526" s="193" t="s">
        <v>658</v>
      </c>
      <c r="D526" s="183" t="s">
        <v>257</v>
      </c>
      <c r="E526" s="184">
        <v>209.96039999999999</v>
      </c>
      <c r="F526" s="185"/>
      <c r="G526" s="186">
        <f t="shared" si="0"/>
        <v>0</v>
      </c>
      <c r="H526" s="159"/>
      <c r="I526" s="158">
        <f t="shared" si="1"/>
        <v>0</v>
      </c>
      <c r="J526" s="159"/>
      <c r="K526" s="158">
        <f t="shared" si="2"/>
        <v>0</v>
      </c>
      <c r="L526" s="158">
        <v>21</v>
      </c>
      <c r="M526" s="158">
        <f t="shared" si="3"/>
        <v>0</v>
      </c>
      <c r="N526" s="157">
        <v>0</v>
      </c>
      <c r="O526" s="157">
        <f t="shared" si="4"/>
        <v>0</v>
      </c>
      <c r="P526" s="157">
        <v>0</v>
      </c>
      <c r="Q526" s="157">
        <f t="shared" si="5"/>
        <v>0</v>
      </c>
      <c r="R526" s="158"/>
      <c r="S526" s="158" t="s">
        <v>208</v>
      </c>
      <c r="T526" s="158" t="s">
        <v>174</v>
      </c>
      <c r="U526" s="158">
        <v>0.49</v>
      </c>
      <c r="V526" s="158">
        <f t="shared" si="6"/>
        <v>102.88</v>
      </c>
      <c r="W526" s="158"/>
      <c r="X526" s="158" t="s">
        <v>175</v>
      </c>
      <c r="Y526" s="148"/>
      <c r="Z526" s="148"/>
      <c r="AA526" s="148"/>
      <c r="AB526" s="148"/>
      <c r="AC526" s="148"/>
      <c r="AD526" s="148"/>
      <c r="AE526" s="148"/>
      <c r="AF526" s="148"/>
      <c r="AG526" s="148" t="s">
        <v>656</v>
      </c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ht="22.5" outlineLevel="1" x14ac:dyDescent="0.2">
      <c r="A527" s="181">
        <v>142</v>
      </c>
      <c r="B527" s="182" t="s">
        <v>659</v>
      </c>
      <c r="C527" s="193" t="s">
        <v>660</v>
      </c>
      <c r="D527" s="183" t="s">
        <v>257</v>
      </c>
      <c r="E527" s="184">
        <v>3989.24766</v>
      </c>
      <c r="F527" s="185"/>
      <c r="G527" s="186">
        <f t="shared" si="0"/>
        <v>0</v>
      </c>
      <c r="H527" s="159"/>
      <c r="I527" s="158">
        <f t="shared" si="1"/>
        <v>0</v>
      </c>
      <c r="J527" s="159"/>
      <c r="K527" s="158">
        <f t="shared" si="2"/>
        <v>0</v>
      </c>
      <c r="L527" s="158">
        <v>21</v>
      </c>
      <c r="M527" s="158">
        <f t="shared" si="3"/>
        <v>0</v>
      </c>
      <c r="N527" s="157">
        <v>0</v>
      </c>
      <c r="O527" s="157">
        <f t="shared" si="4"/>
        <v>0</v>
      </c>
      <c r="P527" s="157">
        <v>0</v>
      </c>
      <c r="Q527" s="157">
        <f t="shared" si="5"/>
        <v>0</v>
      </c>
      <c r="R527" s="158"/>
      <c r="S527" s="158" t="s">
        <v>173</v>
      </c>
      <c r="T527" s="158" t="s">
        <v>174</v>
      </c>
      <c r="U527" s="158">
        <v>0</v>
      </c>
      <c r="V527" s="158">
        <f t="shared" si="6"/>
        <v>0</v>
      </c>
      <c r="W527" s="158"/>
      <c r="X527" s="158" t="s">
        <v>175</v>
      </c>
      <c r="Y527" s="148"/>
      <c r="Z527" s="148"/>
      <c r="AA527" s="148"/>
      <c r="AB527" s="148"/>
      <c r="AC527" s="148"/>
      <c r="AD527" s="148"/>
      <c r="AE527" s="148"/>
      <c r="AF527" s="148"/>
      <c r="AG527" s="148" t="s">
        <v>656</v>
      </c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ht="22.5" outlineLevel="1" x14ac:dyDescent="0.2">
      <c r="A528" s="181">
        <v>143</v>
      </c>
      <c r="B528" s="182" t="s">
        <v>661</v>
      </c>
      <c r="C528" s="193" t="s">
        <v>662</v>
      </c>
      <c r="D528" s="183" t="s">
        <v>257</v>
      </c>
      <c r="E528" s="184">
        <v>209.96039999999999</v>
      </c>
      <c r="F528" s="185"/>
      <c r="G528" s="186">
        <f t="shared" si="0"/>
        <v>0</v>
      </c>
      <c r="H528" s="159"/>
      <c r="I528" s="158">
        <f t="shared" si="1"/>
        <v>0</v>
      </c>
      <c r="J528" s="159"/>
      <c r="K528" s="158">
        <f t="shared" si="2"/>
        <v>0</v>
      </c>
      <c r="L528" s="158">
        <v>21</v>
      </c>
      <c r="M528" s="158">
        <f t="shared" si="3"/>
        <v>0</v>
      </c>
      <c r="N528" s="157">
        <v>0</v>
      </c>
      <c r="O528" s="157">
        <f t="shared" si="4"/>
        <v>0</v>
      </c>
      <c r="P528" s="157">
        <v>0</v>
      </c>
      <c r="Q528" s="157">
        <f t="shared" si="5"/>
        <v>0</v>
      </c>
      <c r="R528" s="158"/>
      <c r="S528" s="158" t="s">
        <v>663</v>
      </c>
      <c r="T528" s="158" t="s">
        <v>174</v>
      </c>
      <c r="U528" s="158">
        <v>0</v>
      </c>
      <c r="V528" s="158">
        <f t="shared" si="6"/>
        <v>0</v>
      </c>
      <c r="W528" s="158"/>
      <c r="X528" s="158" t="s">
        <v>175</v>
      </c>
      <c r="Y528" s="148"/>
      <c r="Z528" s="148"/>
      <c r="AA528" s="148"/>
      <c r="AB528" s="148"/>
      <c r="AC528" s="148"/>
      <c r="AD528" s="148"/>
      <c r="AE528" s="148"/>
      <c r="AF528" s="148"/>
      <c r="AG528" s="148" t="s">
        <v>656</v>
      </c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ht="33.75" outlineLevel="1" x14ac:dyDescent="0.2">
      <c r="A529" s="181">
        <v>144</v>
      </c>
      <c r="B529" s="182" t="s">
        <v>664</v>
      </c>
      <c r="C529" s="193" t="s">
        <v>665</v>
      </c>
      <c r="D529" s="183" t="s">
        <v>257</v>
      </c>
      <c r="E529" s="184">
        <v>209.96039999999999</v>
      </c>
      <c r="F529" s="185"/>
      <c r="G529" s="186">
        <f t="shared" si="0"/>
        <v>0</v>
      </c>
      <c r="H529" s="159"/>
      <c r="I529" s="158">
        <f t="shared" si="1"/>
        <v>0</v>
      </c>
      <c r="J529" s="159"/>
      <c r="K529" s="158">
        <f t="shared" si="2"/>
        <v>0</v>
      </c>
      <c r="L529" s="158">
        <v>21</v>
      </c>
      <c r="M529" s="158">
        <f t="shared" si="3"/>
        <v>0</v>
      </c>
      <c r="N529" s="157">
        <v>0</v>
      </c>
      <c r="O529" s="157">
        <f t="shared" si="4"/>
        <v>0</v>
      </c>
      <c r="P529" s="157">
        <v>0</v>
      </c>
      <c r="Q529" s="157">
        <f t="shared" si="5"/>
        <v>0</v>
      </c>
      <c r="R529" s="158"/>
      <c r="S529" s="158" t="s">
        <v>208</v>
      </c>
      <c r="T529" s="158" t="s">
        <v>174</v>
      </c>
      <c r="U529" s="158">
        <v>0.83199999999999996</v>
      </c>
      <c r="V529" s="158">
        <f t="shared" si="6"/>
        <v>174.69</v>
      </c>
      <c r="W529" s="158"/>
      <c r="X529" s="158" t="s">
        <v>175</v>
      </c>
      <c r="Y529" s="148"/>
      <c r="Z529" s="148"/>
      <c r="AA529" s="148"/>
      <c r="AB529" s="148"/>
      <c r="AC529" s="148"/>
      <c r="AD529" s="148"/>
      <c r="AE529" s="148"/>
      <c r="AF529" s="148"/>
      <c r="AG529" s="148" t="s">
        <v>656</v>
      </c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ht="33.75" outlineLevel="1" x14ac:dyDescent="0.2">
      <c r="A530" s="181">
        <v>145</v>
      </c>
      <c r="B530" s="182" t="s">
        <v>666</v>
      </c>
      <c r="C530" s="193" t="s">
        <v>667</v>
      </c>
      <c r="D530" s="183" t="s">
        <v>257</v>
      </c>
      <c r="E530" s="184">
        <v>419.92081000000002</v>
      </c>
      <c r="F530" s="185"/>
      <c r="G530" s="186">
        <f t="shared" si="0"/>
        <v>0</v>
      </c>
      <c r="H530" s="159"/>
      <c r="I530" s="158">
        <f t="shared" si="1"/>
        <v>0</v>
      </c>
      <c r="J530" s="159"/>
      <c r="K530" s="158">
        <f t="shared" si="2"/>
        <v>0</v>
      </c>
      <c r="L530" s="158">
        <v>21</v>
      </c>
      <c r="M530" s="158">
        <f t="shared" si="3"/>
        <v>0</v>
      </c>
      <c r="N530" s="157">
        <v>0</v>
      </c>
      <c r="O530" s="157">
        <f t="shared" si="4"/>
        <v>0</v>
      </c>
      <c r="P530" s="157">
        <v>0</v>
      </c>
      <c r="Q530" s="157">
        <f t="shared" si="5"/>
        <v>0</v>
      </c>
      <c r="R530" s="158"/>
      <c r="S530" s="158" t="s">
        <v>173</v>
      </c>
      <c r="T530" s="158" t="s">
        <v>174</v>
      </c>
      <c r="U530" s="158">
        <v>0.36</v>
      </c>
      <c r="V530" s="158">
        <f t="shared" si="6"/>
        <v>151.16999999999999</v>
      </c>
      <c r="W530" s="158"/>
      <c r="X530" s="158" t="s">
        <v>175</v>
      </c>
      <c r="Y530" s="148"/>
      <c r="Z530" s="148"/>
      <c r="AA530" s="148"/>
      <c r="AB530" s="148"/>
      <c r="AC530" s="148"/>
      <c r="AD530" s="148"/>
      <c r="AE530" s="148"/>
      <c r="AF530" s="148"/>
      <c r="AG530" s="148" t="s">
        <v>656</v>
      </c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1" x14ac:dyDescent="0.2">
      <c r="A531" s="175">
        <v>146</v>
      </c>
      <c r="B531" s="176" t="s">
        <v>668</v>
      </c>
      <c r="C531" s="188" t="s">
        <v>669</v>
      </c>
      <c r="D531" s="177" t="s">
        <v>257</v>
      </c>
      <c r="E531" s="178">
        <v>209.96039999999999</v>
      </c>
      <c r="F531" s="179"/>
      <c r="G531" s="180">
        <f t="shared" si="0"/>
        <v>0</v>
      </c>
      <c r="H531" s="159"/>
      <c r="I531" s="158">
        <f t="shared" si="1"/>
        <v>0</v>
      </c>
      <c r="J531" s="159"/>
      <c r="K531" s="158">
        <f t="shared" si="2"/>
        <v>0</v>
      </c>
      <c r="L531" s="158">
        <v>21</v>
      </c>
      <c r="M531" s="158">
        <f t="shared" si="3"/>
        <v>0</v>
      </c>
      <c r="N531" s="157">
        <v>0</v>
      </c>
      <c r="O531" s="157">
        <f t="shared" si="4"/>
        <v>0</v>
      </c>
      <c r="P531" s="157">
        <v>0</v>
      </c>
      <c r="Q531" s="157">
        <f t="shared" si="5"/>
        <v>0</v>
      </c>
      <c r="R531" s="158"/>
      <c r="S531" s="158" t="s">
        <v>173</v>
      </c>
      <c r="T531" s="158" t="s">
        <v>174</v>
      </c>
      <c r="U531" s="158">
        <v>6.0000000000000001E-3</v>
      </c>
      <c r="V531" s="158">
        <f t="shared" si="6"/>
        <v>1.26</v>
      </c>
      <c r="W531" s="158"/>
      <c r="X531" s="158" t="s">
        <v>175</v>
      </c>
      <c r="Y531" s="148"/>
      <c r="Z531" s="148"/>
      <c r="AA531" s="148"/>
      <c r="AB531" s="148"/>
      <c r="AC531" s="148"/>
      <c r="AD531" s="148"/>
      <c r="AE531" s="148"/>
      <c r="AF531" s="148"/>
      <c r="AG531" s="148" t="s">
        <v>656</v>
      </c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x14ac:dyDescent="0.2">
      <c r="A532" s="3"/>
      <c r="B532" s="4"/>
      <c r="C532" s="194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AE532">
        <v>15</v>
      </c>
      <c r="AF532">
        <v>21</v>
      </c>
      <c r="AG532" t="s">
        <v>155</v>
      </c>
    </row>
    <row r="533" spans="1:60" x14ac:dyDescent="0.2">
      <c r="A533" s="151"/>
      <c r="B533" s="152" t="s">
        <v>31</v>
      </c>
      <c r="C533" s="195"/>
      <c r="D533" s="153"/>
      <c r="E533" s="154"/>
      <c r="F533" s="154"/>
      <c r="G533" s="174">
        <f>G8+G21+G31+G63+G72+G74+G103+G107+G168+G238+G256+G291+G434+G442+G446+G475+G479+G514+G520+G524</f>
        <v>0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AE533">
        <f>SUMIF(L7:L531,AE532,G7:G531)</f>
        <v>0</v>
      </c>
      <c r="AF533">
        <f>SUMIF(L7:L531,AF532,G7:G531)</f>
        <v>0</v>
      </c>
      <c r="AG533" t="s">
        <v>670</v>
      </c>
    </row>
    <row r="534" spans="1:60" x14ac:dyDescent="0.2">
      <c r="A534" s="3"/>
      <c r="B534" s="4"/>
      <c r="C534" s="194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60" x14ac:dyDescent="0.2">
      <c r="A535" s="3"/>
      <c r="B535" s="4"/>
      <c r="C535" s="194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60" x14ac:dyDescent="0.2">
      <c r="A536" s="258" t="s">
        <v>671</v>
      </c>
      <c r="B536" s="258"/>
      <c r="C536" s="259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60" x14ac:dyDescent="0.2">
      <c r="A537" s="260"/>
      <c r="B537" s="261"/>
      <c r="C537" s="262"/>
      <c r="D537" s="261"/>
      <c r="E537" s="261"/>
      <c r="F537" s="261"/>
      <c r="G537" s="26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AG537" t="s">
        <v>672</v>
      </c>
    </row>
    <row r="538" spans="1:60" x14ac:dyDescent="0.2">
      <c r="A538" s="264"/>
      <c r="B538" s="265"/>
      <c r="C538" s="266"/>
      <c r="D538" s="265"/>
      <c r="E538" s="265"/>
      <c r="F538" s="265"/>
      <c r="G538" s="267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60" x14ac:dyDescent="0.2">
      <c r="A539" s="264"/>
      <c r="B539" s="265"/>
      <c r="C539" s="266"/>
      <c r="D539" s="265"/>
      <c r="E539" s="265"/>
      <c r="F539" s="265"/>
      <c r="G539" s="267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60" x14ac:dyDescent="0.2">
      <c r="A540" s="264"/>
      <c r="B540" s="265"/>
      <c r="C540" s="266"/>
      <c r="D540" s="265"/>
      <c r="E540" s="265"/>
      <c r="F540" s="265"/>
      <c r="G540" s="267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60" x14ac:dyDescent="0.2">
      <c r="A541" s="268"/>
      <c r="B541" s="269"/>
      <c r="C541" s="270"/>
      <c r="D541" s="269"/>
      <c r="E541" s="269"/>
      <c r="F541" s="269"/>
      <c r="G541" s="27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60" x14ac:dyDescent="0.2">
      <c r="A542" s="3"/>
      <c r="B542" s="4"/>
      <c r="C542" s="194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60" x14ac:dyDescent="0.2">
      <c r="C543" s="196"/>
      <c r="D543" s="10"/>
      <c r="AG543" t="s">
        <v>673</v>
      </c>
    </row>
    <row r="544" spans="1:60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b+joaryD3OSH80CCdyv7dNEyETC++yll10UlDVdwVLNqxsmYZMBKvWyNMufeVQWMsTqRHsiBmigvxoTvGQmwA==" saltValue="wAacsUY5ZdGE+vTvvnycjw==" spinCount="100000" sheet="1"/>
  <mergeCells count="6">
    <mergeCell ref="A537:G541"/>
    <mergeCell ref="A1:G1"/>
    <mergeCell ref="C2:G2"/>
    <mergeCell ref="C3:G3"/>
    <mergeCell ref="C4:G4"/>
    <mergeCell ref="A536:C53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143</v>
      </c>
    </row>
    <row r="2" spans="1:60" ht="25.15" customHeight="1" x14ac:dyDescent="0.2">
      <c r="A2" s="140" t="s">
        <v>8</v>
      </c>
      <c r="B2" s="49" t="s">
        <v>41</v>
      </c>
      <c r="C2" s="273" t="s">
        <v>911</v>
      </c>
      <c r="D2" s="253"/>
      <c r="E2" s="253"/>
      <c r="F2" s="253"/>
      <c r="G2" s="254"/>
      <c r="AG2" t="s">
        <v>144</v>
      </c>
    </row>
    <row r="3" spans="1:60" ht="25.15" customHeight="1" x14ac:dyDescent="0.2">
      <c r="A3" s="140" t="s">
        <v>9</v>
      </c>
      <c r="B3" s="49" t="s">
        <v>48</v>
      </c>
      <c r="C3" s="252" t="s">
        <v>49</v>
      </c>
      <c r="D3" s="253"/>
      <c r="E3" s="253"/>
      <c r="F3" s="253"/>
      <c r="G3" s="254"/>
      <c r="AC3" s="122" t="s">
        <v>144</v>
      </c>
      <c r="AG3" t="s">
        <v>145</v>
      </c>
    </row>
    <row r="4" spans="1:60" ht="25.15" customHeight="1" x14ac:dyDescent="0.2">
      <c r="A4" s="141" t="s">
        <v>10</v>
      </c>
      <c r="B4" s="142" t="s">
        <v>52</v>
      </c>
      <c r="C4" s="255" t="s">
        <v>53</v>
      </c>
      <c r="D4" s="256"/>
      <c r="E4" s="256"/>
      <c r="F4" s="256"/>
      <c r="G4" s="257"/>
      <c r="AG4" t="s">
        <v>146</v>
      </c>
    </row>
    <row r="5" spans="1:60" x14ac:dyDescent="0.2">
      <c r="D5" s="10"/>
    </row>
    <row r="6" spans="1:60" ht="38.25" x14ac:dyDescent="0.2">
      <c r="A6" s="144" t="s">
        <v>147</v>
      </c>
      <c r="B6" s="146" t="s">
        <v>148</v>
      </c>
      <c r="C6" s="146" t="s">
        <v>149</v>
      </c>
      <c r="D6" s="145" t="s">
        <v>150</v>
      </c>
      <c r="E6" s="144" t="s">
        <v>151</v>
      </c>
      <c r="F6" s="143" t="s">
        <v>152</v>
      </c>
      <c r="G6" s="144" t="s">
        <v>31</v>
      </c>
      <c r="H6" s="147" t="s">
        <v>32</v>
      </c>
      <c r="I6" s="147" t="s">
        <v>153</v>
      </c>
      <c r="J6" s="147" t="s">
        <v>33</v>
      </c>
      <c r="K6" s="147" t="s">
        <v>154</v>
      </c>
      <c r="L6" s="147" t="s">
        <v>155</v>
      </c>
      <c r="M6" s="147" t="s">
        <v>156</v>
      </c>
      <c r="N6" s="147" t="s">
        <v>157</v>
      </c>
      <c r="O6" s="147" t="s">
        <v>158</v>
      </c>
      <c r="P6" s="147" t="s">
        <v>159</v>
      </c>
      <c r="Q6" s="147" t="s">
        <v>160</v>
      </c>
      <c r="R6" s="147" t="s">
        <v>161</v>
      </c>
      <c r="S6" s="147" t="s">
        <v>162</v>
      </c>
      <c r="T6" s="147" t="s">
        <v>163</v>
      </c>
      <c r="U6" s="147" t="s">
        <v>164</v>
      </c>
      <c r="V6" s="147" t="s">
        <v>165</v>
      </c>
      <c r="W6" s="147" t="s">
        <v>166</v>
      </c>
      <c r="X6" s="147" t="s">
        <v>167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8" t="s">
        <v>168</v>
      </c>
      <c r="B8" s="169" t="s">
        <v>66</v>
      </c>
      <c r="C8" s="187" t="s">
        <v>67</v>
      </c>
      <c r="D8" s="170"/>
      <c r="E8" s="171"/>
      <c r="F8" s="172"/>
      <c r="G8" s="173">
        <f>SUMIF(AG9:AG9,"&lt;&gt;NOR",G9:G9)</f>
        <v>0</v>
      </c>
      <c r="H8" s="167"/>
      <c r="I8" s="167">
        <f>SUM(I9:I9)</f>
        <v>0</v>
      </c>
      <c r="J8" s="167"/>
      <c r="K8" s="167">
        <f>SUM(K9:K9)</f>
        <v>0</v>
      </c>
      <c r="L8" s="167"/>
      <c r="M8" s="167">
        <f>SUM(M9:M9)</f>
        <v>0</v>
      </c>
      <c r="N8" s="166"/>
      <c r="O8" s="166">
        <f>SUM(O9:O9)</f>
        <v>0</v>
      </c>
      <c r="P8" s="166"/>
      <c r="Q8" s="166">
        <f>SUM(Q9:Q9)</f>
        <v>0</v>
      </c>
      <c r="R8" s="167"/>
      <c r="S8" s="167"/>
      <c r="T8" s="167"/>
      <c r="U8" s="167"/>
      <c r="V8" s="167">
        <f>SUM(V9:V9)</f>
        <v>0</v>
      </c>
      <c r="W8" s="167"/>
      <c r="X8" s="167"/>
      <c r="AG8" t="s">
        <v>169</v>
      </c>
    </row>
    <row r="9" spans="1:60" outlineLevel="1" x14ac:dyDescent="0.2">
      <c r="A9" s="181">
        <v>1</v>
      </c>
      <c r="B9" s="182" t="s">
        <v>674</v>
      </c>
      <c r="C9" s="193" t="s">
        <v>675</v>
      </c>
      <c r="D9" s="183" t="s">
        <v>355</v>
      </c>
      <c r="E9" s="184">
        <v>1</v>
      </c>
      <c r="F9" s="185"/>
      <c r="G9" s="186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208</v>
      </c>
      <c r="T9" s="158" t="s">
        <v>174</v>
      </c>
      <c r="U9" s="158">
        <v>0</v>
      </c>
      <c r="V9" s="158">
        <f>ROUND(E9*U9,2)</f>
        <v>0</v>
      </c>
      <c r="W9" s="158"/>
      <c r="X9" s="158" t="s">
        <v>175</v>
      </c>
      <c r="Y9" s="148"/>
      <c r="Z9" s="148"/>
      <c r="AA9" s="148"/>
      <c r="AB9" s="148"/>
      <c r="AC9" s="148"/>
      <c r="AD9" s="148"/>
      <c r="AE9" s="148"/>
      <c r="AF9" s="148"/>
      <c r="AG9" s="148" t="s">
        <v>258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68" t="s">
        <v>168</v>
      </c>
      <c r="B10" s="169" t="s">
        <v>88</v>
      </c>
      <c r="C10" s="187" t="s">
        <v>89</v>
      </c>
      <c r="D10" s="170"/>
      <c r="E10" s="171"/>
      <c r="F10" s="172"/>
      <c r="G10" s="173">
        <f>SUMIF(AG11:AG13,"&lt;&gt;NOR",G11:G13)</f>
        <v>0</v>
      </c>
      <c r="H10" s="167"/>
      <c r="I10" s="167">
        <f>SUM(I11:I13)</f>
        <v>0</v>
      </c>
      <c r="J10" s="167"/>
      <c r="K10" s="167">
        <f>SUM(K11:K13)</f>
        <v>0</v>
      </c>
      <c r="L10" s="167"/>
      <c r="M10" s="167">
        <f>SUM(M11:M13)</f>
        <v>0</v>
      </c>
      <c r="N10" s="166"/>
      <c r="O10" s="166">
        <f>SUM(O11:O13)</f>
        <v>0</v>
      </c>
      <c r="P10" s="166"/>
      <c r="Q10" s="166">
        <f>SUM(Q11:Q13)</f>
        <v>0</v>
      </c>
      <c r="R10" s="167"/>
      <c r="S10" s="167"/>
      <c r="T10" s="167"/>
      <c r="U10" s="167"/>
      <c r="V10" s="167">
        <f>SUM(V11:V13)</f>
        <v>0</v>
      </c>
      <c r="W10" s="167"/>
      <c r="X10" s="167"/>
      <c r="AG10" t="s">
        <v>169</v>
      </c>
    </row>
    <row r="11" spans="1:60" ht="22.5" outlineLevel="1" x14ac:dyDescent="0.2">
      <c r="A11" s="181">
        <v>2</v>
      </c>
      <c r="B11" s="182" t="s">
        <v>676</v>
      </c>
      <c r="C11" s="193" t="s">
        <v>677</v>
      </c>
      <c r="D11" s="183" t="s">
        <v>355</v>
      </c>
      <c r="E11" s="184">
        <v>82</v>
      </c>
      <c r="F11" s="185"/>
      <c r="G11" s="186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208</v>
      </c>
      <c r="T11" s="158" t="s">
        <v>174</v>
      </c>
      <c r="U11" s="158">
        <v>0</v>
      </c>
      <c r="V11" s="158">
        <f>ROUND(E11*U11,2)</f>
        <v>0</v>
      </c>
      <c r="W11" s="158"/>
      <c r="X11" s="158" t="s">
        <v>175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258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1">
        <v>3</v>
      </c>
      <c r="B12" s="182" t="s">
        <v>678</v>
      </c>
      <c r="C12" s="193" t="s">
        <v>679</v>
      </c>
      <c r="D12" s="183" t="s">
        <v>355</v>
      </c>
      <c r="E12" s="184">
        <v>26</v>
      </c>
      <c r="F12" s="185"/>
      <c r="G12" s="186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208</v>
      </c>
      <c r="T12" s="158" t="s">
        <v>174</v>
      </c>
      <c r="U12" s="158">
        <v>0</v>
      </c>
      <c r="V12" s="158">
        <f>ROUND(E12*U12,2)</f>
        <v>0</v>
      </c>
      <c r="W12" s="158"/>
      <c r="X12" s="158" t="s">
        <v>175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258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1">
        <v>4</v>
      </c>
      <c r="B13" s="182" t="s">
        <v>680</v>
      </c>
      <c r="C13" s="193" t="s">
        <v>681</v>
      </c>
      <c r="D13" s="183" t="s">
        <v>682</v>
      </c>
      <c r="E13" s="184">
        <v>9</v>
      </c>
      <c r="F13" s="185"/>
      <c r="G13" s="186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208</v>
      </c>
      <c r="T13" s="158" t="s">
        <v>174</v>
      </c>
      <c r="U13" s="158">
        <v>0</v>
      </c>
      <c r="V13" s="158">
        <f>ROUND(E13*U13,2)</f>
        <v>0</v>
      </c>
      <c r="W13" s="158"/>
      <c r="X13" s="158" t="s">
        <v>175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258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8" t="s">
        <v>168</v>
      </c>
      <c r="B14" s="169" t="s">
        <v>96</v>
      </c>
      <c r="C14" s="187" t="s">
        <v>97</v>
      </c>
      <c r="D14" s="170"/>
      <c r="E14" s="171"/>
      <c r="F14" s="172"/>
      <c r="G14" s="173">
        <f>SUMIF(AG15:AG16,"&lt;&gt;NOR",G15:G16)</f>
        <v>0</v>
      </c>
      <c r="H14" s="167"/>
      <c r="I14" s="167">
        <f>SUM(I15:I16)</f>
        <v>0</v>
      </c>
      <c r="J14" s="167"/>
      <c r="K14" s="167">
        <f>SUM(K15:K16)</f>
        <v>0</v>
      </c>
      <c r="L14" s="167"/>
      <c r="M14" s="167">
        <f>SUM(M15:M16)</f>
        <v>0</v>
      </c>
      <c r="N14" s="166"/>
      <c r="O14" s="166">
        <f>SUM(O15:O16)</f>
        <v>0</v>
      </c>
      <c r="P14" s="166"/>
      <c r="Q14" s="166">
        <f>SUM(Q15:Q16)</f>
        <v>0</v>
      </c>
      <c r="R14" s="167"/>
      <c r="S14" s="167"/>
      <c r="T14" s="167"/>
      <c r="U14" s="167"/>
      <c r="V14" s="167">
        <f>SUM(V15:V16)</f>
        <v>0</v>
      </c>
      <c r="W14" s="167"/>
      <c r="X14" s="167"/>
      <c r="AG14" t="s">
        <v>169</v>
      </c>
    </row>
    <row r="15" spans="1:60" outlineLevel="1" x14ac:dyDescent="0.2">
      <c r="A15" s="181">
        <v>5</v>
      </c>
      <c r="B15" s="182" t="s">
        <v>683</v>
      </c>
      <c r="C15" s="193" t="s">
        <v>684</v>
      </c>
      <c r="D15" s="183" t="s">
        <v>192</v>
      </c>
      <c r="E15" s="184">
        <v>550</v>
      </c>
      <c r="F15" s="185"/>
      <c r="G15" s="186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208</v>
      </c>
      <c r="T15" s="158" t="s">
        <v>174</v>
      </c>
      <c r="U15" s="158">
        <v>0</v>
      </c>
      <c r="V15" s="158">
        <f>ROUND(E15*U15,2)</f>
        <v>0</v>
      </c>
      <c r="W15" s="158"/>
      <c r="X15" s="158" t="s">
        <v>175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258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81">
        <v>6</v>
      </c>
      <c r="B16" s="182" t="s">
        <v>685</v>
      </c>
      <c r="C16" s="193" t="s">
        <v>686</v>
      </c>
      <c r="D16" s="183" t="s">
        <v>192</v>
      </c>
      <c r="E16" s="184">
        <v>200</v>
      </c>
      <c r="F16" s="185"/>
      <c r="G16" s="186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208</v>
      </c>
      <c r="T16" s="158" t="s">
        <v>174</v>
      </c>
      <c r="U16" s="158">
        <v>0</v>
      </c>
      <c r="V16" s="158">
        <f>ROUND(E16*U16,2)</f>
        <v>0</v>
      </c>
      <c r="W16" s="158"/>
      <c r="X16" s="158" t="s">
        <v>175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258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8" t="s">
        <v>168</v>
      </c>
      <c r="B17" s="169" t="s">
        <v>98</v>
      </c>
      <c r="C17" s="187" t="s">
        <v>99</v>
      </c>
      <c r="D17" s="170"/>
      <c r="E17" s="171"/>
      <c r="F17" s="172"/>
      <c r="G17" s="173">
        <f>SUMIF(AG18:AG18,"&lt;&gt;NOR",G18:G18)</f>
        <v>0</v>
      </c>
      <c r="H17" s="167"/>
      <c r="I17" s="167">
        <f>SUM(I18:I18)</f>
        <v>0</v>
      </c>
      <c r="J17" s="167"/>
      <c r="K17" s="167">
        <f>SUM(K18:K18)</f>
        <v>0</v>
      </c>
      <c r="L17" s="167"/>
      <c r="M17" s="167">
        <f>SUM(M18:M18)</f>
        <v>0</v>
      </c>
      <c r="N17" s="166"/>
      <c r="O17" s="166">
        <f>SUM(O18:O18)</f>
        <v>0</v>
      </c>
      <c r="P17" s="166"/>
      <c r="Q17" s="166">
        <f>SUM(Q18:Q18)</f>
        <v>0</v>
      </c>
      <c r="R17" s="167"/>
      <c r="S17" s="167"/>
      <c r="T17" s="167"/>
      <c r="U17" s="167"/>
      <c r="V17" s="167">
        <f>SUM(V18:V18)</f>
        <v>0</v>
      </c>
      <c r="W17" s="167"/>
      <c r="X17" s="167"/>
      <c r="AG17" t="s">
        <v>169</v>
      </c>
    </row>
    <row r="18" spans="1:60" outlineLevel="1" x14ac:dyDescent="0.2">
      <c r="A18" s="181">
        <v>7</v>
      </c>
      <c r="B18" s="182" t="s">
        <v>687</v>
      </c>
      <c r="C18" s="193" t="s">
        <v>688</v>
      </c>
      <c r="D18" s="183" t="s">
        <v>689</v>
      </c>
      <c r="E18" s="184">
        <v>250</v>
      </c>
      <c r="F18" s="185"/>
      <c r="G18" s="186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208</v>
      </c>
      <c r="T18" s="158" t="s">
        <v>174</v>
      </c>
      <c r="U18" s="158">
        <v>0</v>
      </c>
      <c r="V18" s="158">
        <f>ROUND(E18*U18,2)</f>
        <v>0</v>
      </c>
      <c r="W18" s="158"/>
      <c r="X18" s="158" t="s">
        <v>175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258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5.5" x14ac:dyDescent="0.2">
      <c r="A19" s="168" t="s">
        <v>168</v>
      </c>
      <c r="B19" s="169" t="s">
        <v>100</v>
      </c>
      <c r="C19" s="187" t="s">
        <v>101</v>
      </c>
      <c r="D19" s="170"/>
      <c r="E19" s="171"/>
      <c r="F19" s="172"/>
      <c r="G19" s="173">
        <f>SUMIF(AG20:AG20,"&lt;&gt;NOR",G20:G20)</f>
        <v>0</v>
      </c>
      <c r="H19" s="167"/>
      <c r="I19" s="167">
        <f>SUM(I20:I20)</f>
        <v>0</v>
      </c>
      <c r="J19" s="167"/>
      <c r="K19" s="167">
        <f>SUM(K20:K20)</f>
        <v>0</v>
      </c>
      <c r="L19" s="167"/>
      <c r="M19" s="167">
        <f>SUM(M20:M20)</f>
        <v>0</v>
      </c>
      <c r="N19" s="166"/>
      <c r="O19" s="166">
        <f>SUM(O20:O20)</f>
        <v>0</v>
      </c>
      <c r="P19" s="166"/>
      <c r="Q19" s="166">
        <f>SUM(Q20:Q20)</f>
        <v>0</v>
      </c>
      <c r="R19" s="167"/>
      <c r="S19" s="167"/>
      <c r="T19" s="167"/>
      <c r="U19" s="167"/>
      <c r="V19" s="167">
        <f>SUM(V20:V20)</f>
        <v>0</v>
      </c>
      <c r="W19" s="167"/>
      <c r="X19" s="167"/>
      <c r="AG19" t="s">
        <v>169</v>
      </c>
    </row>
    <row r="20" spans="1:60" outlineLevel="1" x14ac:dyDescent="0.2">
      <c r="A20" s="181">
        <v>8</v>
      </c>
      <c r="B20" s="182" t="s">
        <v>690</v>
      </c>
      <c r="C20" s="193" t="s">
        <v>691</v>
      </c>
      <c r="D20" s="183" t="s">
        <v>355</v>
      </c>
      <c r="E20" s="184">
        <v>2</v>
      </c>
      <c r="F20" s="185"/>
      <c r="G20" s="186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208</v>
      </c>
      <c r="T20" s="158" t="s">
        <v>174</v>
      </c>
      <c r="U20" s="158">
        <v>0</v>
      </c>
      <c r="V20" s="158">
        <f>ROUND(E20*U20,2)</f>
        <v>0</v>
      </c>
      <c r="W20" s="158"/>
      <c r="X20" s="158" t="s">
        <v>175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258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5.5" x14ac:dyDescent="0.2">
      <c r="A21" s="168" t="s">
        <v>168</v>
      </c>
      <c r="B21" s="169" t="s">
        <v>102</v>
      </c>
      <c r="C21" s="187" t="s">
        <v>103</v>
      </c>
      <c r="D21" s="170"/>
      <c r="E21" s="171"/>
      <c r="F21" s="172"/>
      <c r="G21" s="173">
        <f>SUMIF(AG22:AG23,"&lt;&gt;NOR",G22:G23)</f>
        <v>0</v>
      </c>
      <c r="H21" s="167"/>
      <c r="I21" s="167">
        <f>SUM(I22:I23)</f>
        <v>0</v>
      </c>
      <c r="J21" s="167"/>
      <c r="K21" s="167">
        <f>SUM(K22:K23)</f>
        <v>0</v>
      </c>
      <c r="L21" s="167"/>
      <c r="M21" s="167">
        <f>SUM(M22:M23)</f>
        <v>0</v>
      </c>
      <c r="N21" s="166"/>
      <c r="O21" s="166">
        <f>SUM(O22:O23)</f>
        <v>0</v>
      </c>
      <c r="P21" s="166"/>
      <c r="Q21" s="166">
        <f>SUM(Q22:Q23)</f>
        <v>0</v>
      </c>
      <c r="R21" s="167"/>
      <c r="S21" s="167"/>
      <c r="T21" s="167"/>
      <c r="U21" s="167"/>
      <c r="V21" s="167">
        <f>SUM(V22:V23)</f>
        <v>0</v>
      </c>
      <c r="W21" s="167"/>
      <c r="X21" s="167"/>
      <c r="AG21" t="s">
        <v>169</v>
      </c>
    </row>
    <row r="22" spans="1:60" outlineLevel="1" x14ac:dyDescent="0.2">
      <c r="A22" s="181">
        <v>9</v>
      </c>
      <c r="B22" s="182" t="s">
        <v>692</v>
      </c>
      <c r="C22" s="193" t="s">
        <v>693</v>
      </c>
      <c r="D22" s="183" t="s">
        <v>192</v>
      </c>
      <c r="E22" s="184">
        <v>50</v>
      </c>
      <c r="F22" s="185"/>
      <c r="G22" s="186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208</v>
      </c>
      <c r="T22" s="158" t="s">
        <v>174</v>
      </c>
      <c r="U22" s="158">
        <v>0</v>
      </c>
      <c r="V22" s="158">
        <f>ROUND(E22*U22,2)</f>
        <v>0</v>
      </c>
      <c r="W22" s="158"/>
      <c r="X22" s="158" t="s">
        <v>175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258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1">
        <v>10</v>
      </c>
      <c r="B23" s="182" t="s">
        <v>694</v>
      </c>
      <c r="C23" s="193" t="s">
        <v>695</v>
      </c>
      <c r="D23" s="183" t="s">
        <v>696</v>
      </c>
      <c r="E23" s="184">
        <v>1</v>
      </c>
      <c r="F23" s="185"/>
      <c r="G23" s="186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208</v>
      </c>
      <c r="T23" s="158" t="s">
        <v>174</v>
      </c>
      <c r="U23" s="158">
        <v>0</v>
      </c>
      <c r="V23" s="158">
        <f>ROUND(E23*U23,2)</f>
        <v>0</v>
      </c>
      <c r="W23" s="158"/>
      <c r="X23" s="158" t="s">
        <v>175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258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8" t="s">
        <v>168</v>
      </c>
      <c r="B24" s="169" t="s">
        <v>104</v>
      </c>
      <c r="C24" s="187" t="s">
        <v>105</v>
      </c>
      <c r="D24" s="170"/>
      <c r="E24" s="171"/>
      <c r="F24" s="172"/>
      <c r="G24" s="173">
        <f>SUMIF(AG25:AG27,"&lt;&gt;NOR",G25:G27)</f>
        <v>0</v>
      </c>
      <c r="H24" s="167"/>
      <c r="I24" s="167">
        <f>SUM(I25:I27)</f>
        <v>0</v>
      </c>
      <c r="J24" s="167"/>
      <c r="K24" s="167">
        <f>SUM(K25:K27)</f>
        <v>0</v>
      </c>
      <c r="L24" s="167"/>
      <c r="M24" s="167">
        <f>SUM(M25:M27)</f>
        <v>0</v>
      </c>
      <c r="N24" s="166"/>
      <c r="O24" s="166">
        <f>SUM(O25:O27)</f>
        <v>0</v>
      </c>
      <c r="P24" s="166"/>
      <c r="Q24" s="166">
        <f>SUM(Q25:Q27)</f>
        <v>0</v>
      </c>
      <c r="R24" s="167"/>
      <c r="S24" s="167"/>
      <c r="T24" s="167"/>
      <c r="U24" s="167"/>
      <c r="V24" s="167">
        <f>SUM(V25:V27)</f>
        <v>0</v>
      </c>
      <c r="W24" s="167"/>
      <c r="X24" s="167"/>
      <c r="AG24" t="s">
        <v>169</v>
      </c>
    </row>
    <row r="25" spans="1:60" ht="22.5" outlineLevel="1" x14ac:dyDescent="0.2">
      <c r="A25" s="181">
        <v>11</v>
      </c>
      <c r="B25" s="182" t="s">
        <v>697</v>
      </c>
      <c r="C25" s="193" t="s">
        <v>698</v>
      </c>
      <c r="D25" s="183" t="s">
        <v>699</v>
      </c>
      <c r="E25" s="184">
        <v>1</v>
      </c>
      <c r="F25" s="185"/>
      <c r="G25" s="186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208</v>
      </c>
      <c r="T25" s="158" t="s">
        <v>174</v>
      </c>
      <c r="U25" s="158">
        <v>0</v>
      </c>
      <c r="V25" s="158">
        <f>ROUND(E25*U25,2)</f>
        <v>0</v>
      </c>
      <c r="W25" s="158"/>
      <c r="X25" s="158" t="s">
        <v>175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258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45" outlineLevel="1" x14ac:dyDescent="0.2">
      <c r="A26" s="181">
        <v>12</v>
      </c>
      <c r="B26" s="182" t="s">
        <v>700</v>
      </c>
      <c r="C26" s="193" t="s">
        <v>701</v>
      </c>
      <c r="D26" s="183" t="s">
        <v>355</v>
      </c>
      <c r="E26" s="184">
        <v>81</v>
      </c>
      <c r="F26" s="185"/>
      <c r="G26" s="186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208</v>
      </c>
      <c r="T26" s="158" t="s">
        <v>174</v>
      </c>
      <c r="U26" s="158">
        <v>0</v>
      </c>
      <c r="V26" s="158">
        <f>ROUND(E26*U26,2)</f>
        <v>0</v>
      </c>
      <c r="W26" s="158"/>
      <c r="X26" s="158" t="s">
        <v>175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258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81">
        <v>13</v>
      </c>
      <c r="B27" s="182" t="s">
        <v>702</v>
      </c>
      <c r="C27" s="193" t="s">
        <v>703</v>
      </c>
      <c r="D27" s="183" t="s">
        <v>355</v>
      </c>
      <c r="E27" s="184">
        <v>18</v>
      </c>
      <c r="F27" s="185"/>
      <c r="G27" s="186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208</v>
      </c>
      <c r="T27" s="158" t="s">
        <v>174</v>
      </c>
      <c r="U27" s="158">
        <v>0</v>
      </c>
      <c r="V27" s="158">
        <f>ROUND(E27*U27,2)</f>
        <v>0</v>
      </c>
      <c r="W27" s="158"/>
      <c r="X27" s="158" t="s">
        <v>175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258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8" t="s">
        <v>168</v>
      </c>
      <c r="B28" s="169" t="s">
        <v>106</v>
      </c>
      <c r="C28" s="187" t="s">
        <v>107</v>
      </c>
      <c r="D28" s="170"/>
      <c r="E28" s="171"/>
      <c r="F28" s="172"/>
      <c r="G28" s="173">
        <f>SUMIF(AG29:AG31,"&lt;&gt;NOR",G29:G31)</f>
        <v>0</v>
      </c>
      <c r="H28" s="167"/>
      <c r="I28" s="167">
        <f>SUM(I29:I31)</f>
        <v>0</v>
      </c>
      <c r="J28" s="167"/>
      <c r="K28" s="167">
        <f>SUM(K29:K31)</f>
        <v>0</v>
      </c>
      <c r="L28" s="167"/>
      <c r="M28" s="167">
        <f>SUM(M29:M31)</f>
        <v>0</v>
      </c>
      <c r="N28" s="166"/>
      <c r="O28" s="166">
        <f>SUM(O29:O31)</f>
        <v>0</v>
      </c>
      <c r="P28" s="166"/>
      <c r="Q28" s="166">
        <f>SUM(Q29:Q31)</f>
        <v>0</v>
      </c>
      <c r="R28" s="167"/>
      <c r="S28" s="167"/>
      <c r="T28" s="167"/>
      <c r="U28" s="167"/>
      <c r="V28" s="167">
        <f>SUM(V29:V31)</f>
        <v>0</v>
      </c>
      <c r="W28" s="167"/>
      <c r="X28" s="167"/>
      <c r="AG28" t="s">
        <v>169</v>
      </c>
    </row>
    <row r="29" spans="1:60" ht="22.5" outlineLevel="1" x14ac:dyDescent="0.2">
      <c r="A29" s="181">
        <v>14</v>
      </c>
      <c r="B29" s="182" t="s">
        <v>704</v>
      </c>
      <c r="C29" s="193" t="s">
        <v>705</v>
      </c>
      <c r="D29" s="183" t="s">
        <v>355</v>
      </c>
      <c r="E29" s="184">
        <v>26</v>
      </c>
      <c r="F29" s="185"/>
      <c r="G29" s="186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208</v>
      </c>
      <c r="T29" s="158" t="s">
        <v>174</v>
      </c>
      <c r="U29" s="158">
        <v>0</v>
      </c>
      <c r="V29" s="158">
        <f>ROUND(E29*U29,2)</f>
        <v>0</v>
      </c>
      <c r="W29" s="158"/>
      <c r="X29" s="158" t="s">
        <v>175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258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1">
        <v>15</v>
      </c>
      <c r="B30" s="182" t="s">
        <v>706</v>
      </c>
      <c r="C30" s="193" t="s">
        <v>707</v>
      </c>
      <c r="D30" s="183" t="s">
        <v>355</v>
      </c>
      <c r="E30" s="184">
        <v>26</v>
      </c>
      <c r="F30" s="185"/>
      <c r="G30" s="186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8"/>
      <c r="S30" s="158" t="s">
        <v>208</v>
      </c>
      <c r="T30" s="158" t="s">
        <v>174</v>
      </c>
      <c r="U30" s="158">
        <v>0</v>
      </c>
      <c r="V30" s="158">
        <f>ROUND(E30*U30,2)</f>
        <v>0</v>
      </c>
      <c r="W30" s="158"/>
      <c r="X30" s="158" t="s">
        <v>175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258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81">
        <v>16</v>
      </c>
      <c r="B31" s="182" t="s">
        <v>708</v>
      </c>
      <c r="C31" s="193" t="s">
        <v>709</v>
      </c>
      <c r="D31" s="183" t="s">
        <v>355</v>
      </c>
      <c r="E31" s="184">
        <v>26</v>
      </c>
      <c r="F31" s="185"/>
      <c r="G31" s="186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8"/>
      <c r="S31" s="158" t="s">
        <v>208</v>
      </c>
      <c r="T31" s="158" t="s">
        <v>174</v>
      </c>
      <c r="U31" s="158">
        <v>0</v>
      </c>
      <c r="V31" s="158">
        <f>ROUND(E31*U31,2)</f>
        <v>0</v>
      </c>
      <c r="W31" s="158"/>
      <c r="X31" s="158" t="s">
        <v>175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258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8" t="s">
        <v>168</v>
      </c>
      <c r="B32" s="169" t="s">
        <v>68</v>
      </c>
      <c r="C32" s="187" t="s">
        <v>69</v>
      </c>
      <c r="D32" s="170"/>
      <c r="E32" s="171"/>
      <c r="F32" s="172"/>
      <c r="G32" s="173">
        <f>SUMIF(AG33:AG33,"&lt;&gt;NOR",G33:G33)</f>
        <v>0</v>
      </c>
      <c r="H32" s="167"/>
      <c r="I32" s="167">
        <f>SUM(I33:I33)</f>
        <v>0</v>
      </c>
      <c r="J32" s="167"/>
      <c r="K32" s="167">
        <f>SUM(K33:K33)</f>
        <v>0</v>
      </c>
      <c r="L32" s="167"/>
      <c r="M32" s="167">
        <f>SUM(M33:M33)</f>
        <v>0</v>
      </c>
      <c r="N32" s="166"/>
      <c r="O32" s="166">
        <f>SUM(O33:O33)</f>
        <v>0</v>
      </c>
      <c r="P32" s="166"/>
      <c r="Q32" s="166">
        <f>SUM(Q33:Q33)</f>
        <v>0</v>
      </c>
      <c r="R32" s="167"/>
      <c r="S32" s="167"/>
      <c r="T32" s="167"/>
      <c r="U32" s="167"/>
      <c r="V32" s="167">
        <f>SUM(V33:V33)</f>
        <v>0</v>
      </c>
      <c r="W32" s="167"/>
      <c r="X32" s="167"/>
      <c r="AG32" t="s">
        <v>169</v>
      </c>
    </row>
    <row r="33" spans="1:60" ht="22.5" outlineLevel="1" x14ac:dyDescent="0.2">
      <c r="A33" s="181">
        <v>17</v>
      </c>
      <c r="B33" s="182" t="s">
        <v>710</v>
      </c>
      <c r="C33" s="193" t="s">
        <v>711</v>
      </c>
      <c r="D33" s="183" t="s">
        <v>355</v>
      </c>
      <c r="E33" s="184">
        <v>1</v>
      </c>
      <c r="F33" s="185"/>
      <c r="G33" s="186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208</v>
      </c>
      <c r="T33" s="158" t="s">
        <v>174</v>
      </c>
      <c r="U33" s="158">
        <v>0</v>
      </c>
      <c r="V33" s="158">
        <f>ROUND(E33*U33,2)</f>
        <v>0</v>
      </c>
      <c r="W33" s="158"/>
      <c r="X33" s="158" t="s">
        <v>175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258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8" t="s">
        <v>168</v>
      </c>
      <c r="B34" s="169" t="s">
        <v>70</v>
      </c>
      <c r="C34" s="187" t="s">
        <v>71</v>
      </c>
      <c r="D34" s="170"/>
      <c r="E34" s="171"/>
      <c r="F34" s="172"/>
      <c r="G34" s="173">
        <f>SUMIF(AG35:AG42,"&lt;&gt;NOR",G35:G42)</f>
        <v>0</v>
      </c>
      <c r="H34" s="167"/>
      <c r="I34" s="167">
        <f>SUM(I35:I42)</f>
        <v>0</v>
      </c>
      <c r="J34" s="167"/>
      <c r="K34" s="167">
        <f>SUM(K35:K42)</f>
        <v>0</v>
      </c>
      <c r="L34" s="167"/>
      <c r="M34" s="167">
        <f>SUM(M35:M42)</f>
        <v>0</v>
      </c>
      <c r="N34" s="166"/>
      <c r="O34" s="166">
        <f>SUM(O35:O42)</f>
        <v>0</v>
      </c>
      <c r="P34" s="166"/>
      <c r="Q34" s="166">
        <f>SUM(Q35:Q42)</f>
        <v>0</v>
      </c>
      <c r="R34" s="167"/>
      <c r="S34" s="167"/>
      <c r="T34" s="167"/>
      <c r="U34" s="167"/>
      <c r="V34" s="167">
        <f>SUM(V35:V42)</f>
        <v>0</v>
      </c>
      <c r="W34" s="167"/>
      <c r="X34" s="167"/>
      <c r="AG34" t="s">
        <v>169</v>
      </c>
    </row>
    <row r="35" spans="1:60" outlineLevel="1" x14ac:dyDescent="0.2">
      <c r="A35" s="181">
        <v>18</v>
      </c>
      <c r="B35" s="182" t="s">
        <v>712</v>
      </c>
      <c r="C35" s="193" t="s">
        <v>713</v>
      </c>
      <c r="D35" s="183" t="s">
        <v>192</v>
      </c>
      <c r="E35" s="184">
        <v>10</v>
      </c>
      <c r="F35" s="185"/>
      <c r="G35" s="186">
        <f t="shared" ref="G35:G42" si="0">ROUND(E35*F35,2)</f>
        <v>0</v>
      </c>
      <c r="H35" s="159"/>
      <c r="I35" s="158">
        <f t="shared" ref="I35:I42" si="1">ROUND(E35*H35,2)</f>
        <v>0</v>
      </c>
      <c r="J35" s="159"/>
      <c r="K35" s="158">
        <f t="shared" ref="K35:K42" si="2">ROUND(E35*J35,2)</f>
        <v>0</v>
      </c>
      <c r="L35" s="158">
        <v>21</v>
      </c>
      <c r="M35" s="158">
        <f t="shared" ref="M35:M42" si="3">G35*(1+L35/100)</f>
        <v>0</v>
      </c>
      <c r="N35" s="157">
        <v>0</v>
      </c>
      <c r="O35" s="157">
        <f t="shared" ref="O35:O42" si="4">ROUND(E35*N35,2)</f>
        <v>0</v>
      </c>
      <c r="P35" s="157">
        <v>0</v>
      </c>
      <c r="Q35" s="157">
        <f t="shared" ref="Q35:Q42" si="5">ROUND(E35*P35,2)</f>
        <v>0</v>
      </c>
      <c r="R35" s="158"/>
      <c r="S35" s="158" t="s">
        <v>208</v>
      </c>
      <c r="T35" s="158" t="s">
        <v>174</v>
      </c>
      <c r="U35" s="158">
        <v>0</v>
      </c>
      <c r="V35" s="158">
        <f t="shared" ref="V35:V42" si="6">ROUND(E35*U35,2)</f>
        <v>0</v>
      </c>
      <c r="W35" s="158"/>
      <c r="X35" s="158" t="s">
        <v>175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258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81">
        <v>19</v>
      </c>
      <c r="B36" s="182" t="s">
        <v>714</v>
      </c>
      <c r="C36" s="193" t="s">
        <v>715</v>
      </c>
      <c r="D36" s="183" t="s">
        <v>192</v>
      </c>
      <c r="E36" s="184">
        <v>200</v>
      </c>
      <c r="F36" s="185"/>
      <c r="G36" s="186">
        <f t="shared" si="0"/>
        <v>0</v>
      </c>
      <c r="H36" s="159"/>
      <c r="I36" s="158">
        <f t="shared" si="1"/>
        <v>0</v>
      </c>
      <c r="J36" s="159"/>
      <c r="K36" s="158">
        <f t="shared" si="2"/>
        <v>0</v>
      </c>
      <c r="L36" s="158">
        <v>21</v>
      </c>
      <c r="M36" s="158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8"/>
      <c r="S36" s="158" t="s">
        <v>208</v>
      </c>
      <c r="T36" s="158" t="s">
        <v>174</v>
      </c>
      <c r="U36" s="158">
        <v>0</v>
      </c>
      <c r="V36" s="158">
        <f t="shared" si="6"/>
        <v>0</v>
      </c>
      <c r="W36" s="158"/>
      <c r="X36" s="158" t="s">
        <v>175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258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81">
        <v>20</v>
      </c>
      <c r="B37" s="182" t="s">
        <v>716</v>
      </c>
      <c r="C37" s="193" t="s">
        <v>717</v>
      </c>
      <c r="D37" s="183" t="s">
        <v>192</v>
      </c>
      <c r="E37" s="184">
        <v>950</v>
      </c>
      <c r="F37" s="185"/>
      <c r="G37" s="186">
        <f t="shared" si="0"/>
        <v>0</v>
      </c>
      <c r="H37" s="159"/>
      <c r="I37" s="158">
        <f t="shared" si="1"/>
        <v>0</v>
      </c>
      <c r="J37" s="159"/>
      <c r="K37" s="158">
        <f t="shared" si="2"/>
        <v>0</v>
      </c>
      <c r="L37" s="158">
        <v>21</v>
      </c>
      <c r="M37" s="158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8"/>
      <c r="S37" s="158" t="s">
        <v>208</v>
      </c>
      <c r="T37" s="158" t="s">
        <v>174</v>
      </c>
      <c r="U37" s="158">
        <v>0</v>
      </c>
      <c r="V37" s="158">
        <f t="shared" si="6"/>
        <v>0</v>
      </c>
      <c r="W37" s="158"/>
      <c r="X37" s="158" t="s">
        <v>175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258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81">
        <v>21</v>
      </c>
      <c r="B38" s="182" t="s">
        <v>718</v>
      </c>
      <c r="C38" s="193" t="s">
        <v>719</v>
      </c>
      <c r="D38" s="183" t="s">
        <v>192</v>
      </c>
      <c r="E38" s="184">
        <v>45</v>
      </c>
      <c r="F38" s="185"/>
      <c r="G38" s="186">
        <f t="shared" si="0"/>
        <v>0</v>
      </c>
      <c r="H38" s="159"/>
      <c r="I38" s="158">
        <f t="shared" si="1"/>
        <v>0</v>
      </c>
      <c r="J38" s="159"/>
      <c r="K38" s="158">
        <f t="shared" si="2"/>
        <v>0</v>
      </c>
      <c r="L38" s="158">
        <v>21</v>
      </c>
      <c r="M38" s="158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8"/>
      <c r="S38" s="158" t="s">
        <v>208</v>
      </c>
      <c r="T38" s="158" t="s">
        <v>174</v>
      </c>
      <c r="U38" s="158">
        <v>0</v>
      </c>
      <c r="V38" s="158">
        <f t="shared" si="6"/>
        <v>0</v>
      </c>
      <c r="W38" s="158"/>
      <c r="X38" s="158" t="s">
        <v>175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258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81">
        <v>22</v>
      </c>
      <c r="B39" s="182" t="s">
        <v>720</v>
      </c>
      <c r="C39" s="193" t="s">
        <v>721</v>
      </c>
      <c r="D39" s="183" t="s">
        <v>192</v>
      </c>
      <c r="E39" s="184">
        <v>1100</v>
      </c>
      <c r="F39" s="185"/>
      <c r="G39" s="186">
        <f t="shared" si="0"/>
        <v>0</v>
      </c>
      <c r="H39" s="159"/>
      <c r="I39" s="158">
        <f t="shared" si="1"/>
        <v>0</v>
      </c>
      <c r="J39" s="159"/>
      <c r="K39" s="158">
        <f t="shared" si="2"/>
        <v>0</v>
      </c>
      <c r="L39" s="158">
        <v>21</v>
      </c>
      <c r="M39" s="158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8"/>
      <c r="S39" s="158" t="s">
        <v>208</v>
      </c>
      <c r="T39" s="158" t="s">
        <v>174</v>
      </c>
      <c r="U39" s="158">
        <v>0</v>
      </c>
      <c r="V39" s="158">
        <f t="shared" si="6"/>
        <v>0</v>
      </c>
      <c r="W39" s="158"/>
      <c r="X39" s="158" t="s">
        <v>175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258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1">
        <v>23</v>
      </c>
      <c r="B40" s="182" t="s">
        <v>722</v>
      </c>
      <c r="C40" s="193" t="s">
        <v>723</v>
      </c>
      <c r="D40" s="183" t="s">
        <v>192</v>
      </c>
      <c r="E40" s="184">
        <v>100</v>
      </c>
      <c r="F40" s="185"/>
      <c r="G40" s="186">
        <f t="shared" si="0"/>
        <v>0</v>
      </c>
      <c r="H40" s="159"/>
      <c r="I40" s="158">
        <f t="shared" si="1"/>
        <v>0</v>
      </c>
      <c r="J40" s="159"/>
      <c r="K40" s="158">
        <f t="shared" si="2"/>
        <v>0</v>
      </c>
      <c r="L40" s="158">
        <v>21</v>
      </c>
      <c r="M40" s="158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8"/>
      <c r="S40" s="158" t="s">
        <v>208</v>
      </c>
      <c r="T40" s="158" t="s">
        <v>174</v>
      </c>
      <c r="U40" s="158">
        <v>0</v>
      </c>
      <c r="V40" s="158">
        <f t="shared" si="6"/>
        <v>0</v>
      </c>
      <c r="W40" s="158"/>
      <c r="X40" s="158" t="s">
        <v>175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258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81">
        <v>24</v>
      </c>
      <c r="B41" s="182" t="s">
        <v>724</v>
      </c>
      <c r="C41" s="193" t="s">
        <v>725</v>
      </c>
      <c r="D41" s="183" t="s">
        <v>192</v>
      </c>
      <c r="E41" s="184">
        <v>950</v>
      </c>
      <c r="F41" s="185"/>
      <c r="G41" s="186">
        <f t="shared" si="0"/>
        <v>0</v>
      </c>
      <c r="H41" s="159"/>
      <c r="I41" s="158">
        <f t="shared" si="1"/>
        <v>0</v>
      </c>
      <c r="J41" s="159"/>
      <c r="K41" s="158">
        <f t="shared" si="2"/>
        <v>0</v>
      </c>
      <c r="L41" s="158">
        <v>21</v>
      </c>
      <c r="M41" s="158">
        <f t="shared" si="3"/>
        <v>0</v>
      </c>
      <c r="N41" s="157">
        <v>0</v>
      </c>
      <c r="O41" s="157">
        <f t="shared" si="4"/>
        <v>0</v>
      </c>
      <c r="P41" s="157">
        <v>0</v>
      </c>
      <c r="Q41" s="157">
        <f t="shared" si="5"/>
        <v>0</v>
      </c>
      <c r="R41" s="158"/>
      <c r="S41" s="158" t="s">
        <v>208</v>
      </c>
      <c r="T41" s="158" t="s">
        <v>174</v>
      </c>
      <c r="U41" s="158">
        <v>0</v>
      </c>
      <c r="V41" s="158">
        <f t="shared" si="6"/>
        <v>0</v>
      </c>
      <c r="W41" s="158"/>
      <c r="X41" s="158" t="s">
        <v>175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258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81">
        <v>25</v>
      </c>
      <c r="B42" s="182" t="s">
        <v>726</v>
      </c>
      <c r="C42" s="193" t="s">
        <v>727</v>
      </c>
      <c r="D42" s="183" t="s">
        <v>192</v>
      </c>
      <c r="E42" s="184">
        <v>8</v>
      </c>
      <c r="F42" s="185"/>
      <c r="G42" s="186">
        <f t="shared" si="0"/>
        <v>0</v>
      </c>
      <c r="H42" s="159"/>
      <c r="I42" s="158">
        <f t="shared" si="1"/>
        <v>0</v>
      </c>
      <c r="J42" s="159"/>
      <c r="K42" s="158">
        <f t="shared" si="2"/>
        <v>0</v>
      </c>
      <c r="L42" s="158">
        <v>21</v>
      </c>
      <c r="M42" s="158">
        <f t="shared" si="3"/>
        <v>0</v>
      </c>
      <c r="N42" s="157">
        <v>0</v>
      </c>
      <c r="O42" s="157">
        <f t="shared" si="4"/>
        <v>0</v>
      </c>
      <c r="P42" s="157">
        <v>0</v>
      </c>
      <c r="Q42" s="157">
        <f t="shared" si="5"/>
        <v>0</v>
      </c>
      <c r="R42" s="158"/>
      <c r="S42" s="158" t="s">
        <v>208</v>
      </c>
      <c r="T42" s="158" t="s">
        <v>174</v>
      </c>
      <c r="U42" s="158">
        <v>0</v>
      </c>
      <c r="V42" s="158">
        <f t="shared" si="6"/>
        <v>0</v>
      </c>
      <c r="W42" s="158"/>
      <c r="X42" s="158" t="s">
        <v>175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258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8" t="s">
        <v>168</v>
      </c>
      <c r="B43" s="169" t="s">
        <v>72</v>
      </c>
      <c r="C43" s="187" t="s">
        <v>73</v>
      </c>
      <c r="D43" s="170"/>
      <c r="E43" s="171"/>
      <c r="F43" s="172"/>
      <c r="G43" s="173">
        <f>SUMIF(AG44:AG45,"&lt;&gt;NOR",G44:G45)</f>
        <v>0</v>
      </c>
      <c r="H43" s="167"/>
      <c r="I43" s="167">
        <f>SUM(I44:I45)</f>
        <v>0</v>
      </c>
      <c r="J43" s="167"/>
      <c r="K43" s="167">
        <f>SUM(K44:K45)</f>
        <v>0</v>
      </c>
      <c r="L43" s="167"/>
      <c r="M43" s="167">
        <f>SUM(M44:M45)</f>
        <v>0</v>
      </c>
      <c r="N43" s="166"/>
      <c r="O43" s="166">
        <f>SUM(O44:O45)</f>
        <v>0</v>
      </c>
      <c r="P43" s="166"/>
      <c r="Q43" s="166">
        <f>SUM(Q44:Q45)</f>
        <v>0</v>
      </c>
      <c r="R43" s="167"/>
      <c r="S43" s="167"/>
      <c r="T43" s="167"/>
      <c r="U43" s="167"/>
      <c r="V43" s="167">
        <f>SUM(V44:V45)</f>
        <v>0</v>
      </c>
      <c r="W43" s="167"/>
      <c r="X43" s="167"/>
      <c r="AG43" t="s">
        <v>169</v>
      </c>
    </row>
    <row r="44" spans="1:60" outlineLevel="1" x14ac:dyDescent="0.2">
      <c r="A44" s="181">
        <v>26</v>
      </c>
      <c r="B44" s="182" t="s">
        <v>728</v>
      </c>
      <c r="C44" s="193" t="s">
        <v>729</v>
      </c>
      <c r="D44" s="183" t="s">
        <v>355</v>
      </c>
      <c r="E44" s="184">
        <v>1</v>
      </c>
      <c r="F44" s="185"/>
      <c r="G44" s="186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8"/>
      <c r="S44" s="158" t="s">
        <v>208</v>
      </c>
      <c r="T44" s="158" t="s">
        <v>174</v>
      </c>
      <c r="U44" s="158">
        <v>0</v>
      </c>
      <c r="V44" s="158">
        <f>ROUND(E44*U44,2)</f>
        <v>0</v>
      </c>
      <c r="W44" s="158"/>
      <c r="X44" s="158" t="s">
        <v>175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258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81">
        <v>27</v>
      </c>
      <c r="B45" s="182" t="s">
        <v>730</v>
      </c>
      <c r="C45" s="193" t="s">
        <v>731</v>
      </c>
      <c r="D45" s="183" t="s">
        <v>355</v>
      </c>
      <c r="E45" s="184">
        <v>1</v>
      </c>
      <c r="F45" s="185"/>
      <c r="G45" s="186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208</v>
      </c>
      <c r="T45" s="158" t="s">
        <v>174</v>
      </c>
      <c r="U45" s="158">
        <v>0</v>
      </c>
      <c r="V45" s="158">
        <f>ROUND(E45*U45,2)</f>
        <v>0</v>
      </c>
      <c r="W45" s="158"/>
      <c r="X45" s="158" t="s">
        <v>175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258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8" t="s">
        <v>168</v>
      </c>
      <c r="B46" s="169" t="s">
        <v>74</v>
      </c>
      <c r="C46" s="187" t="s">
        <v>75</v>
      </c>
      <c r="D46" s="170"/>
      <c r="E46" s="171"/>
      <c r="F46" s="172"/>
      <c r="G46" s="173">
        <f>SUMIF(AG47:AG51,"&lt;&gt;NOR",G47:G51)</f>
        <v>0</v>
      </c>
      <c r="H46" s="167"/>
      <c r="I46" s="167">
        <f>SUM(I47:I51)</f>
        <v>0</v>
      </c>
      <c r="J46" s="167"/>
      <c r="K46" s="167">
        <f>SUM(K47:K51)</f>
        <v>0</v>
      </c>
      <c r="L46" s="167"/>
      <c r="M46" s="167">
        <f>SUM(M47:M51)</f>
        <v>0</v>
      </c>
      <c r="N46" s="166"/>
      <c r="O46" s="166">
        <f>SUM(O47:O51)</f>
        <v>0</v>
      </c>
      <c r="P46" s="166"/>
      <c r="Q46" s="166">
        <f>SUM(Q47:Q51)</f>
        <v>0</v>
      </c>
      <c r="R46" s="167"/>
      <c r="S46" s="167"/>
      <c r="T46" s="167"/>
      <c r="U46" s="167"/>
      <c r="V46" s="167">
        <f>SUM(V47:V51)</f>
        <v>0</v>
      </c>
      <c r="W46" s="167"/>
      <c r="X46" s="167"/>
      <c r="AG46" t="s">
        <v>169</v>
      </c>
    </row>
    <row r="47" spans="1:60" outlineLevel="1" x14ac:dyDescent="0.2">
      <c r="A47" s="181">
        <v>28</v>
      </c>
      <c r="B47" s="182" t="s">
        <v>732</v>
      </c>
      <c r="C47" s="193" t="s">
        <v>733</v>
      </c>
      <c r="D47" s="183" t="s">
        <v>192</v>
      </c>
      <c r="E47" s="184">
        <v>400</v>
      </c>
      <c r="F47" s="185"/>
      <c r="G47" s="186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208</v>
      </c>
      <c r="T47" s="158" t="s">
        <v>174</v>
      </c>
      <c r="U47" s="158">
        <v>0</v>
      </c>
      <c r="V47" s="158">
        <f>ROUND(E47*U47,2)</f>
        <v>0</v>
      </c>
      <c r="W47" s="158"/>
      <c r="X47" s="158" t="s">
        <v>175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258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1">
        <v>29</v>
      </c>
      <c r="B48" s="182" t="s">
        <v>734</v>
      </c>
      <c r="C48" s="193" t="s">
        <v>735</v>
      </c>
      <c r="D48" s="183" t="s">
        <v>355</v>
      </c>
      <c r="E48" s="184">
        <v>1</v>
      </c>
      <c r="F48" s="185"/>
      <c r="G48" s="186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208</v>
      </c>
      <c r="T48" s="158" t="s">
        <v>174</v>
      </c>
      <c r="U48" s="158">
        <v>0</v>
      </c>
      <c r="V48" s="158">
        <f>ROUND(E48*U48,2)</f>
        <v>0</v>
      </c>
      <c r="W48" s="158"/>
      <c r="X48" s="158" t="s">
        <v>175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258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81">
        <v>30</v>
      </c>
      <c r="B49" s="182" t="s">
        <v>736</v>
      </c>
      <c r="C49" s="193" t="s">
        <v>737</v>
      </c>
      <c r="D49" s="183" t="s">
        <v>192</v>
      </c>
      <c r="E49" s="184">
        <v>40</v>
      </c>
      <c r="F49" s="185"/>
      <c r="G49" s="186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208</v>
      </c>
      <c r="T49" s="158" t="s">
        <v>174</v>
      </c>
      <c r="U49" s="158">
        <v>0</v>
      </c>
      <c r="V49" s="158">
        <f>ROUND(E49*U49,2)</f>
        <v>0</v>
      </c>
      <c r="W49" s="158"/>
      <c r="X49" s="158" t="s">
        <v>175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258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81">
        <v>31</v>
      </c>
      <c r="B50" s="182" t="s">
        <v>738</v>
      </c>
      <c r="C50" s="193" t="s">
        <v>739</v>
      </c>
      <c r="D50" s="183" t="s">
        <v>355</v>
      </c>
      <c r="E50" s="184">
        <v>26</v>
      </c>
      <c r="F50" s="185"/>
      <c r="G50" s="186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208</v>
      </c>
      <c r="T50" s="158" t="s">
        <v>174</v>
      </c>
      <c r="U50" s="158">
        <v>0</v>
      </c>
      <c r="V50" s="158">
        <f>ROUND(E50*U50,2)</f>
        <v>0</v>
      </c>
      <c r="W50" s="158"/>
      <c r="X50" s="158" t="s">
        <v>175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258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81">
        <v>32</v>
      </c>
      <c r="B51" s="182" t="s">
        <v>738</v>
      </c>
      <c r="C51" s="193" t="s">
        <v>740</v>
      </c>
      <c r="D51" s="183" t="s">
        <v>355</v>
      </c>
      <c r="E51" s="184">
        <v>20</v>
      </c>
      <c r="F51" s="185"/>
      <c r="G51" s="186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0</v>
      </c>
      <c r="O51" s="157">
        <f>ROUND(E51*N51,2)</f>
        <v>0</v>
      </c>
      <c r="P51" s="157">
        <v>0</v>
      </c>
      <c r="Q51" s="157">
        <f>ROUND(E51*P51,2)</f>
        <v>0</v>
      </c>
      <c r="R51" s="158"/>
      <c r="S51" s="158" t="s">
        <v>208</v>
      </c>
      <c r="T51" s="158" t="s">
        <v>174</v>
      </c>
      <c r="U51" s="158">
        <v>0</v>
      </c>
      <c r="V51" s="158">
        <f>ROUND(E51*U51,2)</f>
        <v>0</v>
      </c>
      <c r="W51" s="158"/>
      <c r="X51" s="158" t="s">
        <v>741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742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8" t="s">
        <v>168</v>
      </c>
      <c r="B52" s="169" t="s">
        <v>76</v>
      </c>
      <c r="C52" s="187" t="s">
        <v>77</v>
      </c>
      <c r="D52" s="170"/>
      <c r="E52" s="171"/>
      <c r="F52" s="172"/>
      <c r="G52" s="173">
        <f>SUMIF(AG53:AG70,"&lt;&gt;NOR",G53:G70)</f>
        <v>0</v>
      </c>
      <c r="H52" s="167"/>
      <c r="I52" s="167">
        <f>SUM(I53:I70)</f>
        <v>0</v>
      </c>
      <c r="J52" s="167"/>
      <c r="K52" s="167">
        <f>SUM(K53:K70)</f>
        <v>0</v>
      </c>
      <c r="L52" s="167"/>
      <c r="M52" s="167">
        <f>SUM(M53:M70)</f>
        <v>0</v>
      </c>
      <c r="N52" s="166"/>
      <c r="O52" s="166">
        <f>SUM(O53:O70)</f>
        <v>0</v>
      </c>
      <c r="P52" s="166"/>
      <c r="Q52" s="166">
        <f>SUM(Q53:Q70)</f>
        <v>0</v>
      </c>
      <c r="R52" s="167"/>
      <c r="S52" s="167"/>
      <c r="T52" s="167"/>
      <c r="U52" s="167"/>
      <c r="V52" s="167">
        <f>SUM(V53:V70)</f>
        <v>0</v>
      </c>
      <c r="W52" s="167"/>
      <c r="X52" s="167"/>
      <c r="AG52" t="s">
        <v>169</v>
      </c>
    </row>
    <row r="53" spans="1:60" outlineLevel="1" x14ac:dyDescent="0.2">
      <c r="A53" s="181">
        <v>33</v>
      </c>
      <c r="B53" s="182" t="s">
        <v>743</v>
      </c>
      <c r="C53" s="193" t="s">
        <v>744</v>
      </c>
      <c r="D53" s="183" t="s">
        <v>254</v>
      </c>
      <c r="E53" s="184">
        <v>8</v>
      </c>
      <c r="F53" s="185"/>
      <c r="G53" s="186">
        <f t="shared" ref="G53:G70" si="7">ROUND(E53*F53,2)</f>
        <v>0</v>
      </c>
      <c r="H53" s="159"/>
      <c r="I53" s="158">
        <f t="shared" ref="I53:I70" si="8">ROUND(E53*H53,2)</f>
        <v>0</v>
      </c>
      <c r="J53" s="159"/>
      <c r="K53" s="158">
        <f t="shared" ref="K53:K70" si="9">ROUND(E53*J53,2)</f>
        <v>0</v>
      </c>
      <c r="L53" s="158">
        <v>21</v>
      </c>
      <c r="M53" s="158">
        <f t="shared" ref="M53:M70" si="10">G53*(1+L53/100)</f>
        <v>0</v>
      </c>
      <c r="N53" s="157">
        <v>0</v>
      </c>
      <c r="O53" s="157">
        <f t="shared" ref="O53:O70" si="11">ROUND(E53*N53,2)</f>
        <v>0</v>
      </c>
      <c r="P53" s="157">
        <v>0</v>
      </c>
      <c r="Q53" s="157">
        <f t="shared" ref="Q53:Q70" si="12">ROUND(E53*P53,2)</f>
        <v>0</v>
      </c>
      <c r="R53" s="158"/>
      <c r="S53" s="158" t="s">
        <v>208</v>
      </c>
      <c r="T53" s="158" t="s">
        <v>174</v>
      </c>
      <c r="U53" s="158">
        <v>0</v>
      </c>
      <c r="V53" s="158">
        <f t="shared" ref="V53:V70" si="13">ROUND(E53*U53,2)</f>
        <v>0</v>
      </c>
      <c r="W53" s="158"/>
      <c r="X53" s="158" t="s">
        <v>175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258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81">
        <v>34</v>
      </c>
      <c r="B54" s="182" t="s">
        <v>738</v>
      </c>
      <c r="C54" s="193" t="s">
        <v>745</v>
      </c>
      <c r="D54" s="183" t="s">
        <v>254</v>
      </c>
      <c r="E54" s="184">
        <v>16</v>
      </c>
      <c r="F54" s="185"/>
      <c r="G54" s="186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208</v>
      </c>
      <c r="T54" s="158" t="s">
        <v>174</v>
      </c>
      <c r="U54" s="158">
        <v>0</v>
      </c>
      <c r="V54" s="158">
        <f t="shared" si="13"/>
        <v>0</v>
      </c>
      <c r="W54" s="158"/>
      <c r="X54" s="158" t="s">
        <v>741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742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81">
        <v>35</v>
      </c>
      <c r="B55" s="182" t="s">
        <v>746</v>
      </c>
      <c r="C55" s="193" t="s">
        <v>747</v>
      </c>
      <c r="D55" s="183" t="s">
        <v>254</v>
      </c>
      <c r="E55" s="184">
        <v>48</v>
      </c>
      <c r="F55" s="185"/>
      <c r="G55" s="186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208</v>
      </c>
      <c r="T55" s="158" t="s">
        <v>174</v>
      </c>
      <c r="U55" s="158">
        <v>0</v>
      </c>
      <c r="V55" s="158">
        <f t="shared" si="13"/>
        <v>0</v>
      </c>
      <c r="W55" s="158"/>
      <c r="X55" s="158" t="s">
        <v>175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258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81">
        <v>36</v>
      </c>
      <c r="B56" s="182" t="s">
        <v>748</v>
      </c>
      <c r="C56" s="193" t="s">
        <v>749</v>
      </c>
      <c r="D56" s="183" t="s">
        <v>254</v>
      </c>
      <c r="E56" s="184">
        <v>4</v>
      </c>
      <c r="F56" s="185"/>
      <c r="G56" s="186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0</v>
      </c>
      <c r="O56" s="157">
        <f t="shared" si="11"/>
        <v>0</v>
      </c>
      <c r="P56" s="157">
        <v>0</v>
      </c>
      <c r="Q56" s="157">
        <f t="shared" si="12"/>
        <v>0</v>
      </c>
      <c r="R56" s="158"/>
      <c r="S56" s="158" t="s">
        <v>208</v>
      </c>
      <c r="T56" s="158" t="s">
        <v>174</v>
      </c>
      <c r="U56" s="158">
        <v>0</v>
      </c>
      <c r="V56" s="158">
        <f t="shared" si="13"/>
        <v>0</v>
      </c>
      <c r="W56" s="158"/>
      <c r="X56" s="158" t="s">
        <v>175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258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81">
        <v>37</v>
      </c>
      <c r="B57" s="182" t="s">
        <v>750</v>
      </c>
      <c r="C57" s="193" t="s">
        <v>751</v>
      </c>
      <c r="D57" s="183" t="s">
        <v>254</v>
      </c>
      <c r="E57" s="184">
        <v>16</v>
      </c>
      <c r="F57" s="185"/>
      <c r="G57" s="186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7">
        <v>0</v>
      </c>
      <c r="O57" s="157">
        <f t="shared" si="11"/>
        <v>0</v>
      </c>
      <c r="P57" s="157">
        <v>0</v>
      </c>
      <c r="Q57" s="157">
        <f t="shared" si="12"/>
        <v>0</v>
      </c>
      <c r="R57" s="158"/>
      <c r="S57" s="158" t="s">
        <v>208</v>
      </c>
      <c r="T57" s="158" t="s">
        <v>174</v>
      </c>
      <c r="U57" s="158">
        <v>0</v>
      </c>
      <c r="V57" s="158">
        <f t="shared" si="13"/>
        <v>0</v>
      </c>
      <c r="W57" s="158"/>
      <c r="X57" s="158" t="s">
        <v>175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258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81">
        <v>38</v>
      </c>
      <c r="B58" s="182" t="s">
        <v>752</v>
      </c>
      <c r="C58" s="193" t="s">
        <v>753</v>
      </c>
      <c r="D58" s="183" t="s">
        <v>254</v>
      </c>
      <c r="E58" s="184">
        <v>16</v>
      </c>
      <c r="F58" s="185"/>
      <c r="G58" s="186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8"/>
      <c r="S58" s="158" t="s">
        <v>208</v>
      </c>
      <c r="T58" s="158" t="s">
        <v>174</v>
      </c>
      <c r="U58" s="158">
        <v>0</v>
      </c>
      <c r="V58" s="158">
        <f t="shared" si="13"/>
        <v>0</v>
      </c>
      <c r="W58" s="158"/>
      <c r="X58" s="158" t="s">
        <v>175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258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81">
        <v>39</v>
      </c>
      <c r="B59" s="182" t="s">
        <v>754</v>
      </c>
      <c r="C59" s="193" t="s">
        <v>755</v>
      </c>
      <c r="D59" s="183" t="s">
        <v>254</v>
      </c>
      <c r="E59" s="184">
        <v>60</v>
      </c>
      <c r="F59" s="185"/>
      <c r="G59" s="186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8"/>
      <c r="S59" s="158" t="s">
        <v>208</v>
      </c>
      <c r="T59" s="158" t="s">
        <v>174</v>
      </c>
      <c r="U59" s="158">
        <v>0</v>
      </c>
      <c r="V59" s="158">
        <f t="shared" si="13"/>
        <v>0</v>
      </c>
      <c r="W59" s="158"/>
      <c r="X59" s="158" t="s">
        <v>175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258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1">
        <v>40</v>
      </c>
      <c r="B60" s="182" t="s">
        <v>756</v>
      </c>
      <c r="C60" s="193" t="s">
        <v>757</v>
      </c>
      <c r="D60" s="183" t="s">
        <v>254</v>
      </c>
      <c r="E60" s="184">
        <v>48</v>
      </c>
      <c r="F60" s="185"/>
      <c r="G60" s="186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7">
        <v>0</v>
      </c>
      <c r="O60" s="157">
        <f t="shared" si="11"/>
        <v>0</v>
      </c>
      <c r="P60" s="157">
        <v>0</v>
      </c>
      <c r="Q60" s="157">
        <f t="shared" si="12"/>
        <v>0</v>
      </c>
      <c r="R60" s="158"/>
      <c r="S60" s="158" t="s">
        <v>208</v>
      </c>
      <c r="T60" s="158" t="s">
        <v>174</v>
      </c>
      <c r="U60" s="158">
        <v>0</v>
      </c>
      <c r="V60" s="158">
        <f t="shared" si="13"/>
        <v>0</v>
      </c>
      <c r="W60" s="158"/>
      <c r="X60" s="158" t="s">
        <v>175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258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81">
        <v>41</v>
      </c>
      <c r="B61" s="182" t="s">
        <v>758</v>
      </c>
      <c r="C61" s="193" t="s">
        <v>759</v>
      </c>
      <c r="D61" s="183" t="s">
        <v>254</v>
      </c>
      <c r="E61" s="184">
        <v>36</v>
      </c>
      <c r="F61" s="185"/>
      <c r="G61" s="186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21</v>
      </c>
      <c r="M61" s="158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8"/>
      <c r="S61" s="158" t="s">
        <v>208</v>
      </c>
      <c r="T61" s="158" t="s">
        <v>174</v>
      </c>
      <c r="U61" s="158">
        <v>0</v>
      </c>
      <c r="V61" s="158">
        <f t="shared" si="13"/>
        <v>0</v>
      </c>
      <c r="W61" s="158"/>
      <c r="X61" s="158" t="s">
        <v>175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258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81">
        <v>42</v>
      </c>
      <c r="B62" s="182" t="s">
        <v>760</v>
      </c>
      <c r="C62" s="193" t="s">
        <v>761</v>
      </c>
      <c r="D62" s="183" t="s">
        <v>254</v>
      </c>
      <c r="E62" s="184">
        <v>24</v>
      </c>
      <c r="F62" s="185"/>
      <c r="G62" s="186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21</v>
      </c>
      <c r="M62" s="158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8"/>
      <c r="S62" s="158" t="s">
        <v>208</v>
      </c>
      <c r="T62" s="158" t="s">
        <v>174</v>
      </c>
      <c r="U62" s="158">
        <v>0</v>
      </c>
      <c r="V62" s="158">
        <f t="shared" si="13"/>
        <v>0</v>
      </c>
      <c r="W62" s="158"/>
      <c r="X62" s="158" t="s">
        <v>175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258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81">
        <v>43</v>
      </c>
      <c r="B63" s="182" t="s">
        <v>762</v>
      </c>
      <c r="C63" s="193" t="s">
        <v>763</v>
      </c>
      <c r="D63" s="183" t="s">
        <v>254</v>
      </c>
      <c r="E63" s="184">
        <v>16</v>
      </c>
      <c r="F63" s="185"/>
      <c r="G63" s="186">
        <f t="shared" si="7"/>
        <v>0</v>
      </c>
      <c r="H63" s="159"/>
      <c r="I63" s="158">
        <f t="shared" si="8"/>
        <v>0</v>
      </c>
      <c r="J63" s="159"/>
      <c r="K63" s="158">
        <f t="shared" si="9"/>
        <v>0</v>
      </c>
      <c r="L63" s="158">
        <v>21</v>
      </c>
      <c r="M63" s="158">
        <f t="shared" si="10"/>
        <v>0</v>
      </c>
      <c r="N63" s="157">
        <v>0</v>
      </c>
      <c r="O63" s="157">
        <f t="shared" si="11"/>
        <v>0</v>
      </c>
      <c r="P63" s="157">
        <v>0</v>
      </c>
      <c r="Q63" s="157">
        <f t="shared" si="12"/>
        <v>0</v>
      </c>
      <c r="R63" s="158"/>
      <c r="S63" s="158" t="s">
        <v>208</v>
      </c>
      <c r="T63" s="158" t="s">
        <v>174</v>
      </c>
      <c r="U63" s="158">
        <v>0</v>
      </c>
      <c r="V63" s="158">
        <f t="shared" si="13"/>
        <v>0</v>
      </c>
      <c r="W63" s="158"/>
      <c r="X63" s="158" t="s">
        <v>175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258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1">
        <v>44</v>
      </c>
      <c r="B64" s="182" t="s">
        <v>764</v>
      </c>
      <c r="C64" s="193" t="s">
        <v>765</v>
      </c>
      <c r="D64" s="183" t="s">
        <v>254</v>
      </c>
      <c r="E64" s="184">
        <v>6</v>
      </c>
      <c r="F64" s="185"/>
      <c r="G64" s="186">
        <f t="shared" si="7"/>
        <v>0</v>
      </c>
      <c r="H64" s="159"/>
      <c r="I64" s="158">
        <f t="shared" si="8"/>
        <v>0</v>
      </c>
      <c r="J64" s="159"/>
      <c r="K64" s="158">
        <f t="shared" si="9"/>
        <v>0</v>
      </c>
      <c r="L64" s="158">
        <v>21</v>
      </c>
      <c r="M64" s="158">
        <f t="shared" si="10"/>
        <v>0</v>
      </c>
      <c r="N64" s="157">
        <v>0</v>
      </c>
      <c r="O64" s="157">
        <f t="shared" si="11"/>
        <v>0</v>
      </c>
      <c r="P64" s="157">
        <v>0</v>
      </c>
      <c r="Q64" s="157">
        <f t="shared" si="12"/>
        <v>0</v>
      </c>
      <c r="R64" s="158"/>
      <c r="S64" s="158" t="s">
        <v>208</v>
      </c>
      <c r="T64" s="158" t="s">
        <v>174</v>
      </c>
      <c r="U64" s="158">
        <v>0</v>
      </c>
      <c r="V64" s="158">
        <f t="shared" si="13"/>
        <v>0</v>
      </c>
      <c r="W64" s="158"/>
      <c r="X64" s="158" t="s">
        <v>175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258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1">
        <v>45</v>
      </c>
      <c r="B65" s="182" t="s">
        <v>766</v>
      </c>
      <c r="C65" s="193" t="s">
        <v>767</v>
      </c>
      <c r="D65" s="183" t="s">
        <v>254</v>
      </c>
      <c r="E65" s="184">
        <v>8</v>
      </c>
      <c r="F65" s="185"/>
      <c r="G65" s="186">
        <f t="shared" si="7"/>
        <v>0</v>
      </c>
      <c r="H65" s="159"/>
      <c r="I65" s="158">
        <f t="shared" si="8"/>
        <v>0</v>
      </c>
      <c r="J65" s="159"/>
      <c r="K65" s="158">
        <f t="shared" si="9"/>
        <v>0</v>
      </c>
      <c r="L65" s="158">
        <v>21</v>
      </c>
      <c r="M65" s="158">
        <f t="shared" si="10"/>
        <v>0</v>
      </c>
      <c r="N65" s="157">
        <v>0</v>
      </c>
      <c r="O65" s="157">
        <f t="shared" si="11"/>
        <v>0</v>
      </c>
      <c r="P65" s="157">
        <v>0</v>
      </c>
      <c r="Q65" s="157">
        <f t="shared" si="12"/>
        <v>0</v>
      </c>
      <c r="R65" s="158"/>
      <c r="S65" s="158" t="s">
        <v>208</v>
      </c>
      <c r="T65" s="158" t="s">
        <v>174</v>
      </c>
      <c r="U65" s="158">
        <v>0</v>
      </c>
      <c r="V65" s="158">
        <f t="shared" si="13"/>
        <v>0</v>
      </c>
      <c r="W65" s="158"/>
      <c r="X65" s="158" t="s">
        <v>175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258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81">
        <v>46</v>
      </c>
      <c r="B66" s="182" t="s">
        <v>768</v>
      </c>
      <c r="C66" s="193" t="s">
        <v>769</v>
      </c>
      <c r="D66" s="183" t="s">
        <v>254</v>
      </c>
      <c r="E66" s="184">
        <v>24</v>
      </c>
      <c r="F66" s="185"/>
      <c r="G66" s="186">
        <f t="shared" si="7"/>
        <v>0</v>
      </c>
      <c r="H66" s="159"/>
      <c r="I66" s="158">
        <f t="shared" si="8"/>
        <v>0</v>
      </c>
      <c r="J66" s="159"/>
      <c r="K66" s="158">
        <f t="shared" si="9"/>
        <v>0</v>
      </c>
      <c r="L66" s="158">
        <v>21</v>
      </c>
      <c r="M66" s="158">
        <f t="shared" si="10"/>
        <v>0</v>
      </c>
      <c r="N66" s="157">
        <v>0</v>
      </c>
      <c r="O66" s="157">
        <f t="shared" si="11"/>
        <v>0</v>
      </c>
      <c r="P66" s="157">
        <v>0</v>
      </c>
      <c r="Q66" s="157">
        <f t="shared" si="12"/>
        <v>0</v>
      </c>
      <c r="R66" s="158"/>
      <c r="S66" s="158" t="s">
        <v>208</v>
      </c>
      <c r="T66" s="158" t="s">
        <v>174</v>
      </c>
      <c r="U66" s="158">
        <v>0</v>
      </c>
      <c r="V66" s="158">
        <f t="shared" si="13"/>
        <v>0</v>
      </c>
      <c r="W66" s="158"/>
      <c r="X66" s="158" t="s">
        <v>175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258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81">
        <v>47</v>
      </c>
      <c r="B67" s="182" t="s">
        <v>770</v>
      </c>
      <c r="C67" s="193" t="s">
        <v>771</v>
      </c>
      <c r="D67" s="183" t="s">
        <v>254</v>
      </c>
      <c r="E67" s="184">
        <v>24</v>
      </c>
      <c r="F67" s="185"/>
      <c r="G67" s="186">
        <f t="shared" si="7"/>
        <v>0</v>
      </c>
      <c r="H67" s="159"/>
      <c r="I67" s="158">
        <f t="shared" si="8"/>
        <v>0</v>
      </c>
      <c r="J67" s="159"/>
      <c r="K67" s="158">
        <f t="shared" si="9"/>
        <v>0</v>
      </c>
      <c r="L67" s="158">
        <v>21</v>
      </c>
      <c r="M67" s="158">
        <f t="shared" si="10"/>
        <v>0</v>
      </c>
      <c r="N67" s="157">
        <v>0</v>
      </c>
      <c r="O67" s="157">
        <f t="shared" si="11"/>
        <v>0</v>
      </c>
      <c r="P67" s="157">
        <v>0</v>
      </c>
      <c r="Q67" s="157">
        <f t="shared" si="12"/>
        <v>0</v>
      </c>
      <c r="R67" s="158"/>
      <c r="S67" s="158" t="s">
        <v>208</v>
      </c>
      <c r="T67" s="158" t="s">
        <v>174</v>
      </c>
      <c r="U67" s="158">
        <v>0</v>
      </c>
      <c r="V67" s="158">
        <f t="shared" si="13"/>
        <v>0</v>
      </c>
      <c r="W67" s="158"/>
      <c r="X67" s="158" t="s">
        <v>175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258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81">
        <v>48</v>
      </c>
      <c r="B68" s="182" t="s">
        <v>772</v>
      </c>
      <c r="C68" s="193" t="s">
        <v>773</v>
      </c>
      <c r="D68" s="183" t="s">
        <v>254</v>
      </c>
      <c r="E68" s="184">
        <v>24</v>
      </c>
      <c r="F68" s="185"/>
      <c r="G68" s="186">
        <f t="shared" si="7"/>
        <v>0</v>
      </c>
      <c r="H68" s="159"/>
      <c r="I68" s="158">
        <f t="shared" si="8"/>
        <v>0</v>
      </c>
      <c r="J68" s="159"/>
      <c r="K68" s="158">
        <f t="shared" si="9"/>
        <v>0</v>
      </c>
      <c r="L68" s="158">
        <v>21</v>
      </c>
      <c r="M68" s="158">
        <f t="shared" si="10"/>
        <v>0</v>
      </c>
      <c r="N68" s="157">
        <v>0</v>
      </c>
      <c r="O68" s="157">
        <f t="shared" si="11"/>
        <v>0</v>
      </c>
      <c r="P68" s="157">
        <v>0</v>
      </c>
      <c r="Q68" s="157">
        <f t="shared" si="12"/>
        <v>0</v>
      </c>
      <c r="R68" s="158"/>
      <c r="S68" s="158" t="s">
        <v>208</v>
      </c>
      <c r="T68" s="158" t="s">
        <v>174</v>
      </c>
      <c r="U68" s="158">
        <v>0</v>
      </c>
      <c r="V68" s="158">
        <f t="shared" si="13"/>
        <v>0</v>
      </c>
      <c r="W68" s="158"/>
      <c r="X68" s="158" t="s">
        <v>175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258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81">
        <v>49</v>
      </c>
      <c r="B69" s="182" t="s">
        <v>774</v>
      </c>
      <c r="C69" s="193" t="s">
        <v>775</v>
      </c>
      <c r="D69" s="183" t="s">
        <v>254</v>
      </c>
      <c r="E69" s="184">
        <v>24</v>
      </c>
      <c r="F69" s="185"/>
      <c r="G69" s="186">
        <f t="shared" si="7"/>
        <v>0</v>
      </c>
      <c r="H69" s="159"/>
      <c r="I69" s="158">
        <f t="shared" si="8"/>
        <v>0</v>
      </c>
      <c r="J69" s="159"/>
      <c r="K69" s="158">
        <f t="shared" si="9"/>
        <v>0</v>
      </c>
      <c r="L69" s="158">
        <v>21</v>
      </c>
      <c r="M69" s="158">
        <f t="shared" si="10"/>
        <v>0</v>
      </c>
      <c r="N69" s="157">
        <v>0</v>
      </c>
      <c r="O69" s="157">
        <f t="shared" si="11"/>
        <v>0</v>
      </c>
      <c r="P69" s="157">
        <v>0</v>
      </c>
      <c r="Q69" s="157">
        <f t="shared" si="12"/>
        <v>0</v>
      </c>
      <c r="R69" s="158"/>
      <c r="S69" s="158" t="s">
        <v>208</v>
      </c>
      <c r="T69" s="158" t="s">
        <v>174</v>
      </c>
      <c r="U69" s="158">
        <v>0</v>
      </c>
      <c r="V69" s="158">
        <f t="shared" si="13"/>
        <v>0</v>
      </c>
      <c r="W69" s="158"/>
      <c r="X69" s="158" t="s">
        <v>175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258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81">
        <v>50</v>
      </c>
      <c r="B70" s="182" t="s">
        <v>776</v>
      </c>
      <c r="C70" s="193" t="s">
        <v>777</v>
      </c>
      <c r="D70" s="183" t="s">
        <v>254</v>
      </c>
      <c r="E70" s="184">
        <v>24</v>
      </c>
      <c r="F70" s="185"/>
      <c r="G70" s="186">
        <f t="shared" si="7"/>
        <v>0</v>
      </c>
      <c r="H70" s="159"/>
      <c r="I70" s="158">
        <f t="shared" si="8"/>
        <v>0</v>
      </c>
      <c r="J70" s="159"/>
      <c r="K70" s="158">
        <f t="shared" si="9"/>
        <v>0</v>
      </c>
      <c r="L70" s="158">
        <v>21</v>
      </c>
      <c r="M70" s="158">
        <f t="shared" si="10"/>
        <v>0</v>
      </c>
      <c r="N70" s="157">
        <v>0</v>
      </c>
      <c r="O70" s="157">
        <f t="shared" si="11"/>
        <v>0</v>
      </c>
      <c r="P70" s="157">
        <v>0</v>
      </c>
      <c r="Q70" s="157">
        <f t="shared" si="12"/>
        <v>0</v>
      </c>
      <c r="R70" s="158"/>
      <c r="S70" s="158" t="s">
        <v>208</v>
      </c>
      <c r="T70" s="158" t="s">
        <v>174</v>
      </c>
      <c r="U70" s="158">
        <v>0</v>
      </c>
      <c r="V70" s="158">
        <f t="shared" si="13"/>
        <v>0</v>
      </c>
      <c r="W70" s="158"/>
      <c r="X70" s="158" t="s">
        <v>175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258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x14ac:dyDescent="0.2">
      <c r="A71" s="168" t="s">
        <v>168</v>
      </c>
      <c r="B71" s="169" t="s">
        <v>78</v>
      </c>
      <c r="C71" s="187" t="s">
        <v>79</v>
      </c>
      <c r="D71" s="170"/>
      <c r="E71" s="171"/>
      <c r="F71" s="172"/>
      <c r="G71" s="173">
        <f>SUMIF(AG72:AG91,"&lt;&gt;NOR",G72:G91)</f>
        <v>0</v>
      </c>
      <c r="H71" s="167"/>
      <c r="I71" s="167">
        <f>SUM(I72:I91)</f>
        <v>0</v>
      </c>
      <c r="J71" s="167"/>
      <c r="K71" s="167">
        <f>SUM(K72:K91)</f>
        <v>0</v>
      </c>
      <c r="L71" s="167"/>
      <c r="M71" s="167">
        <f>SUM(M72:M91)</f>
        <v>0</v>
      </c>
      <c r="N71" s="166"/>
      <c r="O71" s="166">
        <f>SUM(O72:O91)</f>
        <v>0</v>
      </c>
      <c r="P71" s="166"/>
      <c r="Q71" s="166">
        <f>SUM(Q72:Q91)</f>
        <v>0</v>
      </c>
      <c r="R71" s="167"/>
      <c r="S71" s="167"/>
      <c r="T71" s="167"/>
      <c r="U71" s="167"/>
      <c r="V71" s="167">
        <f>SUM(V72:V91)</f>
        <v>0</v>
      </c>
      <c r="W71" s="167"/>
      <c r="X71" s="167"/>
      <c r="AG71" t="s">
        <v>169</v>
      </c>
    </row>
    <row r="72" spans="1:60" outlineLevel="1" x14ac:dyDescent="0.2">
      <c r="A72" s="181">
        <v>51</v>
      </c>
      <c r="B72" s="182" t="s">
        <v>778</v>
      </c>
      <c r="C72" s="193" t="s">
        <v>779</v>
      </c>
      <c r="D72" s="183" t="s">
        <v>355</v>
      </c>
      <c r="E72" s="184">
        <v>1</v>
      </c>
      <c r="F72" s="185"/>
      <c r="G72" s="186">
        <f t="shared" ref="G72:G91" si="14">ROUND(E72*F72,2)</f>
        <v>0</v>
      </c>
      <c r="H72" s="159"/>
      <c r="I72" s="158">
        <f t="shared" ref="I72:I91" si="15">ROUND(E72*H72,2)</f>
        <v>0</v>
      </c>
      <c r="J72" s="159"/>
      <c r="K72" s="158">
        <f t="shared" ref="K72:K91" si="16">ROUND(E72*J72,2)</f>
        <v>0</v>
      </c>
      <c r="L72" s="158">
        <v>21</v>
      </c>
      <c r="M72" s="158">
        <f t="shared" ref="M72:M91" si="17">G72*(1+L72/100)</f>
        <v>0</v>
      </c>
      <c r="N72" s="157">
        <v>0</v>
      </c>
      <c r="O72" s="157">
        <f t="shared" ref="O72:O91" si="18">ROUND(E72*N72,2)</f>
        <v>0</v>
      </c>
      <c r="P72" s="157">
        <v>0</v>
      </c>
      <c r="Q72" s="157">
        <f t="shared" ref="Q72:Q91" si="19">ROUND(E72*P72,2)</f>
        <v>0</v>
      </c>
      <c r="R72" s="158"/>
      <c r="S72" s="158" t="s">
        <v>208</v>
      </c>
      <c r="T72" s="158" t="s">
        <v>174</v>
      </c>
      <c r="U72" s="158">
        <v>0</v>
      </c>
      <c r="V72" s="158">
        <f t="shared" ref="V72:V91" si="20">ROUND(E72*U72,2)</f>
        <v>0</v>
      </c>
      <c r="W72" s="158"/>
      <c r="X72" s="158" t="s">
        <v>175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258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81">
        <v>52</v>
      </c>
      <c r="B73" s="182" t="s">
        <v>780</v>
      </c>
      <c r="C73" s="193" t="s">
        <v>781</v>
      </c>
      <c r="D73" s="183" t="s">
        <v>355</v>
      </c>
      <c r="E73" s="184">
        <v>1</v>
      </c>
      <c r="F73" s="185"/>
      <c r="G73" s="186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21</v>
      </c>
      <c r="M73" s="158">
        <f t="shared" si="17"/>
        <v>0</v>
      </c>
      <c r="N73" s="157">
        <v>0</v>
      </c>
      <c r="O73" s="157">
        <f t="shared" si="18"/>
        <v>0</v>
      </c>
      <c r="P73" s="157">
        <v>0</v>
      </c>
      <c r="Q73" s="157">
        <f t="shared" si="19"/>
        <v>0</v>
      </c>
      <c r="R73" s="158"/>
      <c r="S73" s="158" t="s">
        <v>208</v>
      </c>
      <c r="T73" s="158" t="s">
        <v>174</v>
      </c>
      <c r="U73" s="158">
        <v>0</v>
      </c>
      <c r="V73" s="158">
        <f t="shared" si="20"/>
        <v>0</v>
      </c>
      <c r="W73" s="158"/>
      <c r="X73" s="158" t="s">
        <v>175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258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81">
        <v>53</v>
      </c>
      <c r="B74" s="182" t="s">
        <v>778</v>
      </c>
      <c r="C74" s="193" t="s">
        <v>782</v>
      </c>
      <c r="D74" s="183" t="s">
        <v>355</v>
      </c>
      <c r="E74" s="184">
        <v>81</v>
      </c>
      <c r="F74" s="185"/>
      <c r="G74" s="186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21</v>
      </c>
      <c r="M74" s="158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8"/>
      <c r="S74" s="158" t="s">
        <v>208</v>
      </c>
      <c r="T74" s="158" t="s">
        <v>174</v>
      </c>
      <c r="U74" s="158">
        <v>0</v>
      </c>
      <c r="V74" s="158">
        <f t="shared" si="20"/>
        <v>0</v>
      </c>
      <c r="W74" s="158"/>
      <c r="X74" s="158" t="s">
        <v>741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742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81">
        <v>54</v>
      </c>
      <c r="B75" s="182" t="s">
        <v>783</v>
      </c>
      <c r="C75" s="193" t="s">
        <v>784</v>
      </c>
      <c r="D75" s="183" t="s">
        <v>355</v>
      </c>
      <c r="E75" s="184">
        <v>108</v>
      </c>
      <c r="F75" s="185"/>
      <c r="G75" s="186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21</v>
      </c>
      <c r="M75" s="158">
        <f t="shared" si="17"/>
        <v>0</v>
      </c>
      <c r="N75" s="157">
        <v>0</v>
      </c>
      <c r="O75" s="157">
        <f t="shared" si="18"/>
        <v>0</v>
      </c>
      <c r="P75" s="157">
        <v>0</v>
      </c>
      <c r="Q75" s="157">
        <f t="shared" si="19"/>
        <v>0</v>
      </c>
      <c r="R75" s="158"/>
      <c r="S75" s="158" t="s">
        <v>208</v>
      </c>
      <c r="T75" s="158" t="s">
        <v>174</v>
      </c>
      <c r="U75" s="158">
        <v>0</v>
      </c>
      <c r="V75" s="158">
        <f t="shared" si="20"/>
        <v>0</v>
      </c>
      <c r="W75" s="158"/>
      <c r="X75" s="158" t="s">
        <v>175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258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81">
        <v>55</v>
      </c>
      <c r="B76" s="182" t="s">
        <v>778</v>
      </c>
      <c r="C76" s="193" t="s">
        <v>785</v>
      </c>
      <c r="D76" s="183" t="s">
        <v>355</v>
      </c>
      <c r="E76" s="184">
        <v>81</v>
      </c>
      <c r="F76" s="185"/>
      <c r="G76" s="186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21</v>
      </c>
      <c r="M76" s="158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8"/>
      <c r="S76" s="158" t="s">
        <v>208</v>
      </c>
      <c r="T76" s="158" t="s">
        <v>174</v>
      </c>
      <c r="U76" s="158">
        <v>0</v>
      </c>
      <c r="V76" s="158">
        <f t="shared" si="20"/>
        <v>0</v>
      </c>
      <c r="W76" s="158"/>
      <c r="X76" s="158" t="s">
        <v>741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742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81">
        <v>56</v>
      </c>
      <c r="B77" s="182" t="s">
        <v>786</v>
      </c>
      <c r="C77" s="193" t="s">
        <v>787</v>
      </c>
      <c r="D77" s="183" t="s">
        <v>192</v>
      </c>
      <c r="E77" s="184">
        <v>170</v>
      </c>
      <c r="F77" s="185"/>
      <c r="G77" s="186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21</v>
      </c>
      <c r="M77" s="158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8"/>
      <c r="S77" s="158" t="s">
        <v>208</v>
      </c>
      <c r="T77" s="158" t="s">
        <v>174</v>
      </c>
      <c r="U77" s="158">
        <v>0</v>
      </c>
      <c r="V77" s="158">
        <f t="shared" si="20"/>
        <v>0</v>
      </c>
      <c r="W77" s="158"/>
      <c r="X77" s="158" t="s">
        <v>175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258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81">
        <v>57</v>
      </c>
      <c r="B78" s="182" t="s">
        <v>788</v>
      </c>
      <c r="C78" s="193" t="s">
        <v>789</v>
      </c>
      <c r="D78" s="183" t="s">
        <v>355</v>
      </c>
      <c r="E78" s="184">
        <v>81</v>
      </c>
      <c r="F78" s="185"/>
      <c r="G78" s="186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21</v>
      </c>
      <c r="M78" s="158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8"/>
      <c r="S78" s="158" t="s">
        <v>208</v>
      </c>
      <c r="T78" s="158" t="s">
        <v>174</v>
      </c>
      <c r="U78" s="158">
        <v>0</v>
      </c>
      <c r="V78" s="158">
        <f t="shared" si="20"/>
        <v>0</v>
      </c>
      <c r="W78" s="158"/>
      <c r="X78" s="158" t="s">
        <v>175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258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81">
        <v>58</v>
      </c>
      <c r="B79" s="182" t="s">
        <v>790</v>
      </c>
      <c r="C79" s="193" t="s">
        <v>791</v>
      </c>
      <c r="D79" s="183" t="s">
        <v>355</v>
      </c>
      <c r="E79" s="184">
        <v>9</v>
      </c>
      <c r="F79" s="185"/>
      <c r="G79" s="186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21</v>
      </c>
      <c r="M79" s="158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8"/>
      <c r="S79" s="158" t="s">
        <v>208</v>
      </c>
      <c r="T79" s="158" t="s">
        <v>174</v>
      </c>
      <c r="U79" s="158">
        <v>0</v>
      </c>
      <c r="V79" s="158">
        <f t="shared" si="20"/>
        <v>0</v>
      </c>
      <c r="W79" s="158"/>
      <c r="X79" s="158" t="s">
        <v>175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258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81">
        <v>59</v>
      </c>
      <c r="B80" s="182" t="s">
        <v>792</v>
      </c>
      <c r="C80" s="193" t="s">
        <v>793</v>
      </c>
      <c r="D80" s="183" t="s">
        <v>192</v>
      </c>
      <c r="E80" s="184">
        <v>50</v>
      </c>
      <c r="F80" s="185"/>
      <c r="G80" s="186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21</v>
      </c>
      <c r="M80" s="158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8"/>
      <c r="S80" s="158" t="s">
        <v>208</v>
      </c>
      <c r="T80" s="158" t="s">
        <v>174</v>
      </c>
      <c r="U80" s="158">
        <v>0</v>
      </c>
      <c r="V80" s="158">
        <f t="shared" si="20"/>
        <v>0</v>
      </c>
      <c r="W80" s="158"/>
      <c r="X80" s="158" t="s">
        <v>175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258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81">
        <v>60</v>
      </c>
      <c r="B81" s="182" t="s">
        <v>794</v>
      </c>
      <c r="C81" s="193" t="s">
        <v>795</v>
      </c>
      <c r="D81" s="183" t="s">
        <v>355</v>
      </c>
      <c r="E81" s="184">
        <v>2</v>
      </c>
      <c r="F81" s="185"/>
      <c r="G81" s="186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21</v>
      </c>
      <c r="M81" s="158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8"/>
      <c r="S81" s="158" t="s">
        <v>208</v>
      </c>
      <c r="T81" s="158" t="s">
        <v>174</v>
      </c>
      <c r="U81" s="158">
        <v>0</v>
      </c>
      <c r="V81" s="158">
        <f t="shared" si="20"/>
        <v>0</v>
      </c>
      <c r="W81" s="158"/>
      <c r="X81" s="158" t="s">
        <v>175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258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81">
        <v>61</v>
      </c>
      <c r="B82" s="182" t="s">
        <v>796</v>
      </c>
      <c r="C82" s="193" t="s">
        <v>797</v>
      </c>
      <c r="D82" s="183" t="s">
        <v>192</v>
      </c>
      <c r="E82" s="184">
        <v>750</v>
      </c>
      <c r="F82" s="185"/>
      <c r="G82" s="186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21</v>
      </c>
      <c r="M82" s="158">
        <f t="shared" si="17"/>
        <v>0</v>
      </c>
      <c r="N82" s="157">
        <v>0</v>
      </c>
      <c r="O82" s="157">
        <f t="shared" si="18"/>
        <v>0</v>
      </c>
      <c r="P82" s="157">
        <v>0</v>
      </c>
      <c r="Q82" s="157">
        <f t="shared" si="19"/>
        <v>0</v>
      </c>
      <c r="R82" s="158"/>
      <c r="S82" s="158" t="s">
        <v>208</v>
      </c>
      <c r="T82" s="158" t="s">
        <v>174</v>
      </c>
      <c r="U82" s="158">
        <v>0</v>
      </c>
      <c r="V82" s="158">
        <f t="shared" si="20"/>
        <v>0</v>
      </c>
      <c r="W82" s="158"/>
      <c r="X82" s="158" t="s">
        <v>175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258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81">
        <v>62</v>
      </c>
      <c r="B83" s="182" t="s">
        <v>798</v>
      </c>
      <c r="C83" s="193" t="s">
        <v>799</v>
      </c>
      <c r="D83" s="183" t="s">
        <v>192</v>
      </c>
      <c r="E83" s="184">
        <v>3595</v>
      </c>
      <c r="F83" s="185"/>
      <c r="G83" s="186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21</v>
      </c>
      <c r="M83" s="158">
        <f t="shared" si="17"/>
        <v>0</v>
      </c>
      <c r="N83" s="157">
        <v>0</v>
      </c>
      <c r="O83" s="157">
        <f t="shared" si="18"/>
        <v>0</v>
      </c>
      <c r="P83" s="157">
        <v>0</v>
      </c>
      <c r="Q83" s="157">
        <f t="shared" si="19"/>
        <v>0</v>
      </c>
      <c r="R83" s="158"/>
      <c r="S83" s="158" t="s">
        <v>208</v>
      </c>
      <c r="T83" s="158" t="s">
        <v>174</v>
      </c>
      <c r="U83" s="158">
        <v>0</v>
      </c>
      <c r="V83" s="158">
        <f t="shared" si="20"/>
        <v>0</v>
      </c>
      <c r="W83" s="158"/>
      <c r="X83" s="158" t="s">
        <v>175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258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81">
        <v>63</v>
      </c>
      <c r="B84" s="182" t="s">
        <v>800</v>
      </c>
      <c r="C84" s="193" t="s">
        <v>801</v>
      </c>
      <c r="D84" s="183" t="s">
        <v>355</v>
      </c>
      <c r="E84" s="184">
        <v>11</v>
      </c>
      <c r="F84" s="185"/>
      <c r="G84" s="186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21</v>
      </c>
      <c r="M84" s="158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8"/>
      <c r="S84" s="158" t="s">
        <v>208</v>
      </c>
      <c r="T84" s="158" t="s">
        <v>174</v>
      </c>
      <c r="U84" s="158">
        <v>0</v>
      </c>
      <c r="V84" s="158">
        <f t="shared" si="20"/>
        <v>0</v>
      </c>
      <c r="W84" s="158"/>
      <c r="X84" s="158" t="s">
        <v>175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258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81">
        <v>64</v>
      </c>
      <c r="B85" s="182" t="s">
        <v>802</v>
      </c>
      <c r="C85" s="193" t="s">
        <v>803</v>
      </c>
      <c r="D85" s="183" t="s">
        <v>355</v>
      </c>
      <c r="E85" s="184">
        <v>780</v>
      </c>
      <c r="F85" s="185"/>
      <c r="G85" s="186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21</v>
      </c>
      <c r="M85" s="158">
        <f t="shared" si="17"/>
        <v>0</v>
      </c>
      <c r="N85" s="157">
        <v>0</v>
      </c>
      <c r="O85" s="157">
        <f t="shared" si="18"/>
        <v>0</v>
      </c>
      <c r="P85" s="157">
        <v>0</v>
      </c>
      <c r="Q85" s="157">
        <f t="shared" si="19"/>
        <v>0</v>
      </c>
      <c r="R85" s="158"/>
      <c r="S85" s="158" t="s">
        <v>208</v>
      </c>
      <c r="T85" s="158" t="s">
        <v>174</v>
      </c>
      <c r="U85" s="158">
        <v>0</v>
      </c>
      <c r="V85" s="158">
        <f t="shared" si="20"/>
        <v>0</v>
      </c>
      <c r="W85" s="158"/>
      <c r="X85" s="158" t="s">
        <v>175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258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2.5" outlineLevel="1" x14ac:dyDescent="0.2">
      <c r="A86" s="181">
        <v>65</v>
      </c>
      <c r="B86" s="182" t="s">
        <v>802</v>
      </c>
      <c r="C86" s="193" t="s">
        <v>804</v>
      </c>
      <c r="D86" s="183" t="s">
        <v>355</v>
      </c>
      <c r="E86" s="184">
        <v>3</v>
      </c>
      <c r="F86" s="185"/>
      <c r="G86" s="186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21</v>
      </c>
      <c r="M86" s="158">
        <f t="shared" si="17"/>
        <v>0</v>
      </c>
      <c r="N86" s="157">
        <v>0</v>
      </c>
      <c r="O86" s="157">
        <f t="shared" si="18"/>
        <v>0</v>
      </c>
      <c r="P86" s="157">
        <v>0</v>
      </c>
      <c r="Q86" s="157">
        <f t="shared" si="19"/>
        <v>0</v>
      </c>
      <c r="R86" s="158"/>
      <c r="S86" s="158" t="s">
        <v>208</v>
      </c>
      <c r="T86" s="158" t="s">
        <v>174</v>
      </c>
      <c r="U86" s="158">
        <v>0</v>
      </c>
      <c r="V86" s="158">
        <f t="shared" si="20"/>
        <v>0</v>
      </c>
      <c r="W86" s="158"/>
      <c r="X86" s="158" t="s">
        <v>741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742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81">
        <v>66</v>
      </c>
      <c r="B87" s="182" t="s">
        <v>805</v>
      </c>
      <c r="C87" s="193" t="s">
        <v>806</v>
      </c>
      <c r="D87" s="183" t="s">
        <v>355</v>
      </c>
      <c r="E87" s="184">
        <v>18</v>
      </c>
      <c r="F87" s="185"/>
      <c r="G87" s="186">
        <f t="shared" si="14"/>
        <v>0</v>
      </c>
      <c r="H87" s="159"/>
      <c r="I87" s="158">
        <f t="shared" si="15"/>
        <v>0</v>
      </c>
      <c r="J87" s="159"/>
      <c r="K87" s="158">
        <f t="shared" si="16"/>
        <v>0</v>
      </c>
      <c r="L87" s="158">
        <v>21</v>
      </c>
      <c r="M87" s="158">
        <f t="shared" si="17"/>
        <v>0</v>
      </c>
      <c r="N87" s="157">
        <v>0</v>
      </c>
      <c r="O87" s="157">
        <f t="shared" si="18"/>
        <v>0</v>
      </c>
      <c r="P87" s="157">
        <v>0</v>
      </c>
      <c r="Q87" s="157">
        <f t="shared" si="19"/>
        <v>0</v>
      </c>
      <c r="R87" s="158"/>
      <c r="S87" s="158" t="s">
        <v>208</v>
      </c>
      <c r="T87" s="158" t="s">
        <v>174</v>
      </c>
      <c r="U87" s="158">
        <v>0</v>
      </c>
      <c r="V87" s="158">
        <f t="shared" si="20"/>
        <v>0</v>
      </c>
      <c r="W87" s="158"/>
      <c r="X87" s="158" t="s">
        <v>283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807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81">
        <v>67</v>
      </c>
      <c r="B88" s="182" t="s">
        <v>808</v>
      </c>
      <c r="C88" s="193" t="s">
        <v>809</v>
      </c>
      <c r="D88" s="183" t="s">
        <v>355</v>
      </c>
      <c r="E88" s="184">
        <v>1</v>
      </c>
      <c r="F88" s="185"/>
      <c r="G88" s="186">
        <f t="shared" si="14"/>
        <v>0</v>
      </c>
      <c r="H88" s="159"/>
      <c r="I88" s="158">
        <f t="shared" si="15"/>
        <v>0</v>
      </c>
      <c r="J88" s="159"/>
      <c r="K88" s="158">
        <f t="shared" si="16"/>
        <v>0</v>
      </c>
      <c r="L88" s="158">
        <v>21</v>
      </c>
      <c r="M88" s="158">
        <f t="shared" si="17"/>
        <v>0</v>
      </c>
      <c r="N88" s="157">
        <v>0</v>
      </c>
      <c r="O88" s="157">
        <f t="shared" si="18"/>
        <v>0</v>
      </c>
      <c r="P88" s="157">
        <v>0</v>
      </c>
      <c r="Q88" s="157">
        <f t="shared" si="19"/>
        <v>0</v>
      </c>
      <c r="R88" s="158"/>
      <c r="S88" s="158" t="s">
        <v>208</v>
      </c>
      <c r="T88" s="158" t="s">
        <v>174</v>
      </c>
      <c r="U88" s="158">
        <v>0</v>
      </c>
      <c r="V88" s="158">
        <f t="shared" si="20"/>
        <v>0</v>
      </c>
      <c r="W88" s="158"/>
      <c r="X88" s="158" t="s">
        <v>175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258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81">
        <v>68</v>
      </c>
      <c r="B89" s="182" t="s">
        <v>810</v>
      </c>
      <c r="C89" s="193" t="s">
        <v>811</v>
      </c>
      <c r="D89" s="183" t="s">
        <v>355</v>
      </c>
      <c r="E89" s="184">
        <v>1</v>
      </c>
      <c r="F89" s="185"/>
      <c r="G89" s="186">
        <f t="shared" si="14"/>
        <v>0</v>
      </c>
      <c r="H89" s="159"/>
      <c r="I89" s="158">
        <f t="shared" si="15"/>
        <v>0</v>
      </c>
      <c r="J89" s="159"/>
      <c r="K89" s="158">
        <f t="shared" si="16"/>
        <v>0</v>
      </c>
      <c r="L89" s="158">
        <v>21</v>
      </c>
      <c r="M89" s="158">
        <f t="shared" si="17"/>
        <v>0</v>
      </c>
      <c r="N89" s="157">
        <v>0</v>
      </c>
      <c r="O89" s="157">
        <f t="shared" si="18"/>
        <v>0</v>
      </c>
      <c r="P89" s="157">
        <v>0</v>
      </c>
      <c r="Q89" s="157">
        <f t="shared" si="19"/>
        <v>0</v>
      </c>
      <c r="R89" s="158"/>
      <c r="S89" s="158" t="s">
        <v>208</v>
      </c>
      <c r="T89" s="158" t="s">
        <v>174</v>
      </c>
      <c r="U89" s="158">
        <v>0</v>
      </c>
      <c r="V89" s="158">
        <f t="shared" si="20"/>
        <v>0</v>
      </c>
      <c r="W89" s="158"/>
      <c r="X89" s="158" t="s">
        <v>175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258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81">
        <v>69</v>
      </c>
      <c r="B90" s="182" t="s">
        <v>812</v>
      </c>
      <c r="C90" s="193" t="s">
        <v>813</v>
      </c>
      <c r="D90" s="183" t="s">
        <v>355</v>
      </c>
      <c r="E90" s="184">
        <v>1</v>
      </c>
      <c r="F90" s="185"/>
      <c r="G90" s="186">
        <f t="shared" si="14"/>
        <v>0</v>
      </c>
      <c r="H90" s="159"/>
      <c r="I90" s="158">
        <f t="shared" si="15"/>
        <v>0</v>
      </c>
      <c r="J90" s="159"/>
      <c r="K90" s="158">
        <f t="shared" si="16"/>
        <v>0</v>
      </c>
      <c r="L90" s="158">
        <v>21</v>
      </c>
      <c r="M90" s="158">
        <f t="shared" si="17"/>
        <v>0</v>
      </c>
      <c r="N90" s="157">
        <v>0</v>
      </c>
      <c r="O90" s="157">
        <f t="shared" si="18"/>
        <v>0</v>
      </c>
      <c r="P90" s="157">
        <v>0</v>
      </c>
      <c r="Q90" s="157">
        <f t="shared" si="19"/>
        <v>0</v>
      </c>
      <c r="R90" s="158"/>
      <c r="S90" s="158" t="s">
        <v>208</v>
      </c>
      <c r="T90" s="158" t="s">
        <v>174</v>
      </c>
      <c r="U90" s="158">
        <v>0</v>
      </c>
      <c r="V90" s="158">
        <f t="shared" si="20"/>
        <v>0</v>
      </c>
      <c r="W90" s="158"/>
      <c r="X90" s="158" t="s">
        <v>175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258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5">
        <v>70</v>
      </c>
      <c r="B91" s="176" t="s">
        <v>814</v>
      </c>
      <c r="C91" s="188" t="s">
        <v>815</v>
      </c>
      <c r="D91" s="177" t="s">
        <v>355</v>
      </c>
      <c r="E91" s="178">
        <v>1</v>
      </c>
      <c r="F91" s="179"/>
      <c r="G91" s="180">
        <f t="shared" si="14"/>
        <v>0</v>
      </c>
      <c r="H91" s="159"/>
      <c r="I91" s="158">
        <f t="shared" si="15"/>
        <v>0</v>
      </c>
      <c r="J91" s="159"/>
      <c r="K91" s="158">
        <f t="shared" si="16"/>
        <v>0</v>
      </c>
      <c r="L91" s="158">
        <v>21</v>
      </c>
      <c r="M91" s="158">
        <f t="shared" si="17"/>
        <v>0</v>
      </c>
      <c r="N91" s="157">
        <v>0</v>
      </c>
      <c r="O91" s="157">
        <f t="shared" si="18"/>
        <v>0</v>
      </c>
      <c r="P91" s="157">
        <v>0</v>
      </c>
      <c r="Q91" s="157">
        <f t="shared" si="19"/>
        <v>0</v>
      </c>
      <c r="R91" s="158"/>
      <c r="S91" s="158" t="s">
        <v>208</v>
      </c>
      <c r="T91" s="158" t="s">
        <v>174</v>
      </c>
      <c r="U91" s="158">
        <v>0</v>
      </c>
      <c r="V91" s="158">
        <f t="shared" si="20"/>
        <v>0</v>
      </c>
      <c r="W91" s="158"/>
      <c r="X91" s="158" t="s">
        <v>175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258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3"/>
      <c r="B92" s="4"/>
      <c r="C92" s="194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v>15</v>
      </c>
      <c r="AF92">
        <v>21</v>
      </c>
      <c r="AG92" t="s">
        <v>155</v>
      </c>
    </row>
    <row r="93" spans="1:60" x14ac:dyDescent="0.2">
      <c r="A93" s="151"/>
      <c r="B93" s="152" t="s">
        <v>31</v>
      </c>
      <c r="C93" s="195"/>
      <c r="D93" s="153"/>
      <c r="E93" s="154"/>
      <c r="F93" s="154"/>
      <c r="G93" s="174">
        <f>G8+G10+G14+G17+G19+G21+G24+G28+G32+G34+G43+G46+G52+G71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f>SUMIF(L7:L91,AE92,G7:G91)</f>
        <v>0</v>
      </c>
      <c r="AF93">
        <f>SUMIF(L7:L91,AF92,G7:G91)</f>
        <v>0</v>
      </c>
      <c r="AG93" t="s">
        <v>670</v>
      </c>
    </row>
    <row r="94" spans="1:60" x14ac:dyDescent="0.2">
      <c r="A94" s="3"/>
      <c r="B94" s="4"/>
      <c r="C94" s="194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">
      <c r="A95" s="3"/>
      <c r="B95" s="4"/>
      <c r="C95" s="194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">
      <c r="A96" s="258" t="s">
        <v>671</v>
      </c>
      <c r="B96" s="258"/>
      <c r="C96" s="259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">
      <c r="A97" s="260"/>
      <c r="B97" s="261"/>
      <c r="C97" s="262"/>
      <c r="D97" s="261"/>
      <c r="E97" s="261"/>
      <c r="F97" s="261"/>
      <c r="G97" s="26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G97" t="s">
        <v>672</v>
      </c>
    </row>
    <row r="98" spans="1:33" x14ac:dyDescent="0.2">
      <c r="A98" s="264"/>
      <c r="B98" s="265"/>
      <c r="C98" s="266"/>
      <c r="D98" s="265"/>
      <c r="E98" s="265"/>
      <c r="F98" s="265"/>
      <c r="G98" s="267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">
      <c r="A99" s="264"/>
      <c r="B99" s="265"/>
      <c r="C99" s="266"/>
      <c r="D99" s="265"/>
      <c r="E99" s="265"/>
      <c r="F99" s="265"/>
      <c r="G99" s="267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">
      <c r="A100" s="264"/>
      <c r="B100" s="265"/>
      <c r="C100" s="266"/>
      <c r="D100" s="265"/>
      <c r="E100" s="265"/>
      <c r="F100" s="265"/>
      <c r="G100" s="267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">
      <c r="A101" s="268"/>
      <c r="B101" s="269"/>
      <c r="C101" s="270"/>
      <c r="D101" s="269"/>
      <c r="E101" s="269"/>
      <c r="F101" s="269"/>
      <c r="G101" s="27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">
      <c r="A102" s="3"/>
      <c r="B102" s="4"/>
      <c r="C102" s="194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">
      <c r="C103" s="196"/>
      <c r="D103" s="10"/>
      <c r="AG103" t="s">
        <v>673</v>
      </c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fDx/oQ1e66u4Dn2pgf6OvpATcyYgXMg+Tql+icmS1oFDehEu+zJgAVGUcEYHb1gcNqUVvbhk4tE5KIvb1HuOQ==" saltValue="WtQMJk3aYqtOzTJ4hgSleQ==" spinCount="100000" sheet="1"/>
  <mergeCells count="6">
    <mergeCell ref="A97:G101"/>
    <mergeCell ref="A1:G1"/>
    <mergeCell ref="C2:G2"/>
    <mergeCell ref="C3:G3"/>
    <mergeCell ref="C4:G4"/>
    <mergeCell ref="A96:C9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143</v>
      </c>
    </row>
    <row r="2" spans="1:60" ht="25.15" customHeight="1" x14ac:dyDescent="0.2">
      <c r="A2" s="140" t="s">
        <v>8</v>
      </c>
      <c r="B2" s="49" t="s">
        <v>41</v>
      </c>
      <c r="C2" s="273" t="s">
        <v>911</v>
      </c>
      <c r="D2" s="253"/>
      <c r="E2" s="253"/>
      <c r="F2" s="253"/>
      <c r="G2" s="254"/>
      <c r="AG2" t="s">
        <v>144</v>
      </c>
    </row>
    <row r="3" spans="1:60" ht="25.15" customHeight="1" x14ac:dyDescent="0.2">
      <c r="A3" s="140" t="s">
        <v>9</v>
      </c>
      <c r="B3" s="49" t="s">
        <v>48</v>
      </c>
      <c r="C3" s="252" t="s">
        <v>49</v>
      </c>
      <c r="D3" s="253"/>
      <c r="E3" s="253"/>
      <c r="F3" s="253"/>
      <c r="G3" s="254"/>
      <c r="AC3" s="122" t="s">
        <v>144</v>
      </c>
      <c r="AG3" t="s">
        <v>145</v>
      </c>
    </row>
    <row r="4" spans="1:60" ht="25.15" customHeight="1" x14ac:dyDescent="0.2">
      <c r="A4" s="141" t="s">
        <v>10</v>
      </c>
      <c r="B4" s="142" t="s">
        <v>54</v>
      </c>
      <c r="C4" s="255" t="s">
        <v>55</v>
      </c>
      <c r="D4" s="256"/>
      <c r="E4" s="256"/>
      <c r="F4" s="256"/>
      <c r="G4" s="257"/>
      <c r="AG4" t="s">
        <v>146</v>
      </c>
    </row>
    <row r="5" spans="1:60" x14ac:dyDescent="0.2">
      <c r="D5" s="10"/>
    </row>
    <row r="6" spans="1:60" ht="38.25" x14ac:dyDescent="0.2">
      <c r="A6" s="144" t="s">
        <v>147</v>
      </c>
      <c r="B6" s="146" t="s">
        <v>148</v>
      </c>
      <c r="C6" s="146" t="s">
        <v>149</v>
      </c>
      <c r="D6" s="145" t="s">
        <v>150</v>
      </c>
      <c r="E6" s="144" t="s">
        <v>151</v>
      </c>
      <c r="F6" s="143" t="s">
        <v>152</v>
      </c>
      <c r="G6" s="144" t="s">
        <v>31</v>
      </c>
      <c r="H6" s="147" t="s">
        <v>32</v>
      </c>
      <c r="I6" s="147" t="s">
        <v>153</v>
      </c>
      <c r="J6" s="147" t="s">
        <v>33</v>
      </c>
      <c r="K6" s="147" t="s">
        <v>154</v>
      </c>
      <c r="L6" s="147" t="s">
        <v>155</v>
      </c>
      <c r="M6" s="147" t="s">
        <v>156</v>
      </c>
      <c r="N6" s="147" t="s">
        <v>157</v>
      </c>
      <c r="O6" s="147" t="s">
        <v>158</v>
      </c>
      <c r="P6" s="147" t="s">
        <v>159</v>
      </c>
      <c r="Q6" s="147" t="s">
        <v>160</v>
      </c>
      <c r="R6" s="147" t="s">
        <v>161</v>
      </c>
      <c r="S6" s="147" t="s">
        <v>162</v>
      </c>
      <c r="T6" s="147" t="s">
        <v>163</v>
      </c>
      <c r="U6" s="147" t="s">
        <v>164</v>
      </c>
      <c r="V6" s="147" t="s">
        <v>165</v>
      </c>
      <c r="W6" s="147" t="s">
        <v>166</v>
      </c>
      <c r="X6" s="147" t="s">
        <v>167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8" t="s">
        <v>168</v>
      </c>
      <c r="B8" s="169" t="s">
        <v>80</v>
      </c>
      <c r="C8" s="187" t="s">
        <v>81</v>
      </c>
      <c r="D8" s="170"/>
      <c r="E8" s="171"/>
      <c r="F8" s="172"/>
      <c r="G8" s="173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6"/>
      <c r="O8" s="166">
        <f>SUM(O9:O16)</f>
        <v>0</v>
      </c>
      <c r="P8" s="166"/>
      <c r="Q8" s="166">
        <f>SUM(Q9:Q16)</f>
        <v>0</v>
      </c>
      <c r="R8" s="167"/>
      <c r="S8" s="167"/>
      <c r="T8" s="167"/>
      <c r="U8" s="167"/>
      <c r="V8" s="167">
        <f>SUM(V9:V16)</f>
        <v>0</v>
      </c>
      <c r="W8" s="167"/>
      <c r="X8" s="167"/>
      <c r="AG8" t="s">
        <v>169</v>
      </c>
    </row>
    <row r="9" spans="1:60" outlineLevel="1" x14ac:dyDescent="0.2">
      <c r="A9" s="181">
        <v>1</v>
      </c>
      <c r="B9" s="182" t="s">
        <v>674</v>
      </c>
      <c r="C9" s="193" t="s">
        <v>816</v>
      </c>
      <c r="D9" s="183" t="s">
        <v>355</v>
      </c>
      <c r="E9" s="184">
        <v>1</v>
      </c>
      <c r="F9" s="185"/>
      <c r="G9" s="186">
        <f t="shared" ref="G9:G16" si="0">ROUND(E9*F9,2)</f>
        <v>0</v>
      </c>
      <c r="H9" s="159"/>
      <c r="I9" s="158">
        <f t="shared" ref="I9:I16" si="1">ROUND(E9*H9,2)</f>
        <v>0</v>
      </c>
      <c r="J9" s="159"/>
      <c r="K9" s="158">
        <f t="shared" ref="K9:K16" si="2">ROUND(E9*J9,2)</f>
        <v>0</v>
      </c>
      <c r="L9" s="158">
        <v>21</v>
      </c>
      <c r="M9" s="158">
        <f t="shared" ref="M9:M16" si="3">G9*(1+L9/100)</f>
        <v>0</v>
      </c>
      <c r="N9" s="157">
        <v>0</v>
      </c>
      <c r="O9" s="157">
        <f t="shared" ref="O9:O16" si="4">ROUND(E9*N9,2)</f>
        <v>0</v>
      </c>
      <c r="P9" s="157">
        <v>0</v>
      </c>
      <c r="Q9" s="157">
        <f t="shared" ref="Q9:Q16" si="5">ROUND(E9*P9,2)</f>
        <v>0</v>
      </c>
      <c r="R9" s="158"/>
      <c r="S9" s="158" t="s">
        <v>208</v>
      </c>
      <c r="T9" s="158" t="s">
        <v>174</v>
      </c>
      <c r="U9" s="158">
        <v>0</v>
      </c>
      <c r="V9" s="158">
        <f t="shared" ref="V9:V16" si="6">ROUND(E9*U9,2)</f>
        <v>0</v>
      </c>
      <c r="W9" s="158"/>
      <c r="X9" s="158" t="s">
        <v>175</v>
      </c>
      <c r="Y9" s="148"/>
      <c r="Z9" s="148"/>
      <c r="AA9" s="148"/>
      <c r="AB9" s="148"/>
      <c r="AC9" s="148"/>
      <c r="AD9" s="148"/>
      <c r="AE9" s="148"/>
      <c r="AF9" s="148"/>
      <c r="AG9" s="148" t="s">
        <v>258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1">
        <v>2</v>
      </c>
      <c r="B10" s="182" t="s">
        <v>676</v>
      </c>
      <c r="C10" s="193" t="s">
        <v>817</v>
      </c>
      <c r="D10" s="183" t="s">
        <v>355</v>
      </c>
      <c r="E10" s="184">
        <v>3</v>
      </c>
      <c r="F10" s="185"/>
      <c r="G10" s="186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208</v>
      </c>
      <c r="T10" s="158" t="s">
        <v>174</v>
      </c>
      <c r="U10" s="158">
        <v>0</v>
      </c>
      <c r="V10" s="158">
        <f t="shared" si="6"/>
        <v>0</v>
      </c>
      <c r="W10" s="158"/>
      <c r="X10" s="158" t="s">
        <v>175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258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1">
        <v>3</v>
      </c>
      <c r="B11" s="182" t="s">
        <v>678</v>
      </c>
      <c r="C11" s="193" t="s">
        <v>818</v>
      </c>
      <c r="D11" s="183" t="s">
        <v>355</v>
      </c>
      <c r="E11" s="184">
        <v>1</v>
      </c>
      <c r="F11" s="185"/>
      <c r="G11" s="186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208</v>
      </c>
      <c r="T11" s="158" t="s">
        <v>174</v>
      </c>
      <c r="U11" s="158">
        <v>0</v>
      </c>
      <c r="V11" s="158">
        <f t="shared" si="6"/>
        <v>0</v>
      </c>
      <c r="W11" s="158"/>
      <c r="X11" s="158" t="s">
        <v>175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258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1">
        <v>4</v>
      </c>
      <c r="B12" s="182" t="s">
        <v>680</v>
      </c>
      <c r="C12" s="193" t="s">
        <v>819</v>
      </c>
      <c r="D12" s="183" t="s">
        <v>355</v>
      </c>
      <c r="E12" s="184">
        <v>1</v>
      </c>
      <c r="F12" s="185"/>
      <c r="G12" s="186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208</v>
      </c>
      <c r="T12" s="158" t="s">
        <v>174</v>
      </c>
      <c r="U12" s="158">
        <v>0</v>
      </c>
      <c r="V12" s="158">
        <f t="shared" si="6"/>
        <v>0</v>
      </c>
      <c r="W12" s="158"/>
      <c r="X12" s="158" t="s">
        <v>175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258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1">
        <v>5</v>
      </c>
      <c r="B13" s="182" t="s">
        <v>683</v>
      </c>
      <c r="C13" s="193" t="s">
        <v>820</v>
      </c>
      <c r="D13" s="183" t="s">
        <v>355</v>
      </c>
      <c r="E13" s="184">
        <v>1</v>
      </c>
      <c r="F13" s="185"/>
      <c r="G13" s="186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208</v>
      </c>
      <c r="T13" s="158" t="s">
        <v>174</v>
      </c>
      <c r="U13" s="158">
        <v>0</v>
      </c>
      <c r="V13" s="158">
        <f t="shared" si="6"/>
        <v>0</v>
      </c>
      <c r="W13" s="158"/>
      <c r="X13" s="158" t="s">
        <v>175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258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1">
        <v>6</v>
      </c>
      <c r="B14" s="182" t="s">
        <v>685</v>
      </c>
      <c r="C14" s="193" t="s">
        <v>821</v>
      </c>
      <c r="D14" s="183" t="s">
        <v>355</v>
      </c>
      <c r="E14" s="184">
        <v>1</v>
      </c>
      <c r="F14" s="185"/>
      <c r="G14" s="186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208</v>
      </c>
      <c r="T14" s="158" t="s">
        <v>174</v>
      </c>
      <c r="U14" s="158">
        <v>0</v>
      </c>
      <c r="V14" s="158">
        <f t="shared" si="6"/>
        <v>0</v>
      </c>
      <c r="W14" s="158"/>
      <c r="X14" s="158" t="s">
        <v>175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258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1">
        <v>7</v>
      </c>
      <c r="B15" s="182" t="s">
        <v>687</v>
      </c>
      <c r="C15" s="193" t="s">
        <v>822</v>
      </c>
      <c r="D15" s="183" t="s">
        <v>355</v>
      </c>
      <c r="E15" s="184">
        <v>1</v>
      </c>
      <c r="F15" s="185"/>
      <c r="G15" s="186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208</v>
      </c>
      <c r="T15" s="158" t="s">
        <v>174</v>
      </c>
      <c r="U15" s="158">
        <v>0</v>
      </c>
      <c r="V15" s="158">
        <f t="shared" si="6"/>
        <v>0</v>
      </c>
      <c r="W15" s="158"/>
      <c r="X15" s="158" t="s">
        <v>175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258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81">
        <v>8</v>
      </c>
      <c r="B16" s="182" t="s">
        <v>690</v>
      </c>
      <c r="C16" s="193" t="s">
        <v>823</v>
      </c>
      <c r="D16" s="183" t="s">
        <v>824</v>
      </c>
      <c r="E16" s="184">
        <v>1</v>
      </c>
      <c r="F16" s="185"/>
      <c r="G16" s="186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208</v>
      </c>
      <c r="T16" s="158" t="s">
        <v>174</v>
      </c>
      <c r="U16" s="158">
        <v>0</v>
      </c>
      <c r="V16" s="158">
        <f t="shared" si="6"/>
        <v>0</v>
      </c>
      <c r="W16" s="158"/>
      <c r="X16" s="158" t="s">
        <v>175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258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8" t="s">
        <v>168</v>
      </c>
      <c r="B17" s="169" t="s">
        <v>82</v>
      </c>
      <c r="C17" s="187" t="s">
        <v>83</v>
      </c>
      <c r="D17" s="170"/>
      <c r="E17" s="171"/>
      <c r="F17" s="172"/>
      <c r="G17" s="173">
        <f>SUMIF(AG18:AG22,"&lt;&gt;NOR",G18:G22)</f>
        <v>0</v>
      </c>
      <c r="H17" s="167"/>
      <c r="I17" s="167">
        <f>SUM(I18:I22)</f>
        <v>0</v>
      </c>
      <c r="J17" s="167"/>
      <c r="K17" s="167">
        <f>SUM(K18:K22)</f>
        <v>0</v>
      </c>
      <c r="L17" s="167"/>
      <c r="M17" s="167">
        <f>SUM(M18:M22)</f>
        <v>0</v>
      </c>
      <c r="N17" s="166"/>
      <c r="O17" s="166">
        <f>SUM(O18:O22)</f>
        <v>0</v>
      </c>
      <c r="P17" s="166"/>
      <c r="Q17" s="166">
        <f>SUM(Q18:Q22)</f>
        <v>0</v>
      </c>
      <c r="R17" s="167"/>
      <c r="S17" s="167"/>
      <c r="T17" s="167"/>
      <c r="U17" s="167"/>
      <c r="V17" s="167">
        <f>SUM(V18:V22)</f>
        <v>0</v>
      </c>
      <c r="W17" s="167"/>
      <c r="X17" s="167"/>
      <c r="AG17" t="s">
        <v>169</v>
      </c>
    </row>
    <row r="18" spans="1:60" outlineLevel="1" x14ac:dyDescent="0.2">
      <c r="A18" s="181">
        <v>9</v>
      </c>
      <c r="B18" s="182" t="s">
        <v>692</v>
      </c>
      <c r="C18" s="193" t="s">
        <v>825</v>
      </c>
      <c r="D18" s="183" t="s">
        <v>824</v>
      </c>
      <c r="E18" s="184">
        <v>1</v>
      </c>
      <c r="F18" s="185"/>
      <c r="G18" s="186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208</v>
      </c>
      <c r="T18" s="158" t="s">
        <v>174</v>
      </c>
      <c r="U18" s="158">
        <v>0</v>
      </c>
      <c r="V18" s="158">
        <f>ROUND(E18*U18,2)</f>
        <v>0</v>
      </c>
      <c r="W18" s="158"/>
      <c r="X18" s="158" t="s">
        <v>175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258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81">
        <v>10</v>
      </c>
      <c r="B19" s="182" t="s">
        <v>694</v>
      </c>
      <c r="C19" s="193" t="s">
        <v>826</v>
      </c>
      <c r="D19" s="183" t="s">
        <v>824</v>
      </c>
      <c r="E19" s="184">
        <v>1</v>
      </c>
      <c r="F19" s="185"/>
      <c r="G19" s="186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208</v>
      </c>
      <c r="T19" s="158" t="s">
        <v>174</v>
      </c>
      <c r="U19" s="158">
        <v>0</v>
      </c>
      <c r="V19" s="158">
        <f>ROUND(E19*U19,2)</f>
        <v>0</v>
      </c>
      <c r="W19" s="158"/>
      <c r="X19" s="158" t="s">
        <v>175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258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81">
        <v>11</v>
      </c>
      <c r="B20" s="182" t="s">
        <v>697</v>
      </c>
      <c r="C20" s="193" t="s">
        <v>827</v>
      </c>
      <c r="D20" s="183" t="s">
        <v>824</v>
      </c>
      <c r="E20" s="184">
        <v>2</v>
      </c>
      <c r="F20" s="185"/>
      <c r="G20" s="186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208</v>
      </c>
      <c r="T20" s="158" t="s">
        <v>174</v>
      </c>
      <c r="U20" s="158">
        <v>0</v>
      </c>
      <c r="V20" s="158">
        <f>ROUND(E20*U20,2)</f>
        <v>0</v>
      </c>
      <c r="W20" s="158"/>
      <c r="X20" s="158" t="s">
        <v>175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258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81">
        <v>12</v>
      </c>
      <c r="B21" s="182" t="s">
        <v>700</v>
      </c>
      <c r="C21" s="193" t="s">
        <v>828</v>
      </c>
      <c r="D21" s="183" t="s">
        <v>824</v>
      </c>
      <c r="E21" s="184">
        <v>1</v>
      </c>
      <c r="F21" s="185"/>
      <c r="G21" s="186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208</v>
      </c>
      <c r="T21" s="158" t="s">
        <v>174</v>
      </c>
      <c r="U21" s="158">
        <v>0</v>
      </c>
      <c r="V21" s="158">
        <f>ROUND(E21*U21,2)</f>
        <v>0</v>
      </c>
      <c r="W21" s="158"/>
      <c r="X21" s="158" t="s">
        <v>175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258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5">
        <v>13</v>
      </c>
      <c r="B22" s="176" t="s">
        <v>702</v>
      </c>
      <c r="C22" s="188" t="s">
        <v>829</v>
      </c>
      <c r="D22" s="177" t="s">
        <v>824</v>
      </c>
      <c r="E22" s="178">
        <v>1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208</v>
      </c>
      <c r="T22" s="158" t="s">
        <v>174</v>
      </c>
      <c r="U22" s="158">
        <v>0</v>
      </c>
      <c r="V22" s="158">
        <f>ROUND(E22*U22,2)</f>
        <v>0</v>
      </c>
      <c r="W22" s="158"/>
      <c r="X22" s="158" t="s">
        <v>175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258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3"/>
      <c r="B23" s="4"/>
      <c r="C23" s="19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155</v>
      </c>
    </row>
    <row r="24" spans="1:60" x14ac:dyDescent="0.2">
      <c r="A24" s="151"/>
      <c r="B24" s="152" t="s">
        <v>31</v>
      </c>
      <c r="C24" s="195"/>
      <c r="D24" s="153"/>
      <c r="E24" s="154"/>
      <c r="F24" s="154"/>
      <c r="G24" s="174">
        <f>G8+G17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670</v>
      </c>
    </row>
    <row r="25" spans="1:60" x14ac:dyDescent="0.2">
      <c r="A25" s="3"/>
      <c r="B25" s="4"/>
      <c r="C25" s="194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3"/>
      <c r="B26" s="4"/>
      <c r="C26" s="19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58" t="s">
        <v>671</v>
      </c>
      <c r="B27" s="258"/>
      <c r="C27" s="259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60"/>
      <c r="B28" s="261"/>
      <c r="C28" s="262"/>
      <c r="D28" s="261"/>
      <c r="E28" s="261"/>
      <c r="F28" s="261"/>
      <c r="G28" s="26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672</v>
      </c>
    </row>
    <row r="29" spans="1:60" x14ac:dyDescent="0.2">
      <c r="A29" s="264"/>
      <c r="B29" s="265"/>
      <c r="C29" s="266"/>
      <c r="D29" s="265"/>
      <c r="E29" s="265"/>
      <c r="F29" s="265"/>
      <c r="G29" s="26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64"/>
      <c r="B30" s="265"/>
      <c r="C30" s="266"/>
      <c r="D30" s="265"/>
      <c r="E30" s="265"/>
      <c r="F30" s="265"/>
      <c r="G30" s="26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64"/>
      <c r="B31" s="265"/>
      <c r="C31" s="266"/>
      <c r="D31" s="265"/>
      <c r="E31" s="265"/>
      <c r="F31" s="265"/>
      <c r="G31" s="26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68"/>
      <c r="B32" s="269"/>
      <c r="C32" s="270"/>
      <c r="D32" s="269"/>
      <c r="E32" s="269"/>
      <c r="F32" s="269"/>
      <c r="G32" s="27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19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C34" s="196"/>
      <c r="D34" s="10"/>
      <c r="AG34" t="s">
        <v>673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na4ZY5UGLJfReALrFZ7qw0MciwIr+7qxciVLnjSLbS/lgyty35bbwhnzD4j3I6ygRnlUbxrVWhp9yDKaJNaAQ==" saltValue="imi54G5TcREA9oIctGLWsQ==" spinCount="100000" sheet="1"/>
  <mergeCells count="6">
    <mergeCell ref="A28:G32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143</v>
      </c>
    </row>
    <row r="2" spans="1:60" ht="25.15" customHeight="1" x14ac:dyDescent="0.2">
      <c r="A2" s="140" t="s">
        <v>8</v>
      </c>
      <c r="B2" s="49" t="s">
        <v>41</v>
      </c>
      <c r="C2" s="273" t="s">
        <v>911</v>
      </c>
      <c r="D2" s="253"/>
      <c r="E2" s="253"/>
      <c r="F2" s="253"/>
      <c r="G2" s="254"/>
      <c r="AG2" t="s">
        <v>144</v>
      </c>
    </row>
    <row r="3" spans="1:60" ht="25.15" customHeight="1" x14ac:dyDescent="0.2">
      <c r="A3" s="140" t="s">
        <v>9</v>
      </c>
      <c r="B3" s="49" t="s">
        <v>48</v>
      </c>
      <c r="C3" s="252" t="s">
        <v>49</v>
      </c>
      <c r="D3" s="253"/>
      <c r="E3" s="253"/>
      <c r="F3" s="253"/>
      <c r="G3" s="254"/>
      <c r="AC3" s="122" t="s">
        <v>144</v>
      </c>
      <c r="AG3" t="s">
        <v>145</v>
      </c>
    </row>
    <row r="4" spans="1:60" ht="25.15" customHeight="1" x14ac:dyDescent="0.2">
      <c r="A4" s="141" t="s">
        <v>10</v>
      </c>
      <c r="B4" s="142" t="s">
        <v>56</v>
      </c>
      <c r="C4" s="255" t="s">
        <v>57</v>
      </c>
      <c r="D4" s="256"/>
      <c r="E4" s="256"/>
      <c r="F4" s="256"/>
      <c r="G4" s="257"/>
      <c r="AG4" t="s">
        <v>146</v>
      </c>
    </row>
    <row r="5" spans="1:60" x14ac:dyDescent="0.2">
      <c r="D5" s="10"/>
    </row>
    <row r="6" spans="1:60" ht="38.25" x14ac:dyDescent="0.2">
      <c r="A6" s="144" t="s">
        <v>147</v>
      </c>
      <c r="B6" s="146" t="s">
        <v>148</v>
      </c>
      <c r="C6" s="146" t="s">
        <v>149</v>
      </c>
      <c r="D6" s="145" t="s">
        <v>150</v>
      </c>
      <c r="E6" s="144" t="s">
        <v>151</v>
      </c>
      <c r="F6" s="143" t="s">
        <v>152</v>
      </c>
      <c r="G6" s="144" t="s">
        <v>31</v>
      </c>
      <c r="H6" s="147" t="s">
        <v>32</v>
      </c>
      <c r="I6" s="147" t="s">
        <v>153</v>
      </c>
      <c r="J6" s="147" t="s">
        <v>33</v>
      </c>
      <c r="K6" s="147" t="s">
        <v>154</v>
      </c>
      <c r="L6" s="147" t="s">
        <v>155</v>
      </c>
      <c r="M6" s="147" t="s">
        <v>156</v>
      </c>
      <c r="N6" s="147" t="s">
        <v>157</v>
      </c>
      <c r="O6" s="147" t="s">
        <v>158</v>
      </c>
      <c r="P6" s="147" t="s">
        <v>159</v>
      </c>
      <c r="Q6" s="147" t="s">
        <v>160</v>
      </c>
      <c r="R6" s="147" t="s">
        <v>161</v>
      </c>
      <c r="S6" s="147" t="s">
        <v>162</v>
      </c>
      <c r="T6" s="147" t="s">
        <v>163</v>
      </c>
      <c r="U6" s="147" t="s">
        <v>164</v>
      </c>
      <c r="V6" s="147" t="s">
        <v>165</v>
      </c>
      <c r="W6" s="147" t="s">
        <v>166</v>
      </c>
      <c r="X6" s="147" t="s">
        <v>167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8" t="s">
        <v>168</v>
      </c>
      <c r="B8" s="169" t="s">
        <v>84</v>
      </c>
      <c r="C8" s="187" t="s">
        <v>85</v>
      </c>
      <c r="D8" s="170"/>
      <c r="E8" s="171"/>
      <c r="F8" s="172"/>
      <c r="G8" s="173">
        <f>SUMIF(AG9:AG28,"&lt;&gt;NOR",G9:G28)</f>
        <v>0</v>
      </c>
      <c r="H8" s="167"/>
      <c r="I8" s="167">
        <f>SUM(I9:I28)</f>
        <v>0</v>
      </c>
      <c r="J8" s="167"/>
      <c r="K8" s="167">
        <f>SUM(K9:K28)</f>
        <v>0</v>
      </c>
      <c r="L8" s="167"/>
      <c r="M8" s="167">
        <f>SUM(M9:M28)</f>
        <v>0</v>
      </c>
      <c r="N8" s="166"/>
      <c r="O8" s="166">
        <f>SUM(O9:O28)</f>
        <v>0</v>
      </c>
      <c r="P8" s="166"/>
      <c r="Q8" s="166">
        <f>SUM(Q9:Q28)</f>
        <v>0</v>
      </c>
      <c r="R8" s="167"/>
      <c r="S8" s="167"/>
      <c r="T8" s="167"/>
      <c r="U8" s="167"/>
      <c r="V8" s="167">
        <f>SUM(V9:V28)</f>
        <v>0</v>
      </c>
      <c r="W8" s="167"/>
      <c r="X8" s="167"/>
      <c r="AG8" t="s">
        <v>169</v>
      </c>
    </row>
    <row r="9" spans="1:60" outlineLevel="1" x14ac:dyDescent="0.2">
      <c r="A9" s="181">
        <v>1</v>
      </c>
      <c r="B9" s="182" t="s">
        <v>674</v>
      </c>
      <c r="C9" s="193" t="s">
        <v>830</v>
      </c>
      <c r="D9" s="183" t="s">
        <v>355</v>
      </c>
      <c r="E9" s="184">
        <v>1</v>
      </c>
      <c r="F9" s="185"/>
      <c r="G9" s="186">
        <f t="shared" ref="G9:G28" si="0">ROUND(E9*F9,2)</f>
        <v>0</v>
      </c>
      <c r="H9" s="159"/>
      <c r="I9" s="158">
        <f t="shared" ref="I9:I28" si="1">ROUND(E9*H9,2)</f>
        <v>0</v>
      </c>
      <c r="J9" s="159"/>
      <c r="K9" s="158">
        <f t="shared" ref="K9:K28" si="2">ROUND(E9*J9,2)</f>
        <v>0</v>
      </c>
      <c r="L9" s="158">
        <v>21</v>
      </c>
      <c r="M9" s="158">
        <f t="shared" ref="M9:M28" si="3">G9*(1+L9/100)</f>
        <v>0</v>
      </c>
      <c r="N9" s="157">
        <v>0</v>
      </c>
      <c r="O9" s="157">
        <f t="shared" ref="O9:O28" si="4">ROUND(E9*N9,2)</f>
        <v>0</v>
      </c>
      <c r="P9" s="157">
        <v>0</v>
      </c>
      <c r="Q9" s="157">
        <f t="shared" ref="Q9:Q28" si="5">ROUND(E9*P9,2)</f>
        <v>0</v>
      </c>
      <c r="R9" s="158"/>
      <c r="S9" s="158" t="s">
        <v>208</v>
      </c>
      <c r="T9" s="158" t="s">
        <v>174</v>
      </c>
      <c r="U9" s="158">
        <v>0</v>
      </c>
      <c r="V9" s="158">
        <f t="shared" ref="V9:V28" si="6">ROUND(E9*U9,2)</f>
        <v>0</v>
      </c>
      <c r="W9" s="158"/>
      <c r="X9" s="158" t="s">
        <v>175</v>
      </c>
      <c r="Y9" s="148"/>
      <c r="Z9" s="148"/>
      <c r="AA9" s="148"/>
      <c r="AB9" s="148"/>
      <c r="AC9" s="148"/>
      <c r="AD9" s="148"/>
      <c r="AE9" s="148"/>
      <c r="AF9" s="148"/>
      <c r="AG9" s="148" t="s">
        <v>258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1">
        <v>2</v>
      </c>
      <c r="B10" s="182" t="s">
        <v>676</v>
      </c>
      <c r="C10" s="193" t="s">
        <v>831</v>
      </c>
      <c r="D10" s="183" t="s">
        <v>355</v>
      </c>
      <c r="E10" s="184">
        <v>3</v>
      </c>
      <c r="F10" s="185"/>
      <c r="G10" s="186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208</v>
      </c>
      <c r="T10" s="158" t="s">
        <v>174</v>
      </c>
      <c r="U10" s="158">
        <v>0</v>
      </c>
      <c r="V10" s="158">
        <f t="shared" si="6"/>
        <v>0</v>
      </c>
      <c r="W10" s="158"/>
      <c r="X10" s="158" t="s">
        <v>175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258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1">
        <v>3</v>
      </c>
      <c r="B11" s="182" t="s">
        <v>678</v>
      </c>
      <c r="C11" s="193" t="s">
        <v>832</v>
      </c>
      <c r="D11" s="183" t="s">
        <v>355</v>
      </c>
      <c r="E11" s="184">
        <v>7</v>
      </c>
      <c r="F11" s="185"/>
      <c r="G11" s="186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208</v>
      </c>
      <c r="T11" s="158" t="s">
        <v>174</v>
      </c>
      <c r="U11" s="158">
        <v>0</v>
      </c>
      <c r="V11" s="158">
        <f t="shared" si="6"/>
        <v>0</v>
      </c>
      <c r="W11" s="158"/>
      <c r="X11" s="158" t="s">
        <v>175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258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1">
        <v>4</v>
      </c>
      <c r="B12" s="182" t="s">
        <v>680</v>
      </c>
      <c r="C12" s="193" t="s">
        <v>833</v>
      </c>
      <c r="D12" s="183" t="s">
        <v>355</v>
      </c>
      <c r="E12" s="184">
        <v>5</v>
      </c>
      <c r="F12" s="185"/>
      <c r="G12" s="186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208</v>
      </c>
      <c r="T12" s="158" t="s">
        <v>174</v>
      </c>
      <c r="U12" s="158">
        <v>0</v>
      </c>
      <c r="V12" s="158">
        <f t="shared" si="6"/>
        <v>0</v>
      </c>
      <c r="W12" s="158"/>
      <c r="X12" s="158" t="s">
        <v>175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258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1">
        <v>5</v>
      </c>
      <c r="B13" s="182" t="s">
        <v>683</v>
      </c>
      <c r="C13" s="193" t="s">
        <v>834</v>
      </c>
      <c r="D13" s="183" t="s">
        <v>355</v>
      </c>
      <c r="E13" s="184">
        <v>1</v>
      </c>
      <c r="F13" s="185"/>
      <c r="G13" s="186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208</v>
      </c>
      <c r="T13" s="158" t="s">
        <v>174</v>
      </c>
      <c r="U13" s="158">
        <v>0</v>
      </c>
      <c r="V13" s="158">
        <f t="shared" si="6"/>
        <v>0</v>
      </c>
      <c r="W13" s="158"/>
      <c r="X13" s="158" t="s">
        <v>175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258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1">
        <v>6</v>
      </c>
      <c r="B14" s="182" t="s">
        <v>685</v>
      </c>
      <c r="C14" s="193" t="s">
        <v>835</v>
      </c>
      <c r="D14" s="183" t="s">
        <v>355</v>
      </c>
      <c r="E14" s="184">
        <v>6</v>
      </c>
      <c r="F14" s="185"/>
      <c r="G14" s="186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208</v>
      </c>
      <c r="T14" s="158" t="s">
        <v>174</v>
      </c>
      <c r="U14" s="158">
        <v>0</v>
      </c>
      <c r="V14" s="158">
        <f t="shared" si="6"/>
        <v>0</v>
      </c>
      <c r="W14" s="158"/>
      <c r="X14" s="158" t="s">
        <v>175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258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1">
        <v>7</v>
      </c>
      <c r="B15" s="182" t="s">
        <v>687</v>
      </c>
      <c r="C15" s="193" t="s">
        <v>836</v>
      </c>
      <c r="D15" s="183" t="s">
        <v>355</v>
      </c>
      <c r="E15" s="184">
        <v>1</v>
      </c>
      <c r="F15" s="185"/>
      <c r="G15" s="186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208</v>
      </c>
      <c r="T15" s="158" t="s">
        <v>174</v>
      </c>
      <c r="U15" s="158">
        <v>0</v>
      </c>
      <c r="V15" s="158">
        <f t="shared" si="6"/>
        <v>0</v>
      </c>
      <c r="W15" s="158"/>
      <c r="X15" s="158" t="s">
        <v>175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258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81">
        <v>8</v>
      </c>
      <c r="B16" s="182" t="s">
        <v>690</v>
      </c>
      <c r="C16" s="193" t="s">
        <v>837</v>
      </c>
      <c r="D16" s="183" t="s">
        <v>355</v>
      </c>
      <c r="E16" s="184">
        <v>1</v>
      </c>
      <c r="F16" s="185"/>
      <c r="G16" s="186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208</v>
      </c>
      <c r="T16" s="158" t="s">
        <v>174</v>
      </c>
      <c r="U16" s="158">
        <v>0</v>
      </c>
      <c r="V16" s="158">
        <f t="shared" si="6"/>
        <v>0</v>
      </c>
      <c r="W16" s="158"/>
      <c r="X16" s="158" t="s">
        <v>175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258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81">
        <v>9</v>
      </c>
      <c r="B17" s="182" t="s">
        <v>692</v>
      </c>
      <c r="C17" s="193" t="s">
        <v>838</v>
      </c>
      <c r="D17" s="183" t="s">
        <v>355</v>
      </c>
      <c r="E17" s="184">
        <v>2</v>
      </c>
      <c r="F17" s="185"/>
      <c r="G17" s="186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208</v>
      </c>
      <c r="T17" s="158" t="s">
        <v>174</v>
      </c>
      <c r="U17" s="158">
        <v>0</v>
      </c>
      <c r="V17" s="158">
        <f t="shared" si="6"/>
        <v>0</v>
      </c>
      <c r="W17" s="158"/>
      <c r="X17" s="158" t="s">
        <v>175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258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81">
        <v>10</v>
      </c>
      <c r="B18" s="182" t="s">
        <v>694</v>
      </c>
      <c r="C18" s="193" t="s">
        <v>839</v>
      </c>
      <c r="D18" s="183" t="s">
        <v>355</v>
      </c>
      <c r="E18" s="184">
        <v>1</v>
      </c>
      <c r="F18" s="185"/>
      <c r="G18" s="186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208</v>
      </c>
      <c r="T18" s="158" t="s">
        <v>174</v>
      </c>
      <c r="U18" s="158">
        <v>0</v>
      </c>
      <c r="V18" s="158">
        <f t="shared" si="6"/>
        <v>0</v>
      </c>
      <c r="W18" s="158"/>
      <c r="X18" s="158" t="s">
        <v>175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258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1">
        <v>11</v>
      </c>
      <c r="B19" s="182" t="s">
        <v>697</v>
      </c>
      <c r="C19" s="193" t="s">
        <v>840</v>
      </c>
      <c r="D19" s="183" t="s">
        <v>355</v>
      </c>
      <c r="E19" s="184">
        <v>5</v>
      </c>
      <c r="F19" s="185"/>
      <c r="G19" s="186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208</v>
      </c>
      <c r="T19" s="158" t="s">
        <v>174</v>
      </c>
      <c r="U19" s="158">
        <v>0</v>
      </c>
      <c r="V19" s="158">
        <f t="shared" si="6"/>
        <v>0</v>
      </c>
      <c r="W19" s="158"/>
      <c r="X19" s="158" t="s">
        <v>175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258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1">
        <v>12</v>
      </c>
      <c r="B20" s="182" t="s">
        <v>700</v>
      </c>
      <c r="C20" s="193" t="s">
        <v>841</v>
      </c>
      <c r="D20" s="183" t="s">
        <v>355</v>
      </c>
      <c r="E20" s="184">
        <v>2</v>
      </c>
      <c r="F20" s="185"/>
      <c r="G20" s="186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208</v>
      </c>
      <c r="T20" s="158" t="s">
        <v>174</v>
      </c>
      <c r="U20" s="158">
        <v>0</v>
      </c>
      <c r="V20" s="158">
        <f t="shared" si="6"/>
        <v>0</v>
      </c>
      <c r="W20" s="158"/>
      <c r="X20" s="158" t="s">
        <v>175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258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1">
        <v>13</v>
      </c>
      <c r="B21" s="182" t="s">
        <v>702</v>
      </c>
      <c r="C21" s="193" t="s">
        <v>842</v>
      </c>
      <c r="D21" s="183" t="s">
        <v>355</v>
      </c>
      <c r="E21" s="184">
        <v>4</v>
      </c>
      <c r="F21" s="185"/>
      <c r="G21" s="186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208</v>
      </c>
      <c r="T21" s="158" t="s">
        <v>174</v>
      </c>
      <c r="U21" s="158">
        <v>0</v>
      </c>
      <c r="V21" s="158">
        <f t="shared" si="6"/>
        <v>0</v>
      </c>
      <c r="W21" s="158"/>
      <c r="X21" s="158" t="s">
        <v>175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258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1">
        <v>14</v>
      </c>
      <c r="B22" s="182" t="s">
        <v>843</v>
      </c>
      <c r="C22" s="193" t="s">
        <v>844</v>
      </c>
      <c r="D22" s="183" t="s">
        <v>355</v>
      </c>
      <c r="E22" s="184">
        <v>5</v>
      </c>
      <c r="F22" s="185"/>
      <c r="G22" s="186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208</v>
      </c>
      <c r="T22" s="158" t="s">
        <v>174</v>
      </c>
      <c r="U22" s="158">
        <v>0</v>
      </c>
      <c r="V22" s="158">
        <f t="shared" si="6"/>
        <v>0</v>
      </c>
      <c r="W22" s="158"/>
      <c r="X22" s="158" t="s">
        <v>175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258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1">
        <v>15</v>
      </c>
      <c r="B23" s="182" t="s">
        <v>704</v>
      </c>
      <c r="C23" s="193" t="s">
        <v>845</v>
      </c>
      <c r="D23" s="183" t="s">
        <v>355</v>
      </c>
      <c r="E23" s="184">
        <v>80</v>
      </c>
      <c r="F23" s="185"/>
      <c r="G23" s="186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208</v>
      </c>
      <c r="T23" s="158" t="s">
        <v>174</v>
      </c>
      <c r="U23" s="158">
        <v>0</v>
      </c>
      <c r="V23" s="158">
        <f t="shared" si="6"/>
        <v>0</v>
      </c>
      <c r="W23" s="158"/>
      <c r="X23" s="158" t="s">
        <v>175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258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1">
        <v>16</v>
      </c>
      <c r="B24" s="182" t="s">
        <v>706</v>
      </c>
      <c r="C24" s="193" t="s">
        <v>846</v>
      </c>
      <c r="D24" s="183" t="s">
        <v>355</v>
      </c>
      <c r="E24" s="184">
        <v>3</v>
      </c>
      <c r="F24" s="185"/>
      <c r="G24" s="186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208</v>
      </c>
      <c r="T24" s="158" t="s">
        <v>174</v>
      </c>
      <c r="U24" s="158">
        <v>0</v>
      </c>
      <c r="V24" s="158">
        <f t="shared" si="6"/>
        <v>0</v>
      </c>
      <c r="W24" s="158"/>
      <c r="X24" s="158" t="s">
        <v>175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258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81">
        <v>17</v>
      </c>
      <c r="B25" s="182" t="s">
        <v>708</v>
      </c>
      <c r="C25" s="193" t="s">
        <v>847</v>
      </c>
      <c r="D25" s="183" t="s">
        <v>696</v>
      </c>
      <c r="E25" s="184">
        <v>1</v>
      </c>
      <c r="F25" s="185"/>
      <c r="G25" s="186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208</v>
      </c>
      <c r="T25" s="158" t="s">
        <v>174</v>
      </c>
      <c r="U25" s="158">
        <v>0</v>
      </c>
      <c r="V25" s="158">
        <f t="shared" si="6"/>
        <v>0</v>
      </c>
      <c r="W25" s="158"/>
      <c r="X25" s="158" t="s">
        <v>175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258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81">
        <v>18</v>
      </c>
      <c r="B26" s="182" t="s">
        <v>710</v>
      </c>
      <c r="C26" s="193" t="s">
        <v>848</v>
      </c>
      <c r="D26" s="183" t="s">
        <v>355</v>
      </c>
      <c r="E26" s="184">
        <v>1</v>
      </c>
      <c r="F26" s="185"/>
      <c r="G26" s="186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208</v>
      </c>
      <c r="T26" s="158" t="s">
        <v>174</v>
      </c>
      <c r="U26" s="158">
        <v>0</v>
      </c>
      <c r="V26" s="158">
        <f t="shared" si="6"/>
        <v>0</v>
      </c>
      <c r="W26" s="158"/>
      <c r="X26" s="158" t="s">
        <v>175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258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81">
        <v>19</v>
      </c>
      <c r="B27" s="182" t="s">
        <v>712</v>
      </c>
      <c r="C27" s="193" t="s">
        <v>849</v>
      </c>
      <c r="D27" s="183" t="s">
        <v>355</v>
      </c>
      <c r="E27" s="184">
        <v>5</v>
      </c>
      <c r="F27" s="185"/>
      <c r="G27" s="186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208</v>
      </c>
      <c r="T27" s="158" t="s">
        <v>174</v>
      </c>
      <c r="U27" s="158">
        <v>0</v>
      </c>
      <c r="V27" s="158">
        <f t="shared" si="6"/>
        <v>0</v>
      </c>
      <c r="W27" s="158"/>
      <c r="X27" s="158" t="s">
        <v>175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258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81">
        <v>20</v>
      </c>
      <c r="B28" s="182" t="s">
        <v>714</v>
      </c>
      <c r="C28" s="193" t="s">
        <v>850</v>
      </c>
      <c r="D28" s="183" t="s">
        <v>355</v>
      </c>
      <c r="E28" s="184">
        <v>1</v>
      </c>
      <c r="F28" s="185"/>
      <c r="G28" s="186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208</v>
      </c>
      <c r="T28" s="158" t="s">
        <v>174</v>
      </c>
      <c r="U28" s="158">
        <v>0</v>
      </c>
      <c r="V28" s="158">
        <f t="shared" si="6"/>
        <v>0</v>
      </c>
      <c r="W28" s="158"/>
      <c r="X28" s="158" t="s">
        <v>175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258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8" t="s">
        <v>168</v>
      </c>
      <c r="B29" s="169" t="s">
        <v>86</v>
      </c>
      <c r="C29" s="187" t="s">
        <v>87</v>
      </c>
      <c r="D29" s="170"/>
      <c r="E29" s="171"/>
      <c r="F29" s="172"/>
      <c r="G29" s="173">
        <f>SUMIF(AG30:AG30,"&lt;&gt;NOR",G30:G30)</f>
        <v>0</v>
      </c>
      <c r="H29" s="167"/>
      <c r="I29" s="167">
        <f>SUM(I30:I30)</f>
        <v>0</v>
      </c>
      <c r="J29" s="167"/>
      <c r="K29" s="167">
        <f>SUM(K30:K30)</f>
        <v>0</v>
      </c>
      <c r="L29" s="167"/>
      <c r="M29" s="167">
        <f>SUM(M30:M30)</f>
        <v>0</v>
      </c>
      <c r="N29" s="166"/>
      <c r="O29" s="166">
        <f>SUM(O30:O30)</f>
        <v>0</v>
      </c>
      <c r="P29" s="166"/>
      <c r="Q29" s="166">
        <f>SUM(Q30:Q30)</f>
        <v>0</v>
      </c>
      <c r="R29" s="167"/>
      <c r="S29" s="167"/>
      <c r="T29" s="167"/>
      <c r="U29" s="167"/>
      <c r="V29" s="167">
        <f>SUM(V30:V30)</f>
        <v>0</v>
      </c>
      <c r="W29" s="167"/>
      <c r="X29" s="167"/>
      <c r="AG29" t="s">
        <v>169</v>
      </c>
    </row>
    <row r="30" spans="1:60" ht="22.5" outlineLevel="1" x14ac:dyDescent="0.2">
      <c r="A30" s="181">
        <v>21</v>
      </c>
      <c r="B30" s="182" t="s">
        <v>716</v>
      </c>
      <c r="C30" s="193" t="s">
        <v>851</v>
      </c>
      <c r="D30" s="183" t="s">
        <v>355</v>
      </c>
      <c r="E30" s="184">
        <v>1</v>
      </c>
      <c r="F30" s="185"/>
      <c r="G30" s="186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8"/>
      <c r="S30" s="158" t="s">
        <v>208</v>
      </c>
      <c r="T30" s="158" t="s">
        <v>174</v>
      </c>
      <c r="U30" s="158">
        <v>0</v>
      </c>
      <c r="V30" s="158">
        <f>ROUND(E30*U30,2)</f>
        <v>0</v>
      </c>
      <c r="W30" s="158"/>
      <c r="X30" s="158" t="s">
        <v>175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258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8" t="s">
        <v>168</v>
      </c>
      <c r="B31" s="169" t="s">
        <v>90</v>
      </c>
      <c r="C31" s="187" t="s">
        <v>91</v>
      </c>
      <c r="D31" s="170"/>
      <c r="E31" s="171"/>
      <c r="F31" s="172"/>
      <c r="G31" s="173">
        <f>SUMIF(AG32:AG46,"&lt;&gt;NOR",G32:G46)</f>
        <v>0</v>
      </c>
      <c r="H31" s="167"/>
      <c r="I31" s="167">
        <f>SUM(I32:I46)</f>
        <v>0</v>
      </c>
      <c r="J31" s="167"/>
      <c r="K31" s="167">
        <f>SUM(K32:K46)</f>
        <v>0</v>
      </c>
      <c r="L31" s="167"/>
      <c r="M31" s="167">
        <f>SUM(M32:M46)</f>
        <v>0</v>
      </c>
      <c r="N31" s="166"/>
      <c r="O31" s="166">
        <f>SUM(O32:O46)</f>
        <v>0</v>
      </c>
      <c r="P31" s="166"/>
      <c r="Q31" s="166">
        <f>SUM(Q32:Q46)</f>
        <v>0</v>
      </c>
      <c r="R31" s="167"/>
      <c r="S31" s="167"/>
      <c r="T31" s="167"/>
      <c r="U31" s="167"/>
      <c r="V31" s="167">
        <f>SUM(V32:V46)</f>
        <v>0</v>
      </c>
      <c r="W31" s="167"/>
      <c r="X31" s="167"/>
      <c r="AG31" t="s">
        <v>169</v>
      </c>
    </row>
    <row r="32" spans="1:60" outlineLevel="1" x14ac:dyDescent="0.2">
      <c r="A32" s="181">
        <v>22</v>
      </c>
      <c r="B32" s="182" t="s">
        <v>718</v>
      </c>
      <c r="C32" s="193" t="s">
        <v>852</v>
      </c>
      <c r="D32" s="183" t="s">
        <v>355</v>
      </c>
      <c r="E32" s="184">
        <v>16</v>
      </c>
      <c r="F32" s="185"/>
      <c r="G32" s="186">
        <f t="shared" ref="G32:G46" si="7">ROUND(E32*F32,2)</f>
        <v>0</v>
      </c>
      <c r="H32" s="159"/>
      <c r="I32" s="158">
        <f t="shared" ref="I32:I46" si="8">ROUND(E32*H32,2)</f>
        <v>0</v>
      </c>
      <c r="J32" s="159"/>
      <c r="K32" s="158">
        <f t="shared" ref="K32:K46" si="9">ROUND(E32*J32,2)</f>
        <v>0</v>
      </c>
      <c r="L32" s="158">
        <v>21</v>
      </c>
      <c r="M32" s="158">
        <f t="shared" ref="M32:M46" si="10">G32*(1+L32/100)</f>
        <v>0</v>
      </c>
      <c r="N32" s="157">
        <v>0</v>
      </c>
      <c r="O32" s="157">
        <f t="shared" ref="O32:O46" si="11">ROUND(E32*N32,2)</f>
        <v>0</v>
      </c>
      <c r="P32" s="157">
        <v>0</v>
      </c>
      <c r="Q32" s="157">
        <f t="shared" ref="Q32:Q46" si="12">ROUND(E32*P32,2)</f>
        <v>0</v>
      </c>
      <c r="R32" s="158"/>
      <c r="S32" s="158" t="s">
        <v>208</v>
      </c>
      <c r="T32" s="158" t="s">
        <v>174</v>
      </c>
      <c r="U32" s="158">
        <v>0</v>
      </c>
      <c r="V32" s="158">
        <f t="shared" ref="V32:V46" si="13">ROUND(E32*U32,2)</f>
        <v>0</v>
      </c>
      <c r="W32" s="158"/>
      <c r="X32" s="158" t="s">
        <v>175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258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81">
        <v>23</v>
      </c>
      <c r="B33" s="182" t="s">
        <v>720</v>
      </c>
      <c r="C33" s="193" t="s">
        <v>853</v>
      </c>
      <c r="D33" s="183" t="s">
        <v>355</v>
      </c>
      <c r="E33" s="184">
        <v>12</v>
      </c>
      <c r="F33" s="185"/>
      <c r="G33" s="186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208</v>
      </c>
      <c r="T33" s="158" t="s">
        <v>174</v>
      </c>
      <c r="U33" s="158">
        <v>0</v>
      </c>
      <c r="V33" s="158">
        <f t="shared" si="13"/>
        <v>0</v>
      </c>
      <c r="W33" s="158"/>
      <c r="X33" s="158" t="s">
        <v>175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258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1">
        <v>24</v>
      </c>
      <c r="B34" s="182" t="s">
        <v>722</v>
      </c>
      <c r="C34" s="193" t="s">
        <v>854</v>
      </c>
      <c r="D34" s="183" t="s">
        <v>355</v>
      </c>
      <c r="E34" s="184">
        <v>3</v>
      </c>
      <c r="F34" s="185"/>
      <c r="G34" s="186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208</v>
      </c>
      <c r="T34" s="158" t="s">
        <v>174</v>
      </c>
      <c r="U34" s="158">
        <v>0</v>
      </c>
      <c r="V34" s="158">
        <f t="shared" si="13"/>
        <v>0</v>
      </c>
      <c r="W34" s="158"/>
      <c r="X34" s="158" t="s">
        <v>175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258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81">
        <v>25</v>
      </c>
      <c r="B35" s="182" t="s">
        <v>724</v>
      </c>
      <c r="C35" s="193" t="s">
        <v>855</v>
      </c>
      <c r="D35" s="183" t="s">
        <v>355</v>
      </c>
      <c r="E35" s="184">
        <v>1</v>
      </c>
      <c r="F35" s="185"/>
      <c r="G35" s="186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208</v>
      </c>
      <c r="T35" s="158" t="s">
        <v>174</v>
      </c>
      <c r="U35" s="158">
        <v>0</v>
      </c>
      <c r="V35" s="158">
        <f t="shared" si="13"/>
        <v>0</v>
      </c>
      <c r="W35" s="158"/>
      <c r="X35" s="158" t="s">
        <v>175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258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81">
        <v>26</v>
      </c>
      <c r="B36" s="182" t="s">
        <v>726</v>
      </c>
      <c r="C36" s="193" t="s">
        <v>856</v>
      </c>
      <c r="D36" s="183" t="s">
        <v>254</v>
      </c>
      <c r="E36" s="184">
        <v>24</v>
      </c>
      <c r="F36" s="185"/>
      <c r="G36" s="186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208</v>
      </c>
      <c r="T36" s="158" t="s">
        <v>174</v>
      </c>
      <c r="U36" s="158">
        <v>0</v>
      </c>
      <c r="V36" s="158">
        <f t="shared" si="13"/>
        <v>0</v>
      </c>
      <c r="W36" s="158"/>
      <c r="X36" s="158" t="s">
        <v>175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258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81">
        <v>27</v>
      </c>
      <c r="B37" s="182" t="s">
        <v>728</v>
      </c>
      <c r="C37" s="193" t="s">
        <v>857</v>
      </c>
      <c r="D37" s="183" t="s">
        <v>254</v>
      </c>
      <c r="E37" s="184">
        <v>4</v>
      </c>
      <c r="F37" s="185"/>
      <c r="G37" s="186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208</v>
      </c>
      <c r="T37" s="158" t="s">
        <v>174</v>
      </c>
      <c r="U37" s="158">
        <v>0</v>
      </c>
      <c r="V37" s="158">
        <f t="shared" si="13"/>
        <v>0</v>
      </c>
      <c r="W37" s="158"/>
      <c r="X37" s="158" t="s">
        <v>175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258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81">
        <v>28</v>
      </c>
      <c r="B38" s="182" t="s">
        <v>730</v>
      </c>
      <c r="C38" s="193" t="s">
        <v>858</v>
      </c>
      <c r="D38" s="183" t="s">
        <v>355</v>
      </c>
      <c r="E38" s="184">
        <v>1</v>
      </c>
      <c r="F38" s="185"/>
      <c r="G38" s="186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208</v>
      </c>
      <c r="T38" s="158" t="s">
        <v>174</v>
      </c>
      <c r="U38" s="158">
        <v>0</v>
      </c>
      <c r="V38" s="158">
        <f t="shared" si="13"/>
        <v>0</v>
      </c>
      <c r="W38" s="158"/>
      <c r="X38" s="158" t="s">
        <v>175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258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81">
        <v>29</v>
      </c>
      <c r="B39" s="182" t="s">
        <v>732</v>
      </c>
      <c r="C39" s="193" t="s">
        <v>859</v>
      </c>
      <c r="D39" s="183" t="s">
        <v>355</v>
      </c>
      <c r="E39" s="184">
        <v>5</v>
      </c>
      <c r="F39" s="185"/>
      <c r="G39" s="186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208</v>
      </c>
      <c r="T39" s="158" t="s">
        <v>174</v>
      </c>
      <c r="U39" s="158">
        <v>0</v>
      </c>
      <c r="V39" s="158">
        <f t="shared" si="13"/>
        <v>0</v>
      </c>
      <c r="W39" s="158"/>
      <c r="X39" s="158" t="s">
        <v>175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258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1">
        <v>30</v>
      </c>
      <c r="B40" s="182" t="s">
        <v>734</v>
      </c>
      <c r="C40" s="193" t="s">
        <v>860</v>
      </c>
      <c r="D40" s="183" t="s">
        <v>355</v>
      </c>
      <c r="E40" s="184">
        <v>5</v>
      </c>
      <c r="F40" s="185"/>
      <c r="G40" s="186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208</v>
      </c>
      <c r="T40" s="158" t="s">
        <v>174</v>
      </c>
      <c r="U40" s="158">
        <v>0</v>
      </c>
      <c r="V40" s="158">
        <f t="shared" si="13"/>
        <v>0</v>
      </c>
      <c r="W40" s="158"/>
      <c r="X40" s="158" t="s">
        <v>175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258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81">
        <v>31</v>
      </c>
      <c r="B41" s="182" t="s">
        <v>736</v>
      </c>
      <c r="C41" s="193" t="s">
        <v>861</v>
      </c>
      <c r="D41" s="183" t="s">
        <v>254</v>
      </c>
      <c r="E41" s="184">
        <v>8</v>
      </c>
      <c r="F41" s="185"/>
      <c r="G41" s="186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208</v>
      </c>
      <c r="T41" s="158" t="s">
        <v>174</v>
      </c>
      <c r="U41" s="158">
        <v>0</v>
      </c>
      <c r="V41" s="158">
        <f t="shared" si="13"/>
        <v>0</v>
      </c>
      <c r="W41" s="158"/>
      <c r="X41" s="158" t="s">
        <v>175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258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81">
        <v>32</v>
      </c>
      <c r="B42" s="182" t="s">
        <v>862</v>
      </c>
      <c r="C42" s="193" t="s">
        <v>863</v>
      </c>
      <c r="D42" s="183" t="s">
        <v>696</v>
      </c>
      <c r="E42" s="184">
        <v>1</v>
      </c>
      <c r="F42" s="185"/>
      <c r="G42" s="186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208</v>
      </c>
      <c r="T42" s="158" t="s">
        <v>174</v>
      </c>
      <c r="U42" s="158">
        <v>0</v>
      </c>
      <c r="V42" s="158">
        <f t="shared" si="13"/>
        <v>0</v>
      </c>
      <c r="W42" s="158"/>
      <c r="X42" s="158" t="s">
        <v>175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258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81">
        <v>33</v>
      </c>
      <c r="B43" s="182" t="s">
        <v>864</v>
      </c>
      <c r="C43" s="193" t="s">
        <v>865</v>
      </c>
      <c r="D43" s="183" t="s">
        <v>355</v>
      </c>
      <c r="E43" s="184">
        <v>1</v>
      </c>
      <c r="F43" s="185"/>
      <c r="G43" s="186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208</v>
      </c>
      <c r="T43" s="158" t="s">
        <v>174</v>
      </c>
      <c r="U43" s="158">
        <v>0</v>
      </c>
      <c r="V43" s="158">
        <f t="shared" si="13"/>
        <v>0</v>
      </c>
      <c r="W43" s="158"/>
      <c r="X43" s="158" t="s">
        <v>175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258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33.75" outlineLevel="1" x14ac:dyDescent="0.2">
      <c r="A44" s="181">
        <v>34</v>
      </c>
      <c r="B44" s="182" t="s">
        <v>743</v>
      </c>
      <c r="C44" s="193" t="s">
        <v>866</v>
      </c>
      <c r="D44" s="183" t="s">
        <v>355</v>
      </c>
      <c r="E44" s="184">
        <v>1</v>
      </c>
      <c r="F44" s="185"/>
      <c r="G44" s="186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208</v>
      </c>
      <c r="T44" s="158" t="s">
        <v>174</v>
      </c>
      <c r="U44" s="158">
        <v>0</v>
      </c>
      <c r="V44" s="158">
        <f t="shared" si="13"/>
        <v>0</v>
      </c>
      <c r="W44" s="158"/>
      <c r="X44" s="158" t="s">
        <v>175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258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81">
        <v>35</v>
      </c>
      <c r="B45" s="182" t="s">
        <v>867</v>
      </c>
      <c r="C45" s="193" t="s">
        <v>868</v>
      </c>
      <c r="D45" s="183" t="s">
        <v>355</v>
      </c>
      <c r="E45" s="184">
        <v>1</v>
      </c>
      <c r="F45" s="185"/>
      <c r="G45" s="186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8"/>
      <c r="S45" s="158" t="s">
        <v>208</v>
      </c>
      <c r="T45" s="158" t="s">
        <v>174</v>
      </c>
      <c r="U45" s="158">
        <v>0</v>
      </c>
      <c r="V45" s="158">
        <f t="shared" si="13"/>
        <v>0</v>
      </c>
      <c r="W45" s="158"/>
      <c r="X45" s="158" t="s">
        <v>175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258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5">
        <v>36</v>
      </c>
      <c r="B46" s="176" t="s">
        <v>746</v>
      </c>
      <c r="C46" s="188" t="s">
        <v>869</v>
      </c>
      <c r="D46" s="177" t="s">
        <v>355</v>
      </c>
      <c r="E46" s="178">
        <v>1</v>
      </c>
      <c r="F46" s="179"/>
      <c r="G46" s="180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8"/>
      <c r="S46" s="158" t="s">
        <v>208</v>
      </c>
      <c r="T46" s="158" t="s">
        <v>174</v>
      </c>
      <c r="U46" s="158">
        <v>0</v>
      </c>
      <c r="V46" s="158">
        <f t="shared" si="13"/>
        <v>0</v>
      </c>
      <c r="W46" s="158"/>
      <c r="X46" s="158" t="s">
        <v>175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258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3"/>
      <c r="B47" s="4"/>
      <c r="C47" s="19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155</v>
      </c>
    </row>
    <row r="48" spans="1:60" x14ac:dyDescent="0.2">
      <c r="A48" s="151"/>
      <c r="B48" s="152" t="s">
        <v>31</v>
      </c>
      <c r="C48" s="195"/>
      <c r="D48" s="153"/>
      <c r="E48" s="154"/>
      <c r="F48" s="154"/>
      <c r="G48" s="174">
        <f>G8+G29+G31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670</v>
      </c>
    </row>
    <row r="49" spans="1:33" x14ac:dyDescent="0.2">
      <c r="A49" s="3"/>
      <c r="B49" s="4"/>
      <c r="C49" s="19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3"/>
      <c r="B50" s="4"/>
      <c r="C50" s="19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58" t="s">
        <v>671</v>
      </c>
      <c r="B51" s="258"/>
      <c r="C51" s="259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60"/>
      <c r="B52" s="261"/>
      <c r="C52" s="262"/>
      <c r="D52" s="261"/>
      <c r="E52" s="261"/>
      <c r="F52" s="261"/>
      <c r="G52" s="26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672</v>
      </c>
    </row>
    <row r="53" spans="1:33" x14ac:dyDescent="0.2">
      <c r="A53" s="264"/>
      <c r="B53" s="265"/>
      <c r="C53" s="266"/>
      <c r="D53" s="265"/>
      <c r="E53" s="265"/>
      <c r="F53" s="265"/>
      <c r="G53" s="26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64"/>
      <c r="B54" s="265"/>
      <c r="C54" s="266"/>
      <c r="D54" s="265"/>
      <c r="E54" s="265"/>
      <c r="F54" s="265"/>
      <c r="G54" s="26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64"/>
      <c r="B55" s="265"/>
      <c r="C55" s="266"/>
      <c r="D55" s="265"/>
      <c r="E55" s="265"/>
      <c r="F55" s="265"/>
      <c r="G55" s="26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68"/>
      <c r="B56" s="269"/>
      <c r="C56" s="270"/>
      <c r="D56" s="269"/>
      <c r="E56" s="269"/>
      <c r="F56" s="269"/>
      <c r="G56" s="27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3"/>
      <c r="B57" s="4"/>
      <c r="C57" s="19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C58" s="196"/>
      <c r="D58" s="10"/>
      <c r="AG58" t="s">
        <v>673</v>
      </c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wr7R6SrzzarZRXcM9sV6LLn5cPtSRL+37wHH9SvDuFkBFvWMp8fEpjW10rF1IRZNhKBZlWkk+K8h3kkmL3h7Q==" saltValue="8KWvkOwoz/cx9HipBExZ0A==" spinCount="100000" sheet="1"/>
  <mergeCells count="6">
    <mergeCell ref="A52:G56"/>
    <mergeCell ref="A1:G1"/>
    <mergeCell ref="C2:G2"/>
    <mergeCell ref="C3:G3"/>
    <mergeCell ref="C4:G4"/>
    <mergeCell ref="A51:C5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143</v>
      </c>
    </row>
    <row r="2" spans="1:60" ht="25.15" customHeight="1" x14ac:dyDescent="0.2">
      <c r="A2" s="140" t="s">
        <v>8</v>
      </c>
      <c r="B2" s="49" t="s">
        <v>41</v>
      </c>
      <c r="C2" s="273" t="s">
        <v>911</v>
      </c>
      <c r="D2" s="253"/>
      <c r="E2" s="253"/>
      <c r="F2" s="253"/>
      <c r="G2" s="254"/>
      <c r="AG2" t="s">
        <v>144</v>
      </c>
    </row>
    <row r="3" spans="1:60" ht="25.15" customHeight="1" x14ac:dyDescent="0.2">
      <c r="A3" s="140" t="s">
        <v>9</v>
      </c>
      <c r="B3" s="49" t="s">
        <v>48</v>
      </c>
      <c r="C3" s="252" t="s">
        <v>49</v>
      </c>
      <c r="D3" s="253"/>
      <c r="E3" s="253"/>
      <c r="F3" s="253"/>
      <c r="G3" s="254"/>
      <c r="AC3" s="122" t="s">
        <v>144</v>
      </c>
      <c r="AG3" t="s">
        <v>145</v>
      </c>
    </row>
    <row r="4" spans="1:60" ht="25.15" customHeight="1" x14ac:dyDescent="0.2">
      <c r="A4" s="141" t="s">
        <v>10</v>
      </c>
      <c r="B4" s="142" t="s">
        <v>58</v>
      </c>
      <c r="C4" s="255" t="s">
        <v>59</v>
      </c>
      <c r="D4" s="256"/>
      <c r="E4" s="256"/>
      <c r="F4" s="256"/>
      <c r="G4" s="257"/>
      <c r="AG4" t="s">
        <v>146</v>
      </c>
    </row>
    <row r="5" spans="1:60" x14ac:dyDescent="0.2">
      <c r="D5" s="10"/>
    </row>
    <row r="6" spans="1:60" ht="38.25" x14ac:dyDescent="0.2">
      <c r="A6" s="144" t="s">
        <v>147</v>
      </c>
      <c r="B6" s="146" t="s">
        <v>148</v>
      </c>
      <c r="C6" s="146" t="s">
        <v>149</v>
      </c>
      <c r="D6" s="145" t="s">
        <v>150</v>
      </c>
      <c r="E6" s="144" t="s">
        <v>151</v>
      </c>
      <c r="F6" s="143" t="s">
        <v>152</v>
      </c>
      <c r="G6" s="144" t="s">
        <v>31</v>
      </c>
      <c r="H6" s="147" t="s">
        <v>32</v>
      </c>
      <c r="I6" s="147" t="s">
        <v>153</v>
      </c>
      <c r="J6" s="147" t="s">
        <v>33</v>
      </c>
      <c r="K6" s="147" t="s">
        <v>154</v>
      </c>
      <c r="L6" s="147" t="s">
        <v>155</v>
      </c>
      <c r="M6" s="147" t="s">
        <v>156</v>
      </c>
      <c r="N6" s="147" t="s">
        <v>157</v>
      </c>
      <c r="O6" s="147" t="s">
        <v>158</v>
      </c>
      <c r="P6" s="147" t="s">
        <v>159</v>
      </c>
      <c r="Q6" s="147" t="s">
        <v>160</v>
      </c>
      <c r="R6" s="147" t="s">
        <v>161</v>
      </c>
      <c r="S6" s="147" t="s">
        <v>162</v>
      </c>
      <c r="T6" s="147" t="s">
        <v>163</v>
      </c>
      <c r="U6" s="147" t="s">
        <v>164</v>
      </c>
      <c r="V6" s="147" t="s">
        <v>165</v>
      </c>
      <c r="W6" s="147" t="s">
        <v>166</v>
      </c>
      <c r="X6" s="147" t="s">
        <v>167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8" t="s">
        <v>168</v>
      </c>
      <c r="B8" s="169" t="s">
        <v>92</v>
      </c>
      <c r="C8" s="187" t="s">
        <v>85</v>
      </c>
      <c r="D8" s="170"/>
      <c r="E8" s="171"/>
      <c r="F8" s="172"/>
      <c r="G8" s="173">
        <f>SUMIF(AG9:AG13,"&lt;&gt;NOR",G9:G13)</f>
        <v>0</v>
      </c>
      <c r="H8" s="167"/>
      <c r="I8" s="167">
        <f>SUM(I9:I13)</f>
        <v>0</v>
      </c>
      <c r="J8" s="167"/>
      <c r="K8" s="167">
        <f>SUM(K9:K13)</f>
        <v>0</v>
      </c>
      <c r="L8" s="167"/>
      <c r="M8" s="167">
        <f>SUM(M9:M13)</f>
        <v>0</v>
      </c>
      <c r="N8" s="166"/>
      <c r="O8" s="166">
        <f>SUM(O9:O13)</f>
        <v>0</v>
      </c>
      <c r="P8" s="166"/>
      <c r="Q8" s="166">
        <f>SUM(Q9:Q13)</f>
        <v>0</v>
      </c>
      <c r="R8" s="167"/>
      <c r="S8" s="167"/>
      <c r="T8" s="167"/>
      <c r="U8" s="167"/>
      <c r="V8" s="167">
        <f>SUM(V9:V13)</f>
        <v>0</v>
      </c>
      <c r="W8" s="167"/>
      <c r="X8" s="167"/>
      <c r="AG8" t="s">
        <v>169</v>
      </c>
    </row>
    <row r="9" spans="1:60" outlineLevel="1" x14ac:dyDescent="0.2">
      <c r="A9" s="181">
        <v>1</v>
      </c>
      <c r="B9" s="182" t="s">
        <v>674</v>
      </c>
      <c r="C9" s="193" t="s">
        <v>870</v>
      </c>
      <c r="D9" s="183" t="s">
        <v>355</v>
      </c>
      <c r="E9" s="184">
        <v>1</v>
      </c>
      <c r="F9" s="185"/>
      <c r="G9" s="186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208</v>
      </c>
      <c r="T9" s="158" t="s">
        <v>174</v>
      </c>
      <c r="U9" s="158">
        <v>0</v>
      </c>
      <c r="V9" s="158">
        <f>ROUND(E9*U9,2)</f>
        <v>0</v>
      </c>
      <c r="W9" s="158"/>
      <c r="X9" s="158" t="s">
        <v>175</v>
      </c>
      <c r="Y9" s="148"/>
      <c r="Z9" s="148"/>
      <c r="AA9" s="148"/>
      <c r="AB9" s="148"/>
      <c r="AC9" s="148"/>
      <c r="AD9" s="148"/>
      <c r="AE9" s="148"/>
      <c r="AF9" s="148"/>
      <c r="AG9" s="148" t="s">
        <v>258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1">
        <v>2</v>
      </c>
      <c r="B10" s="182" t="s">
        <v>676</v>
      </c>
      <c r="C10" s="193" t="s">
        <v>871</v>
      </c>
      <c r="D10" s="183" t="s">
        <v>355</v>
      </c>
      <c r="E10" s="184">
        <v>1</v>
      </c>
      <c r="F10" s="185"/>
      <c r="G10" s="186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208</v>
      </c>
      <c r="T10" s="158" t="s">
        <v>174</v>
      </c>
      <c r="U10" s="158">
        <v>0</v>
      </c>
      <c r="V10" s="158">
        <f>ROUND(E10*U10,2)</f>
        <v>0</v>
      </c>
      <c r="W10" s="158"/>
      <c r="X10" s="158" t="s">
        <v>175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258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1">
        <v>3</v>
      </c>
      <c r="B11" s="182" t="s">
        <v>678</v>
      </c>
      <c r="C11" s="193" t="s">
        <v>872</v>
      </c>
      <c r="D11" s="183" t="s">
        <v>355</v>
      </c>
      <c r="E11" s="184">
        <v>1</v>
      </c>
      <c r="F11" s="185"/>
      <c r="G11" s="186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208</v>
      </c>
      <c r="T11" s="158" t="s">
        <v>174</v>
      </c>
      <c r="U11" s="158">
        <v>0</v>
      </c>
      <c r="V11" s="158">
        <f>ROUND(E11*U11,2)</f>
        <v>0</v>
      </c>
      <c r="W11" s="158"/>
      <c r="X11" s="158" t="s">
        <v>175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258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1">
        <v>4</v>
      </c>
      <c r="B12" s="182" t="s">
        <v>680</v>
      </c>
      <c r="C12" s="193" t="s">
        <v>873</v>
      </c>
      <c r="D12" s="183" t="s">
        <v>355</v>
      </c>
      <c r="E12" s="184">
        <v>3</v>
      </c>
      <c r="F12" s="185"/>
      <c r="G12" s="186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208</v>
      </c>
      <c r="T12" s="158" t="s">
        <v>174</v>
      </c>
      <c r="U12" s="158">
        <v>0</v>
      </c>
      <c r="V12" s="158">
        <f>ROUND(E12*U12,2)</f>
        <v>0</v>
      </c>
      <c r="W12" s="158"/>
      <c r="X12" s="158" t="s">
        <v>175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258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81">
        <v>5</v>
      </c>
      <c r="B13" s="182" t="s">
        <v>683</v>
      </c>
      <c r="C13" s="193" t="s">
        <v>847</v>
      </c>
      <c r="D13" s="183" t="s">
        <v>696</v>
      </c>
      <c r="E13" s="184">
        <v>1</v>
      </c>
      <c r="F13" s="185"/>
      <c r="G13" s="186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208</v>
      </c>
      <c r="T13" s="158" t="s">
        <v>174</v>
      </c>
      <c r="U13" s="158">
        <v>0</v>
      </c>
      <c r="V13" s="158">
        <f>ROUND(E13*U13,2)</f>
        <v>0</v>
      </c>
      <c r="W13" s="158"/>
      <c r="X13" s="158" t="s">
        <v>175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258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8" t="s">
        <v>168</v>
      </c>
      <c r="B14" s="169" t="s">
        <v>93</v>
      </c>
      <c r="C14" s="187" t="s">
        <v>94</v>
      </c>
      <c r="D14" s="170"/>
      <c r="E14" s="171"/>
      <c r="F14" s="172"/>
      <c r="G14" s="173">
        <f>SUMIF(AG15:AG15,"&lt;&gt;NOR",G15:G15)</f>
        <v>0</v>
      </c>
      <c r="H14" s="167"/>
      <c r="I14" s="167">
        <f>SUM(I15:I15)</f>
        <v>0</v>
      </c>
      <c r="J14" s="167"/>
      <c r="K14" s="167">
        <f>SUM(K15:K15)</f>
        <v>0</v>
      </c>
      <c r="L14" s="167"/>
      <c r="M14" s="167">
        <f>SUM(M15:M15)</f>
        <v>0</v>
      </c>
      <c r="N14" s="166"/>
      <c r="O14" s="166">
        <f>SUM(O15:O15)</f>
        <v>0</v>
      </c>
      <c r="P14" s="166"/>
      <c r="Q14" s="166">
        <f>SUM(Q15:Q15)</f>
        <v>0</v>
      </c>
      <c r="R14" s="167"/>
      <c r="S14" s="167"/>
      <c r="T14" s="167"/>
      <c r="U14" s="167"/>
      <c r="V14" s="167">
        <f>SUM(V15:V15)</f>
        <v>0</v>
      </c>
      <c r="W14" s="167"/>
      <c r="X14" s="167"/>
      <c r="AG14" t="s">
        <v>169</v>
      </c>
    </row>
    <row r="15" spans="1:60" outlineLevel="1" x14ac:dyDescent="0.2">
      <c r="A15" s="181">
        <v>6</v>
      </c>
      <c r="B15" s="182" t="s">
        <v>685</v>
      </c>
      <c r="C15" s="193" t="s">
        <v>874</v>
      </c>
      <c r="D15" s="183" t="s">
        <v>355</v>
      </c>
      <c r="E15" s="184">
        <v>1</v>
      </c>
      <c r="F15" s="185"/>
      <c r="G15" s="186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208</v>
      </c>
      <c r="T15" s="158" t="s">
        <v>174</v>
      </c>
      <c r="U15" s="158">
        <v>0</v>
      </c>
      <c r="V15" s="158">
        <f>ROUND(E15*U15,2)</f>
        <v>0</v>
      </c>
      <c r="W15" s="158"/>
      <c r="X15" s="158" t="s">
        <v>175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258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8" t="s">
        <v>168</v>
      </c>
      <c r="B16" s="169" t="s">
        <v>95</v>
      </c>
      <c r="C16" s="187" t="s">
        <v>91</v>
      </c>
      <c r="D16" s="170"/>
      <c r="E16" s="171"/>
      <c r="F16" s="172"/>
      <c r="G16" s="173">
        <f>SUMIF(AG17:AG22,"&lt;&gt;NOR",G17:G22)</f>
        <v>0</v>
      </c>
      <c r="H16" s="167"/>
      <c r="I16" s="167">
        <f>SUM(I17:I22)</f>
        <v>0</v>
      </c>
      <c r="J16" s="167"/>
      <c r="K16" s="167">
        <f>SUM(K17:K22)</f>
        <v>0</v>
      </c>
      <c r="L16" s="167"/>
      <c r="M16" s="167">
        <f>SUM(M17:M22)</f>
        <v>0</v>
      </c>
      <c r="N16" s="166"/>
      <c r="O16" s="166">
        <f>SUM(O17:O22)</f>
        <v>0</v>
      </c>
      <c r="P16" s="166"/>
      <c r="Q16" s="166">
        <f>SUM(Q17:Q22)</f>
        <v>0</v>
      </c>
      <c r="R16" s="167"/>
      <c r="S16" s="167"/>
      <c r="T16" s="167"/>
      <c r="U16" s="167"/>
      <c r="V16" s="167">
        <f>SUM(V17:V22)</f>
        <v>0</v>
      </c>
      <c r="W16" s="167"/>
      <c r="X16" s="167"/>
      <c r="AG16" t="s">
        <v>169</v>
      </c>
    </row>
    <row r="17" spans="1:60" outlineLevel="1" x14ac:dyDescent="0.2">
      <c r="A17" s="181">
        <v>7</v>
      </c>
      <c r="B17" s="182" t="s">
        <v>687</v>
      </c>
      <c r="C17" s="193" t="s">
        <v>852</v>
      </c>
      <c r="D17" s="183" t="s">
        <v>355</v>
      </c>
      <c r="E17" s="184">
        <v>1</v>
      </c>
      <c r="F17" s="185"/>
      <c r="G17" s="186">
        <f t="shared" ref="G17:G22" si="0">ROUND(E17*F17,2)</f>
        <v>0</v>
      </c>
      <c r="H17" s="159"/>
      <c r="I17" s="158">
        <f t="shared" ref="I17:I22" si="1">ROUND(E17*H17,2)</f>
        <v>0</v>
      </c>
      <c r="J17" s="159"/>
      <c r="K17" s="158">
        <f t="shared" ref="K17:K22" si="2">ROUND(E17*J17,2)</f>
        <v>0</v>
      </c>
      <c r="L17" s="158">
        <v>21</v>
      </c>
      <c r="M17" s="158">
        <f t="shared" ref="M17:M22" si="3">G17*(1+L17/100)</f>
        <v>0</v>
      </c>
      <c r="N17" s="157">
        <v>0</v>
      </c>
      <c r="O17" s="157">
        <f t="shared" ref="O17:O22" si="4">ROUND(E17*N17,2)</f>
        <v>0</v>
      </c>
      <c r="P17" s="157">
        <v>0</v>
      </c>
      <c r="Q17" s="157">
        <f t="shared" ref="Q17:Q22" si="5">ROUND(E17*P17,2)</f>
        <v>0</v>
      </c>
      <c r="R17" s="158"/>
      <c r="S17" s="158" t="s">
        <v>208</v>
      </c>
      <c r="T17" s="158" t="s">
        <v>174</v>
      </c>
      <c r="U17" s="158">
        <v>0</v>
      </c>
      <c r="V17" s="158">
        <f t="shared" ref="V17:V22" si="6">ROUND(E17*U17,2)</f>
        <v>0</v>
      </c>
      <c r="W17" s="158"/>
      <c r="X17" s="158" t="s">
        <v>175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258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81">
        <v>8</v>
      </c>
      <c r="B18" s="182" t="s">
        <v>690</v>
      </c>
      <c r="C18" s="193" t="s">
        <v>875</v>
      </c>
      <c r="D18" s="183" t="s">
        <v>355</v>
      </c>
      <c r="E18" s="184">
        <v>1</v>
      </c>
      <c r="F18" s="185"/>
      <c r="G18" s="186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208</v>
      </c>
      <c r="T18" s="158" t="s">
        <v>174</v>
      </c>
      <c r="U18" s="158">
        <v>0</v>
      </c>
      <c r="V18" s="158">
        <f t="shared" si="6"/>
        <v>0</v>
      </c>
      <c r="W18" s="158"/>
      <c r="X18" s="158" t="s">
        <v>175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258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1">
        <v>9</v>
      </c>
      <c r="B19" s="182" t="s">
        <v>692</v>
      </c>
      <c r="C19" s="193" t="s">
        <v>855</v>
      </c>
      <c r="D19" s="183" t="s">
        <v>355</v>
      </c>
      <c r="E19" s="184">
        <v>1</v>
      </c>
      <c r="F19" s="185"/>
      <c r="G19" s="186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208</v>
      </c>
      <c r="T19" s="158" t="s">
        <v>174</v>
      </c>
      <c r="U19" s="158">
        <v>0</v>
      </c>
      <c r="V19" s="158">
        <f t="shared" si="6"/>
        <v>0</v>
      </c>
      <c r="W19" s="158"/>
      <c r="X19" s="158" t="s">
        <v>175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258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1">
        <v>10</v>
      </c>
      <c r="B20" s="182" t="s">
        <v>694</v>
      </c>
      <c r="C20" s="193" t="s">
        <v>856</v>
      </c>
      <c r="D20" s="183" t="s">
        <v>254</v>
      </c>
      <c r="E20" s="184">
        <v>4</v>
      </c>
      <c r="F20" s="185"/>
      <c r="G20" s="186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208</v>
      </c>
      <c r="T20" s="158" t="s">
        <v>174</v>
      </c>
      <c r="U20" s="158">
        <v>0</v>
      </c>
      <c r="V20" s="158">
        <f t="shared" si="6"/>
        <v>0</v>
      </c>
      <c r="W20" s="158"/>
      <c r="X20" s="158" t="s">
        <v>175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258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1">
        <v>11</v>
      </c>
      <c r="B21" s="182" t="s">
        <v>697</v>
      </c>
      <c r="C21" s="193" t="s">
        <v>857</v>
      </c>
      <c r="D21" s="183" t="s">
        <v>254</v>
      </c>
      <c r="E21" s="184">
        <v>1</v>
      </c>
      <c r="F21" s="185"/>
      <c r="G21" s="186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208</v>
      </c>
      <c r="T21" s="158" t="s">
        <v>174</v>
      </c>
      <c r="U21" s="158">
        <v>0</v>
      </c>
      <c r="V21" s="158">
        <f t="shared" si="6"/>
        <v>0</v>
      </c>
      <c r="W21" s="158"/>
      <c r="X21" s="158" t="s">
        <v>175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258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5">
        <v>12</v>
      </c>
      <c r="B22" s="176" t="s">
        <v>700</v>
      </c>
      <c r="C22" s="188" t="s">
        <v>858</v>
      </c>
      <c r="D22" s="177" t="s">
        <v>355</v>
      </c>
      <c r="E22" s="178">
        <v>1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208</v>
      </c>
      <c r="T22" s="158" t="s">
        <v>174</v>
      </c>
      <c r="U22" s="158">
        <v>0</v>
      </c>
      <c r="V22" s="158">
        <f t="shared" si="6"/>
        <v>0</v>
      </c>
      <c r="W22" s="158"/>
      <c r="X22" s="158" t="s">
        <v>175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258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3"/>
      <c r="B23" s="4"/>
      <c r="C23" s="19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155</v>
      </c>
    </row>
    <row r="24" spans="1:60" x14ac:dyDescent="0.2">
      <c r="A24" s="151"/>
      <c r="B24" s="152" t="s">
        <v>31</v>
      </c>
      <c r="C24" s="195"/>
      <c r="D24" s="153"/>
      <c r="E24" s="154"/>
      <c r="F24" s="154"/>
      <c r="G24" s="174">
        <f>G8+G14+G16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670</v>
      </c>
    </row>
    <row r="25" spans="1:60" x14ac:dyDescent="0.2">
      <c r="A25" s="3"/>
      <c r="B25" s="4"/>
      <c r="C25" s="194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3"/>
      <c r="B26" s="4"/>
      <c r="C26" s="19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58" t="s">
        <v>671</v>
      </c>
      <c r="B27" s="258"/>
      <c r="C27" s="259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60"/>
      <c r="B28" s="261"/>
      <c r="C28" s="262"/>
      <c r="D28" s="261"/>
      <c r="E28" s="261"/>
      <c r="F28" s="261"/>
      <c r="G28" s="26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672</v>
      </c>
    </row>
    <row r="29" spans="1:60" x14ac:dyDescent="0.2">
      <c r="A29" s="264"/>
      <c r="B29" s="265"/>
      <c r="C29" s="266"/>
      <c r="D29" s="265"/>
      <c r="E29" s="265"/>
      <c r="F29" s="265"/>
      <c r="G29" s="26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64"/>
      <c r="B30" s="265"/>
      <c r="C30" s="266"/>
      <c r="D30" s="265"/>
      <c r="E30" s="265"/>
      <c r="F30" s="265"/>
      <c r="G30" s="26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64"/>
      <c r="B31" s="265"/>
      <c r="C31" s="266"/>
      <c r="D31" s="265"/>
      <c r="E31" s="265"/>
      <c r="F31" s="265"/>
      <c r="G31" s="26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68"/>
      <c r="B32" s="269"/>
      <c r="C32" s="270"/>
      <c r="D32" s="269"/>
      <c r="E32" s="269"/>
      <c r="F32" s="269"/>
      <c r="G32" s="27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19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C34" s="196"/>
      <c r="D34" s="10"/>
      <c r="AG34" t="s">
        <v>673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s2lWZPatKW7NJ+Y30NkEsXYTjJaBxtTo1DBhUIFDS4Qkmbtb9NWgQ/YOYh7Um09JnXeqF2sp6Xxzxp4puOEFA==" saltValue="9B25//IL2Jy8Hx+1VLf+CA==" spinCount="100000" sheet="1"/>
  <mergeCells count="6">
    <mergeCell ref="A28:G32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B8" sqref="AB8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143</v>
      </c>
    </row>
    <row r="2" spans="1:60" ht="25.15" customHeight="1" x14ac:dyDescent="0.2">
      <c r="A2" s="140" t="s">
        <v>8</v>
      </c>
      <c r="B2" s="49" t="s">
        <v>41</v>
      </c>
      <c r="C2" s="273" t="s">
        <v>911</v>
      </c>
      <c r="D2" s="253"/>
      <c r="E2" s="253"/>
      <c r="F2" s="253"/>
      <c r="G2" s="254"/>
      <c r="AG2" t="s">
        <v>144</v>
      </c>
    </row>
    <row r="3" spans="1:60" ht="25.15" customHeight="1" x14ac:dyDescent="0.2">
      <c r="A3" s="140" t="s">
        <v>9</v>
      </c>
      <c r="B3" s="49" t="s">
        <v>48</v>
      </c>
      <c r="C3" s="252" t="s">
        <v>49</v>
      </c>
      <c r="D3" s="253"/>
      <c r="E3" s="253"/>
      <c r="F3" s="253"/>
      <c r="G3" s="254"/>
      <c r="AC3" s="122" t="s">
        <v>144</v>
      </c>
      <c r="AG3" t="s">
        <v>145</v>
      </c>
    </row>
    <row r="4" spans="1:60" ht="25.15" customHeight="1" x14ac:dyDescent="0.2">
      <c r="A4" s="141" t="s">
        <v>10</v>
      </c>
      <c r="B4" s="142" t="s">
        <v>60</v>
      </c>
      <c r="C4" s="255" t="s">
        <v>61</v>
      </c>
      <c r="D4" s="256"/>
      <c r="E4" s="256"/>
      <c r="F4" s="256"/>
      <c r="G4" s="257"/>
      <c r="AG4" t="s">
        <v>146</v>
      </c>
    </row>
    <row r="5" spans="1:60" x14ac:dyDescent="0.2">
      <c r="D5" s="10"/>
    </row>
    <row r="6" spans="1:60" ht="38.25" x14ac:dyDescent="0.2">
      <c r="A6" s="144" t="s">
        <v>147</v>
      </c>
      <c r="B6" s="146" t="s">
        <v>148</v>
      </c>
      <c r="C6" s="146" t="s">
        <v>149</v>
      </c>
      <c r="D6" s="145" t="s">
        <v>150</v>
      </c>
      <c r="E6" s="144" t="s">
        <v>151</v>
      </c>
      <c r="F6" s="143" t="s">
        <v>152</v>
      </c>
      <c r="G6" s="144" t="s">
        <v>31</v>
      </c>
      <c r="H6" s="147" t="s">
        <v>32</v>
      </c>
      <c r="I6" s="147" t="s">
        <v>153</v>
      </c>
      <c r="J6" s="147" t="s">
        <v>33</v>
      </c>
      <c r="K6" s="147" t="s">
        <v>154</v>
      </c>
      <c r="L6" s="147" t="s">
        <v>155</v>
      </c>
      <c r="M6" s="147" t="s">
        <v>156</v>
      </c>
      <c r="N6" s="147" t="s">
        <v>157</v>
      </c>
      <c r="O6" s="147" t="s">
        <v>158</v>
      </c>
      <c r="P6" s="147" t="s">
        <v>159</v>
      </c>
      <c r="Q6" s="147" t="s">
        <v>160</v>
      </c>
      <c r="R6" s="147" t="s">
        <v>161</v>
      </c>
      <c r="S6" s="147" t="s">
        <v>162</v>
      </c>
      <c r="T6" s="147" t="s">
        <v>163</v>
      </c>
      <c r="U6" s="147" t="s">
        <v>164</v>
      </c>
      <c r="V6" s="147" t="s">
        <v>165</v>
      </c>
      <c r="W6" s="147" t="s">
        <v>166</v>
      </c>
      <c r="X6" s="147" t="s">
        <v>167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8" t="s">
        <v>168</v>
      </c>
      <c r="B8" s="169" t="s">
        <v>141</v>
      </c>
      <c r="C8" s="187" t="s">
        <v>29</v>
      </c>
      <c r="D8" s="170"/>
      <c r="E8" s="171"/>
      <c r="F8" s="172"/>
      <c r="G8" s="173">
        <f>SUMIF(AG9:AG24,"&lt;&gt;NOR",G9:G24)</f>
        <v>0</v>
      </c>
      <c r="H8" s="167"/>
      <c r="I8" s="167">
        <f>SUM(I9:I24)</f>
        <v>0</v>
      </c>
      <c r="J8" s="167"/>
      <c r="K8" s="167">
        <f>SUM(K9:K24)</f>
        <v>0</v>
      </c>
      <c r="L8" s="167"/>
      <c r="M8" s="167">
        <f>SUM(M9:M24)</f>
        <v>0</v>
      </c>
      <c r="N8" s="166"/>
      <c r="O8" s="166">
        <f>SUM(O9:O24)</f>
        <v>0</v>
      </c>
      <c r="P8" s="166"/>
      <c r="Q8" s="166">
        <f>SUM(Q9:Q24)</f>
        <v>0</v>
      </c>
      <c r="R8" s="167"/>
      <c r="S8" s="167"/>
      <c r="T8" s="167"/>
      <c r="U8" s="167"/>
      <c r="V8" s="167">
        <f>SUM(V9:V24)</f>
        <v>0</v>
      </c>
      <c r="W8" s="167"/>
      <c r="X8" s="167"/>
      <c r="AG8" t="s">
        <v>169</v>
      </c>
    </row>
    <row r="9" spans="1:60" outlineLevel="1" x14ac:dyDescent="0.2">
      <c r="A9" s="181">
        <v>1</v>
      </c>
      <c r="B9" s="182" t="s">
        <v>876</v>
      </c>
      <c r="C9" s="193" t="s">
        <v>877</v>
      </c>
      <c r="D9" s="183" t="s">
        <v>878</v>
      </c>
      <c r="E9" s="184">
        <v>1</v>
      </c>
      <c r="F9" s="185"/>
      <c r="G9" s="186">
        <f t="shared" ref="G9:G24" si="0">ROUND(E9*F9,2)</f>
        <v>0</v>
      </c>
      <c r="H9" s="159"/>
      <c r="I9" s="158">
        <f t="shared" ref="I9:I24" si="1">ROUND(E9*H9,2)</f>
        <v>0</v>
      </c>
      <c r="J9" s="159"/>
      <c r="K9" s="158">
        <f t="shared" ref="K9:K24" si="2">ROUND(E9*J9,2)</f>
        <v>0</v>
      </c>
      <c r="L9" s="158">
        <v>21</v>
      </c>
      <c r="M9" s="158">
        <f t="shared" ref="M9:M24" si="3">G9*(1+L9/100)</f>
        <v>0</v>
      </c>
      <c r="N9" s="157">
        <v>0</v>
      </c>
      <c r="O9" s="157">
        <f t="shared" ref="O9:O24" si="4">ROUND(E9*N9,2)</f>
        <v>0</v>
      </c>
      <c r="P9" s="157">
        <v>0</v>
      </c>
      <c r="Q9" s="157">
        <f t="shared" ref="Q9:Q24" si="5">ROUND(E9*P9,2)</f>
        <v>0</v>
      </c>
      <c r="R9" s="158"/>
      <c r="S9" s="158" t="s">
        <v>208</v>
      </c>
      <c r="T9" s="158" t="s">
        <v>174</v>
      </c>
      <c r="U9" s="158">
        <v>0</v>
      </c>
      <c r="V9" s="158">
        <f t="shared" ref="V9:V24" si="6">ROUND(E9*U9,2)</f>
        <v>0</v>
      </c>
      <c r="W9" s="158"/>
      <c r="X9" s="158" t="s">
        <v>60</v>
      </c>
      <c r="Y9" s="148"/>
      <c r="Z9" s="148"/>
      <c r="AA9" s="148"/>
      <c r="AB9" s="148"/>
      <c r="AC9" s="148"/>
      <c r="AD9" s="148"/>
      <c r="AE9" s="148"/>
      <c r="AF9" s="148"/>
      <c r="AG9" s="148" t="s">
        <v>879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1">
        <v>2</v>
      </c>
      <c r="B10" s="182" t="s">
        <v>880</v>
      </c>
      <c r="C10" s="193" t="s">
        <v>881</v>
      </c>
      <c r="D10" s="183" t="s">
        <v>878</v>
      </c>
      <c r="E10" s="184">
        <v>1</v>
      </c>
      <c r="F10" s="185"/>
      <c r="G10" s="186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208</v>
      </c>
      <c r="T10" s="158" t="s">
        <v>174</v>
      </c>
      <c r="U10" s="158">
        <v>0</v>
      </c>
      <c r="V10" s="158">
        <f t="shared" si="6"/>
        <v>0</v>
      </c>
      <c r="W10" s="158"/>
      <c r="X10" s="158" t="s">
        <v>60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879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1">
        <v>3</v>
      </c>
      <c r="B11" s="182" t="s">
        <v>882</v>
      </c>
      <c r="C11" s="193" t="s">
        <v>883</v>
      </c>
      <c r="D11" s="183" t="s">
        <v>878</v>
      </c>
      <c r="E11" s="184">
        <v>1</v>
      </c>
      <c r="F11" s="185"/>
      <c r="G11" s="186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208</v>
      </c>
      <c r="T11" s="158" t="s">
        <v>174</v>
      </c>
      <c r="U11" s="158">
        <v>0</v>
      </c>
      <c r="V11" s="158">
        <f t="shared" si="6"/>
        <v>0</v>
      </c>
      <c r="W11" s="158"/>
      <c r="X11" s="158" t="s">
        <v>60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879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1">
        <v>4</v>
      </c>
      <c r="B12" s="182" t="s">
        <v>884</v>
      </c>
      <c r="C12" s="193" t="s">
        <v>885</v>
      </c>
      <c r="D12" s="183" t="s">
        <v>878</v>
      </c>
      <c r="E12" s="184">
        <v>1</v>
      </c>
      <c r="F12" s="185"/>
      <c r="G12" s="186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208</v>
      </c>
      <c r="T12" s="158" t="s">
        <v>174</v>
      </c>
      <c r="U12" s="158">
        <v>0</v>
      </c>
      <c r="V12" s="158">
        <f t="shared" si="6"/>
        <v>0</v>
      </c>
      <c r="W12" s="158"/>
      <c r="X12" s="158" t="s">
        <v>60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879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1">
        <v>5</v>
      </c>
      <c r="B13" s="182" t="s">
        <v>886</v>
      </c>
      <c r="C13" s="193" t="s">
        <v>887</v>
      </c>
      <c r="D13" s="183" t="s">
        <v>251</v>
      </c>
      <c r="E13" s="184">
        <v>1</v>
      </c>
      <c r="F13" s="185"/>
      <c r="G13" s="186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208</v>
      </c>
      <c r="T13" s="158" t="s">
        <v>174</v>
      </c>
      <c r="U13" s="158">
        <v>0</v>
      </c>
      <c r="V13" s="158">
        <f t="shared" si="6"/>
        <v>0</v>
      </c>
      <c r="W13" s="158"/>
      <c r="X13" s="158" t="s">
        <v>60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879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1">
        <v>6</v>
      </c>
      <c r="B14" s="182" t="s">
        <v>888</v>
      </c>
      <c r="C14" s="193" t="s">
        <v>889</v>
      </c>
      <c r="D14" s="183" t="s">
        <v>251</v>
      </c>
      <c r="E14" s="184">
        <v>1</v>
      </c>
      <c r="F14" s="185"/>
      <c r="G14" s="186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208</v>
      </c>
      <c r="T14" s="158" t="s">
        <v>174</v>
      </c>
      <c r="U14" s="158">
        <v>0</v>
      </c>
      <c r="V14" s="158">
        <f t="shared" si="6"/>
        <v>0</v>
      </c>
      <c r="W14" s="158"/>
      <c r="X14" s="158" t="s">
        <v>60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879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1">
        <v>7</v>
      </c>
      <c r="B15" s="182" t="s">
        <v>890</v>
      </c>
      <c r="C15" s="193" t="s">
        <v>891</v>
      </c>
      <c r="D15" s="183" t="s">
        <v>251</v>
      </c>
      <c r="E15" s="184">
        <v>1</v>
      </c>
      <c r="F15" s="185"/>
      <c r="G15" s="186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208</v>
      </c>
      <c r="T15" s="158" t="s">
        <v>174</v>
      </c>
      <c r="U15" s="158">
        <v>0</v>
      </c>
      <c r="V15" s="158">
        <f t="shared" si="6"/>
        <v>0</v>
      </c>
      <c r="W15" s="158"/>
      <c r="X15" s="158" t="s">
        <v>60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879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81">
        <v>8</v>
      </c>
      <c r="B16" s="182" t="s">
        <v>892</v>
      </c>
      <c r="C16" s="193" t="s">
        <v>893</v>
      </c>
      <c r="D16" s="183" t="s">
        <v>251</v>
      </c>
      <c r="E16" s="184">
        <v>1</v>
      </c>
      <c r="F16" s="185"/>
      <c r="G16" s="186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208</v>
      </c>
      <c r="T16" s="158" t="s">
        <v>174</v>
      </c>
      <c r="U16" s="158">
        <v>0</v>
      </c>
      <c r="V16" s="158">
        <f t="shared" si="6"/>
        <v>0</v>
      </c>
      <c r="W16" s="158"/>
      <c r="X16" s="158" t="s">
        <v>60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879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81">
        <v>9</v>
      </c>
      <c r="B17" s="182" t="s">
        <v>894</v>
      </c>
      <c r="C17" s="193" t="s">
        <v>895</v>
      </c>
      <c r="D17" s="183" t="s">
        <v>878</v>
      </c>
      <c r="E17" s="184">
        <v>1</v>
      </c>
      <c r="F17" s="185"/>
      <c r="G17" s="186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208</v>
      </c>
      <c r="T17" s="158" t="s">
        <v>174</v>
      </c>
      <c r="U17" s="158">
        <v>0</v>
      </c>
      <c r="V17" s="158">
        <f t="shared" si="6"/>
        <v>0</v>
      </c>
      <c r="W17" s="158"/>
      <c r="X17" s="158" t="s">
        <v>60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879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81">
        <v>10</v>
      </c>
      <c r="B18" s="182" t="s">
        <v>896</v>
      </c>
      <c r="C18" s="193" t="s">
        <v>897</v>
      </c>
      <c r="D18" s="183" t="s">
        <v>878</v>
      </c>
      <c r="E18" s="184">
        <v>1</v>
      </c>
      <c r="F18" s="185"/>
      <c r="G18" s="186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208</v>
      </c>
      <c r="T18" s="158" t="s">
        <v>174</v>
      </c>
      <c r="U18" s="158">
        <v>0</v>
      </c>
      <c r="V18" s="158">
        <f t="shared" si="6"/>
        <v>0</v>
      </c>
      <c r="W18" s="158"/>
      <c r="X18" s="158" t="s">
        <v>60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879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1">
        <v>11</v>
      </c>
      <c r="B19" s="182" t="s">
        <v>898</v>
      </c>
      <c r="C19" s="193" t="s">
        <v>899</v>
      </c>
      <c r="D19" s="183" t="s">
        <v>878</v>
      </c>
      <c r="E19" s="184">
        <v>1</v>
      </c>
      <c r="F19" s="185"/>
      <c r="G19" s="186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208</v>
      </c>
      <c r="T19" s="158" t="s">
        <v>174</v>
      </c>
      <c r="U19" s="158">
        <v>0</v>
      </c>
      <c r="V19" s="158">
        <f t="shared" si="6"/>
        <v>0</v>
      </c>
      <c r="W19" s="158"/>
      <c r="X19" s="158" t="s">
        <v>60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879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1">
        <v>12</v>
      </c>
      <c r="B20" s="182" t="s">
        <v>900</v>
      </c>
      <c r="C20" s="193" t="s">
        <v>901</v>
      </c>
      <c r="D20" s="183" t="s">
        <v>878</v>
      </c>
      <c r="E20" s="184">
        <v>1</v>
      </c>
      <c r="F20" s="185"/>
      <c r="G20" s="186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208</v>
      </c>
      <c r="T20" s="158" t="s">
        <v>174</v>
      </c>
      <c r="U20" s="158">
        <v>0</v>
      </c>
      <c r="V20" s="158">
        <f t="shared" si="6"/>
        <v>0</v>
      </c>
      <c r="W20" s="158"/>
      <c r="X20" s="158" t="s">
        <v>60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879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1">
        <v>13</v>
      </c>
      <c r="B21" s="182" t="s">
        <v>902</v>
      </c>
      <c r="C21" s="193" t="s">
        <v>903</v>
      </c>
      <c r="D21" s="183" t="s">
        <v>251</v>
      </c>
      <c r="E21" s="184">
        <v>1</v>
      </c>
      <c r="F21" s="185"/>
      <c r="G21" s="186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208</v>
      </c>
      <c r="T21" s="158" t="s">
        <v>174</v>
      </c>
      <c r="U21" s="158">
        <v>0</v>
      </c>
      <c r="V21" s="158">
        <f t="shared" si="6"/>
        <v>0</v>
      </c>
      <c r="W21" s="158"/>
      <c r="X21" s="158" t="s">
        <v>60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879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81">
        <v>14</v>
      </c>
      <c r="B22" s="182" t="s">
        <v>904</v>
      </c>
      <c r="C22" s="193" t="s">
        <v>905</v>
      </c>
      <c r="D22" s="183" t="s">
        <v>251</v>
      </c>
      <c r="E22" s="184">
        <v>1</v>
      </c>
      <c r="F22" s="185"/>
      <c r="G22" s="186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208</v>
      </c>
      <c r="T22" s="158" t="s">
        <v>174</v>
      </c>
      <c r="U22" s="158">
        <v>0</v>
      </c>
      <c r="V22" s="158">
        <f t="shared" si="6"/>
        <v>0</v>
      </c>
      <c r="W22" s="158"/>
      <c r="X22" s="158" t="s">
        <v>60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879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1">
        <v>15</v>
      </c>
      <c r="B23" s="182" t="s">
        <v>906</v>
      </c>
      <c r="C23" s="193" t="s">
        <v>907</v>
      </c>
      <c r="D23" s="183" t="s">
        <v>251</v>
      </c>
      <c r="E23" s="184">
        <v>1</v>
      </c>
      <c r="F23" s="185"/>
      <c r="G23" s="186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208</v>
      </c>
      <c r="T23" s="158" t="s">
        <v>174</v>
      </c>
      <c r="U23" s="158">
        <v>0</v>
      </c>
      <c r="V23" s="158">
        <f t="shared" si="6"/>
        <v>0</v>
      </c>
      <c r="W23" s="158"/>
      <c r="X23" s="158" t="s">
        <v>60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879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16</v>
      </c>
      <c r="B24" s="176" t="s">
        <v>908</v>
      </c>
      <c r="C24" s="188" t="s">
        <v>909</v>
      </c>
      <c r="D24" s="177" t="s">
        <v>251</v>
      </c>
      <c r="E24" s="178">
        <v>1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208</v>
      </c>
      <c r="T24" s="158" t="s">
        <v>174</v>
      </c>
      <c r="U24" s="158">
        <v>0</v>
      </c>
      <c r="V24" s="158">
        <f t="shared" si="6"/>
        <v>0</v>
      </c>
      <c r="W24" s="158"/>
      <c r="X24" s="158" t="s">
        <v>60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910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3"/>
      <c r="B25" s="4"/>
      <c r="C25" s="194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v>15</v>
      </c>
      <c r="AF25">
        <v>21</v>
      </c>
      <c r="AG25" t="s">
        <v>155</v>
      </c>
    </row>
    <row r="26" spans="1:60" x14ac:dyDescent="0.2">
      <c r="A26" s="151"/>
      <c r="B26" s="152" t="s">
        <v>31</v>
      </c>
      <c r="C26" s="195"/>
      <c r="D26" s="153"/>
      <c r="E26" s="154"/>
      <c r="F26" s="154"/>
      <c r="G26" s="174">
        <f>G8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f>SUMIF(L7:L24,AE25,G7:G24)</f>
        <v>0</v>
      </c>
      <c r="AF26">
        <f>SUMIF(L7:L24,AF25,G7:G24)</f>
        <v>0</v>
      </c>
      <c r="AG26" t="s">
        <v>670</v>
      </c>
    </row>
    <row r="27" spans="1:60" x14ac:dyDescent="0.2">
      <c r="A27" s="3"/>
      <c r="B27" s="4"/>
      <c r="C27" s="19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3"/>
      <c r="B28" s="4"/>
      <c r="C28" s="19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258" t="s">
        <v>671</v>
      </c>
      <c r="B29" s="258"/>
      <c r="C29" s="25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60"/>
      <c r="B30" s="261"/>
      <c r="C30" s="262"/>
      <c r="D30" s="261"/>
      <c r="E30" s="261"/>
      <c r="F30" s="261"/>
      <c r="G30" s="26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G30" t="s">
        <v>672</v>
      </c>
    </row>
    <row r="31" spans="1:60" x14ac:dyDescent="0.2">
      <c r="A31" s="264"/>
      <c r="B31" s="265"/>
      <c r="C31" s="266"/>
      <c r="D31" s="265"/>
      <c r="E31" s="265"/>
      <c r="F31" s="265"/>
      <c r="G31" s="26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64"/>
      <c r="B32" s="265"/>
      <c r="C32" s="266"/>
      <c r="D32" s="265"/>
      <c r="E32" s="265"/>
      <c r="F32" s="265"/>
      <c r="G32" s="26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64"/>
      <c r="B33" s="265"/>
      <c r="C33" s="266"/>
      <c r="D33" s="265"/>
      <c r="E33" s="265"/>
      <c r="F33" s="265"/>
      <c r="G33" s="26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68"/>
      <c r="B34" s="269"/>
      <c r="C34" s="270"/>
      <c r="D34" s="269"/>
      <c r="E34" s="269"/>
      <c r="F34" s="269"/>
      <c r="G34" s="27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3"/>
      <c r="B35" s="4"/>
      <c r="C35" s="194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C36" s="196"/>
      <c r="D36" s="10"/>
      <c r="AG36" t="s">
        <v>673</v>
      </c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1/TJjTIVUS5Z/ygl1NzU+tmJ8D6lj6hGryAl5KcTq/mcOhzJ0IuhP1DZqnYWjr4SV7ypprldD3AWpHKjWZpDQ==" saltValue="qJSI80yGpy2LZhqKAF/bvg==" spinCount="100000" sheet="1"/>
  <mergeCells count="6">
    <mergeCell ref="A30:G3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58</vt:i4>
      </vt:variant>
    </vt:vector>
  </HeadingPairs>
  <TitlesOfParts>
    <vt:vector size="66" baseType="lpstr">
      <vt:lpstr>Stavba</vt:lpstr>
      <vt:lpstr>VzorPolozky</vt:lpstr>
      <vt:lpstr>02 D.1.1 - D.1.3 Pol</vt:lpstr>
      <vt:lpstr>02 D.1.4.1 Pol</vt:lpstr>
      <vt:lpstr>02 D.1.4.1a Pol</vt:lpstr>
      <vt:lpstr>02 D.1.4.1b Pol</vt:lpstr>
      <vt:lpstr>02 D.1.4.1c Pol</vt:lpstr>
      <vt:lpstr>02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D.1.1 - D.1.3 Pol'!Názvy_tisku</vt:lpstr>
      <vt:lpstr>'02 D.1.4.1 Pol'!Názvy_tisku</vt:lpstr>
      <vt:lpstr>'02 D.1.4.1a Pol'!Názvy_tisku</vt:lpstr>
      <vt:lpstr>'02 D.1.4.1b Pol'!Názvy_tisku</vt:lpstr>
      <vt:lpstr>'02 D.1.4.1c Pol'!Názvy_tisku</vt:lpstr>
      <vt:lpstr>'02 VRN Pol'!Názvy_tisku</vt:lpstr>
      <vt:lpstr>oadresa</vt:lpstr>
      <vt:lpstr>Stavba!Objednatel</vt:lpstr>
      <vt:lpstr>Stavba!Objekt</vt:lpstr>
      <vt:lpstr>'02 D.1.1 - D.1.3 Pol'!Oblast_tisku</vt:lpstr>
      <vt:lpstr>'02 D.1.4.1 Pol'!Oblast_tisku</vt:lpstr>
      <vt:lpstr>'02 D.1.4.1a Pol'!Oblast_tisku</vt:lpstr>
      <vt:lpstr>'02 D.1.4.1b Pol'!Oblast_tisku</vt:lpstr>
      <vt:lpstr>'02 D.1.4.1c Pol'!Oblast_tisku</vt:lpstr>
      <vt:lpstr>'02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Kašíková</dc:creator>
  <cp:lastModifiedBy>Petr Svoboda</cp:lastModifiedBy>
  <cp:lastPrinted>2019-03-19T12:27:02Z</cp:lastPrinted>
  <dcterms:created xsi:type="dcterms:W3CDTF">2009-04-08T07:15:50Z</dcterms:created>
  <dcterms:modified xsi:type="dcterms:W3CDTF">2022-04-12T11:40:05Z</dcterms:modified>
</cp:coreProperties>
</file>