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2"/>
    <sheet name="Husova3-1-2022 - Oprava o..." sheetId="2" state="visible" r:id="rId3"/>
  </sheets>
  <definedNames>
    <definedName function="false" hidden="false" localSheetId="1" name="_xlnm.Print_Area" vbProcedure="false">'Husova3-1-2022 - Oprava o...'!$C$4:$J$76,'Husova3-1-2022 - Oprava o...'!$C$82:$J$107,'Husova3-1-2022 - Oprava o...'!$C$113:$K$173</definedName>
    <definedName function="false" hidden="false" localSheetId="1" name="_xlnm.Print_Titles" vbProcedure="false">'Husova3-1-2022 - Oprava o...'!$123:$123</definedName>
    <definedName function="false" hidden="true" localSheetId="1" name="_xlnm._FilterDatabase" vbProcedure="false">'Husova3-1-2022 - Oprava o...'!$C$123:$K$173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<sst xmlns="http://schemas.openxmlformats.org/spreadsheetml/2006/main" count="755" uniqueCount="256">
  <si>
    <t xml:space="preserve">Export Komplet</t>
  </si>
  <si>
    <t xml:space="preserve">2.0</t>
  </si>
  <si>
    <t xml:space="preserve">False</t>
  </si>
  <si>
    <t xml:space="preserve">{00f19efd-a321-467b-9f43-c83f326f879c}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</si>
  <si>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</si>
  <si>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</si>
  <si>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</si>
  <si>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</si>
  <si>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</si>
  <si>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</si>
  <si>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</si>
  <si>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</si>
  <si>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</si>
  <si>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Husova3-1-2022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</si>
  <si>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</si>
  <si>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</si>
  <si>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Oprava oken -7ks</t>
  </si>
  <si>
    <t xml:space="preserve">KSO:</t>
  </si>
  <si>
    <t xml:space="preserve">CC-CZ:</t>
  </si>
  <si>
    <t xml:space="preserve">Místo:</t>
  </si>
  <si>
    <t xml:space="preserve">Husova 3</t>
  </si>
  <si>
    <t xml:space="preserve">Datum:</t>
  </si>
  <si>
    <t xml:space="preserve">24. 3. 2022</t>
  </si>
  <si>
    <t xml:space="preserve">Zadavatel:</t>
  </si>
  <si>
    <t xml:space="preserve">IČ:</t>
  </si>
  <si>
    <t xml:space="preserve">MmBrna, OSM,Husova 3, 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</si>
  <si>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</si>
  <si>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</si>
  <si>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</si>
  <si>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</si>
  <si>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 </t>
  </si>
  <si>
    <t xml:space="preserve">True</t>
  </si>
  <si>
    <t xml:space="preserve">Zpracovatel:</t>
  </si>
  <si>
    <t xml:space="preserve">ing.Ševelová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</si>
  <si>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</si>
  <si>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</si>
  <si>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</si>
  <si>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</si>
  <si>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</si>
  <si>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</si>
  <si>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</si>
  <si>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</si>
  <si>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</si>
  <si>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</si>
  <si>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</si>
  <si>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</si>
  <si>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</si>
  <si>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</si>
  <si>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</si>
  <si>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</si>
  <si>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</si>
  <si>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</si>
  <si>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</si>
  <si>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</si>
  <si>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</si>
  <si>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</si>
  <si>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</si>
  <si>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</si>
  <si>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</si>
  <si>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</si>
  <si>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</si>
  <si>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</si>
  <si>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</si>
  <si>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</si>
  <si>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</si>
  <si>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</si>
  <si>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</si>
  <si>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</si>
  <si>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</si>
  <si>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</si>
  <si>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</si>
  <si>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</si>
  <si>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</si>
  <si>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</si>
  <si>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</si>
  <si>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</si>
  <si>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</si>
  <si>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</si>
  <si>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</si>
  <si>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</si>
  <si>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</si>
  <si>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</si>
  <si>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2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</si>
  <si>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</si>
  <si>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</si>
  <si>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</si>
  <si>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</si>
  <si>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</si>
  <si>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</si>
  <si>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</si>
  <si>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</si>
  <si>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</si>
  <si>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</si>
  <si>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</si>
  <si>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</si>
  <si>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766 - Konstrukce truhlářské</t>
  </si>
  <si>
    <t xml:space="preserve">    784 - Dokončovací práce - malby a tapety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</si>
  <si>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</si>
  <si>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</si>
  <si>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</si>
  <si>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</si>
  <si>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</si>
  <si>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</si>
  <si>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</si>
  <si>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</si>
  <si>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</si>
  <si>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</si>
  <si>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</si>
  <si>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</si>
  <si>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</si>
  <si>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</si>
  <si>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</si>
  <si>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</si>
  <si>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</si>
  <si>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</si>
  <si>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</si>
  <si>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</si>
  <si>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6</t>
  </si>
  <si>
    <t xml:space="preserve">Úpravy povrchů, podlahy a osazování výplní</t>
  </si>
  <si>
    <t xml:space="preserve">K</t>
  </si>
  <si>
    <t xml:space="preserve">612135101</t>
  </si>
  <si>
    <t xml:space="preserve">Hrubá výplň rýh ve stěnách maltou jakékoli šířky rýhy</t>
  </si>
  <si>
    <t xml:space="preserve">m2</t>
  </si>
  <si>
    <t xml:space="preserve">CS ÚRS 2022 01</t>
  </si>
  <si>
    <t xml:space="preserve">4</t>
  </si>
  <si>
    <t xml:space="preserve">-454800588</t>
  </si>
  <si>
    <t xml:space="preserve">VV</t>
  </si>
  <si>
    <t xml:space="preserve">(1,2+2,04)*2*0,25*7</t>
  </si>
  <si>
    <t xml:space="preserve">612325302</t>
  </si>
  <si>
    <t xml:space="preserve">Vápenocementová štuková omítka ostění nebo nadpraží</t>
  </si>
  <si>
    <t xml:space="preserve">467423064</t>
  </si>
  <si>
    <t xml:space="preserve">(1,2+2,04*2)*0,45*7</t>
  </si>
  <si>
    <t xml:space="preserve">3</t>
  </si>
  <si>
    <t xml:space="preserve">619991011</t>
  </si>
  <si>
    <t xml:space="preserve">Obalení konstrukcí a prvků fólií přilepenou lepící páskou</t>
  </si>
  <si>
    <t xml:space="preserve">-371364455</t>
  </si>
  <si>
    <t xml:space="preserve">1,2*2,04*7</t>
  </si>
  <si>
    <t xml:space="preserve">619995001</t>
  </si>
  <si>
    <t xml:space="preserve">Začištění omítek kolem oken, dveří, podlah nebo obkladů</t>
  </si>
  <si>
    <t xml:space="preserve">m</t>
  </si>
  <si>
    <t xml:space="preserve">-1538972465</t>
  </si>
  <si>
    <t xml:space="preserve">(1,2+2,04)*2*7</t>
  </si>
  <si>
    <t xml:space="preserve">5</t>
  </si>
  <si>
    <t xml:space="preserve">632450124</t>
  </si>
  <si>
    <t xml:space="preserve">Vyrovnávací cementový potěr tl do 50 mm ze suchých směsí provedený v pásu</t>
  </si>
  <si>
    <t xml:space="preserve">-1858762512</t>
  </si>
  <si>
    <t xml:space="preserve">1,2*0,45*7</t>
  </si>
  <si>
    <t xml:space="preserve">9</t>
  </si>
  <si>
    <t xml:space="preserve">Ostatní konstrukce a práce, bourání</t>
  </si>
  <si>
    <t xml:space="preserve">949101111</t>
  </si>
  <si>
    <t xml:space="preserve">Lešení pomocné pro objekty pozemních staveb s lešeňovou podlahou v do 1,9 m zatížení do 150 kg/m2</t>
  </si>
  <si>
    <t xml:space="preserve">-1989927915</t>
  </si>
  <si>
    <t xml:space="preserve">2,5*1,2*7</t>
  </si>
  <si>
    <t xml:space="preserve">7</t>
  </si>
  <si>
    <t xml:space="preserve">951-PC 1</t>
  </si>
  <si>
    <t xml:space="preserve">Zakrytí podlahy u měněného okna</t>
  </si>
  <si>
    <t xml:space="preserve">kus</t>
  </si>
  <si>
    <t xml:space="preserve">-27750724</t>
  </si>
  <si>
    <t xml:space="preserve">8</t>
  </si>
  <si>
    <t xml:space="preserve">951-PC 2</t>
  </si>
  <si>
    <t xml:space="preserve">Vybourání dřevěných rámů oken dvojitých včetně křídel pl. do 4m2,při práci se musí postupovat opatrně,aby nedošlo k poškození fasády</t>
  </si>
  <si>
    <t xml:space="preserve">-1388004002</t>
  </si>
  <si>
    <t xml:space="preserve">1,2*2,04*6</t>
  </si>
  <si>
    <t xml:space="preserve">9529011111</t>
  </si>
  <si>
    <t xml:space="preserve">Vyčištění budov bytové a občanské výstavby při výšce podlaží do 4 m</t>
  </si>
  <si>
    <t xml:space="preserve">-1092154002</t>
  </si>
  <si>
    <t xml:space="preserve">997</t>
  </si>
  <si>
    <t xml:space="preserve">Přesun sutě</t>
  </si>
  <si>
    <t xml:space="preserve">10</t>
  </si>
  <si>
    <t xml:space="preserve">997013213</t>
  </si>
  <si>
    <t xml:space="preserve">Vnitrostaveništní doprava suti a vybouraných hmot pro budovy v do 12 m ručně</t>
  </si>
  <si>
    <t xml:space="preserve">t</t>
  </si>
  <si>
    <t xml:space="preserve">1245334656</t>
  </si>
  <si>
    <t xml:space="preserve">11</t>
  </si>
  <si>
    <t xml:space="preserve">997013501</t>
  </si>
  <si>
    <t xml:space="preserve">Odvoz suti a vybouraných hmot na skládku nebo meziskládku do 1 km se složením</t>
  </si>
  <si>
    <t xml:space="preserve">1593636481</t>
  </si>
  <si>
    <t xml:space="preserve">12</t>
  </si>
  <si>
    <t xml:space="preserve">997013509</t>
  </si>
  <si>
    <t xml:space="preserve">Příplatek k odvozu suti a vybouraných hmot na skládku ZKD 1 km přes 1 km</t>
  </si>
  <si>
    <t xml:space="preserve">-766829608</t>
  </si>
  <si>
    <t xml:space="preserve">1,155*24</t>
  </si>
  <si>
    <t xml:space="preserve">13</t>
  </si>
  <si>
    <t xml:space="preserve">997013801</t>
  </si>
  <si>
    <t xml:space="preserve">Poplatek za uložení stavebního odpadu na skládce (skládkovné)</t>
  </si>
  <si>
    <t xml:space="preserve">-348955399</t>
  </si>
  <si>
    <t xml:space="preserve">998</t>
  </si>
  <si>
    <t xml:space="preserve">Přesun hmot</t>
  </si>
  <si>
    <t xml:space="preserve">14</t>
  </si>
  <si>
    <t xml:space="preserve">998018003</t>
  </si>
  <si>
    <t xml:space="preserve">Přesun hmot ruční pro budovy v do 24 m</t>
  </si>
  <si>
    <t xml:space="preserve">-1531493247</t>
  </si>
  <si>
    <t xml:space="preserve">PSV</t>
  </si>
  <si>
    <t xml:space="preserve">Práce a dodávky PSV</t>
  </si>
  <si>
    <t xml:space="preserve">766</t>
  </si>
  <si>
    <t xml:space="preserve">Konstrukce truhlářské</t>
  </si>
  <si>
    <t xml:space="preserve">766-pc1</t>
  </si>
  <si>
    <t xml:space="preserve">D+m okna -kastlové replika včetně nátěru,těsnění okenních spár,vnitřního parapetu a demontáže vnějšího parapetu a opětovné montáže ,případně výměny vnějšího parapetu,ovládání horních oken pomocí táhla</t>
  </si>
  <si>
    <t xml:space="preserve">16</t>
  </si>
  <si>
    <t xml:space="preserve">2093294700</t>
  </si>
  <si>
    <t xml:space="preserve">766-pc2</t>
  </si>
  <si>
    <t xml:space="preserve">D+m žaluzie na okna 1200/2040mm</t>
  </si>
  <si>
    <t xml:space="preserve">1630166758</t>
  </si>
  <si>
    <t xml:space="preserve">17</t>
  </si>
  <si>
    <t xml:space="preserve">766-pc3</t>
  </si>
  <si>
    <t xml:space="preserve">D+m zarážky na okna na nová 7ks a 17ks na již instalované</t>
  </si>
  <si>
    <t xml:space="preserve">-1803294907</t>
  </si>
  <si>
    <t xml:space="preserve">18</t>
  </si>
  <si>
    <t xml:space="preserve">998766203</t>
  </si>
  <si>
    <t xml:space="preserve">Přesun hmot procentní pro konstrukce truhlářské v objektech v do 24 m</t>
  </si>
  <si>
    <t xml:space="preserve">%</t>
  </si>
  <si>
    <t xml:space="preserve">1417609092</t>
  </si>
  <si>
    <t xml:space="preserve">784</t>
  </si>
  <si>
    <t xml:space="preserve">Dokončovací práce - malby a tapety</t>
  </si>
  <si>
    <t xml:space="preserve">19</t>
  </si>
  <si>
    <t xml:space="preserve">784171111</t>
  </si>
  <si>
    <t xml:space="preserve">Zakrytí vnitřních ploch stěn v místnostech výšky do 3,80 m</t>
  </si>
  <si>
    <t xml:space="preserve">1380605033</t>
  </si>
  <si>
    <t xml:space="preserve">20</t>
  </si>
  <si>
    <t xml:space="preserve">M</t>
  </si>
  <si>
    <t xml:space="preserve">581248440</t>
  </si>
  <si>
    <t xml:space="preserve">fólie pro malířské potřeby zakrývací, PG 4021-20, 25µ,  4 x 5 m</t>
  </si>
  <si>
    <t xml:space="preserve">32</t>
  </si>
  <si>
    <t xml:space="preserve">-2096641399</t>
  </si>
  <si>
    <t xml:space="preserve">17,136</t>
  </si>
  <si>
    <t xml:space="preserve">17,136*1,05 'Přepočtené koeficientem množství</t>
  </si>
  <si>
    <t xml:space="preserve">784221101</t>
  </si>
  <si>
    <t xml:space="preserve">Dvojnásobné bílé malby  ze směsí za sucha dobře otěruvzdorných v místnostech do 3,80 m</t>
  </si>
  <si>
    <t xml:space="preserve">183803262</t>
  </si>
  <si>
    <t xml:space="preserve">(1,2+2,1*2)*0,4*7</t>
  </si>
  <si>
    <t xml:space="preserve">22</t>
  </si>
  <si>
    <t xml:space="preserve">784221131</t>
  </si>
  <si>
    <t xml:space="preserve">Příplatek k cenám 2x maleb za sucha otěruvzdorných za provádění plochy do 5 m2</t>
  </si>
  <si>
    <t xml:space="preserve">1156474253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</si>
  <si>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</si>
  <si>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</si>
  <si>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</si>
  <si>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</si>
  <si>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23</t>
  </si>
  <si>
    <t xml:space="preserve">030001000</t>
  </si>
  <si>
    <t xml:space="preserve">Zařízení staveniště 1%</t>
  </si>
  <si>
    <t xml:space="preserve">sada</t>
  </si>
  <si>
    <t xml:space="preserve">1024</t>
  </si>
  <si>
    <t xml:space="preserve">-230134891</t>
  </si>
  <si>
    <t xml:space="preserve">VRN6</t>
  </si>
  <si>
    <t xml:space="preserve">Územní vlivy</t>
  </si>
  <si>
    <t xml:space="preserve">24</t>
  </si>
  <si>
    <t xml:space="preserve">062002000</t>
  </si>
  <si>
    <t xml:space="preserve">Ztížené dopravní podmínky 3%</t>
  </si>
  <si>
    <t xml:space="preserve">2011145658</t>
  </si>
  <si>
    <t xml:space="preserve">VRN7</t>
  </si>
  <si>
    <t xml:space="preserve">Provozní vlivy</t>
  </si>
  <si>
    <t xml:space="preserve">25</t>
  </si>
  <si>
    <t xml:space="preserve">073002000</t>
  </si>
  <si>
    <t xml:space="preserve">Ztížený pohyb vozidel v centrech měst 1,5%</t>
  </si>
  <si>
    <t xml:space="preserve">-1521587168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</si>
</sst>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40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9"/>
      <name val="Arial CE"/>
      <family val="0"/>
      <charset val="238"/>
    </font>
    <font>
      <i val="true"/>
      <sz val="9"/>
      <color rgb="FF0000FF"/>
      <name val="Arial CE"/>
      <family val="0"/>
      <charset val="1"/>
    </font>
    <font>
      <sz val="9"/>
      <color rgb="FF0000FF"/>
      <name val="Arial CE"/>
      <family val="0"/>
      <charset val="238"/>
    </font>
    <font>
      <i val="true"/>
      <sz val="8"/>
      <color rgb="FF0000FF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0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7">
    <dxf>
      <fill>
        <patternFill patternType="solid">
          <fgColor rgb="FFD2D2D2"/>
        </patternFill>
      </fill>
    </dxf>
    <dxf>
      <fill>
        <patternFill patternType="solid">
          <fgColor rgb="00FFFFFF"/>
        </patternFill>
      </fill>
    </dxf>
    <dxf>
      <fill>
        <patternFill patternType="solid">
          <fgColor rgb="FF0000FF"/>
        </patternFill>
      </fill>
    </dxf>
    <dxf>
      <fill>
        <patternFill patternType="solid">
          <fgColor rgb="FF960000"/>
        </patternFill>
      </fill>
    </dxf>
    <dxf>
      <fill>
        <patternFill patternType="solid">
          <fgColor rgb="FF003366"/>
        </patternFill>
      </fill>
    </dxf>
    <dxf>
      <fill>
        <patternFill patternType="solid">
          <fgColor rgb="FF969696"/>
        </patternFill>
      </fill>
    </dxf>
    <dxf>
      <fill>
        <patternFill patternType="solid">
          <fgColor rgb="FF50505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7" colorId="64" zoomScale="100" zoomScaleNormal="100" zoomScalePageLayoutView="100" workbookViewId="0">
      <selection pane="topLeft" activeCell="A1" activeCellId="1" sqref="J170:J171 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8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33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34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35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36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37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38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39</v>
      </c>
      <c r="F29" s="15" t="s">
        <v>40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41</v>
      </c>
      <c r="L30" s="31" t="n">
        <v>0.15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42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43</v>
      </c>
      <c r="L32" s="31" t="n">
        <v>0.15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44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45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46</v>
      </c>
      <c r="U35" s="35"/>
      <c r="V35" s="35"/>
      <c r="W35" s="35"/>
      <c r="X35" s="37" t="s">
        <v>47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48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49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50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51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50</v>
      </c>
      <c r="AI60" s="25"/>
      <c r="AJ60" s="25"/>
      <c r="AK60" s="25"/>
      <c r="AL60" s="25"/>
      <c r="AM60" s="42" t="s">
        <v>51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52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53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50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51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50</v>
      </c>
      <c r="AI75" s="25"/>
      <c r="AJ75" s="25"/>
      <c r="AK75" s="25"/>
      <c r="AL75" s="25"/>
      <c r="AM75" s="42" t="s">
        <v>51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54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Husova3-1-2022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oken -7ks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Husova 3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24. 3. 2022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 OSM,Husova 3, 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 </v>
      </c>
      <c r="AN89" s="56"/>
      <c r="AO89" s="56"/>
      <c r="AP89" s="56"/>
      <c r="AQ89" s="22"/>
      <c r="AR89" s="23"/>
      <c r="AS89" s="57" t="s">
        <v>55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ing.Ševelová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56</v>
      </c>
      <c r="D92" s="62"/>
      <c r="E92" s="62"/>
      <c r="F92" s="62"/>
      <c r="G92" s="62"/>
      <c r="H92" s="63"/>
      <c r="I92" s="64" t="s">
        <v>57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58</v>
      </c>
      <c r="AH92" s="65"/>
      <c r="AI92" s="65"/>
      <c r="AJ92" s="65"/>
      <c r="AK92" s="65"/>
      <c r="AL92" s="65"/>
      <c r="AM92" s="65"/>
      <c r="AN92" s="66" t="s">
        <v>59</v>
      </c>
      <c r="AO92" s="66"/>
      <c r="AP92" s="66"/>
      <c r="AQ92" s="67" t="s">
        <v>60</v>
      </c>
      <c r="AR92" s="23"/>
      <c r="AS92" s="68" t="s">
        <v>61</v>
      </c>
      <c r="AT92" s="69" t="s">
        <v>62</v>
      </c>
      <c r="AU92" s="69" t="s">
        <v>63</v>
      </c>
      <c r="AV92" s="69" t="s">
        <v>64</v>
      </c>
      <c r="AW92" s="69" t="s">
        <v>65</v>
      </c>
      <c r="AX92" s="69" t="s">
        <v>66</v>
      </c>
      <c r="AY92" s="69" t="s">
        <v>67</v>
      </c>
      <c r="AZ92" s="69" t="s">
        <v>68</v>
      </c>
      <c r="BA92" s="69" t="s">
        <v>69</v>
      </c>
      <c r="BB92" s="69" t="s">
        <v>70</v>
      </c>
      <c r="BC92" s="69" t="s">
        <v>71</v>
      </c>
      <c r="BD92" s="70" t="s">
        <v>72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73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74</v>
      </c>
      <c r="BT94" s="85" t="s">
        <v>75</v>
      </c>
      <c r="BV94" s="85" t="s">
        <v>76</v>
      </c>
      <c r="BW94" s="85" t="s">
        <v>3</v>
      </c>
      <c r="BX94" s="85" t="s">
        <v>77</v>
      </c>
      <c r="CL94" s="85"/>
    </row>
    <row r="95" s="97" customFormat="true" ht="24.75" hidden="false" customHeight="true" outlineLevel="0" collapsed="false">
      <c r="A95" s="86" t="s">
        <v>78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'Husova3-1-2022 - Oprava o...'!J28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79</v>
      </c>
      <c r="AR95" s="87"/>
      <c r="AS95" s="93" t="n">
        <v>0</v>
      </c>
      <c r="AT95" s="94" t="n">
        <f aca="false">ROUND(SUM(AV95:AW95),2)</f>
        <v>0</v>
      </c>
      <c r="AU95" s="95" t="n">
        <f aca="false">'Husova3-1-2022 - Oprava o...'!P124</f>
        <v>0</v>
      </c>
      <c r="AV95" s="94" t="n">
        <f aca="false">'Husova3-1-2022 - Oprava o...'!J31</f>
        <v>0</v>
      </c>
      <c r="AW95" s="94" t="n">
        <f aca="false">'Husova3-1-2022 - Oprava o...'!J32</f>
        <v>0</v>
      </c>
      <c r="AX95" s="94" t="n">
        <f aca="false">'Husova3-1-2022 - Oprava o...'!J33</f>
        <v>0</v>
      </c>
      <c r="AY95" s="94" t="n">
        <f aca="false">'Husova3-1-2022 - Oprava o...'!J34</f>
        <v>0</v>
      </c>
      <c r="AZ95" s="94" t="n">
        <f aca="false">'Husova3-1-2022 - Oprava o...'!F31</f>
        <v>0</v>
      </c>
      <c r="BA95" s="94" t="n">
        <f aca="false">'Husova3-1-2022 - Oprava o...'!F32</f>
        <v>0</v>
      </c>
      <c r="BB95" s="94" t="n">
        <f aca="false">'Husova3-1-2022 - Oprava o...'!F33</f>
        <v>0</v>
      </c>
      <c r="BC95" s="94" t="n">
        <f aca="false">'Husova3-1-2022 - Oprava o...'!F34</f>
        <v>0</v>
      </c>
      <c r="BD95" s="96" t="n">
        <f aca="false">'Husova3-1-2022 - Oprava o...'!F35</f>
        <v>0</v>
      </c>
      <c r="BT95" s="98" t="s">
        <v>80</v>
      </c>
      <c r="BU95" s="98" t="s">
        <v>81</v>
      </c>
      <c r="BV95" s="98" t="s">
        <v>76</v>
      </c>
      <c r="BW95" s="98" t="s">
        <v>3</v>
      </c>
      <c r="BX95" s="98" t="s">
        <v>77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Husova3-1-2022 - Oprava o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2:BM174"/>
  <sheetViews>
    <sheetView showFormulas="false" showGridLines="false" showRowColHeaders="true" showZeros="true" rightToLeft="false" tabSelected="true" showOutlineSymbols="true" defaultGridColor="true" view="normal" topLeftCell="A126" colorId="64" zoomScale="100" zoomScaleNormal="100" zoomScalePageLayoutView="100" workbookViewId="0">
      <selection pane="topLeft" activeCell="J171" activeCellId="0" sqref="J170:J17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4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82</v>
      </c>
    </row>
    <row r="4" customFormat="false" ht="24.95" hidden="false" customHeight="true" outlineLevel="0" collapsed="false">
      <c r="B4" s="6"/>
      <c r="D4" s="7" t="s">
        <v>83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100" t="s">
        <v>16</v>
      </c>
      <c r="F7" s="100"/>
      <c r="G7" s="100"/>
      <c r="H7" s="100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1" t="str">
        <f aca="false">'Rekapitulace stavby'!AN8</f>
        <v>24. 3. 2022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2" t="str">
        <f aca="false">'Rekapitulace stavby'!E14</f>
        <v>Vyplň údaj</v>
      </c>
      <c r="F16" s="102"/>
      <c r="G16" s="102"/>
      <c r="H16" s="102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 t="str">
        <f aca="false">IF('Rekapitulace stavby'!AN16="","",'Rekapitulace stavby'!AN16)</f>
        <v/>
      </c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tr">
        <f aca="false">IF('Rekapitulace stavby'!E17="","",'Rekapitulace stavby'!E17)</f>
        <v> </v>
      </c>
      <c r="F19" s="22"/>
      <c r="G19" s="22"/>
      <c r="H19" s="22"/>
      <c r="I19" s="15" t="s">
        <v>26</v>
      </c>
      <c r="J19" s="16" t="str">
        <f aca="false">IF('Rekapitulace stavby'!AN17="","",'Rekapitulace stavby'!AN17)</f>
        <v/>
      </c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33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34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6" customFormat="true" ht="16.5" hidden="false" customHeight="true" outlineLevel="0" collapsed="false">
      <c r="A25" s="103"/>
      <c r="B25" s="104"/>
      <c r="C25" s="103"/>
      <c r="D25" s="103"/>
      <c r="E25" s="20"/>
      <c r="F25" s="20"/>
      <c r="G25" s="20"/>
      <c r="H25" s="20"/>
      <c r="I25" s="103"/>
      <c r="J25" s="103"/>
      <c r="K25" s="103"/>
      <c r="L25" s="105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7" t="s">
        <v>35</v>
      </c>
      <c r="E28" s="22"/>
      <c r="F28" s="22"/>
      <c r="G28" s="22"/>
      <c r="H28" s="22"/>
      <c r="I28" s="22"/>
      <c r="J28" s="108" t="n">
        <f aca="false">ROUND(J124,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9" t="s">
        <v>37</v>
      </c>
      <c r="G30" s="22"/>
      <c r="H30" s="22"/>
      <c r="I30" s="109" t="s">
        <v>36</v>
      </c>
      <c r="J30" s="109" t="s">
        <v>38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0" t="s">
        <v>39</v>
      </c>
      <c r="E31" s="15" t="s">
        <v>40</v>
      </c>
      <c r="F31" s="111" t="n">
        <f aca="false">ROUND((SUM(BE124:BE173)),  2)</f>
        <v>0</v>
      </c>
      <c r="G31" s="22"/>
      <c r="H31" s="22"/>
      <c r="I31" s="112" t="n">
        <v>0.21</v>
      </c>
      <c r="J31" s="111" t="n">
        <f aca="false">ROUND(((SUM(BE124:BE173))*I31),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41</v>
      </c>
      <c r="F32" s="111" t="n">
        <f aca="false">ROUND((SUM(BF124:BF173)),  2)</f>
        <v>0</v>
      </c>
      <c r="G32" s="22"/>
      <c r="H32" s="22"/>
      <c r="I32" s="112" t="n">
        <v>0.15</v>
      </c>
      <c r="J32" s="111" t="n">
        <f aca="false">ROUND(((SUM(BF124:BF173))*I32),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42</v>
      </c>
      <c r="F33" s="111" t="n">
        <f aca="false">ROUND((SUM(BG124:BG173)),  2)</f>
        <v>0</v>
      </c>
      <c r="G33" s="22"/>
      <c r="H33" s="22"/>
      <c r="I33" s="112" t="n">
        <v>0.21</v>
      </c>
      <c r="J33" s="111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43</v>
      </c>
      <c r="F34" s="111" t="n">
        <f aca="false">ROUND((SUM(BH124:BH173)),  2)</f>
        <v>0</v>
      </c>
      <c r="G34" s="22"/>
      <c r="H34" s="22"/>
      <c r="I34" s="112" t="n">
        <v>0.15</v>
      </c>
      <c r="J34" s="111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44</v>
      </c>
      <c r="F35" s="111" t="n">
        <f aca="false">ROUND((SUM(BI124:BI173)),  2)</f>
        <v>0</v>
      </c>
      <c r="G35" s="22"/>
      <c r="H35" s="22"/>
      <c r="I35" s="112" t="n">
        <v>0</v>
      </c>
      <c r="J35" s="111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3"/>
      <c r="D37" s="114" t="s">
        <v>45</v>
      </c>
      <c r="E37" s="63"/>
      <c r="F37" s="63"/>
      <c r="G37" s="115" t="s">
        <v>46</v>
      </c>
      <c r="H37" s="116" t="s">
        <v>47</v>
      </c>
      <c r="I37" s="63"/>
      <c r="J37" s="117" t="n">
        <f aca="false">SUM(J28:J35)</f>
        <v>0</v>
      </c>
      <c r="K37" s="118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50</v>
      </c>
      <c r="E61" s="25"/>
      <c r="F61" s="119" t="s">
        <v>51</v>
      </c>
      <c r="G61" s="42" t="s">
        <v>50</v>
      </c>
      <c r="H61" s="25"/>
      <c r="I61" s="25"/>
      <c r="J61" s="120" t="s">
        <v>51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50</v>
      </c>
      <c r="E76" s="25"/>
      <c r="F76" s="119" t="s">
        <v>51</v>
      </c>
      <c r="G76" s="42" t="s">
        <v>50</v>
      </c>
      <c r="H76" s="25"/>
      <c r="I76" s="25"/>
      <c r="J76" s="120" t="s">
        <v>51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84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100" t="str">
        <f aca="false">E7</f>
        <v>Oprava oken -7ks</v>
      </c>
      <c r="F85" s="100"/>
      <c r="G85" s="100"/>
      <c r="H85" s="100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Husova 3</v>
      </c>
      <c r="G87" s="22"/>
      <c r="H87" s="22"/>
      <c r="I87" s="15" t="s">
        <v>21</v>
      </c>
      <c r="J87" s="101" t="str">
        <f aca="false">IF(J10="","",J10)</f>
        <v>24. 3. 2022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 OSM,Husova 3, Brno</v>
      </c>
      <c r="G89" s="22"/>
      <c r="H89" s="22"/>
      <c r="I89" s="15" t="s">
        <v>29</v>
      </c>
      <c r="J89" s="121" t="str">
        <f aca="false">E19</f>
        <v> 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1" t="str">
        <f aca="false">E22</f>
        <v>ing.Ševelová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2" t="s">
        <v>85</v>
      </c>
      <c r="D92" s="113"/>
      <c r="E92" s="113"/>
      <c r="F92" s="113"/>
      <c r="G92" s="113"/>
      <c r="H92" s="113"/>
      <c r="I92" s="113"/>
      <c r="J92" s="123" t="s">
        <v>86</v>
      </c>
      <c r="K92" s="113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4" t="s">
        <v>87</v>
      </c>
      <c r="D94" s="22"/>
      <c r="E94" s="22"/>
      <c r="F94" s="22"/>
      <c r="G94" s="22"/>
      <c r="H94" s="22"/>
      <c r="I94" s="22"/>
      <c r="J94" s="108" t="n">
        <f aca="false">J124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88</v>
      </c>
    </row>
    <row r="95" s="125" customFormat="true" ht="24.95" hidden="false" customHeight="true" outlineLevel="0" collapsed="false">
      <c r="B95" s="126"/>
      <c r="D95" s="127" t="s">
        <v>89</v>
      </c>
      <c r="E95" s="128"/>
      <c r="F95" s="128"/>
      <c r="G95" s="128"/>
      <c r="H95" s="128"/>
      <c r="I95" s="128"/>
      <c r="J95" s="129" t="n">
        <f aca="false">J125</f>
        <v>0</v>
      </c>
      <c r="L95" s="126"/>
    </row>
    <row r="96" s="130" customFormat="true" ht="19.95" hidden="false" customHeight="true" outlineLevel="0" collapsed="false">
      <c r="B96" s="131"/>
      <c r="D96" s="132" t="s">
        <v>90</v>
      </c>
      <c r="E96" s="133"/>
      <c r="F96" s="133"/>
      <c r="G96" s="133"/>
      <c r="H96" s="133"/>
      <c r="I96" s="133"/>
      <c r="J96" s="134" t="n">
        <f aca="false">J126</f>
        <v>0</v>
      </c>
      <c r="L96" s="131"/>
    </row>
    <row r="97" s="130" customFormat="true" ht="19.95" hidden="false" customHeight="true" outlineLevel="0" collapsed="false">
      <c r="B97" s="131"/>
      <c r="D97" s="132" t="s">
        <v>91</v>
      </c>
      <c r="E97" s="133"/>
      <c r="F97" s="133"/>
      <c r="G97" s="133"/>
      <c r="H97" s="133"/>
      <c r="I97" s="133"/>
      <c r="J97" s="134" t="n">
        <f aca="false">J137</f>
        <v>0</v>
      </c>
      <c r="L97" s="131"/>
    </row>
    <row r="98" s="130" customFormat="true" ht="19.95" hidden="false" customHeight="true" outlineLevel="0" collapsed="false">
      <c r="B98" s="131"/>
      <c r="D98" s="132" t="s">
        <v>92</v>
      </c>
      <c r="E98" s="133"/>
      <c r="F98" s="133"/>
      <c r="G98" s="133"/>
      <c r="H98" s="133"/>
      <c r="I98" s="133"/>
      <c r="J98" s="134" t="n">
        <f aca="false">J144</f>
        <v>0</v>
      </c>
      <c r="L98" s="131"/>
    </row>
    <row r="99" s="130" customFormat="true" ht="19.95" hidden="false" customHeight="true" outlineLevel="0" collapsed="false">
      <c r="B99" s="131"/>
      <c r="D99" s="132" t="s">
        <v>93</v>
      </c>
      <c r="E99" s="133"/>
      <c r="F99" s="133"/>
      <c r="G99" s="133"/>
      <c r="H99" s="133"/>
      <c r="I99" s="133"/>
      <c r="J99" s="134" t="n">
        <f aca="false">J150</f>
        <v>0</v>
      </c>
      <c r="L99" s="131"/>
    </row>
    <row r="100" s="125" customFormat="true" ht="24.95" hidden="false" customHeight="true" outlineLevel="0" collapsed="false">
      <c r="B100" s="126"/>
      <c r="D100" s="127" t="s">
        <v>94</v>
      </c>
      <c r="E100" s="128"/>
      <c r="F100" s="128"/>
      <c r="G100" s="128"/>
      <c r="H100" s="128"/>
      <c r="I100" s="128"/>
      <c r="J100" s="129" t="n">
        <f aca="false">J152</f>
        <v>0</v>
      </c>
      <c r="L100" s="126"/>
    </row>
    <row r="101" s="130" customFormat="true" ht="19.95" hidden="false" customHeight="true" outlineLevel="0" collapsed="false">
      <c r="B101" s="131"/>
      <c r="D101" s="132" t="s">
        <v>95</v>
      </c>
      <c r="E101" s="133"/>
      <c r="F101" s="133"/>
      <c r="G101" s="133"/>
      <c r="H101" s="133"/>
      <c r="I101" s="133"/>
      <c r="J101" s="134" t="n">
        <f aca="false">J153</f>
        <v>0</v>
      </c>
      <c r="L101" s="131"/>
    </row>
    <row r="102" s="130" customFormat="true" ht="19.95" hidden="false" customHeight="true" outlineLevel="0" collapsed="false">
      <c r="B102" s="131"/>
      <c r="D102" s="132" t="s">
        <v>96</v>
      </c>
      <c r="E102" s="133"/>
      <c r="F102" s="133"/>
      <c r="G102" s="133"/>
      <c r="H102" s="133"/>
      <c r="I102" s="133"/>
      <c r="J102" s="134" t="n">
        <f aca="false">J158</f>
        <v>0</v>
      </c>
      <c r="L102" s="131"/>
    </row>
    <row r="103" s="125" customFormat="true" ht="24.95" hidden="false" customHeight="true" outlineLevel="0" collapsed="false">
      <c r="B103" s="126"/>
      <c r="D103" s="127" t="s">
        <v>97</v>
      </c>
      <c r="E103" s="128"/>
      <c r="F103" s="128"/>
      <c r="G103" s="128"/>
      <c r="H103" s="128"/>
      <c r="I103" s="128"/>
      <c r="J103" s="129" t="n">
        <f aca="false">J167</f>
        <v>0</v>
      </c>
      <c r="L103" s="126"/>
    </row>
    <row r="104" s="130" customFormat="true" ht="19.95" hidden="false" customHeight="true" outlineLevel="0" collapsed="false">
      <c r="B104" s="131"/>
      <c r="D104" s="132" t="s">
        <v>98</v>
      </c>
      <c r="E104" s="133"/>
      <c r="F104" s="133"/>
      <c r="G104" s="133"/>
      <c r="H104" s="133"/>
      <c r="I104" s="133"/>
      <c r="J104" s="134" t="n">
        <f aca="false">J168</f>
        <v>0</v>
      </c>
      <c r="L104" s="131"/>
    </row>
    <row r="105" s="130" customFormat="true" ht="19.95" hidden="false" customHeight="true" outlineLevel="0" collapsed="false">
      <c r="B105" s="131"/>
      <c r="D105" s="132" t="s">
        <v>99</v>
      </c>
      <c r="E105" s="133"/>
      <c r="F105" s="133"/>
      <c r="G105" s="133"/>
      <c r="H105" s="133"/>
      <c r="I105" s="133"/>
      <c r="J105" s="134" t="n">
        <f aca="false">J170</f>
        <v>0</v>
      </c>
      <c r="L105" s="131"/>
    </row>
    <row r="106" s="130" customFormat="true" ht="19.95" hidden="false" customHeight="true" outlineLevel="0" collapsed="false">
      <c r="B106" s="131"/>
      <c r="D106" s="132" t="s">
        <v>100</v>
      </c>
      <c r="E106" s="133"/>
      <c r="F106" s="133"/>
      <c r="G106" s="133"/>
      <c r="H106" s="133"/>
      <c r="I106" s="133"/>
      <c r="J106" s="134" t="n">
        <f aca="false">J172</f>
        <v>0</v>
      </c>
      <c r="L106" s="131"/>
    </row>
    <row r="107" s="27" customFormat="true" ht="21.85" hidden="false" customHeight="true" outlineLevel="0" collapsed="false">
      <c r="A107" s="22"/>
      <c r="B107" s="23"/>
      <c r="C107" s="22"/>
      <c r="D107" s="22"/>
      <c r="E107" s="22"/>
      <c r="F107" s="22"/>
      <c r="G107" s="22"/>
      <c r="H107" s="22"/>
      <c r="I107" s="22"/>
      <c r="J107" s="22"/>
      <c r="K107" s="22"/>
      <c r="L107" s="39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</row>
    <row r="108" s="27" customFormat="true" ht="6.95" hidden="false" customHeight="true" outlineLevel="0" collapsed="false">
      <c r="A108" s="22"/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39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</row>
    <row r="112" s="27" customFormat="true" ht="6.95" hidden="false" customHeight="true" outlineLevel="0" collapsed="false">
      <c r="A112" s="22"/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39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</row>
    <row r="113" s="27" customFormat="true" ht="24.95" hidden="false" customHeight="true" outlineLevel="0" collapsed="false">
      <c r="A113" s="22"/>
      <c r="B113" s="23"/>
      <c r="C113" s="7" t="s">
        <v>101</v>
      </c>
      <c r="D113" s="22"/>
      <c r="E113" s="22"/>
      <c r="F113" s="22"/>
      <c r="G113" s="22"/>
      <c r="H113" s="22"/>
      <c r="I113" s="22"/>
      <c r="J113" s="22"/>
      <c r="K113" s="22"/>
      <c r="L113" s="39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</row>
    <row r="114" s="27" customFormat="true" ht="6.95" hidden="false" customHeight="true" outlineLevel="0" collapsed="false">
      <c r="A114" s="22"/>
      <c r="B114" s="23"/>
      <c r="C114" s="22"/>
      <c r="D114" s="22"/>
      <c r="E114" s="22"/>
      <c r="F114" s="22"/>
      <c r="G114" s="22"/>
      <c r="H114" s="22"/>
      <c r="I114" s="22"/>
      <c r="J114" s="22"/>
      <c r="K114" s="22"/>
      <c r="L114" s="39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</row>
    <row r="115" s="27" customFormat="true" ht="12" hidden="false" customHeight="true" outlineLevel="0" collapsed="false">
      <c r="A115" s="22"/>
      <c r="B115" s="23"/>
      <c r="C115" s="15" t="s">
        <v>15</v>
      </c>
      <c r="D115" s="22"/>
      <c r="E115" s="22"/>
      <c r="F115" s="22"/>
      <c r="G115" s="22"/>
      <c r="H115" s="22"/>
      <c r="I115" s="22"/>
      <c r="J115" s="22"/>
      <c r="K115" s="22"/>
      <c r="L115" s="39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</row>
    <row r="116" s="27" customFormat="true" ht="16.5" hidden="false" customHeight="true" outlineLevel="0" collapsed="false">
      <c r="A116" s="22"/>
      <c r="B116" s="23"/>
      <c r="C116" s="22"/>
      <c r="D116" s="22"/>
      <c r="E116" s="100" t="str">
        <f aca="false">E7</f>
        <v>Oprava oken -7ks</v>
      </c>
      <c r="F116" s="100"/>
      <c r="G116" s="100"/>
      <c r="H116" s="100"/>
      <c r="I116" s="22"/>
      <c r="J116" s="22"/>
      <c r="K116" s="22"/>
      <c r="L116" s="39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</row>
    <row r="117" s="27" customFormat="true" ht="6.95" hidden="false" customHeight="true" outlineLevel="0" collapsed="false">
      <c r="A117" s="22"/>
      <c r="B117" s="23"/>
      <c r="C117" s="22"/>
      <c r="D117" s="22"/>
      <c r="E117" s="22"/>
      <c r="F117" s="22"/>
      <c r="G117" s="22"/>
      <c r="H117" s="22"/>
      <c r="I117" s="22"/>
      <c r="J117" s="22"/>
      <c r="K117" s="22"/>
      <c r="L117" s="39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</row>
    <row r="118" s="27" customFormat="true" ht="12" hidden="false" customHeight="true" outlineLevel="0" collapsed="false">
      <c r="A118" s="22"/>
      <c r="B118" s="23"/>
      <c r="C118" s="15" t="s">
        <v>19</v>
      </c>
      <c r="D118" s="22"/>
      <c r="E118" s="22"/>
      <c r="F118" s="16" t="str">
        <f aca="false">F10</f>
        <v>Husova 3</v>
      </c>
      <c r="G118" s="22"/>
      <c r="H118" s="22"/>
      <c r="I118" s="15" t="s">
        <v>21</v>
      </c>
      <c r="J118" s="101" t="str">
        <f aca="false">IF(J10="","",J10)</f>
        <v>24. 3. 2022</v>
      </c>
      <c r="K118" s="22"/>
      <c r="L118" s="39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</row>
    <row r="119" s="27" customFormat="true" ht="6.95" hidden="false" customHeight="true" outlineLevel="0" collapsed="false">
      <c r="A119" s="22"/>
      <c r="B119" s="23"/>
      <c r="C119" s="22"/>
      <c r="D119" s="22"/>
      <c r="E119" s="22"/>
      <c r="F119" s="22"/>
      <c r="G119" s="22"/>
      <c r="H119" s="22"/>
      <c r="I119" s="22"/>
      <c r="J119" s="22"/>
      <c r="K119" s="22"/>
      <c r="L119" s="39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0" s="27" customFormat="true" ht="15.15" hidden="false" customHeight="true" outlineLevel="0" collapsed="false">
      <c r="A120" s="22"/>
      <c r="B120" s="23"/>
      <c r="C120" s="15" t="s">
        <v>23</v>
      </c>
      <c r="D120" s="22"/>
      <c r="E120" s="22"/>
      <c r="F120" s="16" t="str">
        <f aca="false">E13</f>
        <v>MmBrna, OSM,Husova 3, Brno</v>
      </c>
      <c r="G120" s="22"/>
      <c r="H120" s="22"/>
      <c r="I120" s="15" t="s">
        <v>29</v>
      </c>
      <c r="J120" s="121" t="str">
        <f aca="false">E19</f>
        <v> </v>
      </c>
      <c r="K120" s="22"/>
      <c r="L120" s="39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1" s="27" customFormat="true" ht="15.15" hidden="false" customHeight="true" outlineLevel="0" collapsed="false">
      <c r="A121" s="22"/>
      <c r="B121" s="23"/>
      <c r="C121" s="15" t="s">
        <v>27</v>
      </c>
      <c r="D121" s="22"/>
      <c r="E121" s="22"/>
      <c r="F121" s="16" t="str">
        <f aca="false">IF(E16="","",E16)</f>
        <v>Vyplň údaj</v>
      </c>
      <c r="G121" s="22"/>
      <c r="H121" s="22"/>
      <c r="I121" s="15" t="s">
        <v>32</v>
      </c>
      <c r="J121" s="121" t="str">
        <f aca="false">E22</f>
        <v>ing.Ševelová</v>
      </c>
      <c r="K121" s="22"/>
      <c r="L121" s="39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</row>
    <row r="122" s="27" customFormat="true" ht="10.3" hidden="false" customHeight="true" outlineLevel="0" collapsed="false">
      <c r="A122" s="22"/>
      <c r="B122" s="23"/>
      <c r="C122" s="22"/>
      <c r="D122" s="22"/>
      <c r="E122" s="22"/>
      <c r="F122" s="22"/>
      <c r="G122" s="22"/>
      <c r="H122" s="22"/>
      <c r="I122" s="22"/>
      <c r="J122" s="22"/>
      <c r="K122" s="22"/>
      <c r="L122" s="39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</row>
    <row r="123" s="141" customFormat="true" ht="29.3" hidden="false" customHeight="true" outlineLevel="0" collapsed="false">
      <c r="A123" s="135"/>
      <c r="B123" s="136"/>
      <c r="C123" s="137" t="s">
        <v>102</v>
      </c>
      <c r="D123" s="138" t="s">
        <v>60</v>
      </c>
      <c r="E123" s="138" t="s">
        <v>56</v>
      </c>
      <c r="F123" s="138" t="s">
        <v>57</v>
      </c>
      <c r="G123" s="138" t="s">
        <v>103</v>
      </c>
      <c r="H123" s="138" t="s">
        <v>104</v>
      </c>
      <c r="I123" s="138" t="s">
        <v>105</v>
      </c>
      <c r="J123" s="138" t="s">
        <v>86</v>
      </c>
      <c r="K123" s="139" t="s">
        <v>106</v>
      </c>
      <c r="L123" s="140"/>
      <c r="M123" s="68"/>
      <c r="N123" s="69" t="s">
        <v>39</v>
      </c>
      <c r="O123" s="69" t="s">
        <v>107</v>
      </c>
      <c r="P123" s="69" t="s">
        <v>108</v>
      </c>
      <c r="Q123" s="69" t="s">
        <v>109</v>
      </c>
      <c r="R123" s="69" t="s">
        <v>110</v>
      </c>
      <c r="S123" s="69" t="s">
        <v>111</v>
      </c>
      <c r="T123" s="70" t="s">
        <v>112</v>
      </c>
      <c r="U123" s="135"/>
      <c r="V123" s="135"/>
      <c r="W123" s="135"/>
      <c r="X123" s="135"/>
      <c r="Y123" s="135"/>
      <c r="Z123" s="135"/>
      <c r="AA123" s="135"/>
      <c r="AB123" s="135"/>
      <c r="AC123" s="135"/>
      <c r="AD123" s="135"/>
      <c r="AE123" s="135"/>
    </row>
    <row r="124" s="27" customFormat="true" ht="22.8" hidden="false" customHeight="true" outlineLevel="0" collapsed="false">
      <c r="A124" s="22"/>
      <c r="B124" s="23"/>
      <c r="C124" s="76" t="s">
        <v>113</v>
      </c>
      <c r="D124" s="22"/>
      <c r="E124" s="22"/>
      <c r="F124" s="22"/>
      <c r="G124" s="22"/>
      <c r="H124" s="22"/>
      <c r="I124" s="22"/>
      <c r="J124" s="142" t="n">
        <f aca="false">BK124</f>
        <v>0</v>
      </c>
      <c r="K124" s="22"/>
      <c r="L124" s="23"/>
      <c r="M124" s="71"/>
      <c r="N124" s="58"/>
      <c r="O124" s="72"/>
      <c r="P124" s="143" t="n">
        <f aca="false">P125+P152+P167</f>
        <v>0</v>
      </c>
      <c r="Q124" s="72"/>
      <c r="R124" s="143" t="n">
        <f aca="false">R125+R152+R167</f>
        <v>1.491298</v>
      </c>
      <c r="S124" s="72"/>
      <c r="T124" s="144" t="n">
        <f aca="false">T125+T152+T167</f>
        <v>0.86629824</v>
      </c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T124" s="3" t="s">
        <v>74</v>
      </c>
      <c r="AU124" s="3" t="s">
        <v>88</v>
      </c>
      <c r="BK124" s="145" t="n">
        <f aca="false">BK125+BK152+BK167</f>
        <v>0</v>
      </c>
    </row>
    <row r="125" s="146" customFormat="true" ht="25.9" hidden="false" customHeight="true" outlineLevel="0" collapsed="false">
      <c r="B125" s="147"/>
      <c r="D125" s="148" t="s">
        <v>74</v>
      </c>
      <c r="E125" s="149" t="s">
        <v>114</v>
      </c>
      <c r="F125" s="149" t="s">
        <v>115</v>
      </c>
      <c r="I125" s="150"/>
      <c r="J125" s="151" t="n">
        <f aca="false">BK125</f>
        <v>0</v>
      </c>
      <c r="L125" s="147"/>
      <c r="M125" s="152"/>
      <c r="N125" s="153"/>
      <c r="O125" s="153"/>
      <c r="P125" s="154" t="n">
        <f aca="false">P126+P137+P144+P150</f>
        <v>0</v>
      </c>
      <c r="Q125" s="153"/>
      <c r="R125" s="154" t="n">
        <f aca="false">R126+R137+R144+R150</f>
        <v>1.4869132</v>
      </c>
      <c r="S125" s="153"/>
      <c r="T125" s="155" t="n">
        <f aca="false">T126+T137+T144+T150</f>
        <v>0.86629824</v>
      </c>
      <c r="AR125" s="148" t="s">
        <v>80</v>
      </c>
      <c r="AT125" s="156" t="s">
        <v>74</v>
      </c>
      <c r="AU125" s="156" t="s">
        <v>75</v>
      </c>
      <c r="AY125" s="148" t="s">
        <v>116</v>
      </c>
      <c r="BK125" s="157" t="n">
        <f aca="false">BK126+BK137+BK144+BK150</f>
        <v>0</v>
      </c>
    </row>
    <row r="126" s="146" customFormat="true" ht="22.8" hidden="false" customHeight="true" outlineLevel="0" collapsed="false">
      <c r="B126" s="147"/>
      <c r="D126" s="148" t="s">
        <v>74</v>
      </c>
      <c r="E126" s="158" t="s">
        <v>117</v>
      </c>
      <c r="F126" s="158" t="s">
        <v>118</v>
      </c>
      <c r="I126" s="150"/>
      <c r="J126" s="159" t="n">
        <f aca="false">BK126</f>
        <v>0</v>
      </c>
      <c r="L126" s="147"/>
      <c r="M126" s="152"/>
      <c r="N126" s="153"/>
      <c r="O126" s="153"/>
      <c r="P126" s="154" t="n">
        <f aca="false">SUM(P127:P136)</f>
        <v>0</v>
      </c>
      <c r="Q126" s="153"/>
      <c r="R126" s="154" t="n">
        <f aca="false">SUM(R127:R136)</f>
        <v>1.4811552</v>
      </c>
      <c r="S126" s="153"/>
      <c r="T126" s="155" t="n">
        <f aca="false">SUM(T127:T136)</f>
        <v>0</v>
      </c>
      <c r="AR126" s="148" t="s">
        <v>80</v>
      </c>
      <c r="AT126" s="156" t="s">
        <v>74</v>
      </c>
      <c r="AU126" s="156" t="s">
        <v>80</v>
      </c>
      <c r="AY126" s="148" t="s">
        <v>116</v>
      </c>
      <c r="BK126" s="157" t="n">
        <f aca="false">SUM(BK127:BK136)</f>
        <v>0</v>
      </c>
    </row>
    <row r="127" s="27" customFormat="true" ht="21.75" hidden="false" customHeight="true" outlineLevel="0" collapsed="false">
      <c r="A127" s="22"/>
      <c r="B127" s="160"/>
      <c r="C127" s="161" t="s">
        <v>80</v>
      </c>
      <c r="D127" s="161" t="s">
        <v>119</v>
      </c>
      <c r="E127" s="162" t="s">
        <v>120</v>
      </c>
      <c r="F127" s="163" t="s">
        <v>121</v>
      </c>
      <c r="G127" s="164" t="s">
        <v>122</v>
      </c>
      <c r="H127" s="165" t="n">
        <v>11.34</v>
      </c>
      <c r="I127" s="166"/>
      <c r="J127" s="167" t="n">
        <f aca="false">ROUND(I127*H127,2)</f>
        <v>0</v>
      </c>
      <c r="K127" s="163" t="s">
        <v>123</v>
      </c>
      <c r="L127" s="23"/>
      <c r="M127" s="168"/>
      <c r="N127" s="169" t="s">
        <v>40</v>
      </c>
      <c r="O127" s="60"/>
      <c r="P127" s="170" t="n">
        <f aca="false">O127*H127</f>
        <v>0</v>
      </c>
      <c r="Q127" s="170" t="n">
        <v>0.04</v>
      </c>
      <c r="R127" s="170" t="n">
        <f aca="false">Q127*H127</f>
        <v>0.4536</v>
      </c>
      <c r="S127" s="170" t="n">
        <v>0</v>
      </c>
      <c r="T127" s="171" t="n">
        <f aca="false">S127*H127</f>
        <v>0</v>
      </c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R127" s="172" t="s">
        <v>124</v>
      </c>
      <c r="AT127" s="172" t="s">
        <v>119</v>
      </c>
      <c r="AU127" s="172" t="s">
        <v>82</v>
      </c>
      <c r="AY127" s="3" t="s">
        <v>116</v>
      </c>
      <c r="BE127" s="173" t="n">
        <f aca="false">IF(N127="základní",J127,0)</f>
        <v>0</v>
      </c>
      <c r="BF127" s="173" t="n">
        <f aca="false">IF(N127="snížená",J127,0)</f>
        <v>0</v>
      </c>
      <c r="BG127" s="173" t="n">
        <f aca="false">IF(N127="zákl. přenesená",J127,0)</f>
        <v>0</v>
      </c>
      <c r="BH127" s="173" t="n">
        <f aca="false">IF(N127="sníž. přenesená",J127,0)</f>
        <v>0</v>
      </c>
      <c r="BI127" s="173" t="n">
        <f aca="false">IF(N127="nulová",J127,0)</f>
        <v>0</v>
      </c>
      <c r="BJ127" s="3" t="s">
        <v>80</v>
      </c>
      <c r="BK127" s="173" t="n">
        <f aca="false">ROUND(I127*H127,2)</f>
        <v>0</v>
      </c>
      <c r="BL127" s="3" t="s">
        <v>124</v>
      </c>
      <c r="BM127" s="172" t="s">
        <v>125</v>
      </c>
    </row>
    <row r="128" s="174" customFormat="true" ht="12.8" hidden="false" customHeight="false" outlineLevel="0" collapsed="false">
      <c r="B128" s="175"/>
      <c r="D128" s="176" t="s">
        <v>126</v>
      </c>
      <c r="E128" s="177"/>
      <c r="F128" s="178" t="s">
        <v>127</v>
      </c>
      <c r="H128" s="179" t="n">
        <v>11.34</v>
      </c>
      <c r="I128" s="180"/>
      <c r="L128" s="175"/>
      <c r="M128" s="181"/>
      <c r="N128" s="182"/>
      <c r="O128" s="182"/>
      <c r="P128" s="182"/>
      <c r="Q128" s="182"/>
      <c r="R128" s="182"/>
      <c r="S128" s="182"/>
      <c r="T128" s="183"/>
      <c r="AT128" s="177" t="s">
        <v>126</v>
      </c>
      <c r="AU128" s="177" t="s">
        <v>82</v>
      </c>
      <c r="AV128" s="174" t="s">
        <v>82</v>
      </c>
      <c r="AW128" s="174" t="s">
        <v>31</v>
      </c>
      <c r="AX128" s="174" t="s">
        <v>80</v>
      </c>
      <c r="AY128" s="177" t="s">
        <v>116</v>
      </c>
    </row>
    <row r="129" s="27" customFormat="true" ht="24.15" hidden="false" customHeight="true" outlineLevel="0" collapsed="false">
      <c r="A129" s="22"/>
      <c r="B129" s="160"/>
      <c r="C129" s="161" t="s">
        <v>82</v>
      </c>
      <c r="D129" s="161" t="s">
        <v>119</v>
      </c>
      <c r="E129" s="162" t="s">
        <v>128</v>
      </c>
      <c r="F129" s="163" t="s">
        <v>129</v>
      </c>
      <c r="G129" s="164" t="s">
        <v>122</v>
      </c>
      <c r="H129" s="165" t="n">
        <v>16.632</v>
      </c>
      <c r="I129" s="166"/>
      <c r="J129" s="167" t="n">
        <f aca="false">ROUND(I129*H129,2)</f>
        <v>0</v>
      </c>
      <c r="K129" s="184" t="s">
        <v>123</v>
      </c>
      <c r="L129" s="23"/>
      <c r="M129" s="168"/>
      <c r="N129" s="169" t="s">
        <v>40</v>
      </c>
      <c r="O129" s="60"/>
      <c r="P129" s="170" t="n">
        <f aca="false">O129*H129</f>
        <v>0</v>
      </c>
      <c r="Q129" s="170" t="n">
        <v>0.03358</v>
      </c>
      <c r="R129" s="170" t="n">
        <f aca="false">Q129*H129</f>
        <v>0.55850256</v>
      </c>
      <c r="S129" s="170" t="n">
        <v>0</v>
      </c>
      <c r="T129" s="171" t="n">
        <f aca="false">S129*H129</f>
        <v>0</v>
      </c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R129" s="172" t="s">
        <v>124</v>
      </c>
      <c r="AT129" s="172" t="s">
        <v>119</v>
      </c>
      <c r="AU129" s="172" t="s">
        <v>82</v>
      </c>
      <c r="AY129" s="3" t="s">
        <v>116</v>
      </c>
      <c r="BE129" s="173" t="n">
        <f aca="false">IF(N129="základní",J129,0)</f>
        <v>0</v>
      </c>
      <c r="BF129" s="173" t="n">
        <f aca="false">IF(N129="snížená",J129,0)</f>
        <v>0</v>
      </c>
      <c r="BG129" s="173" t="n">
        <f aca="false">IF(N129="zákl. přenesená",J129,0)</f>
        <v>0</v>
      </c>
      <c r="BH129" s="173" t="n">
        <f aca="false">IF(N129="sníž. přenesená",J129,0)</f>
        <v>0</v>
      </c>
      <c r="BI129" s="173" t="n">
        <f aca="false">IF(N129="nulová",J129,0)</f>
        <v>0</v>
      </c>
      <c r="BJ129" s="3" t="s">
        <v>80</v>
      </c>
      <c r="BK129" s="173" t="n">
        <f aca="false">ROUND(I129*H129,2)</f>
        <v>0</v>
      </c>
      <c r="BL129" s="3" t="s">
        <v>124</v>
      </c>
      <c r="BM129" s="172" t="s">
        <v>130</v>
      </c>
    </row>
    <row r="130" s="174" customFormat="true" ht="12.8" hidden="false" customHeight="false" outlineLevel="0" collapsed="false">
      <c r="B130" s="175"/>
      <c r="D130" s="176" t="s">
        <v>126</v>
      </c>
      <c r="E130" s="177"/>
      <c r="F130" s="178" t="s">
        <v>131</v>
      </c>
      <c r="H130" s="179" t="n">
        <v>16.632</v>
      </c>
      <c r="I130" s="180"/>
      <c r="L130" s="175"/>
      <c r="M130" s="181"/>
      <c r="N130" s="182"/>
      <c r="O130" s="182"/>
      <c r="P130" s="182"/>
      <c r="Q130" s="182"/>
      <c r="R130" s="182"/>
      <c r="S130" s="182"/>
      <c r="T130" s="183"/>
      <c r="AT130" s="177" t="s">
        <v>126</v>
      </c>
      <c r="AU130" s="177" t="s">
        <v>82</v>
      </c>
      <c r="AV130" s="174" t="s">
        <v>82</v>
      </c>
      <c r="AW130" s="174" t="s">
        <v>31</v>
      </c>
      <c r="AX130" s="174" t="s">
        <v>80</v>
      </c>
      <c r="AY130" s="177" t="s">
        <v>116</v>
      </c>
    </row>
    <row r="131" s="27" customFormat="true" ht="24.15" hidden="false" customHeight="true" outlineLevel="0" collapsed="false">
      <c r="A131" s="22"/>
      <c r="B131" s="160"/>
      <c r="C131" s="161" t="s">
        <v>132</v>
      </c>
      <c r="D131" s="161" t="s">
        <v>119</v>
      </c>
      <c r="E131" s="162" t="s">
        <v>133</v>
      </c>
      <c r="F131" s="163" t="s">
        <v>134</v>
      </c>
      <c r="G131" s="164" t="s">
        <v>122</v>
      </c>
      <c r="H131" s="165" t="n">
        <v>17.136</v>
      </c>
      <c r="I131" s="166"/>
      <c r="J131" s="167" t="n">
        <f aca="false">ROUND(I131*H131,2)</f>
        <v>0</v>
      </c>
      <c r="K131" s="184" t="s">
        <v>123</v>
      </c>
      <c r="L131" s="23"/>
      <c r="M131" s="168"/>
      <c r="N131" s="169" t="s">
        <v>40</v>
      </c>
      <c r="O131" s="60"/>
      <c r="P131" s="170" t="n">
        <f aca="false">O131*H131</f>
        <v>0</v>
      </c>
      <c r="Q131" s="170" t="n">
        <v>0.00024</v>
      </c>
      <c r="R131" s="170" t="n">
        <f aca="false">Q131*H131</f>
        <v>0.00411264</v>
      </c>
      <c r="S131" s="170" t="n">
        <v>0</v>
      </c>
      <c r="T131" s="171" t="n">
        <f aca="false">S131*H131</f>
        <v>0</v>
      </c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R131" s="172" t="s">
        <v>124</v>
      </c>
      <c r="AT131" s="172" t="s">
        <v>119</v>
      </c>
      <c r="AU131" s="172" t="s">
        <v>82</v>
      </c>
      <c r="AY131" s="3" t="s">
        <v>116</v>
      </c>
      <c r="BE131" s="173" t="n">
        <f aca="false">IF(N131="základní",J131,0)</f>
        <v>0</v>
      </c>
      <c r="BF131" s="173" t="n">
        <f aca="false">IF(N131="snížená",J131,0)</f>
        <v>0</v>
      </c>
      <c r="BG131" s="173" t="n">
        <f aca="false">IF(N131="zákl. přenesená",J131,0)</f>
        <v>0</v>
      </c>
      <c r="BH131" s="173" t="n">
        <f aca="false">IF(N131="sníž. přenesená",J131,0)</f>
        <v>0</v>
      </c>
      <c r="BI131" s="173" t="n">
        <f aca="false">IF(N131="nulová",J131,0)</f>
        <v>0</v>
      </c>
      <c r="BJ131" s="3" t="s">
        <v>80</v>
      </c>
      <c r="BK131" s="173" t="n">
        <f aca="false">ROUND(I131*H131,2)</f>
        <v>0</v>
      </c>
      <c r="BL131" s="3" t="s">
        <v>124</v>
      </c>
      <c r="BM131" s="172" t="s">
        <v>135</v>
      </c>
    </row>
    <row r="132" s="174" customFormat="true" ht="12.8" hidden="false" customHeight="false" outlineLevel="0" collapsed="false">
      <c r="B132" s="175"/>
      <c r="D132" s="176" t="s">
        <v>126</v>
      </c>
      <c r="E132" s="177"/>
      <c r="F132" s="178" t="s">
        <v>136</v>
      </c>
      <c r="H132" s="179" t="n">
        <v>17.136</v>
      </c>
      <c r="I132" s="180"/>
      <c r="L132" s="175"/>
      <c r="M132" s="181"/>
      <c r="N132" s="182"/>
      <c r="O132" s="182"/>
      <c r="P132" s="182"/>
      <c r="Q132" s="182"/>
      <c r="R132" s="182"/>
      <c r="S132" s="182"/>
      <c r="T132" s="183"/>
      <c r="AT132" s="177" t="s">
        <v>126</v>
      </c>
      <c r="AU132" s="177" t="s">
        <v>82</v>
      </c>
      <c r="AV132" s="174" t="s">
        <v>82</v>
      </c>
      <c r="AW132" s="174" t="s">
        <v>31</v>
      </c>
      <c r="AX132" s="174" t="s">
        <v>80</v>
      </c>
      <c r="AY132" s="177" t="s">
        <v>116</v>
      </c>
    </row>
    <row r="133" s="27" customFormat="true" ht="24.15" hidden="false" customHeight="true" outlineLevel="0" collapsed="false">
      <c r="A133" s="22"/>
      <c r="B133" s="160"/>
      <c r="C133" s="161" t="s">
        <v>124</v>
      </c>
      <c r="D133" s="161" t="s">
        <v>119</v>
      </c>
      <c r="E133" s="162" t="s">
        <v>137</v>
      </c>
      <c r="F133" s="163" t="s">
        <v>138</v>
      </c>
      <c r="G133" s="164" t="s">
        <v>139</v>
      </c>
      <c r="H133" s="165" t="n">
        <v>45.36</v>
      </c>
      <c r="I133" s="166"/>
      <c r="J133" s="167" t="n">
        <f aca="false">ROUND(I133*H133,2)</f>
        <v>0</v>
      </c>
      <c r="K133" s="184" t="s">
        <v>123</v>
      </c>
      <c r="L133" s="23"/>
      <c r="M133" s="168"/>
      <c r="N133" s="169" t="s">
        <v>40</v>
      </c>
      <c r="O133" s="60"/>
      <c r="P133" s="170" t="n">
        <f aca="false">O133*H133</f>
        <v>0</v>
      </c>
      <c r="Q133" s="170" t="n">
        <v>0.0015</v>
      </c>
      <c r="R133" s="170" t="n">
        <f aca="false">Q133*H133</f>
        <v>0.06804</v>
      </c>
      <c r="S133" s="170" t="n">
        <v>0</v>
      </c>
      <c r="T133" s="171" t="n">
        <f aca="false">S133*H133</f>
        <v>0</v>
      </c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R133" s="172" t="s">
        <v>124</v>
      </c>
      <c r="AT133" s="172" t="s">
        <v>119</v>
      </c>
      <c r="AU133" s="172" t="s">
        <v>82</v>
      </c>
      <c r="AY133" s="3" t="s">
        <v>116</v>
      </c>
      <c r="BE133" s="173" t="n">
        <f aca="false">IF(N133="základní",J133,0)</f>
        <v>0</v>
      </c>
      <c r="BF133" s="173" t="n">
        <f aca="false">IF(N133="snížená",J133,0)</f>
        <v>0</v>
      </c>
      <c r="BG133" s="173" t="n">
        <f aca="false">IF(N133="zákl. přenesená",J133,0)</f>
        <v>0</v>
      </c>
      <c r="BH133" s="173" t="n">
        <f aca="false">IF(N133="sníž. přenesená",J133,0)</f>
        <v>0</v>
      </c>
      <c r="BI133" s="173" t="n">
        <f aca="false">IF(N133="nulová",J133,0)</f>
        <v>0</v>
      </c>
      <c r="BJ133" s="3" t="s">
        <v>80</v>
      </c>
      <c r="BK133" s="173" t="n">
        <f aca="false">ROUND(I133*H133,2)</f>
        <v>0</v>
      </c>
      <c r="BL133" s="3" t="s">
        <v>124</v>
      </c>
      <c r="BM133" s="172" t="s">
        <v>140</v>
      </c>
    </row>
    <row r="134" s="174" customFormat="true" ht="12.8" hidden="false" customHeight="false" outlineLevel="0" collapsed="false">
      <c r="B134" s="175"/>
      <c r="D134" s="176" t="s">
        <v>126</v>
      </c>
      <c r="E134" s="177"/>
      <c r="F134" s="178" t="s">
        <v>141</v>
      </c>
      <c r="H134" s="179" t="n">
        <v>45.36</v>
      </c>
      <c r="I134" s="180"/>
      <c r="L134" s="175"/>
      <c r="M134" s="181"/>
      <c r="N134" s="182"/>
      <c r="O134" s="182"/>
      <c r="P134" s="182"/>
      <c r="Q134" s="182"/>
      <c r="R134" s="182"/>
      <c r="S134" s="182"/>
      <c r="T134" s="183"/>
      <c r="AT134" s="177" t="s">
        <v>126</v>
      </c>
      <c r="AU134" s="177" t="s">
        <v>82</v>
      </c>
      <c r="AV134" s="174" t="s">
        <v>82</v>
      </c>
      <c r="AW134" s="174" t="s">
        <v>31</v>
      </c>
      <c r="AX134" s="174" t="s">
        <v>80</v>
      </c>
      <c r="AY134" s="177" t="s">
        <v>116</v>
      </c>
    </row>
    <row r="135" s="27" customFormat="true" ht="24.15" hidden="false" customHeight="true" outlineLevel="0" collapsed="false">
      <c r="A135" s="22"/>
      <c r="B135" s="160"/>
      <c r="C135" s="161" t="s">
        <v>142</v>
      </c>
      <c r="D135" s="161" t="s">
        <v>119</v>
      </c>
      <c r="E135" s="162" t="s">
        <v>143</v>
      </c>
      <c r="F135" s="163" t="s">
        <v>144</v>
      </c>
      <c r="G135" s="164" t="s">
        <v>122</v>
      </c>
      <c r="H135" s="165" t="n">
        <v>3.78</v>
      </c>
      <c r="I135" s="166"/>
      <c r="J135" s="167" t="n">
        <f aca="false">ROUND(I135*H135,2)</f>
        <v>0</v>
      </c>
      <c r="K135" s="184" t="s">
        <v>123</v>
      </c>
      <c r="L135" s="23"/>
      <c r="M135" s="168"/>
      <c r="N135" s="169" t="s">
        <v>40</v>
      </c>
      <c r="O135" s="60"/>
      <c r="P135" s="170" t="n">
        <f aca="false">O135*H135</f>
        <v>0</v>
      </c>
      <c r="Q135" s="170" t="n">
        <v>0.105</v>
      </c>
      <c r="R135" s="170" t="n">
        <f aca="false">Q135*H135</f>
        <v>0.3969</v>
      </c>
      <c r="S135" s="170" t="n">
        <v>0</v>
      </c>
      <c r="T135" s="171" t="n">
        <f aca="false">S135*H135</f>
        <v>0</v>
      </c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R135" s="172" t="s">
        <v>124</v>
      </c>
      <c r="AT135" s="172" t="s">
        <v>119</v>
      </c>
      <c r="AU135" s="172" t="s">
        <v>82</v>
      </c>
      <c r="AY135" s="3" t="s">
        <v>116</v>
      </c>
      <c r="BE135" s="173" t="n">
        <f aca="false">IF(N135="základní",J135,0)</f>
        <v>0</v>
      </c>
      <c r="BF135" s="173" t="n">
        <f aca="false">IF(N135="snížená",J135,0)</f>
        <v>0</v>
      </c>
      <c r="BG135" s="173" t="n">
        <f aca="false">IF(N135="zákl. přenesená",J135,0)</f>
        <v>0</v>
      </c>
      <c r="BH135" s="173" t="n">
        <f aca="false">IF(N135="sníž. přenesená",J135,0)</f>
        <v>0</v>
      </c>
      <c r="BI135" s="173" t="n">
        <f aca="false">IF(N135="nulová",J135,0)</f>
        <v>0</v>
      </c>
      <c r="BJ135" s="3" t="s">
        <v>80</v>
      </c>
      <c r="BK135" s="173" t="n">
        <f aca="false">ROUND(I135*H135,2)</f>
        <v>0</v>
      </c>
      <c r="BL135" s="3" t="s">
        <v>124</v>
      </c>
      <c r="BM135" s="172" t="s">
        <v>145</v>
      </c>
    </row>
    <row r="136" s="174" customFormat="true" ht="12.8" hidden="false" customHeight="false" outlineLevel="0" collapsed="false">
      <c r="B136" s="175"/>
      <c r="D136" s="176" t="s">
        <v>126</v>
      </c>
      <c r="E136" s="177"/>
      <c r="F136" s="178" t="s">
        <v>146</v>
      </c>
      <c r="H136" s="179" t="n">
        <v>3.78</v>
      </c>
      <c r="I136" s="180"/>
      <c r="L136" s="175"/>
      <c r="M136" s="181"/>
      <c r="N136" s="182"/>
      <c r="O136" s="182"/>
      <c r="P136" s="182"/>
      <c r="Q136" s="182"/>
      <c r="R136" s="182"/>
      <c r="S136" s="182"/>
      <c r="T136" s="183"/>
      <c r="AT136" s="177" t="s">
        <v>126</v>
      </c>
      <c r="AU136" s="177" t="s">
        <v>82</v>
      </c>
      <c r="AV136" s="174" t="s">
        <v>82</v>
      </c>
      <c r="AW136" s="174" t="s">
        <v>31</v>
      </c>
      <c r="AX136" s="174" t="s">
        <v>80</v>
      </c>
      <c r="AY136" s="177" t="s">
        <v>116</v>
      </c>
    </row>
    <row r="137" s="146" customFormat="true" ht="22.8" hidden="false" customHeight="true" outlineLevel="0" collapsed="false">
      <c r="B137" s="147"/>
      <c r="D137" s="148" t="s">
        <v>74</v>
      </c>
      <c r="E137" s="158" t="s">
        <v>147</v>
      </c>
      <c r="F137" s="158" t="s">
        <v>148</v>
      </c>
      <c r="I137" s="150"/>
      <c r="J137" s="159" t="n">
        <f aca="false">BK137</f>
        <v>0</v>
      </c>
      <c r="L137" s="147"/>
      <c r="M137" s="152"/>
      <c r="N137" s="153"/>
      <c r="O137" s="153"/>
      <c r="P137" s="154" t="n">
        <f aca="false">SUM(P138:P143)</f>
        <v>0</v>
      </c>
      <c r="Q137" s="153"/>
      <c r="R137" s="154" t="n">
        <f aca="false">SUM(R138:R143)</f>
        <v>0.005758</v>
      </c>
      <c r="S137" s="153"/>
      <c r="T137" s="155" t="n">
        <f aca="false">SUM(T138:T143)</f>
        <v>0.86629824</v>
      </c>
      <c r="AR137" s="148" t="s">
        <v>80</v>
      </c>
      <c r="AT137" s="156" t="s">
        <v>74</v>
      </c>
      <c r="AU137" s="156" t="s">
        <v>80</v>
      </c>
      <c r="AY137" s="148" t="s">
        <v>116</v>
      </c>
      <c r="BK137" s="157" t="n">
        <f aca="false">SUM(BK138:BK143)</f>
        <v>0</v>
      </c>
    </row>
    <row r="138" s="27" customFormat="true" ht="33" hidden="false" customHeight="true" outlineLevel="0" collapsed="false">
      <c r="A138" s="22"/>
      <c r="B138" s="160"/>
      <c r="C138" s="161" t="s">
        <v>117</v>
      </c>
      <c r="D138" s="161" t="s">
        <v>119</v>
      </c>
      <c r="E138" s="162" t="s">
        <v>149</v>
      </c>
      <c r="F138" s="163" t="s">
        <v>150</v>
      </c>
      <c r="G138" s="164" t="s">
        <v>122</v>
      </c>
      <c r="H138" s="165" t="n">
        <v>21</v>
      </c>
      <c r="I138" s="166"/>
      <c r="J138" s="167" t="n">
        <f aca="false">ROUND(I138*H138,2)</f>
        <v>0</v>
      </c>
      <c r="K138" s="184" t="s">
        <v>123</v>
      </c>
      <c r="L138" s="23"/>
      <c r="M138" s="168"/>
      <c r="N138" s="169" t="s">
        <v>40</v>
      </c>
      <c r="O138" s="60"/>
      <c r="P138" s="170" t="n">
        <f aca="false">O138*H138</f>
        <v>0</v>
      </c>
      <c r="Q138" s="170" t="n">
        <v>0.00013</v>
      </c>
      <c r="R138" s="170" t="n">
        <f aca="false">Q138*H138</f>
        <v>0.00273</v>
      </c>
      <c r="S138" s="170" t="n">
        <v>0</v>
      </c>
      <c r="T138" s="171" t="n">
        <f aca="false">S138*H138</f>
        <v>0</v>
      </c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R138" s="172" t="s">
        <v>124</v>
      </c>
      <c r="AT138" s="172" t="s">
        <v>119</v>
      </c>
      <c r="AU138" s="172" t="s">
        <v>82</v>
      </c>
      <c r="AY138" s="3" t="s">
        <v>116</v>
      </c>
      <c r="BE138" s="173" t="n">
        <f aca="false">IF(N138="základní",J138,0)</f>
        <v>0</v>
      </c>
      <c r="BF138" s="173" t="n">
        <f aca="false">IF(N138="snížená",J138,0)</f>
        <v>0</v>
      </c>
      <c r="BG138" s="173" t="n">
        <f aca="false">IF(N138="zákl. přenesená",J138,0)</f>
        <v>0</v>
      </c>
      <c r="BH138" s="173" t="n">
        <f aca="false">IF(N138="sníž. přenesená",J138,0)</f>
        <v>0</v>
      </c>
      <c r="BI138" s="173" t="n">
        <f aca="false">IF(N138="nulová",J138,0)</f>
        <v>0</v>
      </c>
      <c r="BJ138" s="3" t="s">
        <v>80</v>
      </c>
      <c r="BK138" s="173" t="n">
        <f aca="false">ROUND(I138*H138,2)</f>
        <v>0</v>
      </c>
      <c r="BL138" s="3" t="s">
        <v>124</v>
      </c>
      <c r="BM138" s="172" t="s">
        <v>151</v>
      </c>
    </row>
    <row r="139" s="174" customFormat="true" ht="12.8" hidden="false" customHeight="false" outlineLevel="0" collapsed="false">
      <c r="B139" s="175"/>
      <c r="D139" s="176" t="s">
        <v>126</v>
      </c>
      <c r="E139" s="177"/>
      <c r="F139" s="178" t="s">
        <v>152</v>
      </c>
      <c r="H139" s="179" t="n">
        <v>21</v>
      </c>
      <c r="I139" s="180"/>
      <c r="L139" s="175"/>
      <c r="M139" s="181"/>
      <c r="N139" s="182"/>
      <c r="O139" s="182"/>
      <c r="P139" s="182"/>
      <c r="Q139" s="182"/>
      <c r="R139" s="182"/>
      <c r="S139" s="182"/>
      <c r="T139" s="183"/>
      <c r="AT139" s="177" t="s">
        <v>126</v>
      </c>
      <c r="AU139" s="177" t="s">
        <v>82</v>
      </c>
      <c r="AV139" s="174" t="s">
        <v>82</v>
      </c>
      <c r="AW139" s="174" t="s">
        <v>31</v>
      </c>
      <c r="AX139" s="174" t="s">
        <v>80</v>
      </c>
      <c r="AY139" s="177" t="s">
        <v>116</v>
      </c>
    </row>
    <row r="140" s="27" customFormat="true" ht="16.5" hidden="false" customHeight="true" outlineLevel="0" collapsed="false">
      <c r="A140" s="22"/>
      <c r="B140" s="160"/>
      <c r="C140" s="161" t="s">
        <v>153</v>
      </c>
      <c r="D140" s="161" t="s">
        <v>119</v>
      </c>
      <c r="E140" s="162" t="s">
        <v>154</v>
      </c>
      <c r="F140" s="163" t="s">
        <v>155</v>
      </c>
      <c r="G140" s="164" t="s">
        <v>156</v>
      </c>
      <c r="H140" s="165" t="n">
        <v>7</v>
      </c>
      <c r="I140" s="166"/>
      <c r="J140" s="167" t="n">
        <f aca="false">ROUND(I140*H140,2)</f>
        <v>0</v>
      </c>
      <c r="K140" s="163"/>
      <c r="L140" s="23"/>
      <c r="M140" s="168"/>
      <c r="N140" s="169" t="s">
        <v>40</v>
      </c>
      <c r="O140" s="60"/>
      <c r="P140" s="170" t="n">
        <f aca="false">O140*H140</f>
        <v>0</v>
      </c>
      <c r="Q140" s="170" t="n">
        <v>0</v>
      </c>
      <c r="R140" s="170" t="n">
        <f aca="false">Q140*H140</f>
        <v>0</v>
      </c>
      <c r="S140" s="170" t="n">
        <v>0</v>
      </c>
      <c r="T140" s="171" t="n">
        <f aca="false">S140*H140</f>
        <v>0</v>
      </c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R140" s="172" t="s">
        <v>124</v>
      </c>
      <c r="AT140" s="172" t="s">
        <v>119</v>
      </c>
      <c r="AU140" s="172" t="s">
        <v>82</v>
      </c>
      <c r="AY140" s="3" t="s">
        <v>116</v>
      </c>
      <c r="BE140" s="173" t="n">
        <f aca="false">IF(N140="základní",J140,0)</f>
        <v>0</v>
      </c>
      <c r="BF140" s="173" t="n">
        <f aca="false">IF(N140="snížená",J140,0)</f>
        <v>0</v>
      </c>
      <c r="BG140" s="173" t="n">
        <f aca="false">IF(N140="zákl. přenesená",J140,0)</f>
        <v>0</v>
      </c>
      <c r="BH140" s="173" t="n">
        <f aca="false">IF(N140="sníž. přenesená",J140,0)</f>
        <v>0</v>
      </c>
      <c r="BI140" s="173" t="n">
        <f aca="false">IF(N140="nulová",J140,0)</f>
        <v>0</v>
      </c>
      <c r="BJ140" s="3" t="s">
        <v>80</v>
      </c>
      <c r="BK140" s="173" t="n">
        <f aca="false">ROUND(I140*H140,2)</f>
        <v>0</v>
      </c>
      <c r="BL140" s="3" t="s">
        <v>124</v>
      </c>
      <c r="BM140" s="172" t="s">
        <v>157</v>
      </c>
    </row>
    <row r="141" s="27" customFormat="true" ht="37.8" hidden="false" customHeight="true" outlineLevel="0" collapsed="false">
      <c r="A141" s="22"/>
      <c r="B141" s="160"/>
      <c r="C141" s="161" t="s">
        <v>158</v>
      </c>
      <c r="D141" s="161" t="s">
        <v>119</v>
      </c>
      <c r="E141" s="162" t="s">
        <v>159</v>
      </c>
      <c r="F141" s="163" t="s">
        <v>160</v>
      </c>
      <c r="G141" s="164" t="s">
        <v>122</v>
      </c>
      <c r="H141" s="165" t="n">
        <v>14.688</v>
      </c>
      <c r="I141" s="166"/>
      <c r="J141" s="167" t="n">
        <f aca="false">ROUND(I141*H141,2)</f>
        <v>0</v>
      </c>
      <c r="K141" s="163"/>
      <c r="L141" s="23"/>
      <c r="M141" s="168"/>
      <c r="N141" s="169" t="s">
        <v>40</v>
      </c>
      <c r="O141" s="60"/>
      <c r="P141" s="170" t="n">
        <f aca="false">O141*H141</f>
        <v>0</v>
      </c>
      <c r="Q141" s="170" t="n">
        <v>0</v>
      </c>
      <c r="R141" s="170" t="n">
        <f aca="false">Q141*H141</f>
        <v>0</v>
      </c>
      <c r="S141" s="170" t="n">
        <v>0.05898</v>
      </c>
      <c r="T141" s="171" t="n">
        <f aca="false">S141*H141</f>
        <v>0.86629824</v>
      </c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R141" s="172" t="s">
        <v>124</v>
      </c>
      <c r="AT141" s="172" t="s">
        <v>119</v>
      </c>
      <c r="AU141" s="172" t="s">
        <v>82</v>
      </c>
      <c r="AY141" s="3" t="s">
        <v>116</v>
      </c>
      <c r="BE141" s="173" t="n">
        <f aca="false">IF(N141="základní",J141,0)</f>
        <v>0</v>
      </c>
      <c r="BF141" s="173" t="n">
        <f aca="false">IF(N141="snížená",J141,0)</f>
        <v>0</v>
      </c>
      <c r="BG141" s="173" t="n">
        <f aca="false">IF(N141="zákl. přenesená",J141,0)</f>
        <v>0</v>
      </c>
      <c r="BH141" s="173" t="n">
        <f aca="false">IF(N141="sníž. přenesená",J141,0)</f>
        <v>0</v>
      </c>
      <c r="BI141" s="173" t="n">
        <f aca="false">IF(N141="nulová",J141,0)</f>
        <v>0</v>
      </c>
      <c r="BJ141" s="3" t="s">
        <v>80</v>
      </c>
      <c r="BK141" s="173" t="n">
        <f aca="false">ROUND(I141*H141,2)</f>
        <v>0</v>
      </c>
      <c r="BL141" s="3" t="s">
        <v>124</v>
      </c>
      <c r="BM141" s="172" t="s">
        <v>161</v>
      </c>
    </row>
    <row r="142" s="174" customFormat="true" ht="12.8" hidden="false" customHeight="false" outlineLevel="0" collapsed="false">
      <c r="B142" s="175"/>
      <c r="D142" s="176" t="s">
        <v>126</v>
      </c>
      <c r="E142" s="177"/>
      <c r="F142" s="178" t="s">
        <v>162</v>
      </c>
      <c r="H142" s="179" t="n">
        <v>14.688</v>
      </c>
      <c r="I142" s="180"/>
      <c r="L142" s="175"/>
      <c r="M142" s="181"/>
      <c r="N142" s="182"/>
      <c r="O142" s="182"/>
      <c r="P142" s="182"/>
      <c r="Q142" s="182"/>
      <c r="R142" s="182"/>
      <c r="S142" s="182"/>
      <c r="T142" s="183"/>
      <c r="AT142" s="177" t="s">
        <v>126</v>
      </c>
      <c r="AU142" s="177" t="s">
        <v>82</v>
      </c>
      <c r="AV142" s="174" t="s">
        <v>82</v>
      </c>
      <c r="AW142" s="174" t="s">
        <v>31</v>
      </c>
      <c r="AX142" s="174" t="s">
        <v>80</v>
      </c>
      <c r="AY142" s="177" t="s">
        <v>116</v>
      </c>
    </row>
    <row r="143" s="27" customFormat="true" ht="24.15" hidden="false" customHeight="true" outlineLevel="0" collapsed="false">
      <c r="A143" s="22"/>
      <c r="B143" s="160"/>
      <c r="C143" s="161" t="s">
        <v>147</v>
      </c>
      <c r="D143" s="161" t="s">
        <v>119</v>
      </c>
      <c r="E143" s="162" t="s">
        <v>163</v>
      </c>
      <c r="F143" s="163" t="s">
        <v>164</v>
      </c>
      <c r="G143" s="164" t="s">
        <v>122</v>
      </c>
      <c r="H143" s="165" t="n">
        <v>75.7</v>
      </c>
      <c r="I143" s="166"/>
      <c r="J143" s="167" t="n">
        <f aca="false">ROUND(I143*H143,2)</f>
        <v>0</v>
      </c>
      <c r="K143" s="163"/>
      <c r="L143" s="23"/>
      <c r="M143" s="168"/>
      <c r="N143" s="169" t="s">
        <v>40</v>
      </c>
      <c r="O143" s="60"/>
      <c r="P143" s="170" t="n">
        <f aca="false">O143*H143</f>
        <v>0</v>
      </c>
      <c r="Q143" s="170" t="n">
        <v>4E-005</v>
      </c>
      <c r="R143" s="170" t="n">
        <f aca="false">Q143*H143</f>
        <v>0.003028</v>
      </c>
      <c r="S143" s="170" t="n">
        <v>0</v>
      </c>
      <c r="T143" s="171" t="n">
        <f aca="false">S143*H143</f>
        <v>0</v>
      </c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R143" s="172" t="s">
        <v>124</v>
      </c>
      <c r="AT143" s="172" t="s">
        <v>119</v>
      </c>
      <c r="AU143" s="172" t="s">
        <v>82</v>
      </c>
      <c r="AY143" s="3" t="s">
        <v>116</v>
      </c>
      <c r="BE143" s="173" t="n">
        <f aca="false">IF(N143="základní",J143,0)</f>
        <v>0</v>
      </c>
      <c r="BF143" s="173" t="n">
        <f aca="false">IF(N143="snížená",J143,0)</f>
        <v>0</v>
      </c>
      <c r="BG143" s="173" t="n">
        <f aca="false">IF(N143="zákl. přenesená",J143,0)</f>
        <v>0</v>
      </c>
      <c r="BH143" s="173" t="n">
        <f aca="false">IF(N143="sníž. přenesená",J143,0)</f>
        <v>0</v>
      </c>
      <c r="BI143" s="173" t="n">
        <f aca="false">IF(N143="nulová",J143,0)</f>
        <v>0</v>
      </c>
      <c r="BJ143" s="3" t="s">
        <v>80</v>
      </c>
      <c r="BK143" s="173" t="n">
        <f aca="false">ROUND(I143*H143,2)</f>
        <v>0</v>
      </c>
      <c r="BL143" s="3" t="s">
        <v>124</v>
      </c>
      <c r="BM143" s="172" t="s">
        <v>165</v>
      </c>
    </row>
    <row r="144" s="146" customFormat="true" ht="22.8" hidden="false" customHeight="true" outlineLevel="0" collapsed="false">
      <c r="B144" s="147"/>
      <c r="D144" s="148" t="s">
        <v>74</v>
      </c>
      <c r="E144" s="158" t="s">
        <v>166</v>
      </c>
      <c r="F144" s="158" t="s">
        <v>167</v>
      </c>
      <c r="I144" s="150"/>
      <c r="J144" s="159" t="n">
        <f aca="false">BK144</f>
        <v>0</v>
      </c>
      <c r="L144" s="147"/>
      <c r="M144" s="152"/>
      <c r="N144" s="153"/>
      <c r="O144" s="153"/>
      <c r="P144" s="154" t="n">
        <f aca="false">SUM(P145:P149)</f>
        <v>0</v>
      </c>
      <c r="Q144" s="153"/>
      <c r="R144" s="154" t="n">
        <f aca="false">SUM(R145:R149)</f>
        <v>0</v>
      </c>
      <c r="S144" s="153"/>
      <c r="T144" s="155" t="n">
        <f aca="false">SUM(T145:T149)</f>
        <v>0</v>
      </c>
      <c r="AR144" s="148" t="s">
        <v>80</v>
      </c>
      <c r="AT144" s="156" t="s">
        <v>74</v>
      </c>
      <c r="AU144" s="156" t="s">
        <v>80</v>
      </c>
      <c r="AY144" s="148" t="s">
        <v>116</v>
      </c>
      <c r="BK144" s="157" t="n">
        <f aca="false">SUM(BK145:BK149)</f>
        <v>0</v>
      </c>
    </row>
    <row r="145" s="27" customFormat="true" ht="24.15" hidden="false" customHeight="true" outlineLevel="0" collapsed="false">
      <c r="A145" s="22"/>
      <c r="B145" s="160"/>
      <c r="C145" s="161" t="s">
        <v>168</v>
      </c>
      <c r="D145" s="161" t="s">
        <v>119</v>
      </c>
      <c r="E145" s="162" t="s">
        <v>169</v>
      </c>
      <c r="F145" s="163" t="s">
        <v>170</v>
      </c>
      <c r="G145" s="164" t="s">
        <v>171</v>
      </c>
      <c r="H145" s="165" t="n">
        <v>0.866</v>
      </c>
      <c r="I145" s="166"/>
      <c r="J145" s="167" t="n">
        <f aca="false">ROUND(I145*H145,2)</f>
        <v>0</v>
      </c>
      <c r="K145" s="184" t="s">
        <v>123</v>
      </c>
      <c r="L145" s="23"/>
      <c r="M145" s="168"/>
      <c r="N145" s="169" t="s">
        <v>40</v>
      </c>
      <c r="O145" s="60"/>
      <c r="P145" s="170" t="n">
        <f aca="false">O145*H145</f>
        <v>0</v>
      </c>
      <c r="Q145" s="170" t="n">
        <v>0</v>
      </c>
      <c r="R145" s="170" t="n">
        <f aca="false">Q145*H145</f>
        <v>0</v>
      </c>
      <c r="S145" s="170" t="n">
        <v>0</v>
      </c>
      <c r="T145" s="171" t="n">
        <f aca="false">S145*H145</f>
        <v>0</v>
      </c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R145" s="172" t="s">
        <v>124</v>
      </c>
      <c r="AT145" s="172" t="s">
        <v>119</v>
      </c>
      <c r="AU145" s="172" t="s">
        <v>82</v>
      </c>
      <c r="AY145" s="3" t="s">
        <v>116</v>
      </c>
      <c r="BE145" s="173" t="n">
        <f aca="false">IF(N145="základní",J145,0)</f>
        <v>0</v>
      </c>
      <c r="BF145" s="173" t="n">
        <f aca="false">IF(N145="snížená",J145,0)</f>
        <v>0</v>
      </c>
      <c r="BG145" s="173" t="n">
        <f aca="false">IF(N145="zákl. přenesená",J145,0)</f>
        <v>0</v>
      </c>
      <c r="BH145" s="173" t="n">
        <f aca="false">IF(N145="sníž. přenesená",J145,0)</f>
        <v>0</v>
      </c>
      <c r="BI145" s="173" t="n">
        <f aca="false">IF(N145="nulová",J145,0)</f>
        <v>0</v>
      </c>
      <c r="BJ145" s="3" t="s">
        <v>80</v>
      </c>
      <c r="BK145" s="173" t="n">
        <f aca="false">ROUND(I145*H145,2)</f>
        <v>0</v>
      </c>
      <c r="BL145" s="3" t="s">
        <v>124</v>
      </c>
      <c r="BM145" s="172" t="s">
        <v>172</v>
      </c>
    </row>
    <row r="146" s="27" customFormat="true" ht="24.15" hidden="false" customHeight="true" outlineLevel="0" collapsed="false">
      <c r="A146" s="22"/>
      <c r="B146" s="160"/>
      <c r="C146" s="161" t="s">
        <v>173</v>
      </c>
      <c r="D146" s="161" t="s">
        <v>119</v>
      </c>
      <c r="E146" s="162" t="s">
        <v>174</v>
      </c>
      <c r="F146" s="163" t="s">
        <v>175</v>
      </c>
      <c r="G146" s="164" t="s">
        <v>171</v>
      </c>
      <c r="H146" s="165" t="n">
        <v>0.866</v>
      </c>
      <c r="I146" s="166"/>
      <c r="J146" s="167" t="n">
        <f aca="false">ROUND(I146*H146,2)</f>
        <v>0</v>
      </c>
      <c r="K146" s="184" t="s">
        <v>123</v>
      </c>
      <c r="L146" s="23"/>
      <c r="M146" s="168"/>
      <c r="N146" s="169" t="s">
        <v>40</v>
      </c>
      <c r="O146" s="60"/>
      <c r="P146" s="170" t="n">
        <f aca="false">O146*H146</f>
        <v>0</v>
      </c>
      <c r="Q146" s="170" t="n">
        <v>0</v>
      </c>
      <c r="R146" s="170" t="n">
        <f aca="false">Q146*H146</f>
        <v>0</v>
      </c>
      <c r="S146" s="170" t="n">
        <v>0</v>
      </c>
      <c r="T146" s="171" t="n">
        <f aca="false">S146*H146</f>
        <v>0</v>
      </c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R146" s="172" t="s">
        <v>124</v>
      </c>
      <c r="AT146" s="172" t="s">
        <v>119</v>
      </c>
      <c r="AU146" s="172" t="s">
        <v>82</v>
      </c>
      <c r="AY146" s="3" t="s">
        <v>116</v>
      </c>
      <c r="BE146" s="173" t="n">
        <f aca="false">IF(N146="základní",J146,0)</f>
        <v>0</v>
      </c>
      <c r="BF146" s="173" t="n">
        <f aca="false">IF(N146="snížená",J146,0)</f>
        <v>0</v>
      </c>
      <c r="BG146" s="173" t="n">
        <f aca="false">IF(N146="zákl. přenesená",J146,0)</f>
        <v>0</v>
      </c>
      <c r="BH146" s="173" t="n">
        <f aca="false">IF(N146="sníž. přenesená",J146,0)</f>
        <v>0</v>
      </c>
      <c r="BI146" s="173" t="n">
        <f aca="false">IF(N146="nulová",J146,0)</f>
        <v>0</v>
      </c>
      <c r="BJ146" s="3" t="s">
        <v>80</v>
      </c>
      <c r="BK146" s="173" t="n">
        <f aca="false">ROUND(I146*H146,2)</f>
        <v>0</v>
      </c>
      <c r="BL146" s="3" t="s">
        <v>124</v>
      </c>
      <c r="BM146" s="172" t="s">
        <v>176</v>
      </c>
    </row>
    <row r="147" s="27" customFormat="true" ht="24.15" hidden="false" customHeight="true" outlineLevel="0" collapsed="false">
      <c r="A147" s="22"/>
      <c r="B147" s="160"/>
      <c r="C147" s="161" t="s">
        <v>177</v>
      </c>
      <c r="D147" s="161" t="s">
        <v>119</v>
      </c>
      <c r="E147" s="162" t="s">
        <v>178</v>
      </c>
      <c r="F147" s="163" t="s">
        <v>179</v>
      </c>
      <c r="G147" s="164" t="s">
        <v>171</v>
      </c>
      <c r="H147" s="165" t="n">
        <v>27.72</v>
      </c>
      <c r="I147" s="166"/>
      <c r="J147" s="167" t="n">
        <f aca="false">ROUND(I147*H147,2)</f>
        <v>0</v>
      </c>
      <c r="K147" s="184" t="s">
        <v>123</v>
      </c>
      <c r="L147" s="23"/>
      <c r="M147" s="168"/>
      <c r="N147" s="169" t="s">
        <v>40</v>
      </c>
      <c r="O147" s="60"/>
      <c r="P147" s="170" t="n">
        <f aca="false">O147*H147</f>
        <v>0</v>
      </c>
      <c r="Q147" s="170" t="n">
        <v>0</v>
      </c>
      <c r="R147" s="170" t="n">
        <f aca="false">Q147*H147</f>
        <v>0</v>
      </c>
      <c r="S147" s="170" t="n">
        <v>0</v>
      </c>
      <c r="T147" s="171" t="n">
        <f aca="false">S147*H147</f>
        <v>0</v>
      </c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R147" s="172" t="s">
        <v>124</v>
      </c>
      <c r="AT147" s="172" t="s">
        <v>119</v>
      </c>
      <c r="AU147" s="172" t="s">
        <v>82</v>
      </c>
      <c r="AY147" s="3" t="s">
        <v>116</v>
      </c>
      <c r="BE147" s="173" t="n">
        <f aca="false">IF(N147="základní",J147,0)</f>
        <v>0</v>
      </c>
      <c r="BF147" s="173" t="n">
        <f aca="false">IF(N147="snížená",J147,0)</f>
        <v>0</v>
      </c>
      <c r="BG147" s="173" t="n">
        <f aca="false">IF(N147="zákl. přenesená",J147,0)</f>
        <v>0</v>
      </c>
      <c r="BH147" s="173" t="n">
        <f aca="false">IF(N147="sníž. přenesená",J147,0)</f>
        <v>0</v>
      </c>
      <c r="BI147" s="173" t="n">
        <f aca="false">IF(N147="nulová",J147,0)</f>
        <v>0</v>
      </c>
      <c r="BJ147" s="3" t="s">
        <v>80</v>
      </c>
      <c r="BK147" s="173" t="n">
        <f aca="false">ROUND(I147*H147,2)</f>
        <v>0</v>
      </c>
      <c r="BL147" s="3" t="s">
        <v>124</v>
      </c>
      <c r="BM147" s="172" t="s">
        <v>180</v>
      </c>
    </row>
    <row r="148" s="174" customFormat="true" ht="12.8" hidden="false" customHeight="false" outlineLevel="0" collapsed="false">
      <c r="B148" s="175"/>
      <c r="D148" s="176" t="s">
        <v>126</v>
      </c>
      <c r="E148" s="177"/>
      <c r="F148" s="178" t="s">
        <v>181</v>
      </c>
      <c r="H148" s="179" t="n">
        <v>27.72</v>
      </c>
      <c r="I148" s="180"/>
      <c r="L148" s="175"/>
      <c r="M148" s="181"/>
      <c r="N148" s="182"/>
      <c r="O148" s="182"/>
      <c r="P148" s="182"/>
      <c r="Q148" s="182"/>
      <c r="R148" s="182"/>
      <c r="S148" s="182"/>
      <c r="T148" s="183"/>
      <c r="AT148" s="177" t="s">
        <v>126</v>
      </c>
      <c r="AU148" s="177" t="s">
        <v>82</v>
      </c>
      <c r="AV148" s="174" t="s">
        <v>82</v>
      </c>
      <c r="AW148" s="174" t="s">
        <v>31</v>
      </c>
      <c r="AX148" s="174" t="s">
        <v>80</v>
      </c>
      <c r="AY148" s="177" t="s">
        <v>116</v>
      </c>
    </row>
    <row r="149" s="27" customFormat="true" ht="24.15" hidden="false" customHeight="true" outlineLevel="0" collapsed="false">
      <c r="A149" s="22"/>
      <c r="B149" s="160"/>
      <c r="C149" s="161" t="s">
        <v>182</v>
      </c>
      <c r="D149" s="161" t="s">
        <v>119</v>
      </c>
      <c r="E149" s="162" t="s">
        <v>183</v>
      </c>
      <c r="F149" s="163" t="s">
        <v>184</v>
      </c>
      <c r="G149" s="164" t="s">
        <v>171</v>
      </c>
      <c r="H149" s="165" t="n">
        <v>0.866</v>
      </c>
      <c r="I149" s="166"/>
      <c r="J149" s="167" t="n">
        <f aca="false">ROUND(I149*H149,2)</f>
        <v>0</v>
      </c>
      <c r="K149" s="184" t="s">
        <v>123</v>
      </c>
      <c r="L149" s="23"/>
      <c r="M149" s="168"/>
      <c r="N149" s="169" t="s">
        <v>40</v>
      </c>
      <c r="O149" s="60"/>
      <c r="P149" s="170" t="n">
        <f aca="false">O149*H149</f>
        <v>0</v>
      </c>
      <c r="Q149" s="170" t="n">
        <v>0</v>
      </c>
      <c r="R149" s="170" t="n">
        <f aca="false">Q149*H149</f>
        <v>0</v>
      </c>
      <c r="S149" s="170" t="n">
        <v>0</v>
      </c>
      <c r="T149" s="171" t="n">
        <f aca="false">S149*H149</f>
        <v>0</v>
      </c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R149" s="172" t="s">
        <v>124</v>
      </c>
      <c r="AT149" s="172" t="s">
        <v>119</v>
      </c>
      <c r="AU149" s="172" t="s">
        <v>82</v>
      </c>
      <c r="AY149" s="3" t="s">
        <v>116</v>
      </c>
      <c r="BE149" s="173" t="n">
        <f aca="false">IF(N149="základní",J149,0)</f>
        <v>0</v>
      </c>
      <c r="BF149" s="173" t="n">
        <f aca="false">IF(N149="snížená",J149,0)</f>
        <v>0</v>
      </c>
      <c r="BG149" s="173" t="n">
        <f aca="false">IF(N149="zákl. přenesená",J149,0)</f>
        <v>0</v>
      </c>
      <c r="BH149" s="173" t="n">
        <f aca="false">IF(N149="sníž. přenesená",J149,0)</f>
        <v>0</v>
      </c>
      <c r="BI149" s="173" t="n">
        <f aca="false">IF(N149="nulová",J149,0)</f>
        <v>0</v>
      </c>
      <c r="BJ149" s="3" t="s">
        <v>80</v>
      </c>
      <c r="BK149" s="173" t="n">
        <f aca="false">ROUND(I149*H149,2)</f>
        <v>0</v>
      </c>
      <c r="BL149" s="3" t="s">
        <v>124</v>
      </c>
      <c r="BM149" s="172" t="s">
        <v>185</v>
      </c>
    </row>
    <row r="150" s="146" customFormat="true" ht="22.8" hidden="false" customHeight="true" outlineLevel="0" collapsed="false">
      <c r="B150" s="147"/>
      <c r="D150" s="148" t="s">
        <v>74</v>
      </c>
      <c r="E150" s="158" t="s">
        <v>186</v>
      </c>
      <c r="F150" s="158" t="s">
        <v>187</v>
      </c>
      <c r="I150" s="150"/>
      <c r="J150" s="159" t="n">
        <f aca="false">BK150</f>
        <v>0</v>
      </c>
      <c r="L150" s="147"/>
      <c r="M150" s="152"/>
      <c r="N150" s="153"/>
      <c r="O150" s="153"/>
      <c r="P150" s="154" t="n">
        <f aca="false">P151</f>
        <v>0</v>
      </c>
      <c r="Q150" s="153"/>
      <c r="R150" s="154" t="n">
        <f aca="false">R151</f>
        <v>0</v>
      </c>
      <c r="S150" s="153"/>
      <c r="T150" s="155" t="n">
        <f aca="false">T151</f>
        <v>0</v>
      </c>
      <c r="AR150" s="148" t="s">
        <v>80</v>
      </c>
      <c r="AT150" s="156" t="s">
        <v>74</v>
      </c>
      <c r="AU150" s="156" t="s">
        <v>80</v>
      </c>
      <c r="AY150" s="148" t="s">
        <v>116</v>
      </c>
      <c r="BK150" s="157" t="n">
        <f aca="false">BK151</f>
        <v>0</v>
      </c>
    </row>
    <row r="151" s="27" customFormat="true" ht="16.5" hidden="false" customHeight="true" outlineLevel="0" collapsed="false">
      <c r="A151" s="22"/>
      <c r="B151" s="160"/>
      <c r="C151" s="161" t="s">
        <v>188</v>
      </c>
      <c r="D151" s="161" t="s">
        <v>119</v>
      </c>
      <c r="E151" s="162" t="s">
        <v>189</v>
      </c>
      <c r="F151" s="163" t="s">
        <v>190</v>
      </c>
      <c r="G151" s="164" t="s">
        <v>171</v>
      </c>
      <c r="H151" s="165" t="n">
        <v>1.487</v>
      </c>
      <c r="I151" s="166"/>
      <c r="J151" s="167" t="n">
        <f aca="false">ROUND(I151*H151,2)</f>
        <v>0</v>
      </c>
      <c r="K151" s="184" t="s">
        <v>123</v>
      </c>
      <c r="L151" s="23"/>
      <c r="M151" s="168"/>
      <c r="N151" s="169" t="s">
        <v>40</v>
      </c>
      <c r="O151" s="60"/>
      <c r="P151" s="170" t="n">
        <f aca="false">O151*H151</f>
        <v>0</v>
      </c>
      <c r="Q151" s="170" t="n">
        <v>0</v>
      </c>
      <c r="R151" s="170" t="n">
        <f aca="false">Q151*H151</f>
        <v>0</v>
      </c>
      <c r="S151" s="170" t="n">
        <v>0</v>
      </c>
      <c r="T151" s="171" t="n">
        <f aca="false">S151*H151</f>
        <v>0</v>
      </c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R151" s="172" t="s">
        <v>124</v>
      </c>
      <c r="AT151" s="172" t="s">
        <v>119</v>
      </c>
      <c r="AU151" s="172" t="s">
        <v>82</v>
      </c>
      <c r="AY151" s="3" t="s">
        <v>116</v>
      </c>
      <c r="BE151" s="173" t="n">
        <f aca="false">IF(N151="základní",J151,0)</f>
        <v>0</v>
      </c>
      <c r="BF151" s="173" t="n">
        <f aca="false">IF(N151="snížená",J151,0)</f>
        <v>0</v>
      </c>
      <c r="BG151" s="173" t="n">
        <f aca="false">IF(N151="zákl. přenesená",J151,0)</f>
        <v>0</v>
      </c>
      <c r="BH151" s="173" t="n">
        <f aca="false">IF(N151="sníž. přenesená",J151,0)</f>
        <v>0</v>
      </c>
      <c r="BI151" s="173" t="n">
        <f aca="false">IF(N151="nulová",J151,0)</f>
        <v>0</v>
      </c>
      <c r="BJ151" s="3" t="s">
        <v>80</v>
      </c>
      <c r="BK151" s="173" t="n">
        <f aca="false">ROUND(I151*H151,2)</f>
        <v>0</v>
      </c>
      <c r="BL151" s="3" t="s">
        <v>124</v>
      </c>
      <c r="BM151" s="172" t="s">
        <v>191</v>
      </c>
    </row>
    <row r="152" s="146" customFormat="true" ht="25.9" hidden="false" customHeight="true" outlineLevel="0" collapsed="false">
      <c r="B152" s="147"/>
      <c r="D152" s="148" t="s">
        <v>74</v>
      </c>
      <c r="E152" s="149" t="s">
        <v>192</v>
      </c>
      <c r="F152" s="149" t="s">
        <v>193</v>
      </c>
      <c r="I152" s="150"/>
      <c r="J152" s="151" t="n">
        <f aca="false">BK152</f>
        <v>0</v>
      </c>
      <c r="L152" s="147"/>
      <c r="M152" s="152"/>
      <c r="N152" s="153"/>
      <c r="O152" s="153"/>
      <c r="P152" s="154" t="n">
        <f aca="false">P153+P158</f>
        <v>0</v>
      </c>
      <c r="Q152" s="153"/>
      <c r="R152" s="154" t="n">
        <f aca="false">R153+R158</f>
        <v>0.0043848</v>
      </c>
      <c r="S152" s="153"/>
      <c r="T152" s="155" t="n">
        <f aca="false">T153+T158</f>
        <v>0</v>
      </c>
      <c r="AR152" s="148" t="s">
        <v>82</v>
      </c>
      <c r="AT152" s="156" t="s">
        <v>74</v>
      </c>
      <c r="AU152" s="156" t="s">
        <v>75</v>
      </c>
      <c r="AY152" s="148" t="s">
        <v>116</v>
      </c>
      <c r="BK152" s="157" t="n">
        <f aca="false">BK153+BK158</f>
        <v>0</v>
      </c>
    </row>
    <row r="153" s="146" customFormat="true" ht="22.8" hidden="false" customHeight="true" outlineLevel="0" collapsed="false">
      <c r="B153" s="147"/>
      <c r="D153" s="148" t="s">
        <v>74</v>
      </c>
      <c r="E153" s="158" t="s">
        <v>194</v>
      </c>
      <c r="F153" s="158" t="s">
        <v>195</v>
      </c>
      <c r="I153" s="150"/>
      <c r="J153" s="159" t="n">
        <f aca="false">BK153</f>
        <v>0</v>
      </c>
      <c r="L153" s="147"/>
      <c r="M153" s="152"/>
      <c r="N153" s="153"/>
      <c r="O153" s="153"/>
      <c r="P153" s="154" t="n">
        <f aca="false">SUM(P154:P157)</f>
        <v>0</v>
      </c>
      <c r="Q153" s="153"/>
      <c r="R153" s="154" t="n">
        <f aca="false">SUM(R154:R157)</f>
        <v>0</v>
      </c>
      <c r="S153" s="153"/>
      <c r="T153" s="155" t="n">
        <f aca="false">SUM(T154:T157)</f>
        <v>0</v>
      </c>
      <c r="AR153" s="148" t="s">
        <v>82</v>
      </c>
      <c r="AT153" s="156" t="s">
        <v>74</v>
      </c>
      <c r="AU153" s="156" t="s">
        <v>80</v>
      </c>
      <c r="AY153" s="148" t="s">
        <v>116</v>
      </c>
      <c r="BK153" s="157" t="n">
        <f aca="false">SUM(BK154:BK157)</f>
        <v>0</v>
      </c>
    </row>
    <row r="154" s="27" customFormat="true" ht="62.7" hidden="false" customHeight="true" outlineLevel="0" collapsed="false">
      <c r="A154" s="22"/>
      <c r="B154" s="160"/>
      <c r="C154" s="161" t="s">
        <v>7</v>
      </c>
      <c r="D154" s="161" t="s">
        <v>119</v>
      </c>
      <c r="E154" s="162" t="s">
        <v>196</v>
      </c>
      <c r="F154" s="163" t="s">
        <v>197</v>
      </c>
      <c r="G154" s="164" t="s">
        <v>156</v>
      </c>
      <c r="H154" s="165" t="n">
        <v>7</v>
      </c>
      <c r="I154" s="166"/>
      <c r="J154" s="167" t="n">
        <f aca="false">ROUND(I154*H154,2)</f>
        <v>0</v>
      </c>
      <c r="K154" s="163"/>
      <c r="L154" s="23"/>
      <c r="M154" s="168"/>
      <c r="N154" s="169" t="s">
        <v>40</v>
      </c>
      <c r="O154" s="60"/>
      <c r="P154" s="170" t="n">
        <f aca="false">O154*H154</f>
        <v>0</v>
      </c>
      <c r="Q154" s="170" t="n">
        <v>0</v>
      </c>
      <c r="R154" s="170" t="n">
        <f aca="false">Q154*H154</f>
        <v>0</v>
      </c>
      <c r="S154" s="170" t="n">
        <v>0</v>
      </c>
      <c r="T154" s="171" t="n">
        <f aca="false">S154*H154</f>
        <v>0</v>
      </c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R154" s="172" t="s">
        <v>198</v>
      </c>
      <c r="AT154" s="172" t="s">
        <v>119</v>
      </c>
      <c r="AU154" s="172" t="s">
        <v>82</v>
      </c>
      <c r="AY154" s="3" t="s">
        <v>116</v>
      </c>
      <c r="BE154" s="173" t="n">
        <f aca="false">IF(N154="základní",J154,0)</f>
        <v>0</v>
      </c>
      <c r="BF154" s="173" t="n">
        <f aca="false">IF(N154="snížená",J154,0)</f>
        <v>0</v>
      </c>
      <c r="BG154" s="173" t="n">
        <f aca="false">IF(N154="zákl. přenesená",J154,0)</f>
        <v>0</v>
      </c>
      <c r="BH154" s="173" t="n">
        <f aca="false">IF(N154="sníž. přenesená",J154,0)</f>
        <v>0</v>
      </c>
      <c r="BI154" s="173" t="n">
        <f aca="false">IF(N154="nulová",J154,0)</f>
        <v>0</v>
      </c>
      <c r="BJ154" s="3" t="s">
        <v>80</v>
      </c>
      <c r="BK154" s="173" t="n">
        <f aca="false">ROUND(I154*H154,2)</f>
        <v>0</v>
      </c>
      <c r="BL154" s="3" t="s">
        <v>198</v>
      </c>
      <c r="BM154" s="172" t="s">
        <v>199</v>
      </c>
    </row>
    <row r="155" s="27" customFormat="true" ht="16.5" hidden="false" customHeight="true" outlineLevel="0" collapsed="false">
      <c r="A155" s="22"/>
      <c r="B155" s="160"/>
      <c r="C155" s="161" t="s">
        <v>198</v>
      </c>
      <c r="D155" s="161" t="s">
        <v>119</v>
      </c>
      <c r="E155" s="162" t="s">
        <v>200</v>
      </c>
      <c r="F155" s="163" t="s">
        <v>201</v>
      </c>
      <c r="G155" s="164" t="s">
        <v>156</v>
      </c>
      <c r="H155" s="165" t="n">
        <v>7</v>
      </c>
      <c r="I155" s="166"/>
      <c r="J155" s="167" t="n">
        <f aca="false">ROUND(I155*H155,2)</f>
        <v>0</v>
      </c>
      <c r="K155" s="163"/>
      <c r="L155" s="23"/>
      <c r="M155" s="168"/>
      <c r="N155" s="169" t="s">
        <v>40</v>
      </c>
      <c r="O155" s="60"/>
      <c r="P155" s="170" t="n">
        <f aca="false">O155*H155</f>
        <v>0</v>
      </c>
      <c r="Q155" s="170" t="n">
        <v>0</v>
      </c>
      <c r="R155" s="170" t="n">
        <f aca="false">Q155*H155</f>
        <v>0</v>
      </c>
      <c r="S155" s="170" t="n">
        <v>0</v>
      </c>
      <c r="T155" s="171" t="n">
        <f aca="false">S155*H155</f>
        <v>0</v>
      </c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R155" s="172" t="s">
        <v>198</v>
      </c>
      <c r="AT155" s="172" t="s">
        <v>119</v>
      </c>
      <c r="AU155" s="172" t="s">
        <v>82</v>
      </c>
      <c r="AY155" s="3" t="s">
        <v>116</v>
      </c>
      <c r="BE155" s="173" t="n">
        <f aca="false">IF(N155="základní",J155,0)</f>
        <v>0</v>
      </c>
      <c r="BF155" s="173" t="n">
        <f aca="false">IF(N155="snížená",J155,0)</f>
        <v>0</v>
      </c>
      <c r="BG155" s="173" t="n">
        <f aca="false">IF(N155="zákl. přenesená",J155,0)</f>
        <v>0</v>
      </c>
      <c r="BH155" s="173" t="n">
        <f aca="false">IF(N155="sníž. přenesená",J155,0)</f>
        <v>0</v>
      </c>
      <c r="BI155" s="173" t="n">
        <f aca="false">IF(N155="nulová",J155,0)</f>
        <v>0</v>
      </c>
      <c r="BJ155" s="3" t="s">
        <v>80</v>
      </c>
      <c r="BK155" s="173" t="n">
        <f aca="false">ROUND(I155*H155,2)</f>
        <v>0</v>
      </c>
      <c r="BL155" s="3" t="s">
        <v>198</v>
      </c>
      <c r="BM155" s="172" t="s">
        <v>202</v>
      </c>
    </row>
    <row r="156" s="27" customFormat="true" ht="24.15" hidden="false" customHeight="true" outlineLevel="0" collapsed="false">
      <c r="A156" s="22"/>
      <c r="B156" s="160"/>
      <c r="C156" s="161" t="s">
        <v>203</v>
      </c>
      <c r="D156" s="161" t="s">
        <v>119</v>
      </c>
      <c r="E156" s="162" t="s">
        <v>204</v>
      </c>
      <c r="F156" s="163" t="s">
        <v>205</v>
      </c>
      <c r="G156" s="164" t="s">
        <v>156</v>
      </c>
      <c r="H156" s="165" t="n">
        <v>23</v>
      </c>
      <c r="I156" s="166"/>
      <c r="J156" s="167" t="n">
        <f aca="false">ROUND(I156*H156,2)</f>
        <v>0</v>
      </c>
      <c r="K156" s="163"/>
      <c r="L156" s="23"/>
      <c r="M156" s="168"/>
      <c r="N156" s="169" t="s">
        <v>40</v>
      </c>
      <c r="O156" s="60"/>
      <c r="P156" s="170" t="n">
        <f aca="false">O156*H156</f>
        <v>0</v>
      </c>
      <c r="Q156" s="170" t="n">
        <v>0</v>
      </c>
      <c r="R156" s="170" t="n">
        <f aca="false">Q156*H156</f>
        <v>0</v>
      </c>
      <c r="S156" s="170" t="n">
        <v>0</v>
      </c>
      <c r="T156" s="171" t="n">
        <f aca="false">S156*H156</f>
        <v>0</v>
      </c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R156" s="172" t="s">
        <v>198</v>
      </c>
      <c r="AT156" s="172" t="s">
        <v>119</v>
      </c>
      <c r="AU156" s="172" t="s">
        <v>82</v>
      </c>
      <c r="AY156" s="3" t="s">
        <v>116</v>
      </c>
      <c r="BE156" s="173" t="n">
        <f aca="false">IF(N156="základní",J156,0)</f>
        <v>0</v>
      </c>
      <c r="BF156" s="173" t="n">
        <f aca="false">IF(N156="snížená",J156,0)</f>
        <v>0</v>
      </c>
      <c r="BG156" s="173" t="n">
        <f aca="false">IF(N156="zákl. přenesená",J156,0)</f>
        <v>0</v>
      </c>
      <c r="BH156" s="173" t="n">
        <f aca="false">IF(N156="sníž. přenesená",J156,0)</f>
        <v>0</v>
      </c>
      <c r="BI156" s="173" t="n">
        <f aca="false">IF(N156="nulová",J156,0)</f>
        <v>0</v>
      </c>
      <c r="BJ156" s="3" t="s">
        <v>80</v>
      </c>
      <c r="BK156" s="173" t="n">
        <f aca="false">ROUND(I156*H156,2)</f>
        <v>0</v>
      </c>
      <c r="BL156" s="3" t="s">
        <v>198</v>
      </c>
      <c r="BM156" s="172" t="s">
        <v>206</v>
      </c>
    </row>
    <row r="157" s="27" customFormat="true" ht="24.15" hidden="false" customHeight="true" outlineLevel="0" collapsed="false">
      <c r="A157" s="22"/>
      <c r="B157" s="160"/>
      <c r="C157" s="161" t="s">
        <v>207</v>
      </c>
      <c r="D157" s="161" t="s">
        <v>119</v>
      </c>
      <c r="E157" s="162" t="s">
        <v>208</v>
      </c>
      <c r="F157" s="163" t="s">
        <v>209</v>
      </c>
      <c r="G157" s="164" t="s">
        <v>210</v>
      </c>
      <c r="H157" s="185"/>
      <c r="I157" s="166"/>
      <c r="J157" s="167" t="n">
        <f aca="false">ROUND(I157*H157,2)</f>
        <v>0</v>
      </c>
      <c r="K157" s="184" t="s">
        <v>123</v>
      </c>
      <c r="L157" s="23"/>
      <c r="M157" s="168"/>
      <c r="N157" s="169" t="s">
        <v>40</v>
      </c>
      <c r="O157" s="60"/>
      <c r="P157" s="170" t="n">
        <f aca="false">O157*H157</f>
        <v>0</v>
      </c>
      <c r="Q157" s="170" t="n">
        <v>0</v>
      </c>
      <c r="R157" s="170" t="n">
        <f aca="false">Q157*H157</f>
        <v>0</v>
      </c>
      <c r="S157" s="170" t="n">
        <v>0</v>
      </c>
      <c r="T157" s="171" t="n">
        <f aca="false">S157*H157</f>
        <v>0</v>
      </c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R157" s="172" t="s">
        <v>198</v>
      </c>
      <c r="AT157" s="172" t="s">
        <v>119</v>
      </c>
      <c r="AU157" s="172" t="s">
        <v>82</v>
      </c>
      <c r="AY157" s="3" t="s">
        <v>116</v>
      </c>
      <c r="BE157" s="173" t="n">
        <f aca="false">IF(N157="základní",J157,0)</f>
        <v>0</v>
      </c>
      <c r="BF157" s="173" t="n">
        <f aca="false">IF(N157="snížená",J157,0)</f>
        <v>0</v>
      </c>
      <c r="BG157" s="173" t="n">
        <f aca="false">IF(N157="zákl. přenesená",J157,0)</f>
        <v>0</v>
      </c>
      <c r="BH157" s="173" t="n">
        <f aca="false">IF(N157="sníž. přenesená",J157,0)</f>
        <v>0</v>
      </c>
      <c r="BI157" s="173" t="n">
        <f aca="false">IF(N157="nulová",J157,0)</f>
        <v>0</v>
      </c>
      <c r="BJ157" s="3" t="s">
        <v>80</v>
      </c>
      <c r="BK157" s="173" t="n">
        <f aca="false">ROUND(I157*H157,2)</f>
        <v>0</v>
      </c>
      <c r="BL157" s="3" t="s">
        <v>198</v>
      </c>
      <c r="BM157" s="172" t="s">
        <v>211</v>
      </c>
    </row>
    <row r="158" s="146" customFormat="true" ht="22.8" hidden="false" customHeight="true" outlineLevel="0" collapsed="false">
      <c r="B158" s="147"/>
      <c r="D158" s="148" t="s">
        <v>74</v>
      </c>
      <c r="E158" s="158" t="s">
        <v>212</v>
      </c>
      <c r="F158" s="158" t="s">
        <v>213</v>
      </c>
      <c r="I158" s="150"/>
      <c r="J158" s="159" t="n">
        <f aca="false">BK158</f>
        <v>0</v>
      </c>
      <c r="L158" s="147"/>
      <c r="M158" s="152"/>
      <c r="N158" s="153"/>
      <c r="O158" s="153"/>
      <c r="P158" s="154" t="n">
        <f aca="false">SUM(P159:P166)</f>
        <v>0</v>
      </c>
      <c r="Q158" s="153"/>
      <c r="R158" s="154" t="n">
        <f aca="false">SUM(R159:R166)</f>
        <v>0.0043848</v>
      </c>
      <c r="S158" s="153"/>
      <c r="T158" s="155" t="n">
        <f aca="false">SUM(T159:T166)</f>
        <v>0</v>
      </c>
      <c r="AR158" s="148" t="s">
        <v>82</v>
      </c>
      <c r="AT158" s="156" t="s">
        <v>74</v>
      </c>
      <c r="AU158" s="156" t="s">
        <v>80</v>
      </c>
      <c r="AY158" s="148" t="s">
        <v>116</v>
      </c>
      <c r="BK158" s="157" t="n">
        <f aca="false">SUM(BK159:BK166)</f>
        <v>0</v>
      </c>
    </row>
    <row r="159" s="27" customFormat="true" ht="24.15" hidden="false" customHeight="true" outlineLevel="0" collapsed="false">
      <c r="A159" s="22"/>
      <c r="B159" s="160"/>
      <c r="C159" s="161" t="s">
        <v>214</v>
      </c>
      <c r="D159" s="161" t="s">
        <v>119</v>
      </c>
      <c r="E159" s="162" t="s">
        <v>215</v>
      </c>
      <c r="F159" s="163" t="s">
        <v>216</v>
      </c>
      <c r="G159" s="164" t="s">
        <v>122</v>
      </c>
      <c r="H159" s="165" t="n">
        <v>17.136</v>
      </c>
      <c r="I159" s="166"/>
      <c r="J159" s="167" t="n">
        <f aca="false">ROUND(I159*H159,2)</f>
        <v>0</v>
      </c>
      <c r="K159" s="184" t="s">
        <v>123</v>
      </c>
      <c r="L159" s="23"/>
      <c r="M159" s="168"/>
      <c r="N159" s="169" t="s">
        <v>40</v>
      </c>
      <c r="O159" s="60"/>
      <c r="P159" s="170" t="n">
        <f aca="false">O159*H159</f>
        <v>0</v>
      </c>
      <c r="Q159" s="170" t="n">
        <v>0</v>
      </c>
      <c r="R159" s="170" t="n">
        <f aca="false">Q159*H159</f>
        <v>0</v>
      </c>
      <c r="S159" s="170" t="n">
        <v>0</v>
      </c>
      <c r="T159" s="171" t="n">
        <f aca="false">S159*H159</f>
        <v>0</v>
      </c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R159" s="172" t="s">
        <v>198</v>
      </c>
      <c r="AT159" s="172" t="s">
        <v>119</v>
      </c>
      <c r="AU159" s="172" t="s">
        <v>82</v>
      </c>
      <c r="AY159" s="3" t="s">
        <v>116</v>
      </c>
      <c r="BE159" s="173" t="n">
        <f aca="false">IF(N159="základní",J159,0)</f>
        <v>0</v>
      </c>
      <c r="BF159" s="173" t="n">
        <f aca="false">IF(N159="snížená",J159,0)</f>
        <v>0</v>
      </c>
      <c r="BG159" s="173" t="n">
        <f aca="false">IF(N159="zákl. přenesená",J159,0)</f>
        <v>0</v>
      </c>
      <c r="BH159" s="173" t="n">
        <f aca="false">IF(N159="sníž. přenesená",J159,0)</f>
        <v>0</v>
      </c>
      <c r="BI159" s="173" t="n">
        <f aca="false">IF(N159="nulová",J159,0)</f>
        <v>0</v>
      </c>
      <c r="BJ159" s="3" t="s">
        <v>80</v>
      </c>
      <c r="BK159" s="173" t="n">
        <f aca="false">ROUND(I159*H159,2)</f>
        <v>0</v>
      </c>
      <c r="BL159" s="3" t="s">
        <v>198</v>
      </c>
      <c r="BM159" s="172" t="s">
        <v>217</v>
      </c>
    </row>
    <row r="160" s="174" customFormat="true" ht="12.8" hidden="false" customHeight="false" outlineLevel="0" collapsed="false">
      <c r="B160" s="175"/>
      <c r="D160" s="176" t="s">
        <v>126</v>
      </c>
      <c r="E160" s="177"/>
      <c r="F160" s="178" t="s">
        <v>136</v>
      </c>
      <c r="H160" s="179" t="n">
        <v>17.136</v>
      </c>
      <c r="I160" s="180"/>
      <c r="L160" s="175"/>
      <c r="M160" s="181"/>
      <c r="N160" s="182"/>
      <c r="O160" s="182"/>
      <c r="P160" s="182"/>
      <c r="Q160" s="182"/>
      <c r="R160" s="182"/>
      <c r="S160" s="182"/>
      <c r="T160" s="183"/>
      <c r="AT160" s="177" t="s">
        <v>126</v>
      </c>
      <c r="AU160" s="177" t="s">
        <v>82</v>
      </c>
      <c r="AV160" s="174" t="s">
        <v>82</v>
      </c>
      <c r="AW160" s="174" t="s">
        <v>31</v>
      </c>
      <c r="AX160" s="174" t="s">
        <v>80</v>
      </c>
      <c r="AY160" s="177" t="s">
        <v>116</v>
      </c>
    </row>
    <row r="161" s="27" customFormat="true" ht="24.15" hidden="false" customHeight="true" outlineLevel="0" collapsed="false">
      <c r="A161" s="22"/>
      <c r="B161" s="160"/>
      <c r="C161" s="186" t="s">
        <v>218</v>
      </c>
      <c r="D161" s="186" t="s">
        <v>219</v>
      </c>
      <c r="E161" s="187" t="s">
        <v>220</v>
      </c>
      <c r="F161" s="188" t="s">
        <v>221</v>
      </c>
      <c r="G161" s="189" t="s">
        <v>122</v>
      </c>
      <c r="H161" s="190" t="n">
        <v>17.993</v>
      </c>
      <c r="I161" s="191"/>
      <c r="J161" s="192" t="n">
        <f aca="false">ROUND(I161*H161,2)</f>
        <v>0</v>
      </c>
      <c r="K161" s="193" t="s">
        <v>123</v>
      </c>
      <c r="L161" s="194"/>
      <c r="M161" s="195"/>
      <c r="N161" s="196" t="s">
        <v>40</v>
      </c>
      <c r="O161" s="60"/>
      <c r="P161" s="170" t="n">
        <f aca="false">O161*H161</f>
        <v>0</v>
      </c>
      <c r="Q161" s="170" t="n">
        <v>0</v>
      </c>
      <c r="R161" s="170" t="n">
        <f aca="false">Q161*H161</f>
        <v>0</v>
      </c>
      <c r="S161" s="170" t="n">
        <v>0</v>
      </c>
      <c r="T161" s="171" t="n">
        <f aca="false">S161*H161</f>
        <v>0</v>
      </c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R161" s="172" t="s">
        <v>222</v>
      </c>
      <c r="AT161" s="172" t="s">
        <v>219</v>
      </c>
      <c r="AU161" s="172" t="s">
        <v>82</v>
      </c>
      <c r="AY161" s="3" t="s">
        <v>116</v>
      </c>
      <c r="BE161" s="173" t="n">
        <f aca="false">IF(N161="základní",J161,0)</f>
        <v>0</v>
      </c>
      <c r="BF161" s="173" t="n">
        <f aca="false">IF(N161="snížená",J161,0)</f>
        <v>0</v>
      </c>
      <c r="BG161" s="173" t="n">
        <f aca="false">IF(N161="zákl. přenesená",J161,0)</f>
        <v>0</v>
      </c>
      <c r="BH161" s="173" t="n">
        <f aca="false">IF(N161="sníž. přenesená",J161,0)</f>
        <v>0</v>
      </c>
      <c r="BI161" s="173" t="n">
        <f aca="false">IF(N161="nulová",J161,0)</f>
        <v>0</v>
      </c>
      <c r="BJ161" s="3" t="s">
        <v>80</v>
      </c>
      <c r="BK161" s="173" t="n">
        <f aca="false">ROUND(I161*H161,2)</f>
        <v>0</v>
      </c>
      <c r="BL161" s="3" t="s">
        <v>198</v>
      </c>
      <c r="BM161" s="172" t="s">
        <v>223</v>
      </c>
    </row>
    <row r="162" s="174" customFormat="true" ht="12.8" hidden="false" customHeight="false" outlineLevel="0" collapsed="false">
      <c r="B162" s="175"/>
      <c r="D162" s="176" t="s">
        <v>126</v>
      </c>
      <c r="E162" s="177"/>
      <c r="F162" s="178" t="s">
        <v>224</v>
      </c>
      <c r="H162" s="179" t="n">
        <v>17.136</v>
      </c>
      <c r="I162" s="180"/>
      <c r="L162" s="175"/>
      <c r="M162" s="181"/>
      <c r="N162" s="182"/>
      <c r="O162" s="182"/>
      <c r="P162" s="182"/>
      <c r="Q162" s="182"/>
      <c r="R162" s="182"/>
      <c r="S162" s="182"/>
      <c r="T162" s="183"/>
      <c r="AT162" s="177" t="s">
        <v>126</v>
      </c>
      <c r="AU162" s="177" t="s">
        <v>82</v>
      </c>
      <c r="AV162" s="174" t="s">
        <v>82</v>
      </c>
      <c r="AW162" s="174" t="s">
        <v>31</v>
      </c>
      <c r="AX162" s="174" t="s">
        <v>80</v>
      </c>
      <c r="AY162" s="177" t="s">
        <v>116</v>
      </c>
    </row>
    <row r="163" s="174" customFormat="true" ht="12.8" hidden="false" customHeight="false" outlineLevel="0" collapsed="false">
      <c r="B163" s="175"/>
      <c r="D163" s="176" t="s">
        <v>126</v>
      </c>
      <c r="F163" s="178" t="s">
        <v>225</v>
      </c>
      <c r="H163" s="179" t="n">
        <v>17.993</v>
      </c>
      <c r="I163" s="180"/>
      <c r="L163" s="175"/>
      <c r="M163" s="181"/>
      <c r="N163" s="182"/>
      <c r="O163" s="182"/>
      <c r="P163" s="182"/>
      <c r="Q163" s="182"/>
      <c r="R163" s="182"/>
      <c r="S163" s="182"/>
      <c r="T163" s="183"/>
      <c r="AT163" s="177" t="s">
        <v>126</v>
      </c>
      <c r="AU163" s="177" t="s">
        <v>82</v>
      </c>
      <c r="AV163" s="174" t="s">
        <v>82</v>
      </c>
      <c r="AW163" s="174" t="s">
        <v>2</v>
      </c>
      <c r="AX163" s="174" t="s">
        <v>80</v>
      </c>
      <c r="AY163" s="177" t="s">
        <v>116</v>
      </c>
    </row>
    <row r="164" s="27" customFormat="true" ht="24.15" hidden="false" customHeight="true" outlineLevel="0" collapsed="false">
      <c r="A164" s="22"/>
      <c r="B164" s="160"/>
      <c r="C164" s="161" t="s">
        <v>6</v>
      </c>
      <c r="D164" s="161" t="s">
        <v>119</v>
      </c>
      <c r="E164" s="162" t="s">
        <v>226</v>
      </c>
      <c r="F164" s="163" t="s">
        <v>227</v>
      </c>
      <c r="G164" s="164" t="s">
        <v>122</v>
      </c>
      <c r="H164" s="165" t="n">
        <v>15.12</v>
      </c>
      <c r="I164" s="166"/>
      <c r="J164" s="167" t="n">
        <f aca="false">ROUND(I164*H164,2)</f>
        <v>0</v>
      </c>
      <c r="K164" s="184" t="s">
        <v>123</v>
      </c>
      <c r="L164" s="23"/>
      <c r="M164" s="168"/>
      <c r="N164" s="169" t="s">
        <v>40</v>
      </c>
      <c r="O164" s="60"/>
      <c r="P164" s="170" t="n">
        <f aca="false">O164*H164</f>
        <v>0</v>
      </c>
      <c r="Q164" s="170" t="n">
        <v>0.00029</v>
      </c>
      <c r="R164" s="170" t="n">
        <f aca="false">Q164*H164</f>
        <v>0.0043848</v>
      </c>
      <c r="S164" s="170" t="n">
        <v>0</v>
      </c>
      <c r="T164" s="171" t="n">
        <f aca="false">S164*H164</f>
        <v>0</v>
      </c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R164" s="172" t="s">
        <v>198</v>
      </c>
      <c r="AT164" s="172" t="s">
        <v>119</v>
      </c>
      <c r="AU164" s="172" t="s">
        <v>82</v>
      </c>
      <c r="AY164" s="3" t="s">
        <v>116</v>
      </c>
      <c r="BE164" s="173" t="n">
        <f aca="false">IF(N164="základní",J164,0)</f>
        <v>0</v>
      </c>
      <c r="BF164" s="173" t="n">
        <f aca="false">IF(N164="snížená",J164,0)</f>
        <v>0</v>
      </c>
      <c r="BG164" s="173" t="n">
        <f aca="false">IF(N164="zákl. přenesená",J164,0)</f>
        <v>0</v>
      </c>
      <c r="BH164" s="173" t="n">
        <f aca="false">IF(N164="sníž. přenesená",J164,0)</f>
        <v>0</v>
      </c>
      <c r="BI164" s="173" t="n">
        <f aca="false">IF(N164="nulová",J164,0)</f>
        <v>0</v>
      </c>
      <c r="BJ164" s="3" t="s">
        <v>80</v>
      </c>
      <c r="BK164" s="173" t="n">
        <f aca="false">ROUND(I164*H164,2)</f>
        <v>0</v>
      </c>
      <c r="BL164" s="3" t="s">
        <v>198</v>
      </c>
      <c r="BM164" s="172" t="s">
        <v>228</v>
      </c>
    </row>
    <row r="165" s="174" customFormat="true" ht="12.8" hidden="false" customHeight="false" outlineLevel="0" collapsed="false">
      <c r="B165" s="175"/>
      <c r="D165" s="176" t="s">
        <v>126</v>
      </c>
      <c r="E165" s="177"/>
      <c r="F165" s="178" t="s">
        <v>229</v>
      </c>
      <c r="H165" s="179" t="n">
        <v>15.12</v>
      </c>
      <c r="I165" s="180"/>
      <c r="L165" s="175"/>
      <c r="M165" s="181"/>
      <c r="N165" s="182"/>
      <c r="O165" s="182"/>
      <c r="P165" s="182"/>
      <c r="Q165" s="182"/>
      <c r="R165" s="182"/>
      <c r="S165" s="182"/>
      <c r="T165" s="183"/>
      <c r="AT165" s="177" t="s">
        <v>126</v>
      </c>
      <c r="AU165" s="177" t="s">
        <v>82</v>
      </c>
      <c r="AV165" s="174" t="s">
        <v>82</v>
      </c>
      <c r="AW165" s="174" t="s">
        <v>31</v>
      </c>
      <c r="AX165" s="174" t="s">
        <v>80</v>
      </c>
      <c r="AY165" s="177" t="s">
        <v>116</v>
      </c>
    </row>
    <row r="166" s="27" customFormat="true" ht="24.15" hidden="false" customHeight="true" outlineLevel="0" collapsed="false">
      <c r="A166" s="22"/>
      <c r="B166" s="160"/>
      <c r="C166" s="161" t="s">
        <v>230</v>
      </c>
      <c r="D166" s="161" t="s">
        <v>119</v>
      </c>
      <c r="E166" s="162" t="s">
        <v>231</v>
      </c>
      <c r="F166" s="163" t="s">
        <v>232</v>
      </c>
      <c r="G166" s="164" t="s">
        <v>122</v>
      </c>
      <c r="H166" s="165" t="n">
        <v>15.12</v>
      </c>
      <c r="I166" s="166"/>
      <c r="J166" s="167" t="n">
        <f aca="false">ROUND(I166*H166,2)</f>
        <v>0</v>
      </c>
      <c r="K166" s="184" t="s">
        <v>123</v>
      </c>
      <c r="L166" s="23"/>
      <c r="M166" s="168"/>
      <c r="N166" s="169" t="s">
        <v>40</v>
      </c>
      <c r="O166" s="60"/>
      <c r="P166" s="170" t="n">
        <f aca="false">O166*H166</f>
        <v>0</v>
      </c>
      <c r="Q166" s="170" t="n">
        <v>0</v>
      </c>
      <c r="R166" s="170" t="n">
        <f aca="false">Q166*H166</f>
        <v>0</v>
      </c>
      <c r="S166" s="170" t="n">
        <v>0</v>
      </c>
      <c r="T166" s="171" t="n">
        <f aca="false">S166*H166</f>
        <v>0</v>
      </c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R166" s="172" t="s">
        <v>198</v>
      </c>
      <c r="AT166" s="172" t="s">
        <v>119</v>
      </c>
      <c r="AU166" s="172" t="s">
        <v>82</v>
      </c>
      <c r="AY166" s="3" t="s">
        <v>116</v>
      </c>
      <c r="BE166" s="173" t="n">
        <f aca="false">IF(N166="základní",J166,0)</f>
        <v>0</v>
      </c>
      <c r="BF166" s="173" t="n">
        <f aca="false">IF(N166="snížená",J166,0)</f>
        <v>0</v>
      </c>
      <c r="BG166" s="173" t="n">
        <f aca="false">IF(N166="zákl. přenesená",J166,0)</f>
        <v>0</v>
      </c>
      <c r="BH166" s="173" t="n">
        <f aca="false">IF(N166="sníž. přenesená",J166,0)</f>
        <v>0</v>
      </c>
      <c r="BI166" s="173" t="n">
        <f aca="false">IF(N166="nulová",J166,0)</f>
        <v>0</v>
      </c>
      <c r="BJ166" s="3" t="s">
        <v>80</v>
      </c>
      <c r="BK166" s="173" t="n">
        <f aca="false">ROUND(I166*H166,2)</f>
        <v>0</v>
      </c>
      <c r="BL166" s="3" t="s">
        <v>198</v>
      </c>
      <c r="BM166" s="172" t="s">
        <v>233</v>
      </c>
    </row>
    <row r="167" s="146" customFormat="true" ht="25.9" hidden="false" customHeight="true" outlineLevel="0" collapsed="false">
      <c r="B167" s="147"/>
      <c r="D167" s="148" t="s">
        <v>74</v>
      </c>
      <c r="E167" s="149" t="s">
        <v>234</v>
      </c>
      <c r="F167" s="149" t="s">
        <v>235</v>
      </c>
      <c r="I167" s="150"/>
      <c r="J167" s="151" t="n">
        <f aca="false">BK167</f>
        <v>0</v>
      </c>
      <c r="L167" s="147"/>
      <c r="M167" s="152"/>
      <c r="N167" s="153"/>
      <c r="O167" s="153"/>
      <c r="P167" s="154" t="n">
        <f aca="false">P168+P170+P172</f>
        <v>0</v>
      </c>
      <c r="Q167" s="153"/>
      <c r="R167" s="154" t="n">
        <f aca="false">R168+R170+R172</f>
        <v>0</v>
      </c>
      <c r="S167" s="153"/>
      <c r="T167" s="155" t="n">
        <f aca="false">T168+T170+T172</f>
        <v>0</v>
      </c>
      <c r="AR167" s="148" t="s">
        <v>142</v>
      </c>
      <c r="AT167" s="156" t="s">
        <v>74</v>
      </c>
      <c r="AU167" s="156" t="s">
        <v>75</v>
      </c>
      <c r="AY167" s="148" t="s">
        <v>116</v>
      </c>
      <c r="BK167" s="157" t="n">
        <f aca="false">BK168+BK170+BK172</f>
        <v>0</v>
      </c>
    </row>
    <row r="168" s="146" customFormat="true" ht="22.8" hidden="false" customHeight="true" outlineLevel="0" collapsed="false">
      <c r="B168" s="147"/>
      <c r="D168" s="148" t="s">
        <v>74</v>
      </c>
      <c r="E168" s="158" t="s">
        <v>236</v>
      </c>
      <c r="F168" s="158" t="s">
        <v>237</v>
      </c>
      <c r="I168" s="150"/>
      <c r="J168" s="159" t="n">
        <f aca="false">BK168</f>
        <v>0</v>
      </c>
      <c r="L168" s="147"/>
      <c r="M168" s="152"/>
      <c r="N168" s="153"/>
      <c r="O168" s="153"/>
      <c r="P168" s="154" t="n">
        <f aca="false">P169</f>
        <v>0</v>
      </c>
      <c r="Q168" s="153"/>
      <c r="R168" s="154" t="n">
        <f aca="false">R169</f>
        <v>0</v>
      </c>
      <c r="S168" s="153"/>
      <c r="T168" s="155" t="n">
        <f aca="false">T169</f>
        <v>0</v>
      </c>
      <c r="AR168" s="148" t="s">
        <v>142</v>
      </c>
      <c r="AT168" s="156" t="s">
        <v>74</v>
      </c>
      <c r="AU168" s="156" t="s">
        <v>80</v>
      </c>
      <c r="AY168" s="148" t="s">
        <v>116</v>
      </c>
      <c r="BK168" s="157" t="n">
        <f aca="false">BK169</f>
        <v>0</v>
      </c>
    </row>
    <row r="169" s="27" customFormat="true" ht="16.5" hidden="false" customHeight="true" outlineLevel="0" collapsed="false">
      <c r="A169" s="22"/>
      <c r="B169" s="160"/>
      <c r="C169" s="161" t="s">
        <v>238</v>
      </c>
      <c r="D169" s="161" t="s">
        <v>119</v>
      </c>
      <c r="E169" s="162" t="s">
        <v>239</v>
      </c>
      <c r="F169" s="163" t="s">
        <v>240</v>
      </c>
      <c r="G169" s="164" t="s">
        <v>241</v>
      </c>
      <c r="H169" s="165" t="n">
        <v>1</v>
      </c>
      <c r="I169" s="166"/>
      <c r="J169" s="167" t="n">
        <f aca="false">ROUND(I169*H169,2)</f>
        <v>0</v>
      </c>
      <c r="K169" s="184" t="s">
        <v>123</v>
      </c>
      <c r="L169" s="23"/>
      <c r="M169" s="168"/>
      <c r="N169" s="169" t="s">
        <v>40</v>
      </c>
      <c r="O169" s="60"/>
      <c r="P169" s="170" t="n">
        <f aca="false">O169*H169</f>
        <v>0</v>
      </c>
      <c r="Q169" s="170" t="n">
        <v>0</v>
      </c>
      <c r="R169" s="170" t="n">
        <f aca="false">Q169*H169</f>
        <v>0</v>
      </c>
      <c r="S169" s="170" t="n">
        <v>0</v>
      </c>
      <c r="T169" s="171" t="n">
        <f aca="false">S169*H169</f>
        <v>0</v>
      </c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R169" s="172" t="s">
        <v>242</v>
      </c>
      <c r="AT169" s="172" t="s">
        <v>119</v>
      </c>
      <c r="AU169" s="172" t="s">
        <v>82</v>
      </c>
      <c r="AY169" s="3" t="s">
        <v>116</v>
      </c>
      <c r="BE169" s="173" t="n">
        <f aca="false">IF(N169="základní",J169,0)</f>
        <v>0</v>
      </c>
      <c r="BF169" s="173" t="n">
        <f aca="false">IF(N169="snížená",J169,0)</f>
        <v>0</v>
      </c>
      <c r="BG169" s="173" t="n">
        <f aca="false">IF(N169="zákl. přenesená",J169,0)</f>
        <v>0</v>
      </c>
      <c r="BH169" s="173" t="n">
        <f aca="false">IF(N169="sníž. přenesená",J169,0)</f>
        <v>0</v>
      </c>
      <c r="BI169" s="173" t="n">
        <f aca="false">IF(N169="nulová",J169,0)</f>
        <v>0</v>
      </c>
      <c r="BJ169" s="3" t="s">
        <v>80</v>
      </c>
      <c r="BK169" s="173" t="n">
        <f aca="false">ROUND(I169*H169,2)</f>
        <v>0</v>
      </c>
      <c r="BL169" s="3" t="s">
        <v>242</v>
      </c>
      <c r="BM169" s="172" t="s">
        <v>243</v>
      </c>
    </row>
    <row r="170" s="146" customFormat="true" ht="22.8" hidden="false" customHeight="true" outlineLevel="0" collapsed="false">
      <c r="B170" s="147"/>
      <c r="D170" s="148" t="s">
        <v>74</v>
      </c>
      <c r="E170" s="158" t="s">
        <v>244</v>
      </c>
      <c r="F170" s="158" t="s">
        <v>245</v>
      </c>
      <c r="I170" s="150"/>
      <c r="J170" s="159" t="n">
        <f aca="false">BK170</f>
        <v>0</v>
      </c>
      <c r="L170" s="147"/>
      <c r="M170" s="152"/>
      <c r="N170" s="153"/>
      <c r="O170" s="153"/>
      <c r="P170" s="154" t="n">
        <f aca="false">P171</f>
        <v>0</v>
      </c>
      <c r="Q170" s="153"/>
      <c r="R170" s="154" t="n">
        <f aca="false">R171</f>
        <v>0</v>
      </c>
      <c r="S170" s="153"/>
      <c r="T170" s="155" t="n">
        <f aca="false">T171</f>
        <v>0</v>
      </c>
      <c r="AR170" s="148" t="s">
        <v>142</v>
      </c>
      <c r="AT170" s="156" t="s">
        <v>74</v>
      </c>
      <c r="AU170" s="156" t="s">
        <v>80</v>
      </c>
      <c r="AY170" s="148" t="s">
        <v>116</v>
      </c>
      <c r="BK170" s="157" t="n">
        <f aca="false">BK171</f>
        <v>0</v>
      </c>
    </row>
    <row r="171" s="27" customFormat="true" ht="16.5" hidden="false" customHeight="true" outlineLevel="0" collapsed="false">
      <c r="A171" s="22"/>
      <c r="B171" s="160"/>
      <c r="C171" s="161" t="s">
        <v>246</v>
      </c>
      <c r="D171" s="161" t="s">
        <v>119</v>
      </c>
      <c r="E171" s="162" t="s">
        <v>247</v>
      </c>
      <c r="F171" s="163" t="s">
        <v>248</v>
      </c>
      <c r="G171" s="164" t="s">
        <v>241</v>
      </c>
      <c r="H171" s="165" t="n">
        <v>1</v>
      </c>
      <c r="I171" s="166"/>
      <c r="J171" s="167" t="n">
        <f aca="false">ROUND(I171*H171,2)</f>
        <v>0</v>
      </c>
      <c r="K171" s="184" t="s">
        <v>123</v>
      </c>
      <c r="L171" s="23"/>
      <c r="M171" s="168"/>
      <c r="N171" s="169" t="s">
        <v>40</v>
      </c>
      <c r="O171" s="60"/>
      <c r="P171" s="170" t="n">
        <f aca="false">O171*H171</f>
        <v>0</v>
      </c>
      <c r="Q171" s="170" t="n">
        <v>0</v>
      </c>
      <c r="R171" s="170" t="n">
        <f aca="false">Q171*H171</f>
        <v>0</v>
      </c>
      <c r="S171" s="170" t="n">
        <v>0</v>
      </c>
      <c r="T171" s="171" t="n">
        <f aca="false">S171*H171</f>
        <v>0</v>
      </c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R171" s="172" t="s">
        <v>242</v>
      </c>
      <c r="AT171" s="172" t="s">
        <v>119</v>
      </c>
      <c r="AU171" s="172" t="s">
        <v>82</v>
      </c>
      <c r="AY171" s="3" t="s">
        <v>116</v>
      </c>
      <c r="BE171" s="173" t="n">
        <f aca="false">IF(N171="základní",J171,0)</f>
        <v>0</v>
      </c>
      <c r="BF171" s="173" t="n">
        <f aca="false">IF(N171="snížená",J171,0)</f>
        <v>0</v>
      </c>
      <c r="BG171" s="173" t="n">
        <f aca="false">IF(N171="zákl. přenesená",J171,0)</f>
        <v>0</v>
      </c>
      <c r="BH171" s="173" t="n">
        <f aca="false">IF(N171="sníž. přenesená",J171,0)</f>
        <v>0</v>
      </c>
      <c r="BI171" s="173" t="n">
        <f aca="false">IF(N171="nulová",J171,0)</f>
        <v>0</v>
      </c>
      <c r="BJ171" s="3" t="s">
        <v>80</v>
      </c>
      <c r="BK171" s="173" t="n">
        <f aca="false">ROUND(I171*H171,2)</f>
        <v>0</v>
      </c>
      <c r="BL171" s="3" t="s">
        <v>242</v>
      </c>
      <c r="BM171" s="172" t="s">
        <v>249</v>
      </c>
    </row>
    <row r="172" s="146" customFormat="true" ht="22.8" hidden="false" customHeight="true" outlineLevel="0" collapsed="false">
      <c r="B172" s="147"/>
      <c r="D172" s="148" t="s">
        <v>74</v>
      </c>
      <c r="E172" s="158" t="s">
        <v>250</v>
      </c>
      <c r="F172" s="158" t="s">
        <v>251</v>
      </c>
      <c r="I172" s="150"/>
      <c r="J172" s="159" t="n">
        <f aca="false">BK172</f>
        <v>0</v>
      </c>
      <c r="L172" s="147"/>
      <c r="M172" s="152"/>
      <c r="N172" s="153"/>
      <c r="O172" s="153"/>
      <c r="P172" s="154" t="n">
        <f aca="false">P173</f>
        <v>0</v>
      </c>
      <c r="Q172" s="153"/>
      <c r="R172" s="154" t="n">
        <f aca="false">R173</f>
        <v>0</v>
      </c>
      <c r="S172" s="153"/>
      <c r="T172" s="155" t="n">
        <f aca="false">T173</f>
        <v>0</v>
      </c>
      <c r="AR172" s="148" t="s">
        <v>142</v>
      </c>
      <c r="AT172" s="156" t="s">
        <v>74</v>
      </c>
      <c r="AU172" s="156" t="s">
        <v>80</v>
      </c>
      <c r="AY172" s="148" t="s">
        <v>116</v>
      </c>
      <c r="BK172" s="157" t="n">
        <f aca="false">BK173</f>
        <v>0</v>
      </c>
    </row>
    <row r="173" s="27" customFormat="true" ht="16.5" hidden="false" customHeight="true" outlineLevel="0" collapsed="false">
      <c r="A173" s="22"/>
      <c r="B173" s="160"/>
      <c r="C173" s="161" t="s">
        <v>252</v>
      </c>
      <c r="D173" s="161" t="s">
        <v>119</v>
      </c>
      <c r="E173" s="162" t="s">
        <v>253</v>
      </c>
      <c r="F173" s="163" t="s">
        <v>254</v>
      </c>
      <c r="G173" s="164" t="s">
        <v>241</v>
      </c>
      <c r="H173" s="165" t="n">
        <v>1</v>
      </c>
      <c r="I173" s="166"/>
      <c r="J173" s="167" t="n">
        <f aca="false">ROUND(I173*H173,2)</f>
        <v>0</v>
      </c>
      <c r="K173" s="184" t="s">
        <v>123</v>
      </c>
      <c r="L173" s="23"/>
      <c r="M173" s="197"/>
      <c r="N173" s="198" t="s">
        <v>40</v>
      </c>
      <c r="O173" s="199"/>
      <c r="P173" s="200" t="n">
        <f aca="false">O173*H173</f>
        <v>0</v>
      </c>
      <c r="Q173" s="200" t="n">
        <v>0</v>
      </c>
      <c r="R173" s="200" t="n">
        <f aca="false">Q173*H173</f>
        <v>0</v>
      </c>
      <c r="S173" s="200" t="n">
        <v>0</v>
      </c>
      <c r="T173" s="201" t="n">
        <f aca="false">S173*H173</f>
        <v>0</v>
      </c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R173" s="172" t="s">
        <v>242</v>
      </c>
      <c r="AT173" s="172" t="s">
        <v>119</v>
      </c>
      <c r="AU173" s="172" t="s">
        <v>82</v>
      </c>
      <c r="AY173" s="3" t="s">
        <v>116</v>
      </c>
      <c r="BE173" s="173" t="n">
        <f aca="false">IF(N173="základní",J173,0)</f>
        <v>0</v>
      </c>
      <c r="BF173" s="173" t="n">
        <f aca="false">IF(N173="snížená",J173,0)</f>
        <v>0</v>
      </c>
      <c r="BG173" s="173" t="n">
        <f aca="false">IF(N173="zákl. přenesená",J173,0)</f>
        <v>0</v>
      </c>
      <c r="BH173" s="173" t="n">
        <f aca="false">IF(N173="sníž. přenesená",J173,0)</f>
        <v>0</v>
      </c>
      <c r="BI173" s="173" t="n">
        <f aca="false">IF(N173="nulová",J173,0)</f>
        <v>0</v>
      </c>
      <c r="BJ173" s="3" t="s">
        <v>80</v>
      </c>
      <c r="BK173" s="173" t="n">
        <f aca="false">ROUND(I173*H173,2)</f>
        <v>0</v>
      </c>
      <c r="BL173" s="3" t="s">
        <v>242</v>
      </c>
      <c r="BM173" s="172" t="s">
        <v>255</v>
      </c>
    </row>
    <row r="174" s="27" customFormat="true" ht="6.95" hidden="false" customHeight="true" outlineLevel="0" collapsed="false">
      <c r="A174" s="22"/>
      <c r="B174" s="44"/>
      <c r="C174" s="45"/>
      <c r="D174" s="45"/>
      <c r="E174" s="45"/>
      <c r="F174" s="45"/>
      <c r="G174" s="45"/>
      <c r="H174" s="45"/>
      <c r="I174" s="45"/>
      <c r="J174" s="45"/>
      <c r="K174" s="45"/>
      <c r="L174" s="23"/>
      <c r="M174" s="22"/>
      <c r="O174" s="22"/>
      <c r="P174" s="22"/>
      <c r="Q174" s="22"/>
      <c r="R174" s="22"/>
      <c r="S174" s="22"/>
      <c r="T174" s="22"/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</row>
  </sheetData>
  <autoFilter ref="C123:K173"/>
  <mergeCells count="6">
    <mergeCell ref="L2:V2"/>
    <mergeCell ref="E7:H7"/>
    <mergeCell ref="E16:H16"/>
    <mergeCell ref="E25:H25"/>
    <mergeCell ref="E85:H85"/>
    <mergeCell ref="E116:H116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LibreOffice/7.3.0.3$Windows_X86_64 LibreOffice_project/0f246aa12d0eee4a0f7adcefbf7c878fc2238db3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2022-03-24T11:46:02Z</dcterms:created>
  <dc:creator>Eva-TOSH\Eva</dc:creator>
  <dc:description/>
  <dc:language>cs-CZ</dc:language>
  <cp:lastModifiedBy/>
  <dcterms:modified xsi:type="dcterms:W3CDTF">2022-03-24T12:47:57Z</dcterms:modified>
  <cp:revision>1</cp:revision>
  <dc:subject/>
  <dc:title/>
</cp:coreProperties>
</file>