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svoboda\AKCE\Lužánky\podklady od Konečná(STAREZ)\2022-06-22(PRO)_odpověď na dotazy 7\"/>
    </mc:Choice>
  </mc:AlternateContent>
  <xr:revisionPtr revIDLastSave="0" documentId="13_ncr:1_{5AF68F9B-F04A-4FAA-9AC6-E2D636DC9FC2}" xr6:coauthVersionLast="47" xr6:coauthVersionMax="47" xr10:uidLastSave="{00000000-0000-0000-0000-000000000000}"/>
  <bookViews>
    <workbookView xWindow="38280" yWindow="-120" windowWidth="38640" windowHeight="21240" activeTab="2" xr2:uid="{00000000-000D-0000-FFFF-FFFF00000000}"/>
  </bookViews>
  <sheets>
    <sheet name="Stavba" sheetId="1" r:id="rId1"/>
    <sheet name="VzorPolozky" sheetId="10" state="hidden" r:id="rId2"/>
    <sheet name="02 D.1.1 - D.1.3 Pol" sheetId="12" r:id="rId3"/>
    <sheet name="02 D.1.4.1 Pol" sheetId="13" r:id="rId4"/>
    <sheet name="02 D.1.4.1a Pol" sheetId="14" r:id="rId5"/>
    <sheet name="02 D.1.4.1b Pol" sheetId="15" r:id="rId6"/>
    <sheet name="02 D.1.4.1c Pol" sheetId="16" r:id="rId7"/>
    <sheet name="02 VRN Pol" sheetId="17" r:id="rId8"/>
  </sheets>
  <externalReferences>
    <externalReference r:id="rId9"/>
  </externalReferences>
  <definedNames>
    <definedName name="CelkemDPHVypocet" localSheetId="0">Stavba!$H$47</definedName>
    <definedName name="CenaCelkem">Stavba!$G$29</definedName>
    <definedName name="CenaCelkemBezDPH">Stavba!$G$28</definedName>
    <definedName name="CenaCelkemVypocet" localSheetId="0">Stavba!$I$47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'02 D.1.1 - D.1.3 Pol'!$1:$7</definedName>
    <definedName name="_xlnm.Print_Titles" localSheetId="3">'02 D.1.4.1 Pol'!$1:$7</definedName>
    <definedName name="_xlnm.Print_Titles" localSheetId="4">'02 D.1.4.1a Pol'!$1:$7</definedName>
    <definedName name="_xlnm.Print_Titles" localSheetId="5">'02 D.1.4.1b Pol'!$1:$7</definedName>
    <definedName name="_xlnm.Print_Titles" localSheetId="6">'02 D.1.4.1c Pol'!$1:$7</definedName>
    <definedName name="_xlnm.Print_Titles" localSheetId="7">'02 VRN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'02 D.1.1 - D.1.3 Pol'!$A$1:$X$585</definedName>
    <definedName name="_xlnm.Print_Area" localSheetId="3">'02 D.1.4.1 Pol'!$A$1:$X$103</definedName>
    <definedName name="_xlnm.Print_Area" localSheetId="4">'02 D.1.4.1a Pol'!$A$1:$X$34</definedName>
    <definedName name="_xlnm.Print_Area" localSheetId="5">'02 D.1.4.1b Pol'!$A$1:$X$58</definedName>
    <definedName name="_xlnm.Print_Area" localSheetId="6">'02 D.1.4.1c Pol'!$A$1:$X$34</definedName>
    <definedName name="_xlnm.Print_Area" localSheetId="7">'02 VRN Pol'!$A$1:$X$37</definedName>
    <definedName name="_xlnm.Print_Area" localSheetId="0">Stavba!$A$1:$J$93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Stavba!$F$47</definedName>
    <definedName name="ZakladDPHZakl">Stavba!$G$25</definedName>
    <definedName name="ZakladDPHZaklVypocet" localSheetId="0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2" i="1" l="1"/>
  <c r="I65" i="1"/>
  <c r="F44" i="1"/>
  <c r="G9" i="17"/>
  <c r="M9" i="17" s="1"/>
  <c r="I9" i="17"/>
  <c r="K9" i="17"/>
  <c r="O9" i="17"/>
  <c r="Q9" i="17"/>
  <c r="V9" i="17"/>
  <c r="G10" i="17"/>
  <c r="M10" i="17" s="1"/>
  <c r="I10" i="17"/>
  <c r="K10" i="17"/>
  <c r="O10" i="17"/>
  <c r="Q10" i="17"/>
  <c r="V10" i="17"/>
  <c r="G11" i="17"/>
  <c r="M11" i="17" s="1"/>
  <c r="I11" i="17"/>
  <c r="K11" i="17"/>
  <c r="O11" i="17"/>
  <c r="Q11" i="17"/>
  <c r="V11" i="17"/>
  <c r="G12" i="17"/>
  <c r="G8" i="17" s="1"/>
  <c r="I92" i="1" s="1"/>
  <c r="I19" i="1" s="1"/>
  <c r="I12" i="17"/>
  <c r="K12" i="17"/>
  <c r="O12" i="17"/>
  <c r="Q12" i="17"/>
  <c r="V12" i="17"/>
  <c r="G13" i="17"/>
  <c r="M13" i="17" s="1"/>
  <c r="I13" i="17"/>
  <c r="K13" i="17"/>
  <c r="O13" i="17"/>
  <c r="Q13" i="17"/>
  <c r="V13" i="17"/>
  <c r="G14" i="17"/>
  <c r="I14" i="17"/>
  <c r="K14" i="17"/>
  <c r="M14" i="17"/>
  <c r="O14" i="17"/>
  <c r="Q14" i="17"/>
  <c r="V14" i="17"/>
  <c r="G15" i="17"/>
  <c r="I15" i="17"/>
  <c r="K15" i="17"/>
  <c r="M15" i="17"/>
  <c r="O15" i="17"/>
  <c r="Q15" i="17"/>
  <c r="V15" i="17"/>
  <c r="G16" i="17"/>
  <c r="M16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I25" i="17"/>
  <c r="K25" i="17"/>
  <c r="M25" i="17"/>
  <c r="O25" i="17"/>
  <c r="Q25" i="17"/>
  <c r="V25" i="17"/>
  <c r="AE27" i="17"/>
  <c r="F46" i="1" s="1"/>
  <c r="G9" i="16"/>
  <c r="M9" i="16" s="1"/>
  <c r="I9" i="16"/>
  <c r="K9" i="16"/>
  <c r="O9" i="16"/>
  <c r="Q9" i="16"/>
  <c r="V9" i="16"/>
  <c r="G10" i="16"/>
  <c r="M10" i="16" s="1"/>
  <c r="I10" i="16"/>
  <c r="K10" i="16"/>
  <c r="O10" i="16"/>
  <c r="Q10" i="16"/>
  <c r="V10" i="16"/>
  <c r="G11" i="16"/>
  <c r="M11" i="16" s="1"/>
  <c r="I11" i="16"/>
  <c r="K11" i="16"/>
  <c r="O11" i="16"/>
  <c r="Q11" i="16"/>
  <c r="V11" i="16"/>
  <c r="G12" i="16"/>
  <c r="G8" i="16" s="1"/>
  <c r="I12" i="16"/>
  <c r="K12" i="16"/>
  <c r="O12" i="16"/>
  <c r="Q12" i="16"/>
  <c r="V12" i="16"/>
  <c r="G13" i="16"/>
  <c r="I13" i="16"/>
  <c r="K13" i="16"/>
  <c r="M13" i="16"/>
  <c r="O13" i="16"/>
  <c r="Q13" i="16"/>
  <c r="V13" i="16"/>
  <c r="G14" i="16"/>
  <c r="I68" i="1" s="1"/>
  <c r="O14" i="16"/>
  <c r="V14" i="16"/>
  <c r="G15" i="16"/>
  <c r="M15" i="16" s="1"/>
  <c r="M14" i="16" s="1"/>
  <c r="I15" i="16"/>
  <c r="I14" i="16" s="1"/>
  <c r="K15" i="16"/>
  <c r="K14" i="16" s="1"/>
  <c r="O15" i="16"/>
  <c r="Q15" i="16"/>
  <c r="Q14" i="16" s="1"/>
  <c r="V15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0" i="16"/>
  <c r="I20" i="16"/>
  <c r="K20" i="16"/>
  <c r="O20" i="16"/>
  <c r="O16" i="16" s="1"/>
  <c r="Q20" i="16"/>
  <c r="V20" i="16"/>
  <c r="G21" i="16"/>
  <c r="I21" i="16"/>
  <c r="K21" i="16"/>
  <c r="M21" i="16"/>
  <c r="O21" i="16"/>
  <c r="Q21" i="16"/>
  <c r="V21" i="16"/>
  <c r="G22" i="16"/>
  <c r="M22" i="16" s="1"/>
  <c r="I22" i="16"/>
  <c r="K22" i="16"/>
  <c r="O22" i="16"/>
  <c r="Q22" i="16"/>
  <c r="V22" i="16"/>
  <c r="AE24" i="16"/>
  <c r="F45" i="1" s="1"/>
  <c r="G9" i="15"/>
  <c r="M9" i="15" s="1"/>
  <c r="I9" i="15"/>
  <c r="K9" i="15"/>
  <c r="O9" i="15"/>
  <c r="Q9" i="15"/>
  <c r="V9" i="15"/>
  <c r="G10" i="15"/>
  <c r="M10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G12" i="15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M25" i="15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30" i="15"/>
  <c r="M30" i="15" s="1"/>
  <c r="M29" i="15" s="1"/>
  <c r="I30" i="15"/>
  <c r="I29" i="15" s="1"/>
  <c r="K30" i="15"/>
  <c r="K29" i="15" s="1"/>
  <c r="O30" i="15"/>
  <c r="O29" i="15" s="1"/>
  <c r="Q30" i="15"/>
  <c r="Q29" i="15" s="1"/>
  <c r="V30" i="15"/>
  <c r="V29" i="15" s="1"/>
  <c r="G32" i="15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I36" i="15"/>
  <c r="K36" i="15"/>
  <c r="M36" i="15"/>
  <c r="O36" i="15"/>
  <c r="Q36" i="15"/>
  <c r="V36" i="15"/>
  <c r="G37" i="15"/>
  <c r="M37" i="15" s="1"/>
  <c r="I37" i="15"/>
  <c r="K37" i="15"/>
  <c r="O37" i="15"/>
  <c r="Q37" i="15"/>
  <c r="V37" i="15"/>
  <c r="G38" i="15"/>
  <c r="M38" i="15" s="1"/>
  <c r="I38" i="15"/>
  <c r="K38" i="15"/>
  <c r="O38" i="15"/>
  <c r="Q38" i="15"/>
  <c r="V38" i="15"/>
  <c r="G39" i="15"/>
  <c r="I39" i="15"/>
  <c r="K39" i="15"/>
  <c r="M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I42" i="15"/>
  <c r="K42" i="15"/>
  <c r="M42" i="15"/>
  <c r="O42" i="15"/>
  <c r="Q42" i="15"/>
  <c r="V42" i="15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6" i="15"/>
  <c r="M46" i="15" s="1"/>
  <c r="I46" i="15"/>
  <c r="K46" i="15"/>
  <c r="O46" i="15"/>
  <c r="Q46" i="15"/>
  <c r="V46" i="15"/>
  <c r="AE48" i="15"/>
  <c r="G9" i="14"/>
  <c r="M9" i="14" s="1"/>
  <c r="I9" i="14"/>
  <c r="K9" i="14"/>
  <c r="O9" i="14"/>
  <c r="Q9" i="14"/>
  <c r="V9" i="14"/>
  <c r="G10" i="14"/>
  <c r="M10" i="14" s="1"/>
  <c r="I10" i="14"/>
  <c r="K10" i="14"/>
  <c r="O10" i="14"/>
  <c r="Q10" i="14"/>
  <c r="V10" i="14"/>
  <c r="G11" i="14"/>
  <c r="I11" i="14"/>
  <c r="K11" i="14"/>
  <c r="M11" i="14"/>
  <c r="O11" i="14"/>
  <c r="Q11" i="14"/>
  <c r="V11" i="14"/>
  <c r="G12" i="14"/>
  <c r="I12" i="14"/>
  <c r="K12" i="14"/>
  <c r="O12" i="14"/>
  <c r="O8" i="14" s="1"/>
  <c r="Q12" i="14"/>
  <c r="V12" i="14"/>
  <c r="G13" i="14"/>
  <c r="I13" i="14"/>
  <c r="K13" i="14"/>
  <c r="M13" i="14"/>
  <c r="O13" i="14"/>
  <c r="Q13" i="14"/>
  <c r="V13" i="14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6" i="14"/>
  <c r="I16" i="14"/>
  <c r="K16" i="14"/>
  <c r="O16" i="14"/>
  <c r="Q16" i="14"/>
  <c r="V16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I20" i="14"/>
  <c r="K20" i="14"/>
  <c r="O20" i="14"/>
  <c r="Q20" i="14"/>
  <c r="V20" i="14"/>
  <c r="G21" i="14"/>
  <c r="M21" i="14" s="1"/>
  <c r="I21" i="14"/>
  <c r="I17" i="14" s="1"/>
  <c r="K21" i="14"/>
  <c r="O21" i="14"/>
  <c r="Q21" i="14"/>
  <c r="V21" i="14"/>
  <c r="G22" i="14"/>
  <c r="M22" i="14" s="1"/>
  <c r="I22" i="14"/>
  <c r="K22" i="14"/>
  <c r="O22" i="14"/>
  <c r="Q22" i="14"/>
  <c r="V22" i="14"/>
  <c r="AE24" i="14"/>
  <c r="F43" i="1" s="1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2" i="13"/>
  <c r="G10" i="13" s="1"/>
  <c r="I12" i="13"/>
  <c r="K12" i="13"/>
  <c r="O12" i="13"/>
  <c r="O10" i="13" s="1"/>
  <c r="Q12" i="13"/>
  <c r="V12" i="13"/>
  <c r="G13" i="13"/>
  <c r="I13" i="13"/>
  <c r="K13" i="13"/>
  <c r="M13" i="13"/>
  <c r="O13" i="13"/>
  <c r="Q13" i="13"/>
  <c r="V13" i="13"/>
  <c r="G15" i="13"/>
  <c r="M15" i="13" s="1"/>
  <c r="I15" i="13"/>
  <c r="I14" i="13" s="1"/>
  <c r="K15" i="13"/>
  <c r="O15" i="13"/>
  <c r="O14" i="13" s="1"/>
  <c r="Q15" i="13"/>
  <c r="Q14" i="13" s="1"/>
  <c r="V15" i="13"/>
  <c r="G16" i="13"/>
  <c r="M16" i="13" s="1"/>
  <c r="I16" i="13"/>
  <c r="K16" i="13"/>
  <c r="K14" i="13" s="1"/>
  <c r="O16" i="13"/>
  <c r="Q16" i="13"/>
  <c r="V16" i="13"/>
  <c r="V14" i="13" s="1"/>
  <c r="I17" i="13"/>
  <c r="Q17" i="13"/>
  <c r="G18" i="13"/>
  <c r="M18" i="13" s="1"/>
  <c r="M17" i="13" s="1"/>
  <c r="I18" i="13"/>
  <c r="K18" i="13"/>
  <c r="K17" i="13" s="1"/>
  <c r="O18" i="13"/>
  <c r="O17" i="13" s="1"/>
  <c r="Q18" i="13"/>
  <c r="V18" i="13"/>
  <c r="V17" i="13" s="1"/>
  <c r="I19" i="13"/>
  <c r="Q19" i="13"/>
  <c r="G20" i="13"/>
  <c r="G19" i="13" s="1"/>
  <c r="I20" i="13"/>
  <c r="K20" i="13"/>
  <c r="K19" i="13" s="1"/>
  <c r="O20" i="13"/>
  <c r="O19" i="13" s="1"/>
  <c r="Q20" i="13"/>
  <c r="V20" i="13"/>
  <c r="V19" i="13" s="1"/>
  <c r="G22" i="13"/>
  <c r="M22" i="13" s="1"/>
  <c r="M21" i="13" s="1"/>
  <c r="I22" i="13"/>
  <c r="K22" i="13"/>
  <c r="O22" i="13"/>
  <c r="O21" i="13" s="1"/>
  <c r="Q22" i="13"/>
  <c r="V22" i="13"/>
  <c r="G23" i="13"/>
  <c r="I23" i="13"/>
  <c r="I21" i="13" s="1"/>
  <c r="K23" i="13"/>
  <c r="M23" i="13"/>
  <c r="O23" i="13"/>
  <c r="Q23" i="13"/>
  <c r="V23" i="13"/>
  <c r="G25" i="13"/>
  <c r="I25" i="13"/>
  <c r="K25" i="13"/>
  <c r="M25" i="13"/>
  <c r="O25" i="13"/>
  <c r="Q25" i="13"/>
  <c r="V25" i="13"/>
  <c r="G26" i="13"/>
  <c r="G24" i="13" s="1"/>
  <c r="I74" i="1" s="1"/>
  <c r="I26" i="13"/>
  <c r="K26" i="13"/>
  <c r="O26" i="13"/>
  <c r="O24" i="13" s="1"/>
  <c r="Q26" i="13"/>
  <c r="V26" i="13"/>
  <c r="G27" i="13"/>
  <c r="I27" i="13"/>
  <c r="K27" i="13"/>
  <c r="M27" i="13"/>
  <c r="O27" i="13"/>
  <c r="Q27" i="13"/>
  <c r="V27" i="13"/>
  <c r="G29" i="13"/>
  <c r="M29" i="13" s="1"/>
  <c r="I29" i="13"/>
  <c r="I28" i="13" s="1"/>
  <c r="K29" i="13"/>
  <c r="O29" i="13"/>
  <c r="O28" i="13" s="1"/>
  <c r="Q29" i="13"/>
  <c r="Q28" i="13" s="1"/>
  <c r="V29" i="13"/>
  <c r="G30" i="13"/>
  <c r="M30" i="13" s="1"/>
  <c r="I30" i="13"/>
  <c r="K30" i="13"/>
  <c r="K28" i="13" s="1"/>
  <c r="O30" i="13"/>
  <c r="Q30" i="13"/>
  <c r="V30" i="13"/>
  <c r="V28" i="13" s="1"/>
  <c r="G31" i="13"/>
  <c r="M31" i="13" s="1"/>
  <c r="I31" i="13"/>
  <c r="K31" i="13"/>
  <c r="O31" i="13"/>
  <c r="Q31" i="13"/>
  <c r="V31" i="13"/>
  <c r="G32" i="13"/>
  <c r="I55" i="1" s="1"/>
  <c r="K32" i="13"/>
  <c r="G33" i="13"/>
  <c r="M33" i="13" s="1"/>
  <c r="M32" i="13" s="1"/>
  <c r="I33" i="13"/>
  <c r="I32" i="13" s="1"/>
  <c r="K33" i="13"/>
  <c r="O33" i="13"/>
  <c r="O32" i="13" s="1"/>
  <c r="Q33" i="13"/>
  <c r="Q32" i="13" s="1"/>
  <c r="V33" i="13"/>
  <c r="V32" i="13" s="1"/>
  <c r="G35" i="13"/>
  <c r="I35" i="13"/>
  <c r="K35" i="13"/>
  <c r="M35" i="13"/>
  <c r="O35" i="13"/>
  <c r="Q35" i="13"/>
  <c r="V35" i="13"/>
  <c r="G36" i="13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M38" i="13" s="1"/>
  <c r="I38" i="13"/>
  <c r="K38" i="13"/>
  <c r="K34" i="13" s="1"/>
  <c r="O38" i="13"/>
  <c r="Q38" i="13"/>
  <c r="V38" i="13"/>
  <c r="G39" i="13"/>
  <c r="I39" i="13"/>
  <c r="K39" i="13"/>
  <c r="M39" i="13"/>
  <c r="O39" i="13"/>
  <c r="Q39" i="13"/>
  <c r="V39" i="13"/>
  <c r="G40" i="13"/>
  <c r="M40" i="13" s="1"/>
  <c r="I40" i="13"/>
  <c r="K40" i="13"/>
  <c r="O40" i="13"/>
  <c r="Q40" i="13"/>
  <c r="V40" i="13"/>
  <c r="G41" i="13"/>
  <c r="I41" i="13"/>
  <c r="K41" i="13"/>
  <c r="M41" i="13"/>
  <c r="O41" i="13"/>
  <c r="Q41" i="13"/>
  <c r="V41" i="13"/>
  <c r="G42" i="13"/>
  <c r="M42" i="13" s="1"/>
  <c r="I42" i="13"/>
  <c r="K42" i="13"/>
  <c r="O42" i="13"/>
  <c r="Q42" i="13"/>
  <c r="V42" i="13"/>
  <c r="G44" i="13"/>
  <c r="I44" i="13"/>
  <c r="K44" i="13"/>
  <c r="K43" i="13" s="1"/>
  <c r="O44" i="13"/>
  <c r="Q44" i="13"/>
  <c r="V44" i="13"/>
  <c r="V43" i="13" s="1"/>
  <c r="G45" i="13"/>
  <c r="I45" i="13"/>
  <c r="K45" i="13"/>
  <c r="M45" i="13"/>
  <c r="O45" i="13"/>
  <c r="Q45" i="13"/>
  <c r="Q43" i="13" s="1"/>
  <c r="V45" i="13"/>
  <c r="G47" i="13"/>
  <c r="M47" i="13" s="1"/>
  <c r="I47" i="13"/>
  <c r="K47" i="13"/>
  <c r="O47" i="13"/>
  <c r="Q47" i="13"/>
  <c r="Q46" i="13" s="1"/>
  <c r="V47" i="13"/>
  <c r="G48" i="13"/>
  <c r="I48" i="13"/>
  <c r="K48" i="13"/>
  <c r="O48" i="13"/>
  <c r="Q48" i="13"/>
  <c r="V48" i="13"/>
  <c r="V46" i="13" s="1"/>
  <c r="G49" i="13"/>
  <c r="M49" i="13" s="1"/>
  <c r="I49" i="13"/>
  <c r="K49" i="13"/>
  <c r="O49" i="13"/>
  <c r="Q49" i="13"/>
  <c r="V49" i="13"/>
  <c r="G50" i="13"/>
  <c r="M50" i="13" s="1"/>
  <c r="I50" i="13"/>
  <c r="K50" i="13"/>
  <c r="O50" i="13"/>
  <c r="Q50" i="13"/>
  <c r="V50" i="13"/>
  <c r="G51" i="13"/>
  <c r="I51" i="13"/>
  <c r="K51" i="13"/>
  <c r="M51" i="13"/>
  <c r="O51" i="13"/>
  <c r="Q51" i="13"/>
  <c r="V51" i="13"/>
  <c r="G53" i="13"/>
  <c r="I53" i="13"/>
  <c r="K53" i="13"/>
  <c r="M53" i="13"/>
  <c r="O53" i="13"/>
  <c r="Q53" i="13"/>
  <c r="V53" i="13"/>
  <c r="G54" i="13"/>
  <c r="M54" i="13" s="1"/>
  <c r="I54" i="13"/>
  <c r="K54" i="13"/>
  <c r="O54" i="13"/>
  <c r="Q54" i="13"/>
  <c r="V54" i="13"/>
  <c r="G55" i="13"/>
  <c r="I55" i="13"/>
  <c r="K55" i="13"/>
  <c r="M55" i="13"/>
  <c r="O55" i="13"/>
  <c r="Q55" i="13"/>
  <c r="V55" i="13"/>
  <c r="G56" i="13"/>
  <c r="G52" i="13" s="1"/>
  <c r="I59" i="1" s="1"/>
  <c r="I56" i="13"/>
  <c r="K56" i="13"/>
  <c r="O56" i="13"/>
  <c r="Q56" i="13"/>
  <c r="V56" i="13"/>
  <c r="G57" i="13"/>
  <c r="I57" i="13"/>
  <c r="K57" i="13"/>
  <c r="M57" i="13"/>
  <c r="O57" i="13"/>
  <c r="Q57" i="13"/>
  <c r="V57" i="13"/>
  <c r="G58" i="13"/>
  <c r="M58" i="13" s="1"/>
  <c r="I58" i="13"/>
  <c r="K58" i="13"/>
  <c r="O58" i="13"/>
  <c r="Q58" i="13"/>
  <c r="V58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2" i="13"/>
  <c r="M62" i="13" s="1"/>
  <c r="I62" i="13"/>
  <c r="K62" i="13"/>
  <c r="O62" i="13"/>
  <c r="Q62" i="13"/>
  <c r="V62" i="13"/>
  <c r="G63" i="13"/>
  <c r="I63" i="13"/>
  <c r="K63" i="13"/>
  <c r="M63" i="13"/>
  <c r="O63" i="13"/>
  <c r="Q63" i="13"/>
  <c r="V63" i="13"/>
  <c r="G64" i="13"/>
  <c r="M64" i="13" s="1"/>
  <c r="I64" i="13"/>
  <c r="K64" i="13"/>
  <c r="O64" i="13"/>
  <c r="Q64" i="13"/>
  <c r="V64" i="13"/>
  <c r="G65" i="13"/>
  <c r="I65" i="13"/>
  <c r="K65" i="13"/>
  <c r="M65" i="13"/>
  <c r="O65" i="13"/>
  <c r="Q65" i="13"/>
  <c r="V65" i="13"/>
  <c r="G66" i="13"/>
  <c r="M66" i="13" s="1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68" i="13"/>
  <c r="M68" i="13" s="1"/>
  <c r="I68" i="13"/>
  <c r="K68" i="13"/>
  <c r="O68" i="13"/>
  <c r="Q68" i="13"/>
  <c r="V68" i="13"/>
  <c r="G69" i="13"/>
  <c r="I69" i="13"/>
  <c r="K69" i="13"/>
  <c r="M69" i="13"/>
  <c r="O69" i="13"/>
  <c r="Q69" i="13"/>
  <c r="V69" i="13"/>
  <c r="G70" i="13"/>
  <c r="M70" i="13" s="1"/>
  <c r="I70" i="13"/>
  <c r="K70" i="13"/>
  <c r="O70" i="13"/>
  <c r="Q70" i="13"/>
  <c r="V70" i="13"/>
  <c r="G72" i="13"/>
  <c r="I72" i="13"/>
  <c r="K72" i="13"/>
  <c r="O72" i="13"/>
  <c r="Q72" i="13"/>
  <c r="V72" i="13"/>
  <c r="G73" i="13"/>
  <c r="M73" i="13" s="1"/>
  <c r="I73" i="13"/>
  <c r="K73" i="13"/>
  <c r="O73" i="13"/>
  <c r="Q73" i="13"/>
  <c r="V73" i="13"/>
  <c r="G74" i="13"/>
  <c r="M74" i="13" s="1"/>
  <c r="I74" i="13"/>
  <c r="K74" i="13"/>
  <c r="O74" i="13"/>
  <c r="Q74" i="13"/>
  <c r="V74" i="13"/>
  <c r="G75" i="13"/>
  <c r="I75" i="13"/>
  <c r="K75" i="13"/>
  <c r="M75" i="13"/>
  <c r="O75" i="13"/>
  <c r="Q75" i="13"/>
  <c r="V75" i="13"/>
  <c r="G76" i="13"/>
  <c r="M76" i="13" s="1"/>
  <c r="I76" i="13"/>
  <c r="K76" i="13"/>
  <c r="O76" i="13"/>
  <c r="Q76" i="13"/>
  <c r="V76" i="13"/>
  <c r="G77" i="13"/>
  <c r="I77" i="13"/>
  <c r="K77" i="13"/>
  <c r="M77" i="13"/>
  <c r="O77" i="13"/>
  <c r="Q77" i="13"/>
  <c r="V77" i="13"/>
  <c r="G78" i="13"/>
  <c r="M78" i="13" s="1"/>
  <c r="I78" i="13"/>
  <c r="K78" i="13"/>
  <c r="O78" i="13"/>
  <c r="Q78" i="13"/>
  <c r="V78" i="13"/>
  <c r="G79" i="13"/>
  <c r="I79" i="13"/>
  <c r="K79" i="13"/>
  <c r="M79" i="13"/>
  <c r="O79" i="13"/>
  <c r="Q79" i="13"/>
  <c r="V79" i="13"/>
  <c r="G80" i="13"/>
  <c r="M80" i="13" s="1"/>
  <c r="I80" i="13"/>
  <c r="K80" i="13"/>
  <c r="O80" i="13"/>
  <c r="Q80" i="13"/>
  <c r="V80" i="13"/>
  <c r="G81" i="13"/>
  <c r="M81" i="13" s="1"/>
  <c r="I81" i="13"/>
  <c r="K81" i="13"/>
  <c r="O81" i="13"/>
  <c r="Q81" i="13"/>
  <c r="V81" i="13"/>
  <c r="G82" i="13"/>
  <c r="M82" i="13" s="1"/>
  <c r="I82" i="13"/>
  <c r="K82" i="13"/>
  <c r="O82" i="13"/>
  <c r="Q82" i="13"/>
  <c r="V82" i="13"/>
  <c r="G83" i="13"/>
  <c r="M83" i="13" s="1"/>
  <c r="I83" i="13"/>
  <c r="K83" i="13"/>
  <c r="O83" i="13"/>
  <c r="Q83" i="13"/>
  <c r="V83" i="13"/>
  <c r="G84" i="13"/>
  <c r="M84" i="13" s="1"/>
  <c r="I84" i="13"/>
  <c r="K84" i="13"/>
  <c r="O84" i="13"/>
  <c r="Q84" i="13"/>
  <c r="V84" i="13"/>
  <c r="G85" i="13"/>
  <c r="I85" i="13"/>
  <c r="K85" i="13"/>
  <c r="M85" i="13"/>
  <c r="O85" i="13"/>
  <c r="Q85" i="13"/>
  <c r="V85" i="13"/>
  <c r="G86" i="13"/>
  <c r="M86" i="13" s="1"/>
  <c r="I86" i="13"/>
  <c r="K86" i="13"/>
  <c r="O86" i="13"/>
  <c r="Q86" i="13"/>
  <c r="V86" i="13"/>
  <c r="G87" i="13"/>
  <c r="I87" i="13"/>
  <c r="K87" i="13"/>
  <c r="M87" i="13"/>
  <c r="O87" i="13"/>
  <c r="Q87" i="13"/>
  <c r="V87" i="13"/>
  <c r="G88" i="13"/>
  <c r="M88" i="13" s="1"/>
  <c r="I88" i="13"/>
  <c r="K88" i="13"/>
  <c r="O88" i="13"/>
  <c r="Q88" i="13"/>
  <c r="V88" i="13"/>
  <c r="G89" i="13"/>
  <c r="M89" i="13" s="1"/>
  <c r="I89" i="13"/>
  <c r="K89" i="13"/>
  <c r="O89" i="13"/>
  <c r="Q89" i="13"/>
  <c r="V89" i="13"/>
  <c r="G90" i="13"/>
  <c r="M90" i="13" s="1"/>
  <c r="I90" i="13"/>
  <c r="K90" i="13"/>
  <c r="O90" i="13"/>
  <c r="Q90" i="13"/>
  <c r="V90" i="13"/>
  <c r="G91" i="13"/>
  <c r="I91" i="13"/>
  <c r="K91" i="13"/>
  <c r="M91" i="13"/>
  <c r="O91" i="13"/>
  <c r="Q91" i="13"/>
  <c r="V91" i="13"/>
  <c r="AE93" i="13"/>
  <c r="F42" i="1" s="1"/>
  <c r="G9" i="12"/>
  <c r="M9" i="12" s="1"/>
  <c r="I9" i="12"/>
  <c r="K9" i="12"/>
  <c r="K8" i="12" s="1"/>
  <c r="O9" i="12"/>
  <c r="Q9" i="12"/>
  <c r="V9" i="12"/>
  <c r="G15" i="12"/>
  <c r="I15" i="12"/>
  <c r="K15" i="12"/>
  <c r="M15" i="12"/>
  <c r="O15" i="12"/>
  <c r="Q15" i="12"/>
  <c r="V15" i="12"/>
  <c r="G17" i="12"/>
  <c r="M17" i="12" s="1"/>
  <c r="I17" i="12"/>
  <c r="K17" i="12"/>
  <c r="O17" i="12"/>
  <c r="Q17" i="12"/>
  <c r="V17" i="12"/>
  <c r="G19" i="12"/>
  <c r="I19" i="12"/>
  <c r="K19" i="12"/>
  <c r="O19" i="12"/>
  <c r="Q19" i="12"/>
  <c r="V19" i="12"/>
  <c r="G22" i="12"/>
  <c r="I22" i="12"/>
  <c r="K22" i="12"/>
  <c r="O22" i="12"/>
  <c r="Q22" i="12"/>
  <c r="V22" i="12"/>
  <c r="G25" i="12"/>
  <c r="M25" i="12" s="1"/>
  <c r="I25" i="12"/>
  <c r="K25" i="12"/>
  <c r="O25" i="12"/>
  <c r="Q25" i="12"/>
  <c r="V25" i="12"/>
  <c r="G28" i="12"/>
  <c r="I28" i="12"/>
  <c r="K28" i="12"/>
  <c r="O28" i="12"/>
  <c r="Q28" i="12"/>
  <c r="V28" i="12"/>
  <c r="G32" i="12"/>
  <c r="M32" i="12" s="1"/>
  <c r="I32" i="12"/>
  <c r="K32" i="12"/>
  <c r="O32" i="12"/>
  <c r="Q32" i="12"/>
  <c r="V32" i="12"/>
  <c r="G38" i="12"/>
  <c r="M38" i="12" s="1"/>
  <c r="I38" i="12"/>
  <c r="K38" i="12"/>
  <c r="O38" i="12"/>
  <c r="Q38" i="12"/>
  <c r="V38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G51" i="12"/>
  <c r="M51" i="12" s="1"/>
  <c r="I51" i="12"/>
  <c r="K51" i="12"/>
  <c r="O51" i="12"/>
  <c r="Q51" i="12"/>
  <c r="V51" i="12"/>
  <c r="G54" i="12"/>
  <c r="I54" i="12"/>
  <c r="K54" i="12"/>
  <c r="M54" i="12"/>
  <c r="O54" i="12"/>
  <c r="Q54" i="12"/>
  <c r="V54" i="12"/>
  <c r="G56" i="12"/>
  <c r="M56" i="12" s="1"/>
  <c r="I56" i="12"/>
  <c r="K56" i="12"/>
  <c r="O56" i="12"/>
  <c r="Q56" i="12"/>
  <c r="V56" i="12"/>
  <c r="G59" i="12"/>
  <c r="M59" i="12" s="1"/>
  <c r="I59" i="12"/>
  <c r="K59" i="12"/>
  <c r="O59" i="12"/>
  <c r="Q59" i="12"/>
  <c r="V59" i="12"/>
  <c r="G62" i="12"/>
  <c r="M62" i="12" s="1"/>
  <c r="I62" i="12"/>
  <c r="K62" i="12"/>
  <c r="O62" i="12"/>
  <c r="Q62" i="12"/>
  <c r="V62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8" i="12"/>
  <c r="G67" i="12" s="1"/>
  <c r="I81" i="1" s="1"/>
  <c r="I68" i="12"/>
  <c r="I67" i="12" s="1"/>
  <c r="K68" i="12"/>
  <c r="K67" i="12" s="1"/>
  <c r="O68" i="12"/>
  <c r="O67" i="12" s="1"/>
  <c r="Q68" i="12"/>
  <c r="Q67" i="12" s="1"/>
  <c r="V68" i="12"/>
  <c r="V67" i="12" s="1"/>
  <c r="G70" i="12"/>
  <c r="M70" i="12" s="1"/>
  <c r="I70" i="12"/>
  <c r="K70" i="12"/>
  <c r="O70" i="12"/>
  <c r="Q70" i="12"/>
  <c r="V70" i="12"/>
  <c r="G75" i="12"/>
  <c r="I75" i="12"/>
  <c r="K75" i="12"/>
  <c r="M75" i="12"/>
  <c r="O75" i="12"/>
  <c r="Q75" i="12"/>
  <c r="V75" i="12"/>
  <c r="G78" i="12"/>
  <c r="M78" i="12" s="1"/>
  <c r="I78" i="12"/>
  <c r="K78" i="12"/>
  <c r="O78" i="12"/>
  <c r="Q78" i="12"/>
  <c r="V78" i="12"/>
  <c r="G83" i="12"/>
  <c r="M83" i="12" s="1"/>
  <c r="I83" i="12"/>
  <c r="K83" i="12"/>
  <c r="O83" i="12"/>
  <c r="Q83" i="12"/>
  <c r="V83" i="12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I103" i="12"/>
  <c r="K103" i="12"/>
  <c r="O103" i="12"/>
  <c r="Q103" i="12"/>
  <c r="V103" i="12"/>
  <c r="G112" i="12"/>
  <c r="M112" i="12" s="1"/>
  <c r="I112" i="12"/>
  <c r="K112" i="12"/>
  <c r="O112" i="12"/>
  <c r="Q112" i="12"/>
  <c r="V112" i="12"/>
  <c r="G117" i="12"/>
  <c r="M117" i="12" s="1"/>
  <c r="I117" i="12"/>
  <c r="K117" i="12"/>
  <c r="O117" i="12"/>
  <c r="Q117" i="12"/>
  <c r="V117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3" i="12"/>
  <c r="M123" i="12" s="1"/>
  <c r="I123" i="12"/>
  <c r="K123" i="12"/>
  <c r="O123" i="12"/>
  <c r="Q123" i="12"/>
  <c r="V123" i="12"/>
  <c r="G126" i="12"/>
  <c r="M126" i="12" s="1"/>
  <c r="I126" i="12"/>
  <c r="K126" i="12"/>
  <c r="O126" i="12"/>
  <c r="Q126" i="12"/>
  <c r="V126" i="12"/>
  <c r="G134" i="12"/>
  <c r="M134" i="12" s="1"/>
  <c r="I134" i="12"/>
  <c r="K134" i="12"/>
  <c r="O134" i="12"/>
  <c r="Q134" i="12"/>
  <c r="V134" i="12"/>
  <c r="G139" i="12"/>
  <c r="M139" i="12" s="1"/>
  <c r="I139" i="12"/>
  <c r="K139" i="12"/>
  <c r="O139" i="12"/>
  <c r="Q139" i="12"/>
  <c r="V139" i="12"/>
  <c r="G141" i="12"/>
  <c r="M141" i="12" s="1"/>
  <c r="I141" i="12"/>
  <c r="K141" i="12"/>
  <c r="O141" i="12"/>
  <c r="Q141" i="12"/>
  <c r="V141" i="12"/>
  <c r="G143" i="12"/>
  <c r="M143" i="12" s="1"/>
  <c r="I143" i="12"/>
  <c r="K143" i="12"/>
  <c r="O143" i="12"/>
  <c r="Q143" i="12"/>
  <c r="V143" i="12"/>
  <c r="G145" i="12"/>
  <c r="M145" i="12" s="1"/>
  <c r="I145" i="12"/>
  <c r="K145" i="12"/>
  <c r="O145" i="12"/>
  <c r="Q145" i="12"/>
  <c r="V145" i="12"/>
  <c r="G147" i="12"/>
  <c r="M147" i="12" s="1"/>
  <c r="I147" i="12"/>
  <c r="K147" i="12"/>
  <c r="O147" i="12"/>
  <c r="Q147" i="12"/>
  <c r="V147" i="12"/>
  <c r="G151" i="12"/>
  <c r="M151" i="12" s="1"/>
  <c r="I151" i="12"/>
  <c r="K151" i="12"/>
  <c r="O151" i="12"/>
  <c r="Q151" i="12"/>
  <c r="V151" i="12"/>
  <c r="G155" i="12"/>
  <c r="M155" i="12" s="1"/>
  <c r="I155" i="12"/>
  <c r="K155" i="12"/>
  <c r="O155" i="12"/>
  <c r="Q155" i="12"/>
  <c r="V155" i="12"/>
  <c r="G159" i="12"/>
  <c r="M159" i="12" s="1"/>
  <c r="I159" i="12"/>
  <c r="K159" i="12"/>
  <c r="O159" i="12"/>
  <c r="Q159" i="12"/>
  <c r="V159" i="12"/>
  <c r="G162" i="12"/>
  <c r="M162" i="12" s="1"/>
  <c r="I162" i="12"/>
  <c r="K162" i="12"/>
  <c r="O162" i="12"/>
  <c r="Q162" i="12"/>
  <c r="V162" i="12"/>
  <c r="G164" i="12"/>
  <c r="M164" i="12" s="1"/>
  <c r="I164" i="12"/>
  <c r="K164" i="12"/>
  <c r="O164" i="12"/>
  <c r="Q164" i="12"/>
  <c r="V164" i="12"/>
  <c r="G171" i="12"/>
  <c r="M171" i="12" s="1"/>
  <c r="I171" i="12"/>
  <c r="K171" i="12"/>
  <c r="O171" i="12"/>
  <c r="Q171" i="12"/>
  <c r="V171" i="12"/>
  <c r="G177" i="12"/>
  <c r="M177" i="12" s="1"/>
  <c r="I177" i="12"/>
  <c r="K177" i="12"/>
  <c r="O177" i="12"/>
  <c r="Q177" i="12"/>
  <c r="V177" i="12"/>
  <c r="G183" i="12"/>
  <c r="M183" i="12" s="1"/>
  <c r="I183" i="12"/>
  <c r="K183" i="12"/>
  <c r="O183" i="12"/>
  <c r="Q183" i="12"/>
  <c r="V183" i="12"/>
  <c r="G189" i="12"/>
  <c r="M189" i="12" s="1"/>
  <c r="I189" i="12"/>
  <c r="K189" i="12"/>
  <c r="O189" i="12"/>
  <c r="Q189" i="12"/>
  <c r="V189" i="12"/>
  <c r="G195" i="12"/>
  <c r="M195" i="12" s="1"/>
  <c r="I195" i="12"/>
  <c r="K195" i="12"/>
  <c r="O195" i="12"/>
  <c r="Q195" i="12"/>
  <c r="V195" i="12"/>
  <c r="G201" i="12"/>
  <c r="M201" i="12" s="1"/>
  <c r="I201" i="12"/>
  <c r="K201" i="12"/>
  <c r="O201" i="12"/>
  <c r="Q201" i="12"/>
  <c r="V201" i="12"/>
  <c r="G207" i="12"/>
  <c r="M207" i="12" s="1"/>
  <c r="I207" i="12"/>
  <c r="K207" i="12"/>
  <c r="O207" i="12"/>
  <c r="Q207" i="12"/>
  <c r="V207" i="12"/>
  <c r="G212" i="12"/>
  <c r="M212" i="12" s="1"/>
  <c r="I212" i="12"/>
  <c r="K212" i="12"/>
  <c r="O212" i="12"/>
  <c r="Q212" i="12"/>
  <c r="V212" i="12"/>
  <c r="G217" i="12"/>
  <c r="M217" i="12" s="1"/>
  <c r="I217" i="12"/>
  <c r="K217" i="12"/>
  <c r="O217" i="12"/>
  <c r="Q217" i="12"/>
  <c r="V217" i="12"/>
  <c r="G222" i="12"/>
  <c r="M222" i="12" s="1"/>
  <c r="I222" i="12"/>
  <c r="K222" i="12"/>
  <c r="O222" i="12"/>
  <c r="Q222" i="12"/>
  <c r="V222" i="12"/>
  <c r="G227" i="12"/>
  <c r="M227" i="12" s="1"/>
  <c r="I227" i="12"/>
  <c r="K227" i="12"/>
  <c r="O227" i="12"/>
  <c r="Q227" i="12"/>
  <c r="V227" i="12"/>
  <c r="G232" i="12"/>
  <c r="M232" i="12" s="1"/>
  <c r="I232" i="12"/>
  <c r="K232" i="12"/>
  <c r="O232" i="12"/>
  <c r="Q232" i="12"/>
  <c r="V232" i="12"/>
  <c r="G234" i="12"/>
  <c r="M234" i="12" s="1"/>
  <c r="I234" i="12"/>
  <c r="K234" i="12"/>
  <c r="O234" i="12"/>
  <c r="Q234" i="12"/>
  <c r="V234" i="12"/>
  <c r="G238" i="12"/>
  <c r="I238" i="12"/>
  <c r="K238" i="12"/>
  <c r="O238" i="12"/>
  <c r="Q238" i="12"/>
  <c r="V238" i="12"/>
  <c r="G242" i="12"/>
  <c r="M242" i="12" s="1"/>
  <c r="I242" i="12"/>
  <c r="K242" i="12"/>
  <c r="O242" i="12"/>
  <c r="Q242" i="12"/>
  <c r="V242" i="12"/>
  <c r="G246" i="12"/>
  <c r="M246" i="12" s="1"/>
  <c r="I246" i="12"/>
  <c r="K246" i="12"/>
  <c r="O246" i="12"/>
  <c r="Q246" i="12"/>
  <c r="V246" i="12"/>
  <c r="G250" i="12"/>
  <c r="I250" i="12"/>
  <c r="K250" i="12"/>
  <c r="M250" i="12"/>
  <c r="O250" i="12"/>
  <c r="Q250" i="12"/>
  <c r="V250" i="12"/>
  <c r="G252" i="12"/>
  <c r="M252" i="12" s="1"/>
  <c r="I252" i="12"/>
  <c r="K252" i="12"/>
  <c r="O252" i="12"/>
  <c r="Q252" i="12"/>
  <c r="V252" i="12"/>
  <c r="G255" i="12"/>
  <c r="M255" i="12" s="1"/>
  <c r="I255" i="12"/>
  <c r="K255" i="12"/>
  <c r="O255" i="12"/>
  <c r="Q255" i="12"/>
  <c r="V255" i="12"/>
  <c r="G258" i="12"/>
  <c r="M258" i="12" s="1"/>
  <c r="I258" i="12"/>
  <c r="K258" i="12"/>
  <c r="O258" i="12"/>
  <c r="Q258" i="12"/>
  <c r="V258" i="12"/>
  <c r="G261" i="12"/>
  <c r="M261" i="12" s="1"/>
  <c r="I261" i="12"/>
  <c r="K261" i="12"/>
  <c r="O261" i="12"/>
  <c r="Q261" i="12"/>
  <c r="V261" i="12"/>
  <c r="G264" i="12"/>
  <c r="M264" i="12" s="1"/>
  <c r="I264" i="12"/>
  <c r="K264" i="12"/>
  <c r="O264" i="12"/>
  <c r="Q264" i="12"/>
  <c r="V264" i="12"/>
  <c r="G267" i="12"/>
  <c r="M267" i="12" s="1"/>
  <c r="I267" i="12"/>
  <c r="K267" i="12"/>
  <c r="O267" i="12"/>
  <c r="Q267" i="12"/>
  <c r="V267" i="12"/>
  <c r="G270" i="12"/>
  <c r="M270" i="12" s="1"/>
  <c r="I270" i="12"/>
  <c r="K270" i="12"/>
  <c r="O270" i="12"/>
  <c r="Q270" i="12"/>
  <c r="V270" i="12"/>
  <c r="G273" i="12"/>
  <c r="M273" i="12" s="1"/>
  <c r="I273" i="12"/>
  <c r="K273" i="12"/>
  <c r="O273" i="12"/>
  <c r="Q273" i="12"/>
  <c r="V273" i="12"/>
  <c r="G276" i="12"/>
  <c r="M276" i="12" s="1"/>
  <c r="I276" i="12"/>
  <c r="K276" i="12"/>
  <c r="O276" i="12"/>
  <c r="Q276" i="12"/>
  <c r="V276" i="12"/>
  <c r="G278" i="12"/>
  <c r="M278" i="12" s="1"/>
  <c r="I278" i="12"/>
  <c r="K278" i="12"/>
  <c r="O278" i="12"/>
  <c r="Q278" i="12"/>
  <c r="V278" i="12"/>
  <c r="G282" i="12"/>
  <c r="M282" i="12" s="1"/>
  <c r="I282" i="12"/>
  <c r="K282" i="12"/>
  <c r="O282" i="12"/>
  <c r="Q282" i="12"/>
  <c r="V282" i="12"/>
  <c r="G285" i="12"/>
  <c r="M285" i="12" s="1"/>
  <c r="I285" i="12"/>
  <c r="K285" i="12"/>
  <c r="O285" i="12"/>
  <c r="Q285" i="12"/>
  <c r="V285" i="12"/>
  <c r="G287" i="12"/>
  <c r="I287" i="12"/>
  <c r="K287" i="12"/>
  <c r="O287" i="12"/>
  <c r="Q287" i="12"/>
  <c r="V287" i="12"/>
  <c r="G291" i="12"/>
  <c r="M291" i="12" s="1"/>
  <c r="I291" i="12"/>
  <c r="K291" i="12"/>
  <c r="O291" i="12"/>
  <c r="Q291" i="12"/>
  <c r="V291" i="12"/>
  <c r="G295" i="12"/>
  <c r="M295" i="12" s="1"/>
  <c r="I295" i="12"/>
  <c r="K295" i="12"/>
  <c r="O295" i="12"/>
  <c r="Q295" i="12"/>
  <c r="V295" i="12"/>
  <c r="G302" i="12"/>
  <c r="M302" i="12" s="1"/>
  <c r="I302" i="12"/>
  <c r="K302" i="12"/>
  <c r="O302" i="12"/>
  <c r="Q302" i="12"/>
  <c r="V302" i="12"/>
  <c r="G306" i="12"/>
  <c r="M306" i="12" s="1"/>
  <c r="I306" i="12"/>
  <c r="K306" i="12"/>
  <c r="O306" i="12"/>
  <c r="Q306" i="12"/>
  <c r="V306" i="12"/>
  <c r="G323" i="12"/>
  <c r="M323" i="12" s="1"/>
  <c r="I323" i="12"/>
  <c r="K323" i="12"/>
  <c r="O323" i="12"/>
  <c r="Q323" i="12"/>
  <c r="V323" i="12"/>
  <c r="G333" i="12"/>
  <c r="M333" i="12" s="1"/>
  <c r="I333" i="12"/>
  <c r="K333" i="12"/>
  <c r="O333" i="12"/>
  <c r="Q333" i="12"/>
  <c r="V333" i="12"/>
  <c r="G341" i="12"/>
  <c r="M341" i="12" s="1"/>
  <c r="I341" i="12"/>
  <c r="K341" i="12"/>
  <c r="O341" i="12"/>
  <c r="Q341" i="12"/>
  <c r="V341" i="12"/>
  <c r="G353" i="12"/>
  <c r="M353" i="12" s="1"/>
  <c r="I353" i="12"/>
  <c r="K353" i="12"/>
  <c r="O353" i="12"/>
  <c r="Q353" i="12"/>
  <c r="V353" i="12"/>
  <c r="G360" i="12"/>
  <c r="M360" i="12" s="1"/>
  <c r="I360" i="12"/>
  <c r="K360" i="12"/>
  <c r="O360" i="12"/>
  <c r="Q360" i="12"/>
  <c r="V360" i="12"/>
  <c r="G363" i="12"/>
  <c r="M363" i="12" s="1"/>
  <c r="I363" i="12"/>
  <c r="K363" i="12"/>
  <c r="O363" i="12"/>
  <c r="Q363" i="12"/>
  <c r="V363" i="12"/>
  <c r="G377" i="12"/>
  <c r="M377" i="12" s="1"/>
  <c r="I377" i="12"/>
  <c r="K377" i="12"/>
  <c r="O377" i="12"/>
  <c r="Q377" i="12"/>
  <c r="V377" i="12"/>
  <c r="G380" i="12"/>
  <c r="M380" i="12" s="1"/>
  <c r="I380" i="12"/>
  <c r="K380" i="12"/>
  <c r="O380" i="12"/>
  <c r="Q380" i="12"/>
  <c r="V380" i="12"/>
  <c r="G383" i="12"/>
  <c r="M383" i="12" s="1"/>
  <c r="I383" i="12"/>
  <c r="K383" i="12"/>
  <c r="O383" i="12"/>
  <c r="Q383" i="12"/>
  <c r="V383" i="12"/>
  <c r="G387" i="12"/>
  <c r="M387" i="12" s="1"/>
  <c r="I387" i="12"/>
  <c r="K387" i="12"/>
  <c r="O387" i="12"/>
  <c r="Q387" i="12"/>
  <c r="V387" i="12"/>
  <c r="G390" i="12"/>
  <c r="M390" i="12" s="1"/>
  <c r="I390" i="12"/>
  <c r="K390" i="12"/>
  <c r="O390" i="12"/>
  <c r="Q390" i="12"/>
  <c r="V390" i="12"/>
  <c r="G393" i="12"/>
  <c r="M393" i="12" s="1"/>
  <c r="I393" i="12"/>
  <c r="K393" i="12"/>
  <c r="O393" i="12"/>
  <c r="Q393" i="12"/>
  <c r="V393" i="12"/>
  <c r="G396" i="12"/>
  <c r="M396" i="12" s="1"/>
  <c r="I396" i="12"/>
  <c r="K396" i="12"/>
  <c r="O396" i="12"/>
  <c r="Q396" i="12"/>
  <c r="V396" i="12"/>
  <c r="G399" i="12"/>
  <c r="M399" i="12" s="1"/>
  <c r="I399" i="12"/>
  <c r="K399" i="12"/>
  <c r="O399" i="12"/>
  <c r="Q399" i="12"/>
  <c r="V399" i="12"/>
  <c r="G402" i="12"/>
  <c r="M402" i="12" s="1"/>
  <c r="I402" i="12"/>
  <c r="K402" i="12"/>
  <c r="O402" i="12"/>
  <c r="Q402" i="12"/>
  <c r="V402" i="12"/>
  <c r="G406" i="12"/>
  <c r="M406" i="12" s="1"/>
  <c r="I406" i="12"/>
  <c r="K406" i="12"/>
  <c r="O406" i="12"/>
  <c r="Q406" i="12"/>
  <c r="V406" i="12"/>
  <c r="G410" i="12"/>
  <c r="M410" i="12" s="1"/>
  <c r="I410" i="12"/>
  <c r="K410" i="12"/>
  <c r="O410" i="12"/>
  <c r="Q410" i="12"/>
  <c r="V410" i="12"/>
  <c r="G414" i="12"/>
  <c r="M414" i="12" s="1"/>
  <c r="I414" i="12"/>
  <c r="K414" i="12"/>
  <c r="O414" i="12"/>
  <c r="Q414" i="12"/>
  <c r="V414" i="12"/>
  <c r="G417" i="12"/>
  <c r="M417" i="12" s="1"/>
  <c r="I417" i="12"/>
  <c r="K417" i="12"/>
  <c r="O417" i="12"/>
  <c r="Q417" i="12"/>
  <c r="V417" i="12"/>
  <c r="G420" i="12"/>
  <c r="M420" i="12" s="1"/>
  <c r="I420" i="12"/>
  <c r="K420" i="12"/>
  <c r="O420" i="12"/>
  <c r="Q420" i="12"/>
  <c r="V420" i="12"/>
  <c r="G423" i="12"/>
  <c r="M423" i="12" s="1"/>
  <c r="I423" i="12"/>
  <c r="K423" i="12"/>
  <c r="O423" i="12"/>
  <c r="Q423" i="12"/>
  <c r="V423" i="12"/>
  <c r="G426" i="12"/>
  <c r="M426" i="12" s="1"/>
  <c r="I426" i="12"/>
  <c r="K426" i="12"/>
  <c r="O426" i="12"/>
  <c r="Q426" i="12"/>
  <c r="V426" i="12"/>
  <c r="G430" i="12"/>
  <c r="G429" i="12" s="1"/>
  <c r="I76" i="1" s="1"/>
  <c r="I430" i="12"/>
  <c r="K430" i="12"/>
  <c r="O430" i="12"/>
  <c r="Q430" i="12"/>
  <c r="V430" i="12"/>
  <c r="G434" i="12"/>
  <c r="M434" i="12" s="1"/>
  <c r="I434" i="12"/>
  <c r="K434" i="12"/>
  <c r="O434" i="12"/>
  <c r="Q434" i="12"/>
  <c r="V434" i="12"/>
  <c r="G438" i="12"/>
  <c r="M438" i="12" s="1"/>
  <c r="M437" i="12" s="1"/>
  <c r="I438" i="12"/>
  <c r="I437" i="12" s="1"/>
  <c r="K438" i="12"/>
  <c r="K437" i="12" s="1"/>
  <c r="O438" i="12"/>
  <c r="O437" i="12" s="1"/>
  <c r="Q438" i="12"/>
  <c r="Q437" i="12" s="1"/>
  <c r="V438" i="12"/>
  <c r="V437" i="12" s="1"/>
  <c r="G442" i="12"/>
  <c r="M442" i="12" s="1"/>
  <c r="I442" i="12"/>
  <c r="K442" i="12"/>
  <c r="O442" i="12"/>
  <c r="Q442" i="12"/>
  <c r="V442" i="12"/>
  <c r="G445" i="12"/>
  <c r="I445" i="12"/>
  <c r="K445" i="12"/>
  <c r="O445" i="12"/>
  <c r="Q445" i="12"/>
  <c r="V445" i="12"/>
  <c r="G448" i="12"/>
  <c r="M448" i="12" s="1"/>
  <c r="I448" i="12"/>
  <c r="K448" i="12"/>
  <c r="O448" i="12"/>
  <c r="Q448" i="12"/>
  <c r="V448" i="12"/>
  <c r="G451" i="12"/>
  <c r="M451" i="12" s="1"/>
  <c r="I451" i="12"/>
  <c r="K451" i="12"/>
  <c r="O451" i="12"/>
  <c r="Q451" i="12"/>
  <c r="V451" i="12"/>
  <c r="G454" i="12"/>
  <c r="M454" i="12" s="1"/>
  <c r="I454" i="12"/>
  <c r="K454" i="12"/>
  <c r="O454" i="12"/>
  <c r="Q454" i="12"/>
  <c r="V454" i="12"/>
  <c r="G457" i="12"/>
  <c r="M457" i="12" s="1"/>
  <c r="I457" i="12"/>
  <c r="K457" i="12"/>
  <c r="O457" i="12"/>
  <c r="Q457" i="12"/>
  <c r="V457" i="12"/>
  <c r="G460" i="12"/>
  <c r="M460" i="12" s="1"/>
  <c r="I460" i="12"/>
  <c r="K460" i="12"/>
  <c r="O460" i="12"/>
  <c r="Q460" i="12"/>
  <c r="V460" i="12"/>
  <c r="G463" i="12"/>
  <c r="M463" i="12" s="1"/>
  <c r="I463" i="12"/>
  <c r="K463" i="12"/>
  <c r="O463" i="12"/>
  <c r="Q463" i="12"/>
  <c r="V463" i="12"/>
  <c r="G466" i="12"/>
  <c r="M466" i="12" s="1"/>
  <c r="I466" i="12"/>
  <c r="K466" i="12"/>
  <c r="O466" i="12"/>
  <c r="Q466" i="12"/>
  <c r="V466" i="12"/>
  <c r="G467" i="12"/>
  <c r="M467" i="12" s="1"/>
  <c r="I467" i="12"/>
  <c r="K467" i="12"/>
  <c r="O467" i="12"/>
  <c r="Q467" i="12"/>
  <c r="V467" i="12"/>
  <c r="G468" i="12"/>
  <c r="M468" i="12" s="1"/>
  <c r="I468" i="12"/>
  <c r="K468" i="12"/>
  <c r="O468" i="12"/>
  <c r="Q468" i="12"/>
  <c r="V468" i="12"/>
  <c r="G469" i="12"/>
  <c r="M469" i="12" s="1"/>
  <c r="I469" i="12"/>
  <c r="K469" i="12"/>
  <c r="O469" i="12"/>
  <c r="Q469" i="12"/>
  <c r="V469" i="12"/>
  <c r="G471" i="12"/>
  <c r="M471" i="12" s="1"/>
  <c r="I471" i="12"/>
  <c r="K471" i="12"/>
  <c r="O471" i="12"/>
  <c r="Q471" i="12"/>
  <c r="V471" i="12"/>
  <c r="G473" i="12"/>
  <c r="M473" i="12" s="1"/>
  <c r="I473" i="12"/>
  <c r="K473" i="12"/>
  <c r="O473" i="12"/>
  <c r="Q473" i="12"/>
  <c r="V473" i="12"/>
  <c r="G475" i="12"/>
  <c r="M475" i="12" s="1"/>
  <c r="I475" i="12"/>
  <c r="K475" i="12"/>
  <c r="O475" i="12"/>
  <c r="Q475" i="12"/>
  <c r="V475" i="12"/>
  <c r="G477" i="12"/>
  <c r="I477" i="12"/>
  <c r="K477" i="12"/>
  <c r="O477" i="12"/>
  <c r="Q477" i="12"/>
  <c r="V477" i="12"/>
  <c r="G479" i="12"/>
  <c r="M479" i="12" s="1"/>
  <c r="I479" i="12"/>
  <c r="K479" i="12"/>
  <c r="O479" i="12"/>
  <c r="Q479" i="12"/>
  <c r="V479" i="12"/>
  <c r="G483" i="12"/>
  <c r="M483" i="12" s="1"/>
  <c r="I483" i="12"/>
  <c r="K483" i="12"/>
  <c r="O483" i="12"/>
  <c r="Q483" i="12"/>
  <c r="V483" i="12"/>
  <c r="G487" i="12"/>
  <c r="M487" i="12" s="1"/>
  <c r="I487" i="12"/>
  <c r="K487" i="12"/>
  <c r="O487" i="12"/>
  <c r="Q487" i="12"/>
  <c r="V487" i="12"/>
  <c r="G496" i="12"/>
  <c r="M496" i="12" s="1"/>
  <c r="I496" i="12"/>
  <c r="K496" i="12"/>
  <c r="O496" i="12"/>
  <c r="Q496" i="12"/>
  <c r="V496" i="12"/>
  <c r="G500" i="12"/>
  <c r="M500" i="12" s="1"/>
  <c r="I500" i="12"/>
  <c r="K500" i="12"/>
  <c r="O500" i="12"/>
  <c r="Q500" i="12"/>
  <c r="V500" i="12"/>
  <c r="G504" i="12"/>
  <c r="M504" i="12" s="1"/>
  <c r="I504" i="12"/>
  <c r="K504" i="12"/>
  <c r="O504" i="12"/>
  <c r="Q504" i="12"/>
  <c r="V504" i="12"/>
  <c r="G508" i="12"/>
  <c r="M508" i="12" s="1"/>
  <c r="I508" i="12"/>
  <c r="K508" i="12"/>
  <c r="O508" i="12"/>
  <c r="Q508" i="12"/>
  <c r="V508" i="12"/>
  <c r="G510" i="12"/>
  <c r="I510" i="12"/>
  <c r="K510" i="12"/>
  <c r="O510" i="12"/>
  <c r="Q510" i="12"/>
  <c r="V510" i="12"/>
  <c r="G512" i="12"/>
  <c r="M512" i="12" s="1"/>
  <c r="I512" i="12"/>
  <c r="K512" i="12"/>
  <c r="O512" i="12"/>
  <c r="Q512" i="12"/>
  <c r="V512" i="12"/>
  <c r="G514" i="12"/>
  <c r="M514" i="12" s="1"/>
  <c r="I514" i="12"/>
  <c r="K514" i="12"/>
  <c r="O514" i="12"/>
  <c r="Q514" i="12"/>
  <c r="V514" i="12"/>
  <c r="G516" i="12"/>
  <c r="M516" i="12" s="1"/>
  <c r="I516" i="12"/>
  <c r="K516" i="12"/>
  <c r="O516" i="12"/>
  <c r="Q516" i="12"/>
  <c r="V516" i="12"/>
  <c r="G518" i="12"/>
  <c r="M518" i="12" s="1"/>
  <c r="I518" i="12"/>
  <c r="K518" i="12"/>
  <c r="O518" i="12"/>
  <c r="Q518" i="12"/>
  <c r="V518" i="12"/>
  <c r="G521" i="12"/>
  <c r="M521" i="12" s="1"/>
  <c r="I521" i="12"/>
  <c r="K521" i="12"/>
  <c r="O521" i="12"/>
  <c r="Q521" i="12"/>
  <c r="V521" i="12"/>
  <c r="G523" i="12"/>
  <c r="M523" i="12" s="1"/>
  <c r="I523" i="12"/>
  <c r="K523" i="12"/>
  <c r="O523" i="12"/>
  <c r="Q523" i="12"/>
  <c r="V523" i="12"/>
  <c r="G525" i="12"/>
  <c r="M525" i="12" s="1"/>
  <c r="I525" i="12"/>
  <c r="K525" i="12"/>
  <c r="O525" i="12"/>
  <c r="Q525" i="12"/>
  <c r="V525" i="12"/>
  <c r="G528" i="12"/>
  <c r="M528" i="12" s="1"/>
  <c r="I528" i="12"/>
  <c r="K528" i="12"/>
  <c r="O528" i="12"/>
  <c r="Q528" i="12"/>
  <c r="V528" i="12"/>
  <c r="G534" i="12"/>
  <c r="M534" i="12" s="1"/>
  <c r="I534" i="12"/>
  <c r="K534" i="12"/>
  <c r="O534" i="12"/>
  <c r="Q534" i="12"/>
  <c r="V534" i="12"/>
  <c r="G536" i="12"/>
  <c r="M536" i="12" s="1"/>
  <c r="I536" i="12"/>
  <c r="K536" i="12"/>
  <c r="O536" i="12"/>
  <c r="Q536" i="12"/>
  <c r="V536" i="12"/>
  <c r="G538" i="12"/>
  <c r="M538" i="12" s="1"/>
  <c r="I538" i="12"/>
  <c r="K538" i="12"/>
  <c r="O538" i="12"/>
  <c r="Q538" i="12"/>
  <c r="V538" i="12"/>
  <c r="G541" i="12"/>
  <c r="M541" i="12" s="1"/>
  <c r="M540" i="12" s="1"/>
  <c r="I541" i="12"/>
  <c r="I540" i="12" s="1"/>
  <c r="K541" i="12"/>
  <c r="K540" i="12" s="1"/>
  <c r="O541" i="12"/>
  <c r="O540" i="12" s="1"/>
  <c r="Q541" i="12"/>
  <c r="Q540" i="12" s="1"/>
  <c r="V541" i="12"/>
  <c r="V540" i="12" s="1"/>
  <c r="G544" i="12"/>
  <c r="I544" i="12"/>
  <c r="K544" i="12"/>
  <c r="O544" i="12"/>
  <c r="Q544" i="12"/>
  <c r="V544" i="12"/>
  <c r="G548" i="12"/>
  <c r="M548" i="12" s="1"/>
  <c r="I548" i="12"/>
  <c r="K548" i="12"/>
  <c r="O548" i="12"/>
  <c r="Q548" i="12"/>
  <c r="V548" i="12"/>
  <c r="G551" i="12"/>
  <c r="M551" i="12" s="1"/>
  <c r="I551" i="12"/>
  <c r="K551" i="12"/>
  <c r="O551" i="12"/>
  <c r="Q551" i="12"/>
  <c r="V551" i="12"/>
  <c r="G554" i="12"/>
  <c r="M554" i="12" s="1"/>
  <c r="I554" i="12"/>
  <c r="K554" i="12"/>
  <c r="O554" i="12"/>
  <c r="Q554" i="12"/>
  <c r="V554" i="12"/>
  <c r="G558" i="12"/>
  <c r="M558" i="12" s="1"/>
  <c r="M557" i="12" s="1"/>
  <c r="I558" i="12"/>
  <c r="I557" i="12" s="1"/>
  <c r="K558" i="12"/>
  <c r="K557" i="12" s="1"/>
  <c r="O558" i="12"/>
  <c r="O557" i="12" s="1"/>
  <c r="Q558" i="12"/>
  <c r="Q557" i="12" s="1"/>
  <c r="V558" i="12"/>
  <c r="V557" i="12" s="1"/>
  <c r="G561" i="12"/>
  <c r="I561" i="12"/>
  <c r="K561" i="12"/>
  <c r="O561" i="12"/>
  <c r="Q561" i="12"/>
  <c r="V561" i="12"/>
  <c r="G564" i="12"/>
  <c r="M564" i="12" s="1"/>
  <c r="I564" i="12"/>
  <c r="K564" i="12"/>
  <c r="O564" i="12"/>
  <c r="Q564" i="12"/>
  <c r="V564" i="12"/>
  <c r="G568" i="12"/>
  <c r="M568" i="12" s="1"/>
  <c r="I568" i="12"/>
  <c r="K568" i="12"/>
  <c r="O568" i="12"/>
  <c r="Q568" i="12"/>
  <c r="V568" i="12"/>
  <c r="G570" i="12"/>
  <c r="M570" i="12" s="1"/>
  <c r="I570" i="12"/>
  <c r="K570" i="12"/>
  <c r="O570" i="12"/>
  <c r="Q570" i="12"/>
  <c r="V570" i="12"/>
  <c r="G572" i="12"/>
  <c r="M572" i="12" s="1"/>
  <c r="I572" i="12"/>
  <c r="K572" i="12"/>
  <c r="O572" i="12"/>
  <c r="Q572" i="12"/>
  <c r="V572" i="12"/>
  <c r="AE575" i="12"/>
  <c r="F41" i="1" s="1"/>
  <c r="I20" i="1"/>
  <c r="I18" i="1"/>
  <c r="K560" i="12" l="1"/>
  <c r="Q429" i="12"/>
  <c r="I8" i="12"/>
  <c r="O98" i="12"/>
  <c r="I98" i="12"/>
  <c r="O509" i="12"/>
  <c r="O560" i="12"/>
  <c r="O515" i="12"/>
  <c r="G560" i="12"/>
  <c r="G509" i="12"/>
  <c r="I89" i="1" s="1"/>
  <c r="K470" i="12"/>
  <c r="AF575" i="12"/>
  <c r="G41" i="1" s="1"/>
  <c r="H41" i="1" s="1"/>
  <c r="I41" i="1" s="1"/>
  <c r="I21" i="12"/>
  <c r="Q560" i="12"/>
  <c r="G557" i="12"/>
  <c r="V98" i="12"/>
  <c r="G21" i="12"/>
  <c r="I78" i="1" s="1"/>
  <c r="V21" i="12"/>
  <c r="O251" i="12"/>
  <c r="I515" i="12"/>
  <c r="I31" i="12"/>
  <c r="Q21" i="12"/>
  <c r="I560" i="12"/>
  <c r="G437" i="12"/>
  <c r="V58" i="12"/>
  <c r="G515" i="12"/>
  <c r="V509" i="12"/>
  <c r="I58" i="12"/>
  <c r="M22" i="12"/>
  <c r="O567" i="12"/>
  <c r="G543" i="12"/>
  <c r="Q69" i="12"/>
  <c r="K21" i="12"/>
  <c r="Q543" i="12"/>
  <c r="I429" i="12"/>
  <c r="Q98" i="12"/>
  <c r="V520" i="12"/>
  <c r="H46" i="1"/>
  <c r="I46" i="1" s="1"/>
  <c r="G24" i="16"/>
  <c r="V52" i="13"/>
  <c r="F40" i="1"/>
  <c r="G441" i="12"/>
  <c r="G233" i="12"/>
  <c r="I86" i="1" s="1"/>
  <c r="V102" i="12"/>
  <c r="V286" i="12"/>
  <c r="I567" i="12"/>
  <c r="V560" i="12"/>
  <c r="O543" i="12"/>
  <c r="Q515" i="12"/>
  <c r="M510" i="12"/>
  <c r="M509" i="12" s="1"/>
  <c r="V470" i="12"/>
  <c r="O429" i="12"/>
  <c r="I286" i="12"/>
  <c r="I163" i="12"/>
  <c r="V31" i="12"/>
  <c r="O21" i="12"/>
  <c r="V8" i="12"/>
  <c r="K71" i="13"/>
  <c r="O52" i="13"/>
  <c r="V34" i="13"/>
  <c r="I34" i="13"/>
  <c r="Q21" i="13"/>
  <c r="Q17" i="14"/>
  <c r="G31" i="15"/>
  <c r="I66" i="1" s="1"/>
  <c r="G29" i="15"/>
  <c r="I64" i="1" s="1"/>
  <c r="K8" i="15"/>
  <c r="O8" i="16"/>
  <c r="O8" i="17"/>
  <c r="G27" i="17"/>
  <c r="V163" i="12"/>
  <c r="Q102" i="12"/>
  <c r="K31" i="12"/>
  <c r="O8" i="15"/>
  <c r="Q8" i="17"/>
  <c r="M561" i="12"/>
  <c r="M560" i="12" s="1"/>
  <c r="K543" i="12"/>
  <c r="I520" i="12"/>
  <c r="V515" i="12"/>
  <c r="G474" i="12"/>
  <c r="O441" i="12"/>
  <c r="K429" i="12"/>
  <c r="O286" i="12"/>
  <c r="K251" i="12"/>
  <c r="I251" i="12"/>
  <c r="O233" i="12"/>
  <c r="O163" i="12"/>
  <c r="G69" i="12"/>
  <c r="I82" i="1" s="1"/>
  <c r="Q58" i="12"/>
  <c r="Q31" i="12"/>
  <c r="G8" i="12"/>
  <c r="Q8" i="12"/>
  <c r="G46" i="13"/>
  <c r="I58" i="1" s="1"/>
  <c r="Q24" i="13"/>
  <c r="K21" i="13"/>
  <c r="Q10" i="13"/>
  <c r="K8" i="14"/>
  <c r="I8" i="15"/>
  <c r="V8" i="16"/>
  <c r="F39" i="1"/>
  <c r="I71" i="13"/>
  <c r="Q31" i="15"/>
  <c r="Q567" i="12"/>
  <c r="O102" i="12"/>
  <c r="M567" i="12"/>
  <c r="V567" i="12"/>
  <c r="K509" i="12"/>
  <c r="I509" i="12"/>
  <c r="K474" i="12"/>
  <c r="Q470" i="12"/>
  <c r="O470" i="12"/>
  <c r="V441" i="12"/>
  <c r="I441" i="12"/>
  <c r="K286" i="12"/>
  <c r="V233" i="12"/>
  <c r="I233" i="12"/>
  <c r="K98" i="12"/>
  <c r="V69" i="12"/>
  <c r="G58" i="12"/>
  <c r="G71" i="13"/>
  <c r="I60" i="1" s="1"/>
  <c r="Q52" i="13"/>
  <c r="O43" i="13"/>
  <c r="G34" i="13"/>
  <c r="I56" i="1" s="1"/>
  <c r="G28" i="13"/>
  <c r="I75" i="1" s="1"/>
  <c r="V24" i="13"/>
  <c r="G14" i="13"/>
  <c r="I70" i="1" s="1"/>
  <c r="V10" i="13"/>
  <c r="G17" i="14"/>
  <c r="I62" i="1" s="1"/>
  <c r="V17" i="14"/>
  <c r="I8" i="14"/>
  <c r="K16" i="16"/>
  <c r="I16" i="16"/>
  <c r="Q8" i="16"/>
  <c r="V8" i="17"/>
  <c r="M98" i="12"/>
  <c r="O31" i="15"/>
  <c r="K8" i="16"/>
  <c r="K567" i="12"/>
  <c r="Q520" i="12"/>
  <c r="O520" i="12"/>
  <c r="M470" i="12"/>
  <c r="K441" i="12"/>
  <c r="Q251" i="12"/>
  <c r="K233" i="12"/>
  <c r="O69" i="12"/>
  <c r="V71" i="13"/>
  <c r="G43" i="13"/>
  <c r="I57" i="1" s="1"/>
  <c r="K24" i="13"/>
  <c r="I24" i="13"/>
  <c r="K10" i="13"/>
  <c r="I10" i="13"/>
  <c r="K17" i="14"/>
  <c r="AF24" i="14"/>
  <c r="G43" i="1" s="1"/>
  <c r="H43" i="1" s="1"/>
  <c r="I43" i="1" s="1"/>
  <c r="V8" i="14"/>
  <c r="M32" i="15"/>
  <c r="V8" i="15"/>
  <c r="I8" i="16"/>
  <c r="K8" i="17"/>
  <c r="Q474" i="12"/>
  <c r="K515" i="12"/>
  <c r="Q286" i="12"/>
  <c r="Q163" i="12"/>
  <c r="Q34" i="13"/>
  <c r="V31" i="15"/>
  <c r="V543" i="12"/>
  <c r="K520" i="12"/>
  <c r="Q509" i="12"/>
  <c r="O474" i="12"/>
  <c r="I470" i="12"/>
  <c r="Q441" i="12"/>
  <c r="V429" i="12"/>
  <c r="V251" i="12"/>
  <c r="Q233" i="12"/>
  <c r="I102" i="12"/>
  <c r="G98" i="12"/>
  <c r="I83" i="1" s="1"/>
  <c r="K69" i="12"/>
  <c r="O58" i="12"/>
  <c r="O31" i="12"/>
  <c r="O8" i="12"/>
  <c r="K52" i="13"/>
  <c r="I52" i="13"/>
  <c r="O46" i="13"/>
  <c r="I43" i="13"/>
  <c r="V21" i="13"/>
  <c r="G8" i="13"/>
  <c r="Q8" i="14"/>
  <c r="G8" i="15"/>
  <c r="Q8" i="15"/>
  <c r="Q16" i="16"/>
  <c r="I8" i="17"/>
  <c r="I67" i="1"/>
  <c r="G286" i="12"/>
  <c r="I88" i="1" s="1"/>
  <c r="I543" i="12"/>
  <c r="V474" i="12"/>
  <c r="I474" i="12"/>
  <c r="K163" i="12"/>
  <c r="K102" i="12"/>
  <c r="G102" i="12"/>
  <c r="I84" i="1" s="1"/>
  <c r="I69" i="12"/>
  <c r="K58" i="12"/>
  <c r="AF93" i="13"/>
  <c r="G42" i="1" s="1"/>
  <c r="H42" i="1" s="1"/>
  <c r="I42" i="1" s="1"/>
  <c r="Q71" i="13"/>
  <c r="O71" i="13"/>
  <c r="K46" i="13"/>
  <c r="I46" i="13"/>
  <c r="O34" i="13"/>
  <c r="O17" i="14"/>
  <c r="G8" i="14"/>
  <c r="AF48" i="15"/>
  <c r="G44" i="1" s="1"/>
  <c r="H44" i="1" s="1"/>
  <c r="I44" i="1" s="1"/>
  <c r="K31" i="15"/>
  <c r="I31" i="15"/>
  <c r="G16" i="16"/>
  <c r="I69" i="1" s="1"/>
  <c r="V16" i="16"/>
  <c r="AF27" i="17"/>
  <c r="G46" i="1" s="1"/>
  <c r="M12" i="17"/>
  <c r="M8" i="17" s="1"/>
  <c r="M16" i="16"/>
  <c r="M20" i="16"/>
  <c r="M12" i="16"/>
  <c r="M8" i="16" s="1"/>
  <c r="AF24" i="16"/>
  <c r="G45" i="1" s="1"/>
  <c r="H45" i="1" s="1"/>
  <c r="I45" i="1" s="1"/>
  <c r="M31" i="15"/>
  <c r="M12" i="15"/>
  <c r="M8" i="15" s="1"/>
  <c r="M20" i="14"/>
  <c r="M17" i="14" s="1"/>
  <c r="M16" i="14"/>
  <c r="M12" i="14"/>
  <c r="M28" i="13"/>
  <c r="M14" i="13"/>
  <c r="M72" i="13"/>
  <c r="M71" i="13" s="1"/>
  <c r="M56" i="13"/>
  <c r="M52" i="13" s="1"/>
  <c r="M48" i="13"/>
  <c r="M46" i="13" s="1"/>
  <c r="M44" i="13"/>
  <c r="M43" i="13" s="1"/>
  <c r="M36" i="13"/>
  <c r="M34" i="13" s="1"/>
  <c r="G21" i="13"/>
  <c r="I73" i="1" s="1"/>
  <c r="M20" i="13"/>
  <c r="M19" i="13" s="1"/>
  <c r="G17" i="13"/>
  <c r="I71" i="1" s="1"/>
  <c r="M12" i="13"/>
  <c r="M10" i="13" s="1"/>
  <c r="M26" i="13"/>
  <c r="M24" i="13" s="1"/>
  <c r="M520" i="12"/>
  <c r="M515" i="12"/>
  <c r="M163" i="12"/>
  <c r="M58" i="12"/>
  <c r="M251" i="12"/>
  <c r="M69" i="12"/>
  <c r="M31" i="12"/>
  <c r="G567" i="12"/>
  <c r="M544" i="12"/>
  <c r="M543" i="12" s="1"/>
  <c r="G540" i="12"/>
  <c r="G520" i="12"/>
  <c r="G470" i="12"/>
  <c r="M430" i="12"/>
  <c r="M429" i="12" s="1"/>
  <c r="M287" i="12"/>
  <c r="M286" i="12" s="1"/>
  <c r="G31" i="12"/>
  <c r="M28" i="12"/>
  <c r="M19" i="12"/>
  <c r="M8" i="12" s="1"/>
  <c r="G251" i="12"/>
  <c r="I87" i="1" s="1"/>
  <c r="G163" i="12"/>
  <c r="I85" i="1" s="1"/>
  <c r="M103" i="12"/>
  <c r="M102" i="12" s="1"/>
  <c r="M68" i="12"/>
  <c r="M67" i="12" s="1"/>
  <c r="M477" i="12"/>
  <c r="M474" i="12" s="1"/>
  <c r="M445" i="12"/>
  <c r="M441" i="12" s="1"/>
  <c r="M238" i="12"/>
  <c r="M233" i="12" s="1"/>
  <c r="J28" i="1"/>
  <c r="J26" i="1"/>
  <c r="G38" i="1"/>
  <c r="F38" i="1"/>
  <c r="J23" i="1"/>
  <c r="J24" i="1"/>
  <c r="J25" i="1"/>
  <c r="J27" i="1"/>
  <c r="E24" i="1"/>
  <c r="E26" i="1"/>
  <c r="I91" i="1" l="1"/>
  <c r="I90" i="1"/>
  <c r="M21" i="12"/>
  <c r="I79" i="1"/>
  <c r="I17" i="1"/>
  <c r="G39" i="1"/>
  <c r="G47" i="1" s="1"/>
  <c r="G25" i="1" s="1"/>
  <c r="A25" i="1" s="1"/>
  <c r="I80" i="1"/>
  <c r="I63" i="1"/>
  <c r="G48" i="15"/>
  <c r="F47" i="1"/>
  <c r="G24" i="14"/>
  <c r="I61" i="1"/>
  <c r="M8" i="14"/>
  <c r="G93" i="13"/>
  <c r="I54" i="1"/>
  <c r="G40" i="1"/>
  <c r="H40" i="1" s="1"/>
  <c r="I40" i="1" s="1"/>
  <c r="G575" i="12"/>
  <c r="I77" i="1"/>
  <c r="H39" i="1" l="1"/>
  <c r="H47" i="1" s="1"/>
  <c r="I16" i="1"/>
  <c r="I21" i="1" s="1"/>
  <c r="I93" i="1"/>
  <c r="G26" i="1"/>
  <c r="A26" i="1"/>
  <c r="G23" i="1"/>
  <c r="A23" i="1" s="1"/>
  <c r="G24" i="1" s="1"/>
  <c r="A27" i="1" s="1"/>
  <c r="G28" i="1"/>
  <c r="I39" i="1" l="1"/>
  <c r="I47" i="1" s="1"/>
  <c r="J45" i="1" s="1"/>
  <c r="A24" i="1"/>
  <c r="J92" i="1"/>
  <c r="J56" i="1"/>
  <c r="J65" i="1"/>
  <c r="J81" i="1"/>
  <c r="J55" i="1"/>
  <c r="J72" i="1"/>
  <c r="J88" i="1"/>
  <c r="J75" i="1"/>
  <c r="J91" i="1"/>
  <c r="J66" i="1"/>
  <c r="J82" i="1"/>
  <c r="J79" i="1"/>
  <c r="J59" i="1"/>
  <c r="J70" i="1"/>
  <c r="J86" i="1"/>
  <c r="J67" i="1"/>
  <c r="J83" i="1"/>
  <c r="J58" i="1"/>
  <c r="J74" i="1"/>
  <c r="J90" i="1"/>
  <c r="J69" i="1"/>
  <c r="J85" i="1"/>
  <c r="J60" i="1"/>
  <c r="J76" i="1"/>
  <c r="J71" i="1"/>
  <c r="J87" i="1"/>
  <c r="J62" i="1"/>
  <c r="J78" i="1"/>
  <c r="J57" i="1"/>
  <c r="J63" i="1"/>
  <c r="J73" i="1"/>
  <c r="J89" i="1"/>
  <c r="J64" i="1"/>
  <c r="J80" i="1"/>
  <c r="J61" i="1"/>
  <c r="J77" i="1"/>
  <c r="J54" i="1"/>
  <c r="J68" i="1"/>
  <c r="J84" i="1"/>
  <c r="A29" i="1"/>
  <c r="G29" i="1"/>
  <c r="G27" i="1" s="1"/>
  <c r="J40" i="1" l="1"/>
  <c r="J39" i="1"/>
  <c r="J47" i="1" s="1"/>
  <c r="J43" i="1"/>
  <c r="J42" i="1"/>
  <c r="J44" i="1"/>
  <c r="J41" i="1"/>
  <c r="J46" i="1"/>
  <c r="J9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<sst xmlns="http://schemas.openxmlformats.org/spreadsheetml/2006/main" count="3557" uniqueCount="960">
  <si>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</si>
  <si>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</si>
  <si>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</si>
  <si>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</si>
  <si>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</si>
  <si>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</si>
  <si>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</si>
  <si>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</si>
  <si>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</si>
  <si>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</si>
  <si>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</si>
  <si>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</si>
  <si>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</si>
  <si>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</si>
  <si>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</si>
  <si>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</si>
  <si>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</si>
  <si>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</si>
  <si>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</si>
  <si>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</si>
  <si>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</si>
  <si>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</si>
  <si>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</si>
  <si>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</si>
  <si>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</si>
  <si>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</si>
  <si>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</si>
  <si>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</si>
  <si>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</si>
  <si>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</si>
  <si>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</si>
  <si>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</si>
  <si>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</si>
  <si>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</si>
  <si>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</si>
  <si>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</si>
  <si>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</si>
  <si>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</si>
  <si>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</si>
  <si>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</si>
  <si>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</si>
  <si>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03</t>
  </si>
  <si>
    <t>Rekonstrukce, zateplení, střechy a výměna osvětlení v bazénové hale MPS Lužánky</t>
  </si>
  <si>
    <t>INTAR a.s.</t>
  </si>
  <si>
    <t>Bezručova 81/17a</t>
  </si>
  <si>
    <t>Brno-Staré Brno</t>
  </si>
  <si>
    <t>60200</t>
  </si>
  <si>
    <t>25594443</t>
  </si>
  <si>
    <t>Stavba</t>
  </si>
  <si>
    <t>02</t>
  </si>
  <si>
    <t>MPS Lužánky</t>
  </si>
  <si>
    <t>D.1.1 - D.1.3</t>
  </si>
  <si>
    <t>ASŘ, SKŘ, PBŘ</t>
  </si>
  <si>
    <t>D.1.4.1</t>
  </si>
  <si>
    <t>ELEKTROINSTALACE aktualizace 2022</t>
  </si>
  <si>
    <t>D.1.4.1a</t>
  </si>
  <si>
    <t>Řídící systém osvětlení - jako referenční nastaven systém Loxone</t>
  </si>
  <si>
    <t>D.1.4.1b</t>
  </si>
  <si>
    <t>ROZVADĚČ R-S</t>
  </si>
  <si>
    <t>D.1.4.1c</t>
  </si>
  <si>
    <t>ROZVADĚČ R-UPS</t>
  </si>
  <si>
    <t>VRN</t>
  </si>
  <si>
    <t>Vedlejší rozpočtové náklady</t>
  </si>
  <si>
    <t>Celkem za stavbu</t>
  </si>
  <si>
    <t>CZK</t>
  </si>
  <si>
    <t>Rekapitulace dílů</t>
  </si>
  <si>
    <t>Typ dílu</t>
  </si>
  <si>
    <t>_1</t>
  </si>
  <si>
    <t>Elektrospotřebiče</t>
  </si>
  <si>
    <t>_10</t>
  </si>
  <si>
    <t>Ventilátory (CPV 297 141 00-8)</t>
  </si>
  <si>
    <t>_11</t>
  </si>
  <si>
    <t>Vodiče (CPV 313 000 00-9)</t>
  </si>
  <si>
    <t>_12</t>
  </si>
  <si>
    <t>Vypínače (CPV 312 120 00-5)</t>
  </si>
  <si>
    <t>_13</t>
  </si>
  <si>
    <t>Demontáže</t>
  </si>
  <si>
    <t>_14</t>
  </si>
  <si>
    <t>Hodinové zúčtovací sazby</t>
  </si>
  <si>
    <t>_15</t>
  </si>
  <si>
    <t>Montáže</t>
  </si>
  <si>
    <t>_16</t>
  </si>
  <si>
    <t>*Inteligentní elektroinstalace</t>
  </si>
  <si>
    <t>_17</t>
  </si>
  <si>
    <t>Montážní práce, nastavení, oživení</t>
  </si>
  <si>
    <t>_18</t>
  </si>
  <si>
    <t>Přístrojová náplň</t>
  </si>
  <si>
    <t>_19</t>
  </si>
  <si>
    <t>Rozvaděčové skříně, příslušenství</t>
  </si>
  <si>
    <t>_2</t>
  </si>
  <si>
    <t>Instalační krabice (CPV 284 220 00-6)</t>
  </si>
  <si>
    <t>_20</t>
  </si>
  <si>
    <t>Montáž (CPV 453 100 00-3)</t>
  </si>
  <si>
    <t>_21</t>
  </si>
  <si>
    <t>_22</t>
  </si>
  <si>
    <t>Rozvaděče HAGER</t>
  </si>
  <si>
    <t>_23</t>
  </si>
  <si>
    <t>_3</t>
  </si>
  <si>
    <t>Instalační žlaby</t>
  </si>
  <si>
    <t>_4</t>
  </si>
  <si>
    <t>Kabely s funkční integritou při požáru</t>
  </si>
  <si>
    <t>_5</t>
  </si>
  <si>
    <t>Modulové skříně , rozvaděče a příslušenství</t>
  </si>
  <si>
    <t>_6</t>
  </si>
  <si>
    <t>Nosné prvky pro uložení vodičů (CPV 284 223 00-9)</t>
  </si>
  <si>
    <t>_7</t>
  </si>
  <si>
    <t>Svítidla (CPV 315 000 00-1)</t>
  </si>
  <si>
    <t>_9</t>
  </si>
  <si>
    <t>Topné kabely</t>
  </si>
  <si>
    <t>3</t>
  </si>
  <si>
    <t>Svislé a kompletní konstrukce</t>
  </si>
  <si>
    <t>61</t>
  </si>
  <si>
    <t>Úpravy povrchů vnitřní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</si>
  <si>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</si>
  <si>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</si>
  <si>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</si>
  <si>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</si>
  <si>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</si>
  <si>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</si>
  <si>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</si>
  <si>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</si>
  <si>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</si>
  <si>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</si>
  <si>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</si>
  <si>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</si>
  <si>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</si>
  <si>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</si>
  <si>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714</t>
  </si>
  <si>
    <t>Izolace akustické a protiotřesové</t>
  </si>
  <si>
    <t>764</t>
  </si>
  <si>
    <t>Konstrukce klempířské</t>
  </si>
  <si>
    <t>766</t>
  </si>
  <si>
    <t>Konstrukce truhlářské</t>
  </si>
  <si>
    <t>767</t>
  </si>
  <si>
    <t>Konstrukce zámečnické</t>
  </si>
  <si>
    <t>768</t>
  </si>
  <si>
    <t>Konstrukce hliníkové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</si>
  <si>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</si>
  <si>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</si>
  <si>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</si>
  <si>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</si>
  <si>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</si>
  <si>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</si>
  <si>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</si>
  <si>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</si>
  <si>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</si>
  <si>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</si>
  <si>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</si>
  <si>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</si>
  <si>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</si>
  <si>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</si>
  <si>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</si>
  <si>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</si>
  <si>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</si>
  <si>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</si>
  <si>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</si>
  <si>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</si>
  <si>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</si>
  <si>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</si>
  <si>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</si>
  <si>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</si>
  <si>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</si>
  <si>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</si>
  <si>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</si>
  <si>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</si>
  <si>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</si>
  <si>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</si>
  <si>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</si>
  <si>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</si>
  <si>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</si>
  <si>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</si>
  <si>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602011241RT3</t>
  </si>
  <si>
    <t>Omítka stěn z hotových směsí vrstva štuková, vápenná,  , tloušťka vrstvy 4 mm,</t>
  </si>
  <si>
    <t>m2</t>
  </si>
  <si>
    <t>RTS 22/ I</t>
  </si>
  <si>
    <t>Indiv</t>
  </si>
  <si>
    <t>Práce</t>
  </si>
  <si>
    <t>POL1_</t>
  </si>
  <si>
    <t>Za tribunama : 60,5*3,2+2*3,20*2,62</t>
  </si>
  <si>
    <t>VV</t>
  </si>
  <si>
    <t>odečet oken : -18*1,86*1,54</t>
  </si>
  <si>
    <t>druhá stěna : 27,50*13,20+4,67*10,27+12,6*3,2+(12,35*7,07)/2</t>
  </si>
  <si>
    <t>odečet akustického obkladu : -149</t>
  </si>
  <si>
    <t>Koeficient : 0,15</t>
  </si>
  <si>
    <t>602021203R00</t>
  </si>
  <si>
    <t>Omítka stěn z hotových směsí postřik, báze, cementová, 100% krytí,  ,</t>
  </si>
  <si>
    <t>Odkaz na mn. položky pořadí 1 : 580,45899</t>
  </si>
  <si>
    <t>602021211RT5</t>
  </si>
  <si>
    <t>Omítka stěn z hotových směsí vrstva jádrová, vápenocementová,  , tloušťka vrstvy 20 mm,</t>
  </si>
  <si>
    <t>612481211RT2</t>
  </si>
  <si>
    <t>Vyztužení povrchu vnitřních stěn sklotextilní síťovinou s dodávkou síťoviny a stěrkového tmelu</t>
  </si>
  <si>
    <t>622421491R00</t>
  </si>
  <si>
    <t>Doplňky zateplovacích systémů rohová lišta</t>
  </si>
  <si>
    <t>m</t>
  </si>
  <si>
    <t>2*111</t>
  </si>
  <si>
    <t>Koeficient : 0,1</t>
  </si>
  <si>
    <t>622421492R00</t>
  </si>
  <si>
    <t>Doplňky zateplovacích systémů okenní lišta</t>
  </si>
  <si>
    <t>622421494R00</t>
  </si>
  <si>
    <t>Doplňky zateplovacích systémů podparapetní lišta s tkaninou</t>
  </si>
  <si>
    <t>94-01</t>
  </si>
  <si>
    <t>Montáž a demontáž prostorového lešení</t>
  </si>
  <si>
    <t>m3</t>
  </si>
  <si>
    <t>Vlastní</t>
  </si>
  <si>
    <t>1. etapa : 5650</t>
  </si>
  <si>
    <t>2. etapa : 11300</t>
  </si>
  <si>
    <t>3. etapa : 11300</t>
  </si>
  <si>
    <t>4. etapa : 11300</t>
  </si>
  <si>
    <t>5. etapa : 11300</t>
  </si>
  <si>
    <t>94-02</t>
  </si>
  <si>
    <t>Nájen prostorového lešení - 1 den</t>
  </si>
  <si>
    <t xml:space="preserve">30 dní: : </t>
  </si>
  <si>
    <t>Odkaz na mn. položky pořadí 9 : 50850,00000*30</t>
  </si>
  <si>
    <t>94-03</t>
  </si>
  <si>
    <t>Manipulační poplatek - lešení</t>
  </si>
  <si>
    <t>Odkaz na mn. položky pořadí 9 : 50850,00000</t>
  </si>
  <si>
    <t>94-04</t>
  </si>
  <si>
    <t>Doprava prostorového lešení</t>
  </si>
  <si>
    <t>11300</t>
  </si>
  <si>
    <t>94-05</t>
  </si>
  <si>
    <t>Montáž a demontáž plošiny</t>
  </si>
  <si>
    <t>1. etapa : 430</t>
  </si>
  <si>
    <t>2. etapa : 860</t>
  </si>
  <si>
    <t>3. etapa : 860</t>
  </si>
  <si>
    <t>4. etapa : 860</t>
  </si>
  <si>
    <t>5. etapa : 860</t>
  </si>
  <si>
    <t>94-06</t>
  </si>
  <si>
    <t>Nájem plošiny - 1 den</t>
  </si>
  <si>
    <t>Odkaz na mn. položky pořadí 13 : 3870,00000*30</t>
  </si>
  <si>
    <t>94-08</t>
  </si>
  <si>
    <t>Doprava fasádního lešení</t>
  </si>
  <si>
    <t>860</t>
  </si>
  <si>
    <t>94-07</t>
  </si>
  <si>
    <t>Manipulační poplatek - plošina</t>
  </si>
  <si>
    <t>Odkaz na mn. položky pořadí 13 : 3870,00000</t>
  </si>
  <si>
    <t>95-01</t>
  </si>
  <si>
    <t>Vyčištění podhledů po demontáži lešení z plošin</t>
  </si>
  <si>
    <t>Odkaz na mn. položky pořadí 51 : 2581,92000</t>
  </si>
  <si>
    <t>Odkaz na mn. položky pořadí 57 : 149,04000</t>
  </si>
  <si>
    <t>95-05A</t>
  </si>
  <si>
    <t>Vyčištění podlahy 3300x2700 mm, zapravení trhlinek, zatmelení, penetrační a bezprašný nátěr</t>
  </si>
  <si>
    <t>3,3*2,7</t>
  </si>
  <si>
    <t>95-02</t>
  </si>
  <si>
    <t>Závěrečný úklid - ztížené pracovní podmínky</t>
  </si>
  <si>
    <t>95-03</t>
  </si>
  <si>
    <t>Přesuny stav. materiálu - ztížené pracovní podmínky do výšky max. 24 m</t>
  </si>
  <si>
    <t>soubor</t>
  </si>
  <si>
    <t>95-04</t>
  </si>
  <si>
    <t>HZS - nepředvídatelné předem nespecifikované práce, (díry po sundání lešení, ... )</t>
  </si>
  <si>
    <t>hod</t>
  </si>
  <si>
    <t>999281111R00</t>
  </si>
  <si>
    <t>Přesun hmot pro opravy a údržbu objektů pro opravy a údržbu dosavadních objektů včetně vnějších plášťů výšky do 25 m,</t>
  </si>
  <si>
    <t>t</t>
  </si>
  <si>
    <t>POL1_1</t>
  </si>
  <si>
    <t>711111006RZ3</t>
  </si>
  <si>
    <t>Provedení izolace proti zemní vlhkosti natěradly za studena na ploše vodorovné asfaltovou penetrační suspenzí, včetně dodávky emulze 0,3 kg/m2</t>
  </si>
  <si>
    <t>Začátek provozního součtu</t>
  </si>
  <si>
    <t xml:space="preserve">  S3 - napojení na výtahovou šachtu : (2*1*4)+(2*2)</t>
  </si>
  <si>
    <t>Konec provozního součtu</t>
  </si>
  <si>
    <t>cca : 15</t>
  </si>
  <si>
    <t>711131101R00</t>
  </si>
  <si>
    <t>Provedení izolace proti zemní vlhkosti pásy na sucho vodorovná, 1 vrstva, bez dodávky izolačních pásů</t>
  </si>
  <si>
    <t>S1 : 2950</t>
  </si>
  <si>
    <t>711141559RY2</t>
  </si>
  <si>
    <t>Provedení izolace proti zemní vlhkosti pásy přitavením vodorovná, 1 vrstva, s dodávkou izolačního pásu se skleněnou nebo polyesterovou vložkou, s minerálním posypem</t>
  </si>
  <si>
    <t>711140101R00</t>
  </si>
  <si>
    <t>Odstr.izolace proti vlhk.vodor. pásy přitav.,1vrst</t>
  </si>
  <si>
    <t>Spodní plášť nad halou : 60,5*47,5</t>
  </si>
  <si>
    <t>711170101R00</t>
  </si>
  <si>
    <t>Odstranění izolace proti vodě - fólie vodorovná, volně</t>
  </si>
  <si>
    <t>Spodní plášť nad halou - AL folie : 60,5*47,5</t>
  </si>
  <si>
    <t>711-01</t>
  </si>
  <si>
    <t>Dod - 3vrstvá monolitická fólie lehkého typu pro doplňkovou hydroizolační vrstvu</t>
  </si>
  <si>
    <t>Odkaz na mn. položky pořadí 23 : 3245,00000</t>
  </si>
  <si>
    <t>711-02</t>
  </si>
  <si>
    <t>Položení vrstvy z geotextilie, materiál ve specifikaci</t>
  </si>
  <si>
    <t>S2 : 294</t>
  </si>
  <si>
    <t>Přesah římsy : 2*111</t>
  </si>
  <si>
    <t>69366198R</t>
  </si>
  <si>
    <t>geotextilie PP; funkce separační, ochranná, výztužná, filtrační; plošná hmotnost 300 g/m2; zpevněná oboustranně</t>
  </si>
  <si>
    <t>Specifikace</t>
  </si>
  <si>
    <t>POL3_</t>
  </si>
  <si>
    <t>Odkaz na mn. položky pořadí 28 : 294,00000</t>
  </si>
  <si>
    <t>998711203R00</t>
  </si>
  <si>
    <t>Přesun hmot pro izolace proti vodě svisle do 60 m</t>
  </si>
  <si>
    <t>POL1_7</t>
  </si>
  <si>
    <t>712-01</t>
  </si>
  <si>
    <t>Odstranění hladké plechové krytiny</t>
  </si>
  <si>
    <t>998712203R00</t>
  </si>
  <si>
    <t>Přesun hmot pro povlakové krytiny v objektech výšky přes 12 do 24 m</t>
  </si>
  <si>
    <t>713111111R00</t>
  </si>
  <si>
    <t>Montáž tepelné izolace stropů kladené vrchem, volně,</t>
  </si>
  <si>
    <t xml:space="preserve">S1 : </t>
  </si>
  <si>
    <t>minerální plsť na nosný rošt : 2950</t>
  </si>
  <si>
    <t/>
  </si>
  <si>
    <t>713131131R00</t>
  </si>
  <si>
    <t>Montáž tepelné izolace stěn lepením</t>
  </si>
  <si>
    <t xml:space="preserve">      2*111*0,9</t>
  </si>
  <si>
    <t>200</t>
  </si>
  <si>
    <t>713191100RT1</t>
  </si>
  <si>
    <t>Položení izolační fólie, materiál ve specifikaci</t>
  </si>
  <si>
    <t>713-01</t>
  </si>
  <si>
    <t>Odstranění tepelné izolace - křemelinové desky - tl. do 10 cm</t>
  </si>
  <si>
    <t>713-01A</t>
  </si>
  <si>
    <t>713-02</t>
  </si>
  <si>
    <t>Dod - vícevrstvá samolepicí parozábrana vyrobená z křížně laminované PE vrstvy, s horní vrstvou z hliníkové fólie a „hot-melt“ lepidla na zadní straně</t>
  </si>
  <si>
    <t>Odkaz na mn. položky pořadí 40 : 3260,00000</t>
  </si>
  <si>
    <t>713-03</t>
  </si>
  <si>
    <t>Montáž parozábrany s přelepením spojů</t>
  </si>
  <si>
    <t>713-04</t>
  </si>
  <si>
    <t>Stříkaná izolace - tl. 120 mm</t>
  </si>
  <si>
    <t xml:space="preserve">      2*111*0,120*(0,500+0,600)</t>
  </si>
  <si>
    <t>30</t>
  </si>
  <si>
    <t>713100812RA</t>
  </si>
  <si>
    <t>Odstranění tepelné izolace, PUR desky tl.do 5 cm</t>
  </si>
  <si>
    <t>Spodní plášť nad halou : 60,5*47,5*3</t>
  </si>
  <si>
    <t>713100812R00</t>
  </si>
  <si>
    <t>Přesah římsy : 2*111*4</t>
  </si>
  <si>
    <t>713101321RA</t>
  </si>
  <si>
    <t>Odstranění tepelná izolace z minerálních vláken obalených v PE fólii, do 50 mm</t>
  </si>
  <si>
    <t>713101321R00</t>
  </si>
  <si>
    <t>283220013R</t>
  </si>
  <si>
    <t>fólie izolační střešní hydroizolační; tloušťka 1,80 mm; plošná hmotnost 2 200 g/m2; PVC-P, PES výztuž; µ = 15 000,0</t>
  </si>
  <si>
    <t xml:space="preserve">S2 : </t>
  </si>
  <si>
    <t>Odkaz na mn. položky pořadí 36 : 294,00000</t>
  </si>
  <si>
    <t>63151406R</t>
  </si>
  <si>
    <t>deska izolační minerální vlákno; tl. 100,0 mm; součinitel tepelné vodivosti 0,035 W/mK; R = 2,800 m2K/W; obj. hmotnost 40,00 kg/m3; hydrofobizováno</t>
  </si>
  <si>
    <t xml:space="preserve">celk. tl. 500 mm - 2x 200 mm + 1x 100 mm : </t>
  </si>
  <si>
    <t>Odkaz na mn. položky pořadí 34 : 3260,00000</t>
  </si>
  <si>
    <t>63151414.AR</t>
  </si>
  <si>
    <t>deska izolační minerální vlákno; tl. 200,0 mm; součinitel tepelné vodivosti 0,035 W/mK; R = 5,600 m2K/W; obj. hmotnost 40,00 kg/m3; hydrofobizováno</t>
  </si>
  <si>
    <t>Odkaz na mn. položky pořadí 34 : 3260,00000*2</t>
  </si>
  <si>
    <t>63151549R</t>
  </si>
  <si>
    <t>deska izolační fasádní; minerální vlákno; orientace vláken rovnoběžná; tl. 200,0 mm; součinitel tepelné vodivosti 0,036 W/mK; R = 5,550 m2K/W; obj. hmotnost 150,00 kg/m3; hydrofobizováno</t>
  </si>
  <si>
    <t>Odkaz na mn. položky pořadí 35 : 200,00000</t>
  </si>
  <si>
    <t>998713203R00</t>
  </si>
  <si>
    <t>Přesun hmot pro izolace tepelné v objektech výšky do 24 m</t>
  </si>
  <si>
    <t>714-01</t>
  </si>
  <si>
    <t>Hygiene Performance A Tech, PE, bílá 500, 600x1200x40 mm</t>
  </si>
  <si>
    <t xml:space="preserve">      2346,2</t>
  </si>
  <si>
    <t>2347,2</t>
  </si>
  <si>
    <t xml:space="preserve">Parametry viz. technika zpráva : </t>
  </si>
  <si>
    <t>714-02</t>
  </si>
  <si>
    <t>Connect T24 hlavní profil C4 9170, L = 3700 mm, bílá barva 01</t>
  </si>
  <si>
    <t xml:space="preserve">      2111,58</t>
  </si>
  <si>
    <t>2131,2</t>
  </si>
  <si>
    <t>714-03</t>
  </si>
  <si>
    <t>Connect T24 vedlejší profil C4 9171, L = 1200 mm, bílá barva 01</t>
  </si>
  <si>
    <t xml:space="preserve">      3988,54</t>
  </si>
  <si>
    <t>4017,6</t>
  </si>
  <si>
    <t>714-04</t>
  </si>
  <si>
    <t>Connect stavitelné závěsy 3789 C4, hák &amp; hák, L = 330 - 600 mm</t>
  </si>
  <si>
    <t>ks</t>
  </si>
  <si>
    <t xml:space="preserve">      1642,34</t>
  </si>
  <si>
    <t>1700</t>
  </si>
  <si>
    <t>714-05</t>
  </si>
  <si>
    <t>Connect Hygiene klip 40 C4 0036</t>
  </si>
  <si>
    <t xml:space="preserve">      16423,40</t>
  </si>
  <si>
    <t>16450</t>
  </si>
  <si>
    <t>714-06</t>
  </si>
  <si>
    <t>Connect U profil C3 3465, L = 3000 mm, H = 44 mm, bílá barva 01</t>
  </si>
  <si>
    <t>1680</t>
  </si>
  <si>
    <t>714-07</t>
  </si>
  <si>
    <t>Akusto Wall C/Akutex HS, bílá 500, 600x2700x40 mm</t>
  </si>
  <si>
    <t xml:space="preserve">      147,60</t>
  </si>
  <si>
    <t>149,04</t>
  </si>
  <si>
    <t>714-08</t>
  </si>
  <si>
    <t>Connect Thinline profil 0976, L = 2678, barva bílá 02</t>
  </si>
  <si>
    <t xml:space="preserve">      138</t>
  </si>
  <si>
    <t>149,97</t>
  </si>
  <si>
    <t>714-09</t>
  </si>
  <si>
    <t>Connect stěnový distančník C4</t>
  </si>
  <si>
    <t xml:space="preserve">      640</t>
  </si>
  <si>
    <t>700</t>
  </si>
  <si>
    <t>714-10</t>
  </si>
  <si>
    <t>Connect Ambit instalační konzole C4</t>
  </si>
  <si>
    <t xml:space="preserve">      364</t>
  </si>
  <si>
    <t>400</t>
  </si>
  <si>
    <t>714-11</t>
  </si>
  <si>
    <t>Connect plastová vsuvka pro hrany C a F</t>
  </si>
  <si>
    <t xml:space="preserve">      212</t>
  </si>
  <si>
    <t>250</t>
  </si>
  <si>
    <t>714-12</t>
  </si>
  <si>
    <t>Connect Thinline vnější roh, barva bílá 02</t>
  </si>
  <si>
    <t xml:space="preserve">      26</t>
  </si>
  <si>
    <t>28</t>
  </si>
  <si>
    <t>998714203R00</t>
  </si>
  <si>
    <t>Přesun hmot v objektech výšky do 24 m</t>
  </si>
  <si>
    <t>764-01</t>
  </si>
  <si>
    <t>D+M Okapnice rš. 200 mm, ozn. K/01</t>
  </si>
  <si>
    <t>2*(62+49)</t>
  </si>
  <si>
    <t>Koeficient : 0,08</t>
  </si>
  <si>
    <t xml:space="preserve">Detailní popis viz. výpis klempířských výrobků : </t>
  </si>
  <si>
    <t>764-02</t>
  </si>
  <si>
    <t>D+M Koutová lišta rš. 250 mm, ozn. K/02</t>
  </si>
  <si>
    <t>764-03</t>
  </si>
  <si>
    <t>D+M Okapnice rš. 140 mm, ozn. K/03</t>
  </si>
  <si>
    <t>62+49</t>
  </si>
  <si>
    <t>764-04</t>
  </si>
  <si>
    <t>D+M Oplechování výtahové šachty, ozn. K/04</t>
  </si>
  <si>
    <t>2*(3,6+2,9)</t>
  </si>
  <si>
    <t>998764203R00</t>
  </si>
  <si>
    <t>Přesun hmot pro konstrukce klempířské v objektech výšky do 24 m</t>
  </si>
  <si>
    <t>766601211R00</t>
  </si>
  <si>
    <t>Těsnění připojovací spáry spára ostění, interiér - fólie parotěsná šířky 70 mm samolepicí, výplň PU pěnou, exteriér - páska paropropustná šířky 10 mm, tl. 2/10 mm expanzní,</t>
  </si>
  <si>
    <t>766-01</t>
  </si>
  <si>
    <t>D+M Dřevěný hranol 160x60 mm, ozn. T/01, včetně spojovacího materiálu</t>
  </si>
  <si>
    <t>222</t>
  </si>
  <si>
    <t>766-02</t>
  </si>
  <si>
    <t>D+M Dřevěný hranol 110x60 mm, ozn. T/02, včetně spojovacího materiálu</t>
  </si>
  <si>
    <t>Koeficient : 0,10</t>
  </si>
  <si>
    <t>766-03</t>
  </si>
  <si>
    <t>D+M Dřevěný hranol 120x60 mm, ozn. T/03, včetně spojovacího materiálu</t>
  </si>
  <si>
    <t>766-04</t>
  </si>
  <si>
    <t>D+M Přítlačná lať 50x30 mm, ozn. T/04, včetně spojovacího materiálu</t>
  </si>
  <si>
    <t>111</t>
  </si>
  <si>
    <t>766-05</t>
  </si>
  <si>
    <t>D+M Dřevěné bednění - dezka s vodovzdorné překližky tl. 30 mm, š. 1200 mm, ozn. T/05, včetně spojovacího materiálu</t>
  </si>
  <si>
    <t>766-06</t>
  </si>
  <si>
    <t>Konstrukce pro vynesení podhledu - 2 vrstvy - bez dodávky materiálu, ozn. CT/01</t>
  </si>
  <si>
    <t>2950</t>
  </si>
  <si>
    <t>766-07</t>
  </si>
  <si>
    <t>Obložení obvodové stěny - bez dodávky materiálu</t>
  </si>
  <si>
    <t>CT/02 : 62+49</t>
  </si>
  <si>
    <t>CT/03 : 62+49</t>
  </si>
  <si>
    <t>766-08</t>
  </si>
  <si>
    <t>Odbědnění z prken 24 mm</t>
  </si>
  <si>
    <t>59590737R</t>
  </si>
  <si>
    <t>deska cementotřísková l = 3 350 mm; š = 1 250 mm; tl. 12,0 mm; povrch hladký</t>
  </si>
  <si>
    <t xml:space="preserve">2x : </t>
  </si>
  <si>
    <t>Odkaz na mn. položky pořadí 75 : 3245,00000*2</t>
  </si>
  <si>
    <t>59590741R</t>
  </si>
  <si>
    <t>deska cementotřísková l = 3 350 mm; š = 1 250 mm; tl. 20,0 mm; povrch hladký</t>
  </si>
  <si>
    <t>Odkaz na mn. položky pořadí 76 : 222,00000*0,675</t>
  </si>
  <si>
    <t>998766203R00</t>
  </si>
  <si>
    <t>Přesun hmot pro konstrukce truhlářské v objektech výšky do 24 m</t>
  </si>
  <si>
    <t>767995104R00</t>
  </si>
  <si>
    <t>Výroba a montáž atypických kovovových doplňků staveb hmotnosti přes 20 do 50 kg</t>
  </si>
  <si>
    <t>kg</t>
  </si>
  <si>
    <t xml:space="preserve">Nové ocelové konstrukce : </t>
  </si>
  <si>
    <t>ozn. 17 : 38,55</t>
  </si>
  <si>
    <t>Koeficient : 0,20</t>
  </si>
  <si>
    <t>767995105R00</t>
  </si>
  <si>
    <t>Výroba a montáž atypických kovovových doplňků staveb hmotnosti přes 50 do 100 kg</t>
  </si>
  <si>
    <t xml:space="preserve">Pochůzí lávky : </t>
  </si>
  <si>
    <t>Odkaz na mn. položky pořadí 93 : 70,05600</t>
  </si>
  <si>
    <t>Odkaz na mn. položky pořadí 98 : 68,32800</t>
  </si>
  <si>
    <t>767995106R00</t>
  </si>
  <si>
    <t>Výroba a montáž atypických kovovových doplňků staveb hmotnosti přes 100 do 250 kg</t>
  </si>
  <si>
    <t>ozn. 15 : 240,28</t>
  </si>
  <si>
    <t>ozn. 16 : 114,47</t>
  </si>
  <si>
    <t>ozn. 18 : 201,96</t>
  </si>
  <si>
    <t>ozn. 21 : 145,21</t>
  </si>
  <si>
    <t>Koeficient : 0,2</t>
  </si>
  <si>
    <t>767995107R00</t>
  </si>
  <si>
    <t>Výroba a montáž atypických kovovových doplňků staveb hmotnosti přes 250 do 500 kg</t>
  </si>
  <si>
    <t xml:space="preserve">Nová ocelová konstrukce : </t>
  </si>
  <si>
    <t>ozn. 14 : 271,50</t>
  </si>
  <si>
    <t>767995108R00</t>
  </si>
  <si>
    <t>Výroba a montáž atypických kovovových doplňků staveb hmotnosti přes 500 kg</t>
  </si>
  <si>
    <t>ozn. 13 : 4479,31</t>
  </si>
  <si>
    <t>ozn. 19 : 1530,65</t>
  </si>
  <si>
    <t>ozn. 20 : 894,95</t>
  </si>
  <si>
    <t>Odkaz na mn. položky pořadí 92 : 8535,07200</t>
  </si>
  <si>
    <t>Odkaz na mn. položky pořadí 94 : 680,72400</t>
  </si>
  <si>
    <t>Odkaz na mn. položky pořadí 95 : 797,25600</t>
  </si>
  <si>
    <t>Odkaz na mn. položky pořadí 96 : 2009,88000</t>
  </si>
  <si>
    <t>Odkaz na mn. položky pořadí 97 : 2039,90400</t>
  </si>
  <si>
    <t>Odkaz na mn. položky pořadí 99 : 3251,98800</t>
  </si>
  <si>
    <t>Odkaz na mn. položky pořadí 117 : 1540,96128</t>
  </si>
  <si>
    <t>Odkaz na mn. položky pořadí 118 : 773,38368</t>
  </si>
  <si>
    <t>767999802R00</t>
  </si>
  <si>
    <t>Demontáž ostatních doplňků staveb doplňků staveb o hmotnosti přes 50 do 100 kg</t>
  </si>
  <si>
    <t xml:space="preserve">Ocelová konstrukce nad podhledem : </t>
  </si>
  <si>
    <t>ozn. 8 - IE 100 : 2*3,00*9,46</t>
  </si>
  <si>
    <t>ozn. 9 - IE 100 : 1*5,80*9,46</t>
  </si>
  <si>
    <t>ozn. 10 - IE 100 : 1*3,35*9,46</t>
  </si>
  <si>
    <t>ozn. 11 - IE 100 : 1*3,30*9,46</t>
  </si>
  <si>
    <t>Koeficient : 0,13</t>
  </si>
  <si>
    <t xml:space="preserve">Výpis demontovaných prvků je pouze orientační! : </t>
  </si>
  <si>
    <t xml:space="preserve">Demontované konstrukce budou očištěny, upraveny dle nového návrhu kotvení, opatřeny novým nátěrem a budou zpětně osazeny a doplněny novými konstrukcemi. : </t>
  </si>
  <si>
    <t xml:space="preserve">Nevyužité prvky budou zlikvidovány. : </t>
  </si>
  <si>
    <t>767999804R00</t>
  </si>
  <si>
    <t>Demontáž ostatních doplňků staveb doplňků staveb o hmotnosti přes 250 do 500 kg</t>
  </si>
  <si>
    <t>ozn. 5 - IE 100 : 3*15,35*9,46</t>
  </si>
  <si>
    <t>ozn. 7 - IE 100 : 3*14,1*9,46</t>
  </si>
  <si>
    <t>767999805R00</t>
  </si>
  <si>
    <t>Demontáž ostatních doplňků staveb doplňků staveb o hmotnosti přes 500 kg</t>
  </si>
  <si>
    <t>ozn. 1 - IE 140 : 12*60,500*13,70</t>
  </si>
  <si>
    <t>ozn. 2 - IE 140 : 2*58,30*13,70</t>
  </si>
  <si>
    <t>ozn. 3 - IE 100 : 55*47,350*9,46</t>
  </si>
  <si>
    <t>ozn. 4 - IE 100 : 3*28,7*9,46</t>
  </si>
  <si>
    <t>ozn. 6 - IE 100 : 3*27,45*9,46</t>
  </si>
  <si>
    <t>ozn. 12 - U 220 : 1*60,50*29,40</t>
  </si>
  <si>
    <t>767-00</t>
  </si>
  <si>
    <t>Očištění + nový nátěr do agresivního prostředí stávající příhradové konstrukce, v místech působení koroze</t>
  </si>
  <si>
    <t xml:space="preserve">předúprava povrchů: : </t>
  </si>
  <si>
    <t xml:space="preserve">odstranění mastnosty vhodným detergentem, : </t>
  </si>
  <si>
    <t xml:space="preserve">omytí solí a nečistot vysokotlakou čistou vodou : </t>
  </si>
  <si>
    <t xml:space="preserve">abrazivní otrýskání povrchu na Sa 2,5 : </t>
  </si>
  <si>
    <t xml:space="preserve">odstranění prachu : </t>
  </si>
  <si>
    <t>soubor : 1</t>
  </si>
  <si>
    <t>767-01</t>
  </si>
  <si>
    <t>Očištění demontovaných ocelových konstrukcí</t>
  </si>
  <si>
    <t>Odkaz na mn. položky pořadí 91 : 46486,90332</t>
  </si>
  <si>
    <t xml:space="preserve">Upravená nosná konstrukce opatřena novými ochrannými nátěry do agresivního prostředí - odstín dle TZ : </t>
  </si>
  <si>
    <t>767-02</t>
  </si>
  <si>
    <t>Zpětná montáž demontovaných ocelových konstrukcí</t>
  </si>
  <si>
    <t xml:space="preserve">Zpětná montáž : </t>
  </si>
  <si>
    <t>ozn. 8 - IE 100 : 2*2,55*9,46</t>
  </si>
  <si>
    <t>ozn. 11 - IE 100 : 1*2,835*9,46</t>
  </si>
  <si>
    <t>767-03</t>
  </si>
  <si>
    <t>D+M Lávky š. 0,8 m - pozinkované, opatřeny novými syst. nátěry do agresivního prostředí, odstín dle TZ</t>
  </si>
  <si>
    <t>136,78*52</t>
  </si>
  <si>
    <t>767-04</t>
  </si>
  <si>
    <t>D+M Ukončení lávek š. 0,8 m - pozinkované, opatřeny novými syst. nátěry do agresivního prostředí, odstín dle TZ</t>
  </si>
  <si>
    <t>9,73*6</t>
  </si>
  <si>
    <t>767-05</t>
  </si>
  <si>
    <t>D+M Rozšíření nové lávky dl. 1,55 m - pozinkované, opatřeny novými syst. nátěry do agresivního prostředí, odstín dle TZ</t>
  </si>
  <si>
    <t>63,03*9</t>
  </si>
  <si>
    <t xml:space="preserve">Koeficient : </t>
  </si>
  <si>
    <t>767-06</t>
  </si>
  <si>
    <t>D+M Rozšíření nové lávky dl. 1,85 m - pozinkované, opatřeny novými syst. nátěry do agresivního prostředí, odstín dle TZ</t>
  </si>
  <si>
    <t>73,82*9</t>
  </si>
  <si>
    <t>767-07</t>
  </si>
  <si>
    <t>D+M Rozšíření stávající lávky - pozinkované, opatřeny novými syst. nátěry do agresivního prostředí, odstín dle TZ</t>
  </si>
  <si>
    <t>93,05*18</t>
  </si>
  <si>
    <t>767-08</t>
  </si>
  <si>
    <t>D+M Podpory pod lávky - pozinkované, opatřeny novými syst. nátěry do agresivního prostředí, odstín dle TZ</t>
  </si>
  <si>
    <t>47,22*36</t>
  </si>
  <si>
    <t>767-09</t>
  </si>
  <si>
    <t>D+M Napojení lávek - pozinkované, opatřeny novými syst. nátěry do agresivního prostředí, odstín dle TZ</t>
  </si>
  <si>
    <t>0,73*78</t>
  </si>
  <si>
    <t>767-10</t>
  </si>
  <si>
    <t>D+M Zábradlí - pozinkované, opatřeny novými syst. nátěry do agresivního prostředí, odstín dle TZ</t>
  </si>
  <si>
    <t>2709,99*1</t>
  </si>
  <si>
    <t>767-11</t>
  </si>
  <si>
    <t>D+M Lemovací profil - L 50x50x3 mm, pozinkovaný, ozn. Z/01</t>
  </si>
  <si>
    <t>62+49+3*(62+49)</t>
  </si>
  <si>
    <t xml:space="preserve">Detailní popis viz. výpis zámečnických výrobků : </t>
  </si>
  <si>
    <t>767-12</t>
  </si>
  <si>
    <t>D+M Lemovací profil - Jäckl L 50x50x3 mm, pozinkovaný, ozn. Z/02</t>
  </si>
  <si>
    <t>767-13</t>
  </si>
  <si>
    <t>D+M Lemovací profil - Jäckl L 50x50x3 mm, pozinkovaný, ozn. Z/03</t>
  </si>
  <si>
    <t>767-14</t>
  </si>
  <si>
    <t>D+M Lemování svítidel, ozn. Z/04</t>
  </si>
  <si>
    <t>81</t>
  </si>
  <si>
    <t>767-15</t>
  </si>
  <si>
    <t>D+M Poklop nad svítidlem, ozn. Z/05</t>
  </si>
  <si>
    <t>767-16</t>
  </si>
  <si>
    <t>D+M Nadstavení potrubí VZT, ozn. Z/06</t>
  </si>
  <si>
    <t>63</t>
  </si>
  <si>
    <t>767-17</t>
  </si>
  <si>
    <t>D+M Podhled z děrovaného plechu 600x1200 mm - pásy se svítidly a VZT, pozinkovaný, ozn. Z/07</t>
  </si>
  <si>
    <t>22*9</t>
  </si>
  <si>
    <t>767-17a</t>
  </si>
  <si>
    <t>D+M Podhled z děrovaného plechu 600x600 mm - pásy se svítidly a VZT, pozinkovaný, ozn. Z/07</t>
  </si>
  <si>
    <t>9*17</t>
  </si>
  <si>
    <t>342266111RU8</t>
  </si>
  <si>
    <t>Obklad stěn sádrokartonem na ocelovou konstrukci desky protipožární tl. 12,5 mm, bez izolace</t>
  </si>
  <si>
    <t>zdi - pro zjednodušení jako kvádr : (1,7*2+1,7*2)*2,3</t>
  </si>
  <si>
    <t>strop : 1,7*1,7</t>
  </si>
  <si>
    <t>odečet dveře : -0,6*1,97</t>
  </si>
  <si>
    <t>631515232R</t>
  </si>
  <si>
    <t>Deska minerální ISOVER TF THERMO 1000x600x100 mm podélné vlákno</t>
  </si>
  <si>
    <t>Odkaz na mn. položky pořadí 109 : 17,34800</t>
  </si>
  <si>
    <t>+ izolace trubky : 2</t>
  </si>
  <si>
    <t>784442022RT1</t>
  </si>
  <si>
    <t>Malba disperzní interiér.HET Hetline, výška do 5 m pro sádrokartony, 2 x nátěr</t>
  </si>
  <si>
    <t>Odkaz na mn. položky pořadí 109 : 17,34800*2</t>
  </si>
  <si>
    <t xml:space="preserve">(zevnitř+zvenku) : </t>
  </si>
  <si>
    <t>767-18</t>
  </si>
  <si>
    <t>D+M Podhled z děrovaného plechu 600x1200 mm - obvodový pás, pozinkovaný + bílý nátěr, ozn. Z/08</t>
  </si>
  <si>
    <t>39</t>
  </si>
  <si>
    <t>767-18a</t>
  </si>
  <si>
    <t>D+M Podhled z děrovaného plechu 400x1200 mm - obvodový pás, pozinkovaný + bílý nátěr, ozn. Z/08</t>
  </si>
  <si>
    <t>767-19</t>
  </si>
  <si>
    <t>D+M Podhled z děrovaného plechu 600x1200 mm - obvodový pás, pozinkovaný + bílý nátěr, ozn. Z/09</t>
  </si>
  <si>
    <t>767-19a</t>
  </si>
  <si>
    <t>D+M Podhled z děrovaného plechu 500x1200 mm - obvodový pás, pozinkovaný + bílý nátěr, ozn. Z/09</t>
  </si>
  <si>
    <t>767-20</t>
  </si>
  <si>
    <t>D+M Podhled z děrovaného plechu 600x650 mm- obvodový pás, pozinkovaný + bílý nátěr, ozn. Z/10</t>
  </si>
  <si>
    <t>102</t>
  </si>
  <si>
    <t>767-21</t>
  </si>
  <si>
    <t>D+M Podhled z děrovaného plechu 600x900 mm - obvodový pás, pozinkovaný + bílý nátěr, ozn. Z/11</t>
  </si>
  <si>
    <t>767-22</t>
  </si>
  <si>
    <t>D+M Nosný rošt z CD profilů</t>
  </si>
  <si>
    <t>767-23A</t>
  </si>
  <si>
    <t>Demontáž stávající konstrukce strojovny výtahu 3300x2700x2400 mm</t>
  </si>
  <si>
    <t>ocelový rám : 380</t>
  </si>
  <si>
    <t>hmotnost opláštění : 700</t>
  </si>
  <si>
    <t>767-24A</t>
  </si>
  <si>
    <t>D+M Protipožární dveře 700x1970 mm, EW 15 DP3,ocelové, vč. zárubně popis viz. výkres nová vestavba</t>
  </si>
  <si>
    <t>767-25A</t>
  </si>
  <si>
    <t>D+M Protipožární větrací mřížka do sádrokartonu, 106x300 mm, ew 15 dp3 popis viz. výkres Nová vestavba</t>
  </si>
  <si>
    <t>767-26A</t>
  </si>
  <si>
    <t>D+M spiro potrubí, včetně kotvení, tepelně zaizolovat popis viz. výkres Nová vestavba</t>
  </si>
  <si>
    <t>767-27A</t>
  </si>
  <si>
    <t>D+M Ocelové zábradlí - ocel trubka 51x3 + 4x stojka (celk. 6,5 m)</t>
  </si>
  <si>
    <t>953941312R00</t>
  </si>
  <si>
    <t>Osazení požárního hasicího přístroje na stěnu</t>
  </si>
  <si>
    <t>kus</t>
  </si>
  <si>
    <t>Odkaz na mn. položky pořadí 125 : 6,00000</t>
  </si>
  <si>
    <t>95-06A</t>
  </si>
  <si>
    <t>Přístroj hasicí práškový</t>
  </si>
  <si>
    <t>767581801R00</t>
  </si>
  <si>
    <t>DEmontáž podhledů - kazet, včetně nosného rámu</t>
  </si>
  <si>
    <t>Spodní plášť nad halou - děrované kazety : 60,5*47,5</t>
  </si>
  <si>
    <t>767581801R0A1</t>
  </si>
  <si>
    <t>Demontáž podhledů - kazet, včetně nosného rámu</t>
  </si>
  <si>
    <t>Přesah římsy - děrované kazety : 2*111</t>
  </si>
  <si>
    <t>1338-01</t>
  </si>
  <si>
    <t>Tyč ocelová plochá jakost S235 200x8 mm 11375</t>
  </si>
  <si>
    <t>Závěsy Z1 : 240*0,332*12,56</t>
  </si>
  <si>
    <t>Závěsy Z2 : 80*0,282*12,56</t>
  </si>
  <si>
    <t>1338-02</t>
  </si>
  <si>
    <t>Tyč ocelová plochá jakost S235 96x8  mm 11375</t>
  </si>
  <si>
    <t>Závěsy Z1 : 480*0,167*6,03</t>
  </si>
  <si>
    <t>Závěsy Z2 : 160*0,167*6,03</t>
  </si>
  <si>
    <t>13380615R</t>
  </si>
  <si>
    <t>tyč ocelová profilová válcovaná za tepla S235 (11375); průřez I; výška 100 mm</t>
  </si>
  <si>
    <t>ozn. 13 : 9,46*0,001*10*47,350</t>
  </si>
  <si>
    <t>ozn. 14 : 9,46*0,001*1*28,700</t>
  </si>
  <si>
    <t>ozn. 15 : 9,46*0,001*1*25,400</t>
  </si>
  <si>
    <t>ozn. 16 : 9,46*0,001*1*12,100</t>
  </si>
  <si>
    <t>ozn. 17 : 9,46*0,001*1*4,075</t>
  </si>
  <si>
    <t>ozn. 21 : 9,46*0,001*1*15,350</t>
  </si>
  <si>
    <t>13384340R</t>
  </si>
  <si>
    <t>tyč ocelová profilová válcovaná za tepla S235 (11375); průřez U; výška 160 mm</t>
  </si>
  <si>
    <t>ozn. 20 : 18,90*0,001*1*47,350</t>
  </si>
  <si>
    <t>13388425R</t>
  </si>
  <si>
    <t>tyč ocelová profilová válcovaná za tepla S235 (11375); průřez HEB; výška 100 mm</t>
  </si>
  <si>
    <t>ozn. 18 : 20,40*0,001*9,900*1</t>
  </si>
  <si>
    <t>13483315R</t>
  </si>
  <si>
    <t>tyč ocelová profilová válcovaná za tepla S235 (11375); průřez U; výška 200 mm</t>
  </si>
  <si>
    <t>ozn. 19 : 25,30*0,001*1*60,500</t>
  </si>
  <si>
    <t>998767203R00</t>
  </si>
  <si>
    <t>Přesun hmot pro kovové stavební doplňk. konstrukce v objektech výšky do 24 m</t>
  </si>
  <si>
    <t>768-01</t>
  </si>
  <si>
    <t>D+M Hliníková mřížka 180x1000 mm, ozn. AL/01</t>
  </si>
  <si>
    <t>3 ks do pole : (17+13)*3</t>
  </si>
  <si>
    <t>768-02</t>
  </si>
  <si>
    <t>D+M Hliníková mřížka 200x1000 mm, ozn. AL/02</t>
  </si>
  <si>
    <t>998768203R00</t>
  </si>
  <si>
    <t>Přesun hmot pro hliníkové konstrukce, výšky do 24 m</t>
  </si>
  <si>
    <t>784450075RA0</t>
  </si>
  <si>
    <t>Malby z malířských směsí disperzní, penetrace jednonásobná, malba dvojnásobná, bílá</t>
  </si>
  <si>
    <t>Agregovaná položka</t>
  </si>
  <si>
    <t>POL2_</t>
  </si>
  <si>
    <t>784-01A</t>
  </si>
  <si>
    <t>Nátěr stávajících ocelových konstrukcí v barvě stávajících konstrukcí</t>
  </si>
  <si>
    <t>týká se místnosti UPS : 1</t>
  </si>
  <si>
    <t>979086112R00</t>
  </si>
  <si>
    <t>Vodorovná doprava suti a vybouraných hmot nakládání nebo překládání suti a vybouraných hmot na dopravní prostředek při vodorovné dopravě,  ,</t>
  </si>
  <si>
    <t>POL1_9</t>
  </si>
  <si>
    <t>209,96</t>
  </si>
  <si>
    <t>Odkaz na mn. položky pořadí 147 : 19,18577*-1</t>
  </si>
  <si>
    <t>Odkaz na mn. položky pořadí 149 : 86,21250*-1</t>
  </si>
  <si>
    <t>Odkaz na mn. položky pořadí 148 : 33,52697*-1</t>
  </si>
  <si>
    <t>Odkaz na mn. položky pořadí 150 : 10,46018*-1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</si>
  <si>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</si>
  <si>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</si>
  <si>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</si>
  <si>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</si>
  <si>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979990001R00</t>
  </si>
  <si>
    <t>Poplatek za skládku stavební suti, skupina 17 09 04 z Katalogu odpadů</t>
  </si>
  <si>
    <t>RTS 20/ I</t>
  </si>
  <si>
    <t>979087312R00</t>
  </si>
  <si>
    <t>Vodorovné přemístění suti nošením k místu nakládky vodorovné přemístění vybouraných hmot nošením nebo přehozením, na vzdálenost 10 m</t>
  </si>
  <si>
    <t>979087392R00</t>
  </si>
  <si>
    <t>Vodorovné přemístění suti nošením k místu nakládky příplatek za každých dalích i započatých 10 m vzdálenosti vybouraných hmot,</t>
  </si>
  <si>
    <t>979093111R00</t>
  </si>
  <si>
    <t>Uložení suti na skládku bez zhutnění</t>
  </si>
  <si>
    <t>767-28B</t>
  </si>
  <si>
    <t>Odřezání trapézového plechu v. 300 mm</t>
  </si>
  <si>
    <t>kolem celého objektu : 66*2+2*52,8</t>
  </si>
  <si>
    <t>979990121R00</t>
  </si>
  <si>
    <t>Poplatek za uložení suti - asfaltové pásy, skupina odpadu 170302</t>
  </si>
  <si>
    <t>Odkaz na dem. hmot. položky pořadí 29 : 1,08114</t>
  </si>
  <si>
    <t>Odkaz na dem. hmot. položky pořadí 26 : 4,10946</t>
  </si>
  <si>
    <t>Odkaz na dem. hmot. položky pořadí 25 : 13,99516</t>
  </si>
  <si>
    <t>979990144R00</t>
  </si>
  <si>
    <t>Poplatek za uložení suti - minerální vata, skupina odpadu 170604</t>
  </si>
  <si>
    <t>Odkaz na dem. hmot. položky pořadí 44 : 31,12271</t>
  </si>
  <si>
    <t>Odkaz na dem. hmot. položky pořadí 45 : 2,40426</t>
  </si>
  <si>
    <t>979-02</t>
  </si>
  <si>
    <t>Poplatek za uložení suti - křemelinové desky</t>
  </si>
  <si>
    <t>Odkaz na dem. hmot. položky pořadí 37 : 86,21250</t>
  </si>
  <si>
    <t>Odkaz na dem. hmot. položky pořadí 38 : 0,00000</t>
  </si>
  <si>
    <t>979-01</t>
  </si>
  <si>
    <t>Poplatek za uložení suti - PUR desky</t>
  </si>
  <si>
    <t>Odkaz na dem. hmot. položky pořadí 42 : 9,48338</t>
  </si>
  <si>
    <t>Odkaz na dem. hmot. položky pořadí 43 : 0,97680</t>
  </si>
  <si>
    <t>94-09a</t>
  </si>
  <si>
    <t xml:space="preserve">Fasádní lešení (pro rekonstrukci venkovní římsy)  (prosklené stěny ZAPAD+JIH) + opěrné věže 10ks </t>
  </si>
  <si>
    <t>1750</t>
  </si>
  <si>
    <t>622481211RU2</t>
  </si>
  <si>
    <t>Montáž výztužné sítě(perlinky)do stěrky-vněj.stěny včetně výztužné sítě a stěrkového tmelu Stomix</t>
  </si>
  <si>
    <t>det. C : (66+52,8)*0,7</t>
  </si>
  <si>
    <t>Koeficient rezerva: 0,15</t>
  </si>
  <si>
    <t>622472142R00</t>
  </si>
  <si>
    <t>Omítka stěn vnější z MS silikátová slož. II. ručně</t>
  </si>
  <si>
    <t>Odkaz na mn. položky pořadí 152 : 95,63400</t>
  </si>
  <si>
    <t xml:space="preserve">omítka bude designově sladěna se stávající omítkou : </t>
  </si>
  <si>
    <t>94-09b</t>
  </si>
  <si>
    <t>Fasádní lešení (pro rekonstrukci venkovní římsy) fasády SEVER+VYCHOD</t>
  </si>
  <si>
    <t>550</t>
  </si>
  <si>
    <t>94-09d</t>
  </si>
  <si>
    <t xml:space="preserve">Lešení lehké pracovní přes 1,2 do 1,9m (pro provedení vnitřních omítek) </t>
  </si>
  <si>
    <t>94-09c</t>
  </si>
  <si>
    <t>Fasádní lešení – vnitřní (pro montáž akustických stěnových panelů) stěna za počítadlem</t>
  </si>
  <si>
    <t>SUM</t>
  </si>
  <si>
    <t>Poznámky uchazeče k zadání</t>
  </si>
  <si>
    <t>POPUZIV</t>
  </si>
  <si>
    <t>END</t>
  </si>
  <si>
    <t>Pol__0001</t>
  </si>
  <si>
    <t>požátně těsnící tmel</t>
  </si>
  <si>
    <t>Pol__0002</t>
  </si>
  <si>
    <t>Elektroinstalační rozvodná krabice ABOX na povrch IP 65</t>
  </si>
  <si>
    <t>Pol__0003</t>
  </si>
  <si>
    <t>Elektroinstalační rozvodná krabice na povrch IP 54</t>
  </si>
  <si>
    <t>Pol__0004</t>
  </si>
  <si>
    <t>Instalační krabice s požární odolností E30-E90</t>
  </si>
  <si>
    <t>KS</t>
  </si>
  <si>
    <t>Pol__0005</t>
  </si>
  <si>
    <t>CABLOFIL CF 50/50 EZ</t>
  </si>
  <si>
    <t>Pol__0006</t>
  </si>
  <si>
    <t>drátěný žlab 50/50 v ohniodolném provedení EZ</t>
  </si>
  <si>
    <t>Pol__0007</t>
  </si>
  <si>
    <t>KABEL 1-CXKE-V 3CX 2,5</t>
  </si>
  <si>
    <t>M</t>
  </si>
  <si>
    <t>Pol__0008</t>
  </si>
  <si>
    <t>Zásuvková skříň 2x230V/1x400V/16A</t>
  </si>
  <si>
    <t>Pol__0009</t>
  </si>
  <si>
    <t>KO TRUBKA 8016 PC Z PH</t>
  </si>
  <si>
    <t>Pol__0010</t>
  </si>
  <si>
    <t>Systémový pomocný materiál pro sestavení žlabů</t>
  </si>
  <si>
    <t>sada</t>
  </si>
  <si>
    <t>Pol__0011</t>
  </si>
  <si>
    <t>LED svítidlo průmyslové přisazené 13,4W/3000K,polykarbonát,IP65</t>
  </si>
  <si>
    <t>pár</t>
  </si>
  <si>
    <t>Pol__0012</t>
  </si>
  <si>
    <t>A - Speciální LED svítidlo 273W/4000kK Al slitina+ oc. plech, prisl´matický difuzor,reflektor 100°IP 66, vč . driveru externě v krabici, kabel min.3mprůmyslové přisazené 51W/IP54</t>
  </si>
  <si>
    <t>Pol__0013</t>
  </si>
  <si>
    <t>B - LED svítidlo průmyslové 33W/2200lm/IP 65</t>
  </si>
  <si>
    <t>Pol__0015</t>
  </si>
  <si>
    <t>Samoregulační topný kabel na oc.konstrukce délka 6,5m</t>
  </si>
  <si>
    <t>Pol__0016</t>
  </si>
  <si>
    <t>Výstražné štítky na topný kabel</t>
  </si>
  <si>
    <t>Pol__0017</t>
  </si>
  <si>
    <t>Zakončovací sada pro topný kabel uchycený k oc. sloupu</t>
  </si>
  <si>
    <t>Pol__0018</t>
  </si>
  <si>
    <t>kovový ventilátor do potrubí 125mm,230V/25W/340m3/hod</t>
  </si>
  <si>
    <t>Pol__0019</t>
  </si>
  <si>
    <t>KABEL JYSTY 2x2x0,8</t>
  </si>
  <si>
    <t>Pol__0020</t>
  </si>
  <si>
    <t>Datový kabel FTP Cat5e pro venkovní prostředí SOLARIX</t>
  </si>
  <si>
    <t>Pol__0021</t>
  </si>
  <si>
    <t>KABEL CYKY 3C x 1.5</t>
  </si>
  <si>
    <t>Pol__0022</t>
  </si>
  <si>
    <t>KABEL CYKY 4B x25</t>
  </si>
  <si>
    <t>Pol__0023</t>
  </si>
  <si>
    <t>KABEL CYKY 5C x 2.5</t>
  </si>
  <si>
    <t>Pol__0024</t>
  </si>
  <si>
    <t>KABEL CYKY 5C x 4</t>
  </si>
  <si>
    <t>Pol__0025</t>
  </si>
  <si>
    <t>KABEL JYTY 2A X 1</t>
  </si>
  <si>
    <t>Pol__0026</t>
  </si>
  <si>
    <t>Ohebný kabel CGTG 3C X 10</t>
  </si>
  <si>
    <t>Pol__0027</t>
  </si>
  <si>
    <t>JBQ SP 3558-01750 ř.1 Garant AL</t>
  </si>
  <si>
    <t>Pol__0028</t>
  </si>
  <si>
    <t>Vypínač nástěnný IP 44 řazení 01</t>
  </si>
  <si>
    <t>Pol__0029</t>
  </si>
  <si>
    <t>Demontáž oc. kabelové trasy vč. likvidace materiálu</t>
  </si>
  <si>
    <t>Pol__0030</t>
  </si>
  <si>
    <t>Demontáž rozvaděče vč. likvidace materiálu</t>
  </si>
  <si>
    <t>Pol__0031</t>
  </si>
  <si>
    <t>Demontáž stávajícího přívodního kabelu vč. likvidace materiálu</t>
  </si>
  <si>
    <t>210201039</t>
  </si>
  <si>
    <t>Demontáž svítidla - výbojkové vč. likvidce materiálu</t>
  </si>
  <si>
    <t>Demontáž svítidla - žárovkové vč.likvidace materiálu</t>
  </si>
  <si>
    <t>R-položka</t>
  </si>
  <si>
    <t>POL12_1</t>
  </si>
  <si>
    <t>Pol__0034</t>
  </si>
  <si>
    <t>Kompletace rozvaděče</t>
  </si>
  <si>
    <t>Demontáž stávající elektroinstalace včetně likvidace materiálu</t>
  </si>
  <si>
    <t>Pol__0036</t>
  </si>
  <si>
    <t>Demontážní práce</t>
  </si>
  <si>
    <t>Pol__0037</t>
  </si>
  <si>
    <t>Komlexní zkoušky</t>
  </si>
  <si>
    <t>Pol__0038</t>
  </si>
  <si>
    <t>Koordinace s profesemi</t>
  </si>
  <si>
    <t>Pol__0039</t>
  </si>
  <si>
    <t>Napojení ovládacího panelu iPad v místnosti plavčíků, demontáž stáv. ovládání</t>
  </si>
  <si>
    <t>Pol__0040</t>
  </si>
  <si>
    <t>Nepředvídatelné náklady a práce spojené s rekonstrukcí</t>
  </si>
  <si>
    <t>Pol__0041</t>
  </si>
  <si>
    <t>Pomocné práce,kompletace</t>
  </si>
  <si>
    <t>Pol__0042</t>
  </si>
  <si>
    <t>Práce na oc. konstrukcích, ztížené pracovní podmínky</t>
  </si>
  <si>
    <t>Pol__0043</t>
  </si>
  <si>
    <t>Práce ve výškách, ztížené pracovní podmínky</t>
  </si>
  <si>
    <t>Pol__0044</t>
  </si>
  <si>
    <t>Prověření a zmapování stávajících kabelových tras</t>
  </si>
  <si>
    <t>Pol__0045</t>
  </si>
  <si>
    <t>Revizní práce</t>
  </si>
  <si>
    <t>Pol__0046</t>
  </si>
  <si>
    <t>Spolupráce s revizním technikem</t>
  </si>
  <si>
    <t>Pol__0047</t>
  </si>
  <si>
    <t>Úprava stávající elektroinstalace</t>
  </si>
  <si>
    <t>Pol__0048</t>
  </si>
  <si>
    <t>Výchozí revize s vypracováním revizní zprávy</t>
  </si>
  <si>
    <t>Pol__0049</t>
  </si>
  <si>
    <t>Výroba pomocných oc. konstrukcí pro vedení kabelů</t>
  </si>
  <si>
    <t>Pol__0050</t>
  </si>
  <si>
    <t>Výroba vnitřní oc. konstrukce - konstrukce pro upenění rozvaděče a zás. skříně</t>
  </si>
  <si>
    <t>Pol__0051</t>
  </si>
  <si>
    <t>Zakreslení skutečného provedení</t>
  </si>
  <si>
    <t>210203002</t>
  </si>
  <si>
    <t>Montáž svítidla</t>
  </si>
  <si>
    <t>210290741</t>
  </si>
  <si>
    <t>Montáž bez zapojení el.motor do 1 kW</t>
  </si>
  <si>
    <t>Montáž externího driveru</t>
  </si>
  <si>
    <t>210010351</t>
  </si>
  <si>
    <t>Montáž instalační karabice na povrch vč. svorek a zapojení vodičů</t>
  </si>
  <si>
    <t>Montáž LED svítidla do stavebně připraveného otvoru</t>
  </si>
  <si>
    <t>210810054</t>
  </si>
  <si>
    <t>Montáž samoregulačního kabelu</t>
  </si>
  <si>
    <t>210201073</t>
  </si>
  <si>
    <t>Montáž svítidla - zářivkové na závěs</t>
  </si>
  <si>
    <t>210010434</t>
  </si>
  <si>
    <t>Montáž systémové požárně odolné krabice vč. zapojení</t>
  </si>
  <si>
    <t>210010074</t>
  </si>
  <si>
    <t>Montáž trubky instalační pancéřové z PH typ 8029 O 29mm (vu+po)</t>
  </si>
  <si>
    <t>Pol__0061</t>
  </si>
  <si>
    <t>Montáž zásuvkové skříně</t>
  </si>
  <si>
    <t>210020503</t>
  </si>
  <si>
    <t>Montáž žlabu CABLIFIL vč. konzol a úchytů</t>
  </si>
  <si>
    <t>210810042</t>
  </si>
  <si>
    <t>Položení kabelu pevně</t>
  </si>
  <si>
    <t>210100003</t>
  </si>
  <si>
    <t>Ukončení 1 vodiče v rozvaděči vč.zap.a konc.do 16mm2</t>
  </si>
  <si>
    <t>210100001</t>
  </si>
  <si>
    <t>Ukončení 1 vodiče v rozvaděči vč.zap.a konc.do 2,5mm2</t>
  </si>
  <si>
    <t>Ukončení vodiče v rozvaděči vč.zap.a konc.do 2.5mm2</t>
  </si>
  <si>
    <t>211010010</t>
  </si>
  <si>
    <t>upevnění ohniodolní krabice</t>
  </si>
  <si>
    <t>POL3_0</t>
  </si>
  <si>
    <t>Pol__0068</t>
  </si>
  <si>
    <t>Zapojení světelného čidla</t>
  </si>
  <si>
    <t>Pol__0069</t>
  </si>
  <si>
    <t>Zapojení teplotního čidla</t>
  </si>
  <si>
    <t>Pol__0070</t>
  </si>
  <si>
    <t>Zapojení termostatu</t>
  </si>
  <si>
    <t>Pol__0071</t>
  </si>
  <si>
    <t>Zapojení vypínače na povrch</t>
  </si>
  <si>
    <t>Loxone miniserver</t>
  </si>
  <si>
    <t>DALI Extension</t>
  </si>
  <si>
    <t>Napájecí zdroj pro Loxone</t>
  </si>
  <si>
    <t>Apple iPad</t>
  </si>
  <si>
    <t>Nástěnný držák pro iPad</t>
  </si>
  <si>
    <t>Trvalé napájení pro iPad</t>
  </si>
  <si>
    <t>Senzor intenzity osvětlení 0-10V</t>
  </si>
  <si>
    <t>Svorky, propojovací kabeláž v rozvaděči, značení  v rozvadaděči,…</t>
  </si>
  <si>
    <t>kpl</t>
  </si>
  <si>
    <t>Zapojení kabeláže v rozvaděči</t>
  </si>
  <si>
    <t>Zprovoznění systému, konfigurace Loxone, zaškolení obsluhy</t>
  </si>
  <si>
    <t>Montáž vypínače na připravené KU68 a připravený UTP kabel</t>
  </si>
  <si>
    <t>Montáž senzor intenzity osvětlení na připravenou kabeláž</t>
  </si>
  <si>
    <t>Doprava osob a materiálu</t>
  </si>
  <si>
    <t>Denní, 1 x přep. (předprogramované)</t>
  </si>
  <si>
    <t>Jistič 1 pól. 2A, char.C, 10 kA</t>
  </si>
  <si>
    <t>Jistič 1 pól. 10A, char.B, 10 kA</t>
  </si>
  <si>
    <t>Jistič 1 pól. 16A, char.B, 10 kA</t>
  </si>
  <si>
    <t>Jistič 1 pól. 63A, char.B, 10 kA</t>
  </si>
  <si>
    <t>Jistič 3 pól. 10A, char.B, 10 kA</t>
  </si>
  <si>
    <t>Jistič 3 pól. 16A, char.B, 10 kA</t>
  </si>
  <si>
    <t>Jistič 3 pól. 20A, char.B, 10 kA</t>
  </si>
  <si>
    <t>Jistič 3 pól. 25A, char.B, 10 kA</t>
  </si>
  <si>
    <t>Jistič 3 pól. 63A, char.B, 10 kA</t>
  </si>
  <si>
    <t>Kontrolka s clonkou zelenou</t>
  </si>
  <si>
    <t>Pr. chránič 4 pól. 25 / 0,03 A</t>
  </si>
  <si>
    <t>Pr. chránič s nadpr.ochr. 2p., 10A/B, 0,03A</t>
  </si>
  <si>
    <t>Pol__0014</t>
  </si>
  <si>
    <t>Pr. chránič s nadpr.ochr. 2p., 16A/B, 0,03A</t>
  </si>
  <si>
    <t>ŘADOVÁ SVORKA RSA 2,5</t>
  </si>
  <si>
    <t>Stykač 4 spín., 25A, 230V~, man.ovl.</t>
  </si>
  <si>
    <t>Systémový pomocný materiál pro sestavení rozvaděče</t>
  </si>
  <si>
    <t>Termostat vícefunkční vč. dálkové sondy -30°C až +90°C</t>
  </si>
  <si>
    <t>Tlačítko 1 x spínací, 16 A</t>
  </si>
  <si>
    <t>Typ H125, 25 kA - 3 pól., In 80 A</t>
  </si>
  <si>
    <t>Samostatně stojící oceloplech. skříňový rozv. 600x1800x300mm</t>
  </si>
  <si>
    <t>Montáž jističe 1-pól.</t>
  </si>
  <si>
    <t>Montáž jističe 3-pól.</t>
  </si>
  <si>
    <t>Montáž stykače</t>
  </si>
  <si>
    <t>Doprava, stěhování, montáž na místě</t>
  </si>
  <si>
    <t>Kompletace rozvaděče (hod)</t>
  </si>
  <si>
    <t>Kontrola funkčnosti pomocných obvodů</t>
  </si>
  <si>
    <t>Kusová zkouška, protokoly, atesty</t>
  </si>
  <si>
    <t>Montáž signálky</t>
  </si>
  <si>
    <t>Montáž ovladače</t>
  </si>
  <si>
    <t>Osazení a zapojení systému LOXON</t>
  </si>
  <si>
    <t>Pol__0032</t>
  </si>
  <si>
    <t>Piktogramy, štítky na dveřích rozvaděče, včetně polepení</t>
  </si>
  <si>
    <t>Pol__0033</t>
  </si>
  <si>
    <t>Popisky komponent dle PD, včetně polepení</t>
  </si>
  <si>
    <t>Svorky a praporce pro připojení kabelů dle zvyklostí výrobce na jmenovité proudy jističů, pomocný a montážní materiál</t>
  </si>
  <si>
    <t>Pol__0035</t>
  </si>
  <si>
    <t>Veškeré propojovací vodiče v rozvaděči</t>
  </si>
  <si>
    <t>Zprovoznění rozvaděče a test provozních stavů</t>
  </si>
  <si>
    <t>Jistič 1 pól. 6A, char.B, 10 kA</t>
  </si>
  <si>
    <t>Otočný vypínač 3pól. In= 63 A</t>
  </si>
  <si>
    <t>Pr. chránič s nadpr.ochr. 2p., 6A/B, 0,03A</t>
  </si>
  <si>
    <t>Pr. chránič s nadpr.ochr. 2p., 13A/C, 0,03A</t>
  </si>
  <si>
    <t>3-řadý, 300x500x140 mm, 36 modulů</t>
  </si>
  <si>
    <t>Montáž vypínače</t>
  </si>
  <si>
    <t>005121 R</t>
  </si>
  <si>
    <t>Zařízení staveniště</t>
  </si>
  <si>
    <t>Soubor</t>
  </si>
  <si>
    <t>POL99_8</t>
  </si>
  <si>
    <t>005121020R</t>
  </si>
  <si>
    <t>Provoz zařízení staveniště</t>
  </si>
  <si>
    <t>005121030R</t>
  </si>
  <si>
    <t>Odstranění zařízení staveniště</t>
  </si>
  <si>
    <t>005124010R</t>
  </si>
  <si>
    <t>Koordinační činnost</t>
  </si>
  <si>
    <t>05</t>
  </si>
  <si>
    <t>Doplňující sondy</t>
  </si>
  <si>
    <t>06</t>
  </si>
  <si>
    <t>Ztížené pracovní podmínky - práce ve výškách</t>
  </si>
  <si>
    <t>07</t>
  </si>
  <si>
    <t>Kontrola bazénu po sundání lešení - díry,...</t>
  </si>
  <si>
    <t>08</t>
  </si>
  <si>
    <t>Přepravní náklady - podhledy, lešení, ...</t>
  </si>
  <si>
    <t>004111020R</t>
  </si>
  <si>
    <t>Vypracování projektové dokumentace</t>
  </si>
  <si>
    <t>005241010R</t>
  </si>
  <si>
    <t>Dokumentace skutečného provedení</t>
  </si>
  <si>
    <t>005211080R</t>
  </si>
  <si>
    <t>Bezpečnostní a hygienická opatření na staveništi</t>
  </si>
  <si>
    <t>00523  R</t>
  </si>
  <si>
    <t>Zkoušky a revize</t>
  </si>
  <si>
    <t>13</t>
  </si>
  <si>
    <t>Fotodokumentace</t>
  </si>
  <si>
    <t>14</t>
  </si>
  <si>
    <t>Odvoz a likvidace komunálního odpadu v průběhu stavby</t>
  </si>
  <si>
    <t>15</t>
  </si>
  <si>
    <t>Náklady spojené s prováděním stavby</t>
  </si>
  <si>
    <t>16</t>
  </si>
  <si>
    <t>Konzultace a posouzení statika</t>
  </si>
  <si>
    <t>POL99_0</t>
  </si>
  <si>
    <t>17-A</t>
  </si>
  <si>
    <t>Ochrana rozvodů GSM - dle pokynů provozovatele</t>
  </si>
  <si>
    <t xml:space="preserve">Odkaz na mn. položky pořadí 139 </t>
  </si>
  <si>
    <t>Odkaz na mn. položky pořadí 140 : 209,96</t>
  </si>
  <si>
    <t>Koeficient : 19</t>
  </si>
  <si>
    <t xml:space="preserve">Odkaz na mn. položky pořadí 140 </t>
  </si>
  <si>
    <t>Odkaz na mn. položky pořadí 143 : 209,96</t>
  </si>
  <si>
    <t>Odkaz na mn. položky pořadí 143 : 209,9604*2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</si>
</sst>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21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2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2" borderId="39" xfId="0" applyNumberFormat="1" applyFont="1" applyFill="1" applyBorder="1" applyAlignment="1">
      <alignment horizontal="center" vertical="center"/>
    </xf>
    <xf numFmtId="4" fontId="3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5" fillId="2" borderId="0" xfId="0" applyNumberFormat="1" applyFont="1" applyFill="1" applyBorder="1" applyAlignment="1">
      <alignment vertical="top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9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40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4" fontId="19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0" fillId="3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96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1" t="s">
        <v>4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">
      <c r="A2" s="2"/>
      <c r="B2" s="76" t="s">
        <v>24</v>
      </c>
      <c r="C2" s="77"/>
      <c r="D2" s="78" t="s">
        <v>41</v>
      </c>
      <c r="E2" s="237" t="s">
        <v>42</v>
      </c>
      <c r="F2" s="238"/>
      <c r="G2" s="238"/>
      <c r="H2" s="238"/>
      <c r="I2" s="238"/>
      <c r="J2" s="239"/>
      <c r="O2" s="1"/>
    </row>
    <row r="3" spans="1:15" ht="27" hidden="1" customHeight="1" x14ac:dyDescent="0.2">
      <c r="A3" s="2"/>
      <c r="B3" s="79"/>
      <c r="C3" s="77"/>
      <c r="D3" s="80"/>
      <c r="E3" s="240"/>
      <c r="F3" s="241"/>
      <c r="G3" s="241"/>
      <c r="H3" s="241"/>
      <c r="I3" s="241"/>
      <c r="J3" s="242"/>
    </row>
    <row r="4" spans="1:15" ht="23.25" customHeight="1" x14ac:dyDescent="0.2">
      <c r="A4" s="2"/>
      <c r="B4" s="81"/>
      <c r="C4" s="82"/>
      <c r="D4" s="83"/>
      <c r="E4" s="221"/>
      <c r="F4" s="221"/>
      <c r="G4" s="221"/>
      <c r="H4" s="221"/>
      <c r="I4" s="221"/>
      <c r="J4" s="222"/>
    </row>
    <row r="5" spans="1:15" ht="24" customHeight="1" x14ac:dyDescent="0.2">
      <c r="A5" s="2"/>
      <c r="B5" s="31" t="s">
        <v>23</v>
      </c>
      <c r="D5" s="225"/>
      <c r="E5" s="226"/>
      <c r="F5" s="226"/>
      <c r="G5" s="226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7"/>
      <c r="E6" s="228"/>
      <c r="F6" s="228"/>
      <c r="G6" s="228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9"/>
      <c r="F7" s="230"/>
      <c r="G7" s="23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4" t="s">
        <v>43</v>
      </c>
      <c r="E11" s="244"/>
      <c r="F11" s="244"/>
      <c r="G11" s="244"/>
      <c r="H11" s="18" t="s">
        <v>40</v>
      </c>
      <c r="I11" s="85" t="s">
        <v>47</v>
      </c>
      <c r="J11" s="8"/>
    </row>
    <row r="12" spans="1:15" ht="15.75" customHeight="1" x14ac:dyDescent="0.2">
      <c r="A12" s="2"/>
      <c r="B12" s="28"/>
      <c r="C12" s="55"/>
      <c r="D12" s="220" t="s">
        <v>44</v>
      </c>
      <c r="E12" s="220"/>
      <c r="F12" s="220"/>
      <c r="G12" s="220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4" t="s">
        <v>46</v>
      </c>
      <c r="E13" s="223" t="s">
        <v>45</v>
      </c>
      <c r="F13" s="224"/>
      <c r="G13" s="22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3"/>
      <c r="F15" s="243"/>
      <c r="G15" s="245"/>
      <c r="H15" s="245"/>
      <c r="I15" s="245" t="s">
        <v>31</v>
      </c>
      <c r="J15" s="246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9"/>
      <c r="F16" s="210"/>
      <c r="G16" s="209"/>
      <c r="H16" s="210"/>
      <c r="I16" s="209">
        <f>SUMIF(F54:F92,A16,I54:I92)+SUMIF(F54:F92,"PSU",I54:I92)</f>
        <v>0</v>
      </c>
      <c r="J16" s="211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9"/>
      <c r="F17" s="210"/>
      <c r="G17" s="209"/>
      <c r="H17" s="210"/>
      <c r="I17" s="209">
        <f>SUMIF(F54:F92,A17,I54:I92)</f>
        <v>0</v>
      </c>
      <c r="J17" s="211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9"/>
      <c r="F18" s="210"/>
      <c r="G18" s="209"/>
      <c r="H18" s="210"/>
      <c r="I18" s="209">
        <f>SUMIF(F54:F92,A18,I54:I92)</f>
        <v>0</v>
      </c>
      <c r="J18" s="211"/>
    </row>
    <row r="19" spans="1:10" ht="23.25" customHeight="1" x14ac:dyDescent="0.2">
      <c r="A19" s="139" t="s">
        <v>142</v>
      </c>
      <c r="B19" s="38" t="s">
        <v>29</v>
      </c>
      <c r="C19" s="62"/>
      <c r="D19" s="63"/>
      <c r="E19" s="209"/>
      <c r="F19" s="210"/>
      <c r="G19" s="209"/>
      <c r="H19" s="210"/>
      <c r="I19" s="209">
        <f>SUMIF(F54:F92,A19,I54:I92)</f>
        <v>0</v>
      </c>
      <c r="J19" s="211"/>
    </row>
    <row r="20" spans="1:10" ht="23.25" customHeight="1" x14ac:dyDescent="0.2">
      <c r="A20" s="139" t="s">
        <v>143</v>
      </c>
      <c r="B20" s="38" t="s">
        <v>30</v>
      </c>
      <c r="C20" s="62"/>
      <c r="D20" s="63"/>
      <c r="E20" s="209"/>
      <c r="F20" s="210"/>
      <c r="G20" s="209"/>
      <c r="H20" s="210"/>
      <c r="I20" s="209">
        <f>SUMIF(F54:F92,A20,I54:I92)</f>
        <v>0</v>
      </c>
      <c r="J20" s="211"/>
    </row>
    <row r="21" spans="1:10" ht="23.25" customHeight="1" x14ac:dyDescent="0.2">
      <c r="A21" s="2"/>
      <c r="B21" s="48" t="s">
        <v>31</v>
      </c>
      <c r="C21" s="64"/>
      <c r="D21" s="65"/>
      <c r="E21" s="212"/>
      <c r="F21" s="247"/>
      <c r="G21" s="212"/>
      <c r="H21" s="247"/>
      <c r="I21" s="212">
        <f>SUM(I16:J20)</f>
        <v>0</v>
      </c>
      <c r="J21" s="213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7">
        <f>ZakladDPHSniVypocet</f>
        <v>0</v>
      </c>
      <c r="H23" s="208"/>
      <c r="I23" s="20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5">
        <f>A23</f>
        <v>0</v>
      </c>
      <c r="H24" s="206"/>
      <c r="I24" s="20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7">
        <f>ZakladDPHZaklVypocet</f>
        <v>0</v>
      </c>
      <c r="H25" s="208"/>
      <c r="I25" s="20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4">
        <f>A25</f>
        <v>0</v>
      </c>
      <c r="H26" s="235"/>
      <c r="I26" s="23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6">
        <f>CenaCelkem-(ZakladDPHSni+DPHSni+ZakladDPHZakl+DPHZakl)</f>
        <v>0</v>
      </c>
      <c r="H27" s="236"/>
      <c r="I27" s="236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15">
        <f>ZakladDPHSniVypocet+ZakladDPHZaklVypocet</f>
        <v>0</v>
      </c>
      <c r="H28" s="215"/>
      <c r="I28" s="215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14">
        <f>A27</f>
        <v>0</v>
      </c>
      <c r="H29" s="214"/>
      <c r="I29" s="214"/>
      <c r="J29" s="120" t="s">
        <v>64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6"/>
      <c r="E34" s="217"/>
      <c r="G34" s="218"/>
      <c r="H34" s="219"/>
      <c r="I34" s="219"/>
      <c r="J34" s="25"/>
    </row>
    <row r="35" spans="1:10" ht="12.75" customHeight="1" x14ac:dyDescent="0.2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48</v>
      </c>
      <c r="C39" s="199"/>
      <c r="D39" s="199"/>
      <c r="E39" s="199"/>
      <c r="F39" s="100">
        <f>'02 D.1.1 - D.1.3 Pol'!AE575+'02 D.1.4.1 Pol'!AE93+'02 D.1.4.1a Pol'!AE24+'02 D.1.4.1b Pol'!AE48+'02 D.1.4.1c Pol'!AE24+'02 VRN Pol'!AE27</f>
        <v>0</v>
      </c>
      <c r="G39" s="101">
        <f>'02 D.1.1 - D.1.3 Pol'!AF575+'02 D.1.4.1 Pol'!AF93+'02 D.1.4.1a Pol'!AF24+'02 D.1.4.1b Pol'!AF48+'02 D.1.4.1c Pol'!AF24+'02 VRN Pol'!AF27</f>
        <v>0</v>
      </c>
      <c r="H39" s="102">
        <f t="shared" ref="H39:H46" si="1">(F39*SazbaDPH1/100)+(G39*SazbaDPH2/100)</f>
        <v>0</v>
      </c>
      <c r="I39" s="102">
        <f t="shared" ref="I39:I46" si="2">F39+G39+H39</f>
        <v>0</v>
      </c>
      <c r="J39" s="103" t="str">
        <f t="shared" ref="J39:J46" si="3">IF(CenaCelkemVypocet=0,"",I39/CenaCelkemVypocet*100)</f>
        <v/>
      </c>
    </row>
    <row r="40" spans="1:10" ht="25.5" customHeight="1" x14ac:dyDescent="0.2">
      <c r="A40" s="89">
        <v>2</v>
      </c>
      <c r="B40" s="104" t="s">
        <v>49</v>
      </c>
      <c r="C40" s="203" t="s">
        <v>50</v>
      </c>
      <c r="D40" s="203"/>
      <c r="E40" s="203"/>
      <c r="F40" s="105">
        <f>'02 D.1.1 - D.1.3 Pol'!AE575+'02 D.1.4.1 Pol'!AE93+'02 D.1.4.1a Pol'!AE24+'02 D.1.4.1b Pol'!AE48+'02 D.1.4.1c Pol'!AE24+'02 VRN Pol'!AE27</f>
        <v>0</v>
      </c>
      <c r="G40" s="106">
        <f>'02 D.1.1 - D.1.3 Pol'!AF575+'02 D.1.4.1 Pol'!AF93+'02 D.1.4.1a Pol'!AF24+'02 D.1.4.1b Pol'!AF48+'02 D.1.4.1c Pol'!AF24+'02 VRN Pol'!AF27</f>
        <v>0</v>
      </c>
      <c r="H40" s="106">
        <f t="shared" si="1"/>
        <v>0</v>
      </c>
      <c r="I40" s="106">
        <f t="shared" si="2"/>
        <v>0</v>
      </c>
      <c r="J40" s="107" t="str">
        <f t="shared" si="3"/>
        <v/>
      </c>
    </row>
    <row r="41" spans="1:10" ht="25.5" customHeight="1" x14ac:dyDescent="0.2">
      <c r="A41" s="89">
        <v>3</v>
      </c>
      <c r="B41" s="108" t="s">
        <v>51</v>
      </c>
      <c r="C41" s="199" t="s">
        <v>52</v>
      </c>
      <c r="D41" s="199"/>
      <c r="E41" s="199"/>
      <c r="F41" s="109">
        <f>'02 D.1.1 - D.1.3 Pol'!AE575</f>
        <v>0</v>
      </c>
      <c r="G41" s="102">
        <f>'02 D.1.1 - D.1.3 Pol'!AF575</f>
        <v>0</v>
      </c>
      <c r="H41" s="102">
        <f t="shared" si="1"/>
        <v>0</v>
      </c>
      <c r="I41" s="102">
        <f t="shared" si="2"/>
        <v>0</v>
      </c>
      <c r="J41" s="103" t="str">
        <f t="shared" si="3"/>
        <v/>
      </c>
    </row>
    <row r="42" spans="1:10" ht="25.5" customHeight="1" x14ac:dyDescent="0.2">
      <c r="A42" s="89">
        <v>3</v>
      </c>
      <c r="B42" s="108" t="s">
        <v>53</v>
      </c>
      <c r="C42" s="199" t="s">
        <v>54</v>
      </c>
      <c r="D42" s="199"/>
      <c r="E42" s="199"/>
      <c r="F42" s="109">
        <f>'02 D.1.4.1 Pol'!AE93</f>
        <v>0</v>
      </c>
      <c r="G42" s="102">
        <f>'02 D.1.4.1 Pol'!AF93</f>
        <v>0</v>
      </c>
      <c r="H42" s="102">
        <f t="shared" si="1"/>
        <v>0</v>
      </c>
      <c r="I42" s="102">
        <f t="shared" si="2"/>
        <v>0</v>
      </c>
      <c r="J42" s="103" t="str">
        <f t="shared" si="3"/>
        <v/>
      </c>
    </row>
    <row r="43" spans="1:10" ht="25.5" customHeight="1" x14ac:dyDescent="0.2">
      <c r="A43" s="89">
        <v>3</v>
      </c>
      <c r="B43" s="108" t="s">
        <v>55</v>
      </c>
      <c r="C43" s="199" t="s">
        <v>56</v>
      </c>
      <c r="D43" s="199"/>
      <c r="E43" s="199"/>
      <c r="F43" s="109">
        <f>'02 D.1.4.1a Pol'!AE24</f>
        <v>0</v>
      </c>
      <c r="G43" s="102">
        <f>'02 D.1.4.1a Pol'!AF24</f>
        <v>0</v>
      </c>
      <c r="H43" s="102">
        <f t="shared" si="1"/>
        <v>0</v>
      </c>
      <c r="I43" s="102">
        <f t="shared" si="2"/>
        <v>0</v>
      </c>
      <c r="J43" s="103" t="str">
        <f t="shared" si="3"/>
        <v/>
      </c>
    </row>
    <row r="44" spans="1:10" ht="25.5" customHeight="1" x14ac:dyDescent="0.2">
      <c r="A44" s="89">
        <v>3</v>
      </c>
      <c r="B44" s="108" t="s">
        <v>57</v>
      </c>
      <c r="C44" s="199" t="s">
        <v>58</v>
      </c>
      <c r="D44" s="199"/>
      <c r="E44" s="199"/>
      <c r="F44" s="109">
        <f>'02 D.1.4.1b Pol'!AE48</f>
        <v>0</v>
      </c>
      <c r="G44" s="102">
        <f>'02 D.1.4.1b Pol'!AF48</f>
        <v>0</v>
      </c>
      <c r="H44" s="102">
        <f t="shared" si="1"/>
        <v>0</v>
      </c>
      <c r="I44" s="102">
        <f t="shared" si="2"/>
        <v>0</v>
      </c>
      <c r="J44" s="103" t="str">
        <f t="shared" si="3"/>
        <v/>
      </c>
    </row>
    <row r="45" spans="1:10" ht="25.5" customHeight="1" x14ac:dyDescent="0.2">
      <c r="A45" s="89">
        <v>3</v>
      </c>
      <c r="B45" s="108" t="s">
        <v>59</v>
      </c>
      <c r="C45" s="199" t="s">
        <v>60</v>
      </c>
      <c r="D45" s="199"/>
      <c r="E45" s="199"/>
      <c r="F45" s="109">
        <f>'02 D.1.4.1c Pol'!AE24</f>
        <v>0</v>
      </c>
      <c r="G45" s="102">
        <f>'02 D.1.4.1c Pol'!AF24</f>
        <v>0</v>
      </c>
      <c r="H45" s="102">
        <f t="shared" si="1"/>
        <v>0</v>
      </c>
      <c r="I45" s="102">
        <f t="shared" si="2"/>
        <v>0</v>
      </c>
      <c r="J45" s="103" t="str">
        <f t="shared" si="3"/>
        <v/>
      </c>
    </row>
    <row r="46" spans="1:10" ht="25.5" customHeight="1" x14ac:dyDescent="0.2">
      <c r="A46" s="89">
        <v>3</v>
      </c>
      <c r="B46" s="108" t="s">
        <v>61</v>
      </c>
      <c r="C46" s="199" t="s">
        <v>62</v>
      </c>
      <c r="D46" s="199"/>
      <c r="E46" s="199"/>
      <c r="F46" s="109">
        <f>'02 VRN Pol'!AE27</f>
        <v>0</v>
      </c>
      <c r="G46" s="102">
        <f>'02 VRN Pol'!AF27</f>
        <v>0</v>
      </c>
      <c r="H46" s="102">
        <f t="shared" si="1"/>
        <v>0</v>
      </c>
      <c r="I46" s="102">
        <f t="shared" si="2"/>
        <v>0</v>
      </c>
      <c r="J46" s="103" t="str">
        <f t="shared" si="3"/>
        <v/>
      </c>
    </row>
    <row r="47" spans="1:10" ht="25.5" customHeight="1" x14ac:dyDescent="0.2">
      <c r="A47" s="89"/>
      <c r="B47" s="200" t="s">
        <v>63</v>
      </c>
      <c r="C47" s="201"/>
      <c r="D47" s="201"/>
      <c r="E47" s="202"/>
      <c r="F47" s="110">
        <f>SUMIF(A39:A46,"=1",F39:F46)</f>
        <v>0</v>
      </c>
      <c r="G47" s="111">
        <f>SUMIF(A39:A46,"=1",G39:G46)</f>
        <v>0</v>
      </c>
      <c r="H47" s="111">
        <f>SUMIF(A39:A46,"=1",H39:H46)</f>
        <v>0</v>
      </c>
      <c r="I47" s="111">
        <f>SUMIF(A39:A46,"=1",I39:I46)</f>
        <v>0</v>
      </c>
      <c r="J47" s="112">
        <f>SUMIF(A39:A46,"=1",J39:J46)</f>
        <v>0</v>
      </c>
    </row>
    <row r="51" spans="1:10" ht="15.75" x14ac:dyDescent="0.25">
      <c r="B51" s="121" t="s">
        <v>65</v>
      </c>
    </row>
    <row r="53" spans="1:10" ht="25.5" customHeight="1" x14ac:dyDescent="0.2">
      <c r="A53" s="123"/>
      <c r="B53" s="126" t="s">
        <v>18</v>
      </c>
      <c r="C53" s="126" t="s">
        <v>6</v>
      </c>
      <c r="D53" s="127"/>
      <c r="E53" s="127"/>
      <c r="F53" s="128" t="s">
        <v>66</v>
      </c>
      <c r="G53" s="128"/>
      <c r="H53" s="128"/>
      <c r="I53" s="128" t="s">
        <v>31</v>
      </c>
      <c r="J53" s="128" t="s">
        <v>0</v>
      </c>
    </row>
    <row r="54" spans="1:10" ht="36.75" customHeight="1" x14ac:dyDescent="0.2">
      <c r="A54" s="124"/>
      <c r="B54" s="129" t="s">
        <v>67</v>
      </c>
      <c r="C54" s="197" t="s">
        <v>68</v>
      </c>
      <c r="D54" s="198"/>
      <c r="E54" s="198"/>
      <c r="F54" s="135" t="s">
        <v>26</v>
      </c>
      <c r="G54" s="136"/>
      <c r="H54" s="136"/>
      <c r="I54" s="136">
        <f>'02 D.1.4.1 Pol'!G8</f>
        <v>0</v>
      </c>
      <c r="J54" s="133" t="str">
        <f>IF(I93=0,"",I54/I93*100)</f>
        <v/>
      </c>
    </row>
    <row r="55" spans="1:10" ht="36.75" customHeight="1" x14ac:dyDescent="0.2">
      <c r="A55" s="124"/>
      <c r="B55" s="129" t="s">
        <v>69</v>
      </c>
      <c r="C55" s="197" t="s">
        <v>70</v>
      </c>
      <c r="D55" s="198"/>
      <c r="E55" s="198"/>
      <c r="F55" s="135" t="s">
        <v>26</v>
      </c>
      <c r="G55" s="136"/>
      <c r="H55" s="136"/>
      <c r="I55" s="136">
        <f>'02 D.1.4.1 Pol'!G32</f>
        <v>0</v>
      </c>
      <c r="J55" s="133" t="str">
        <f>IF(I93=0,"",I55/I93*100)</f>
        <v/>
      </c>
    </row>
    <row r="56" spans="1:10" ht="36.75" customHeight="1" x14ac:dyDescent="0.2">
      <c r="A56" s="124"/>
      <c r="B56" s="129" t="s">
        <v>71</v>
      </c>
      <c r="C56" s="197" t="s">
        <v>72</v>
      </c>
      <c r="D56" s="198"/>
      <c r="E56" s="198"/>
      <c r="F56" s="135" t="s">
        <v>26</v>
      </c>
      <c r="G56" s="136"/>
      <c r="H56" s="136"/>
      <c r="I56" s="136">
        <f>'02 D.1.4.1 Pol'!G34</f>
        <v>0</v>
      </c>
      <c r="J56" s="133" t="str">
        <f>IF(I93=0,"",I56/I93*100)</f>
        <v/>
      </c>
    </row>
    <row r="57" spans="1:10" ht="36.75" customHeight="1" x14ac:dyDescent="0.2">
      <c r="A57" s="124"/>
      <c r="B57" s="129" t="s">
        <v>73</v>
      </c>
      <c r="C57" s="197" t="s">
        <v>74</v>
      </c>
      <c r="D57" s="198"/>
      <c r="E57" s="198"/>
      <c r="F57" s="135" t="s">
        <v>26</v>
      </c>
      <c r="G57" s="136"/>
      <c r="H57" s="136"/>
      <c r="I57" s="136">
        <f>'02 D.1.4.1 Pol'!G43</f>
        <v>0</v>
      </c>
      <c r="J57" s="133" t="str">
        <f>IF(I93=0,"",I57/I93*100)</f>
        <v/>
      </c>
    </row>
    <row r="58" spans="1:10" ht="36.75" customHeight="1" x14ac:dyDescent="0.2">
      <c r="A58" s="124"/>
      <c r="B58" s="129" t="s">
        <v>75</v>
      </c>
      <c r="C58" s="197" t="s">
        <v>76</v>
      </c>
      <c r="D58" s="198"/>
      <c r="E58" s="198"/>
      <c r="F58" s="135" t="s">
        <v>26</v>
      </c>
      <c r="G58" s="136"/>
      <c r="H58" s="136"/>
      <c r="I58" s="136">
        <f>'02 D.1.4.1 Pol'!G46</f>
        <v>0</v>
      </c>
      <c r="J58" s="133" t="str">
        <f>IF(I93=0,"",I58/I93*100)</f>
        <v/>
      </c>
    </row>
    <row r="59" spans="1:10" ht="36.75" customHeight="1" x14ac:dyDescent="0.2">
      <c r="A59" s="124"/>
      <c r="B59" s="129" t="s">
        <v>77</v>
      </c>
      <c r="C59" s="197" t="s">
        <v>78</v>
      </c>
      <c r="D59" s="198"/>
      <c r="E59" s="198"/>
      <c r="F59" s="135" t="s">
        <v>26</v>
      </c>
      <c r="G59" s="136"/>
      <c r="H59" s="136"/>
      <c r="I59" s="136">
        <f>'02 D.1.4.1 Pol'!G52</f>
        <v>0</v>
      </c>
      <c r="J59" s="133" t="str">
        <f>IF(I93=0,"",I59/I93*100)</f>
        <v/>
      </c>
    </row>
    <row r="60" spans="1:10" ht="36.75" customHeight="1" x14ac:dyDescent="0.2">
      <c r="A60" s="124"/>
      <c r="B60" s="129" t="s">
        <v>79</v>
      </c>
      <c r="C60" s="197" t="s">
        <v>80</v>
      </c>
      <c r="D60" s="198"/>
      <c r="E60" s="198"/>
      <c r="F60" s="135" t="s">
        <v>26</v>
      </c>
      <c r="G60" s="136"/>
      <c r="H60" s="136"/>
      <c r="I60" s="136">
        <f>'02 D.1.4.1 Pol'!G71</f>
        <v>0</v>
      </c>
      <c r="J60" s="133" t="str">
        <f>IF(I93=0,"",I60/I93*100)</f>
        <v/>
      </c>
    </row>
    <row r="61" spans="1:10" ht="36.75" customHeight="1" x14ac:dyDescent="0.2">
      <c r="A61" s="124"/>
      <c r="B61" s="129" t="s">
        <v>81</v>
      </c>
      <c r="C61" s="197" t="s">
        <v>82</v>
      </c>
      <c r="D61" s="198"/>
      <c r="E61" s="198"/>
      <c r="F61" s="135" t="s">
        <v>26</v>
      </c>
      <c r="G61" s="136"/>
      <c r="H61" s="136"/>
      <c r="I61" s="136">
        <f>'02 D.1.4.1a Pol'!G8</f>
        <v>0</v>
      </c>
      <c r="J61" s="133" t="str">
        <f>IF(I93=0,"",I61/I93*100)</f>
        <v/>
      </c>
    </row>
    <row r="62" spans="1:10" ht="36.75" customHeight="1" x14ac:dyDescent="0.2">
      <c r="A62" s="124"/>
      <c r="B62" s="129" t="s">
        <v>83</v>
      </c>
      <c r="C62" s="197" t="s">
        <v>84</v>
      </c>
      <c r="D62" s="198"/>
      <c r="E62" s="198"/>
      <c r="F62" s="135" t="s">
        <v>26</v>
      </c>
      <c r="G62" s="136"/>
      <c r="H62" s="136"/>
      <c r="I62" s="136">
        <f>'02 D.1.4.1a Pol'!G17</f>
        <v>0</v>
      </c>
      <c r="J62" s="133" t="str">
        <f>IF(I93=0,"",I62/I93*100)</f>
        <v/>
      </c>
    </row>
    <row r="63" spans="1:10" ht="36.75" customHeight="1" x14ac:dyDescent="0.2">
      <c r="A63" s="124"/>
      <c r="B63" s="129" t="s">
        <v>85</v>
      </c>
      <c r="C63" s="197" t="s">
        <v>86</v>
      </c>
      <c r="D63" s="198"/>
      <c r="E63" s="198"/>
      <c r="F63" s="135" t="s">
        <v>26</v>
      </c>
      <c r="G63" s="136"/>
      <c r="H63" s="136"/>
      <c r="I63" s="136">
        <f>'02 D.1.4.1b Pol'!G8</f>
        <v>0</v>
      </c>
      <c r="J63" s="133" t="str">
        <f>IF(I93=0,"",I63/I93*100)</f>
        <v/>
      </c>
    </row>
    <row r="64" spans="1:10" ht="36.75" customHeight="1" x14ac:dyDescent="0.2">
      <c r="A64" s="124"/>
      <c r="B64" s="129" t="s">
        <v>87</v>
      </c>
      <c r="C64" s="197" t="s">
        <v>88</v>
      </c>
      <c r="D64" s="198"/>
      <c r="E64" s="198"/>
      <c r="F64" s="135" t="s">
        <v>26</v>
      </c>
      <c r="G64" s="136"/>
      <c r="H64" s="136"/>
      <c r="I64" s="136">
        <f>'02 D.1.4.1b Pol'!G29</f>
        <v>0</v>
      </c>
      <c r="J64" s="133" t="str">
        <f>IF(I93=0,"",I64/I93*100)</f>
        <v/>
      </c>
    </row>
    <row r="65" spans="1:10" ht="36.75" customHeight="1" x14ac:dyDescent="0.2">
      <c r="A65" s="124"/>
      <c r="B65" s="129" t="s">
        <v>89</v>
      </c>
      <c r="C65" s="197" t="s">
        <v>90</v>
      </c>
      <c r="D65" s="198"/>
      <c r="E65" s="198"/>
      <c r="F65" s="135" t="s">
        <v>26</v>
      </c>
      <c r="G65" s="136"/>
      <c r="H65" s="136"/>
      <c r="I65" s="136">
        <f>'02 D.1.4.1 Pol'!G10</f>
        <v>0</v>
      </c>
      <c r="J65" s="133" t="str">
        <f>IF(I93=0,"",I65/I93*100)</f>
        <v/>
      </c>
    </row>
    <row r="66" spans="1:10" ht="36.75" customHeight="1" x14ac:dyDescent="0.2">
      <c r="A66" s="124"/>
      <c r="B66" s="129" t="s">
        <v>91</v>
      </c>
      <c r="C66" s="197" t="s">
        <v>92</v>
      </c>
      <c r="D66" s="198"/>
      <c r="E66" s="198"/>
      <c r="F66" s="135" t="s">
        <v>26</v>
      </c>
      <c r="G66" s="136"/>
      <c r="H66" s="136"/>
      <c r="I66" s="136">
        <f>'02 D.1.4.1b Pol'!G31</f>
        <v>0</v>
      </c>
      <c r="J66" s="133" t="str">
        <f>IF(I93=0,"",I66/I93*100)</f>
        <v/>
      </c>
    </row>
    <row r="67" spans="1:10" ht="36.75" customHeight="1" x14ac:dyDescent="0.2">
      <c r="A67" s="124"/>
      <c r="B67" s="129" t="s">
        <v>93</v>
      </c>
      <c r="C67" s="197" t="s">
        <v>86</v>
      </c>
      <c r="D67" s="198"/>
      <c r="E67" s="198"/>
      <c r="F67" s="135" t="s">
        <v>26</v>
      </c>
      <c r="G67" s="136"/>
      <c r="H67" s="136"/>
      <c r="I67" s="136">
        <f>'02 D.1.4.1c Pol'!G8</f>
        <v>0</v>
      </c>
      <c r="J67" s="133" t="str">
        <f>IF(I93=0,"",I67/I93*100)</f>
        <v/>
      </c>
    </row>
    <row r="68" spans="1:10" ht="36.75" customHeight="1" x14ac:dyDescent="0.2">
      <c r="A68" s="124"/>
      <c r="B68" s="129" t="s">
        <v>94</v>
      </c>
      <c r="C68" s="197" t="s">
        <v>95</v>
      </c>
      <c r="D68" s="198"/>
      <c r="E68" s="198"/>
      <c r="F68" s="135" t="s">
        <v>26</v>
      </c>
      <c r="G68" s="136"/>
      <c r="H68" s="136"/>
      <c r="I68" s="136">
        <f>'02 D.1.4.1c Pol'!G14</f>
        <v>0</v>
      </c>
      <c r="J68" s="133" t="str">
        <f>IF(I93=0,"",I68/I93*100)</f>
        <v/>
      </c>
    </row>
    <row r="69" spans="1:10" ht="36.75" customHeight="1" x14ac:dyDescent="0.2">
      <c r="A69" s="124"/>
      <c r="B69" s="129" t="s">
        <v>96</v>
      </c>
      <c r="C69" s="197" t="s">
        <v>92</v>
      </c>
      <c r="D69" s="198"/>
      <c r="E69" s="198"/>
      <c r="F69" s="135" t="s">
        <v>26</v>
      </c>
      <c r="G69" s="136"/>
      <c r="H69" s="136"/>
      <c r="I69" s="136">
        <f>'02 D.1.4.1c Pol'!G16</f>
        <v>0</v>
      </c>
      <c r="J69" s="133" t="str">
        <f>IF(I93=0,"",I69/I93*100)</f>
        <v/>
      </c>
    </row>
    <row r="70" spans="1:10" ht="36.75" customHeight="1" x14ac:dyDescent="0.2">
      <c r="A70" s="124"/>
      <c r="B70" s="129" t="s">
        <v>97</v>
      </c>
      <c r="C70" s="197" t="s">
        <v>98</v>
      </c>
      <c r="D70" s="198"/>
      <c r="E70" s="198"/>
      <c r="F70" s="135" t="s">
        <v>26</v>
      </c>
      <c r="G70" s="136"/>
      <c r="H70" s="136"/>
      <c r="I70" s="136">
        <f>'02 D.1.4.1 Pol'!G14</f>
        <v>0</v>
      </c>
      <c r="J70" s="133" t="str">
        <f>IF(I93=0,"",I70/I93*100)</f>
        <v/>
      </c>
    </row>
    <row r="71" spans="1:10" ht="36.75" customHeight="1" x14ac:dyDescent="0.2">
      <c r="A71" s="124"/>
      <c r="B71" s="129" t="s">
        <v>99</v>
      </c>
      <c r="C71" s="197" t="s">
        <v>100</v>
      </c>
      <c r="D71" s="198"/>
      <c r="E71" s="198"/>
      <c r="F71" s="135" t="s">
        <v>26</v>
      </c>
      <c r="G71" s="136"/>
      <c r="H71" s="136"/>
      <c r="I71" s="136">
        <f>'02 D.1.4.1 Pol'!G17</f>
        <v>0</v>
      </c>
      <c r="J71" s="133" t="str">
        <f>IF(I93=0,"",I71/I93*100)</f>
        <v/>
      </c>
    </row>
    <row r="72" spans="1:10" ht="36.75" customHeight="1" x14ac:dyDescent="0.2">
      <c r="A72" s="124"/>
      <c r="B72" s="129" t="s">
        <v>101</v>
      </c>
      <c r="C72" s="197" t="s">
        <v>102</v>
      </c>
      <c r="D72" s="198"/>
      <c r="E72" s="198"/>
      <c r="F72" s="135" t="s">
        <v>26</v>
      </c>
      <c r="G72" s="136"/>
      <c r="H72" s="136"/>
      <c r="I72" s="136">
        <f>'02 D.1.4.1 Pol'!G19</f>
        <v>0</v>
      </c>
      <c r="J72" s="133" t="str">
        <f>IF(I93=0,"",I72/I93*100)</f>
        <v/>
      </c>
    </row>
    <row r="73" spans="1:10" ht="36.75" customHeight="1" x14ac:dyDescent="0.2">
      <c r="A73" s="124"/>
      <c r="B73" s="129" t="s">
        <v>103</v>
      </c>
      <c r="C73" s="197" t="s">
        <v>104</v>
      </c>
      <c r="D73" s="198"/>
      <c r="E73" s="198"/>
      <c r="F73" s="135" t="s">
        <v>26</v>
      </c>
      <c r="G73" s="136"/>
      <c r="H73" s="136"/>
      <c r="I73" s="136">
        <f>'02 D.1.4.1 Pol'!G21</f>
        <v>0</v>
      </c>
      <c r="J73" s="133" t="str">
        <f>IF(I93=0,"",I73/I93*100)</f>
        <v/>
      </c>
    </row>
    <row r="74" spans="1:10" ht="36.75" customHeight="1" x14ac:dyDescent="0.2">
      <c r="A74" s="124"/>
      <c r="B74" s="129" t="s">
        <v>105</v>
      </c>
      <c r="C74" s="197" t="s">
        <v>106</v>
      </c>
      <c r="D74" s="198"/>
      <c r="E74" s="198"/>
      <c r="F74" s="135" t="s">
        <v>26</v>
      </c>
      <c r="G74" s="136"/>
      <c r="H74" s="136"/>
      <c r="I74" s="136">
        <f>'02 D.1.4.1 Pol'!G24</f>
        <v>0</v>
      </c>
      <c r="J74" s="133" t="str">
        <f>IF(I93=0,"",I74/I93*100)</f>
        <v/>
      </c>
    </row>
    <row r="75" spans="1:10" ht="36.75" customHeight="1" x14ac:dyDescent="0.2">
      <c r="A75" s="124"/>
      <c r="B75" s="129" t="s">
        <v>107</v>
      </c>
      <c r="C75" s="197" t="s">
        <v>108</v>
      </c>
      <c r="D75" s="198"/>
      <c r="E75" s="198"/>
      <c r="F75" s="135" t="s">
        <v>26</v>
      </c>
      <c r="G75" s="136"/>
      <c r="H75" s="136"/>
      <c r="I75" s="136">
        <f>'02 D.1.4.1 Pol'!G28</f>
        <v>0</v>
      </c>
      <c r="J75" s="133" t="str">
        <f>IF(I93=0,"",I75/I93*100)</f>
        <v/>
      </c>
    </row>
    <row r="76" spans="1:10" ht="36.75" customHeight="1" x14ac:dyDescent="0.2">
      <c r="A76" s="124"/>
      <c r="B76" s="129" t="s">
        <v>109</v>
      </c>
      <c r="C76" s="197" t="s">
        <v>110</v>
      </c>
      <c r="D76" s="198"/>
      <c r="E76" s="198"/>
      <c r="F76" s="135" t="s">
        <v>26</v>
      </c>
      <c r="G76" s="136"/>
      <c r="H76" s="136"/>
      <c r="I76" s="136">
        <f>'02 D.1.1 - D.1.3 Pol'!G429</f>
        <v>0</v>
      </c>
      <c r="J76" s="133" t="str">
        <f>IF(I93=0,"",I76/I93*100)</f>
        <v/>
      </c>
    </row>
    <row r="77" spans="1:10" ht="36.75" customHeight="1" x14ac:dyDescent="0.2">
      <c r="A77" s="124"/>
      <c r="B77" s="129" t="s">
        <v>111</v>
      </c>
      <c r="C77" s="197" t="s">
        <v>112</v>
      </c>
      <c r="D77" s="198"/>
      <c r="E77" s="198"/>
      <c r="F77" s="135" t="s">
        <v>26</v>
      </c>
      <c r="G77" s="136"/>
      <c r="H77" s="136"/>
      <c r="I77" s="136">
        <f>'02 D.1.1 - D.1.3 Pol'!G8</f>
        <v>0</v>
      </c>
      <c r="J77" s="133" t="str">
        <f>IF(I93=0,"",I77/I93*100)</f>
        <v/>
      </c>
    </row>
    <row r="78" spans="1:10" ht="36.75" customHeight="1" x14ac:dyDescent="0.2">
      <c r="A78" s="124"/>
      <c r="B78" s="129" t="s">
        <v>113</v>
      </c>
      <c r="C78" s="197" t="s">
        <v>114</v>
      </c>
      <c r="D78" s="198"/>
      <c r="E78" s="198"/>
      <c r="F78" s="135" t="s">
        <v>26</v>
      </c>
      <c r="G78" s="136"/>
      <c r="H78" s="136"/>
      <c r="I78" s="136">
        <f>'02 D.1.1 - D.1.3 Pol'!G21+'02 D.1.1 - D.1.3 Pol'!G560</f>
        <v>0</v>
      </c>
      <c r="J78" s="133" t="str">
        <f>IF(I93=0,"",I78/I93*100)</f>
        <v/>
      </c>
    </row>
    <row r="79" spans="1:10" ht="36.75" customHeight="1" x14ac:dyDescent="0.2">
      <c r="A79" s="124"/>
      <c r="B79" s="129" t="s">
        <v>115</v>
      </c>
      <c r="C79" s="197" t="s">
        <v>116</v>
      </c>
      <c r="D79" s="198"/>
      <c r="E79" s="198"/>
      <c r="F79" s="135" t="s">
        <v>26</v>
      </c>
      <c r="G79" s="136"/>
      <c r="H79" s="136"/>
      <c r="I79" s="136">
        <f>'02 D.1.1 - D.1.3 Pol'!G31+'02 D.1.1 - D.1.3 Pol'!G557+'02 D.1.1 - D.1.3 Pol'!G567</f>
        <v>0</v>
      </c>
      <c r="J79" s="133" t="str">
        <f>IF(I93=0,"",I79/I93*100)</f>
        <v/>
      </c>
    </row>
    <row r="80" spans="1:10" ht="36.75" customHeight="1" x14ac:dyDescent="0.2">
      <c r="A80" s="124"/>
      <c r="B80" s="129" t="s">
        <v>117</v>
      </c>
      <c r="C80" s="197" t="s">
        <v>118</v>
      </c>
      <c r="D80" s="198"/>
      <c r="E80" s="198"/>
      <c r="F80" s="135" t="s">
        <v>26</v>
      </c>
      <c r="G80" s="136"/>
      <c r="H80" s="136"/>
      <c r="I80" s="136">
        <f>'02 D.1.1 - D.1.3 Pol'!G58+'02 D.1.1 - D.1.3 Pol'!G470</f>
        <v>0</v>
      </c>
      <c r="J80" s="133" t="str">
        <f>IF(I93=0,"",I80/I93*100)</f>
        <v/>
      </c>
    </row>
    <row r="81" spans="1:10" ht="36.75" customHeight="1" x14ac:dyDescent="0.2">
      <c r="A81" s="124"/>
      <c r="B81" s="129" t="s">
        <v>119</v>
      </c>
      <c r="C81" s="197" t="s">
        <v>120</v>
      </c>
      <c r="D81" s="198"/>
      <c r="E81" s="198"/>
      <c r="F81" s="135" t="s">
        <v>26</v>
      </c>
      <c r="G81" s="136"/>
      <c r="H81" s="136"/>
      <c r="I81" s="136">
        <f>'02 D.1.1 - D.1.3 Pol'!G67</f>
        <v>0</v>
      </c>
      <c r="J81" s="133" t="str">
        <f>IF(I93=0,"",I81/I93*100)</f>
        <v/>
      </c>
    </row>
    <row r="82" spans="1:10" ht="36.75" customHeight="1" x14ac:dyDescent="0.2">
      <c r="A82" s="124"/>
      <c r="B82" s="129" t="s">
        <v>121</v>
      </c>
      <c r="C82" s="197" t="s">
        <v>122</v>
      </c>
      <c r="D82" s="198"/>
      <c r="E82" s="198"/>
      <c r="F82" s="135" t="s">
        <v>27</v>
      </c>
      <c r="G82" s="136"/>
      <c r="H82" s="136"/>
      <c r="I82" s="136">
        <f>'02 D.1.1 - D.1.3 Pol'!G69</f>
        <v>0</v>
      </c>
      <c r="J82" s="133" t="str">
        <f>IF(I93=0,"",I82/I93*100)</f>
        <v/>
      </c>
    </row>
    <row r="83" spans="1:10" ht="36.75" customHeight="1" x14ac:dyDescent="0.2">
      <c r="A83" s="124"/>
      <c r="B83" s="129" t="s">
        <v>123</v>
      </c>
      <c r="C83" s="197" t="s">
        <v>124</v>
      </c>
      <c r="D83" s="198"/>
      <c r="E83" s="198"/>
      <c r="F83" s="135" t="s">
        <v>27</v>
      </c>
      <c r="G83" s="136"/>
      <c r="H83" s="136"/>
      <c r="I83" s="136">
        <f>'02 D.1.1 - D.1.3 Pol'!G98</f>
        <v>0</v>
      </c>
      <c r="J83" s="133" t="str">
        <f>IF(I93=0,"",I83/I93*100)</f>
        <v/>
      </c>
    </row>
    <row r="84" spans="1:10" ht="36.75" customHeight="1" x14ac:dyDescent="0.2">
      <c r="A84" s="124"/>
      <c r="B84" s="129" t="s">
        <v>125</v>
      </c>
      <c r="C84" s="197" t="s">
        <v>126</v>
      </c>
      <c r="D84" s="198"/>
      <c r="E84" s="198"/>
      <c r="F84" s="135" t="s">
        <v>27</v>
      </c>
      <c r="G84" s="136"/>
      <c r="H84" s="136"/>
      <c r="I84" s="136">
        <f>'02 D.1.1 - D.1.3 Pol'!G102</f>
        <v>0</v>
      </c>
      <c r="J84" s="133" t="str">
        <f>IF(I93=0,"",I84/I93*100)</f>
        <v/>
      </c>
    </row>
    <row r="85" spans="1:10" ht="36.75" customHeight="1" x14ac:dyDescent="0.2">
      <c r="A85" s="124"/>
      <c r="B85" s="129" t="s">
        <v>127</v>
      </c>
      <c r="C85" s="197" t="s">
        <v>128</v>
      </c>
      <c r="D85" s="198"/>
      <c r="E85" s="198"/>
      <c r="F85" s="135" t="s">
        <v>27</v>
      </c>
      <c r="G85" s="136"/>
      <c r="H85" s="136"/>
      <c r="I85" s="136">
        <f>'02 D.1.1 - D.1.3 Pol'!G163</f>
        <v>0</v>
      </c>
      <c r="J85" s="133" t="str">
        <f>IF(I93=0,"",I85/I93*100)</f>
        <v/>
      </c>
    </row>
    <row r="86" spans="1:10" ht="36.75" customHeight="1" x14ac:dyDescent="0.2">
      <c r="A86" s="124"/>
      <c r="B86" s="129" t="s">
        <v>129</v>
      </c>
      <c r="C86" s="197" t="s">
        <v>130</v>
      </c>
      <c r="D86" s="198"/>
      <c r="E86" s="198"/>
      <c r="F86" s="135" t="s">
        <v>27</v>
      </c>
      <c r="G86" s="136"/>
      <c r="H86" s="136"/>
      <c r="I86" s="136">
        <f>'02 D.1.1 - D.1.3 Pol'!G233</f>
        <v>0</v>
      </c>
      <c r="J86" s="133" t="str">
        <f>IF(I93=0,"",I86/I93*100)</f>
        <v/>
      </c>
    </row>
    <row r="87" spans="1:10" ht="36.75" customHeight="1" x14ac:dyDescent="0.2">
      <c r="A87" s="124"/>
      <c r="B87" s="129" t="s">
        <v>131</v>
      </c>
      <c r="C87" s="197" t="s">
        <v>132</v>
      </c>
      <c r="D87" s="198"/>
      <c r="E87" s="198"/>
      <c r="F87" s="135" t="s">
        <v>27</v>
      </c>
      <c r="G87" s="136"/>
      <c r="H87" s="136"/>
      <c r="I87" s="136">
        <f>'02 D.1.1 - D.1.3 Pol'!G251</f>
        <v>0</v>
      </c>
      <c r="J87" s="133" t="str">
        <f>IF(I93=0,"",I87/I93*100)</f>
        <v/>
      </c>
    </row>
    <row r="88" spans="1:10" ht="36.75" customHeight="1" x14ac:dyDescent="0.2">
      <c r="A88" s="124"/>
      <c r="B88" s="129" t="s">
        <v>133</v>
      </c>
      <c r="C88" s="197" t="s">
        <v>134</v>
      </c>
      <c r="D88" s="198"/>
      <c r="E88" s="198"/>
      <c r="F88" s="135" t="s">
        <v>27</v>
      </c>
      <c r="G88" s="136"/>
      <c r="H88" s="136"/>
      <c r="I88" s="136">
        <f>'02 D.1.1 - D.1.3 Pol'!G286+'02 D.1.1 - D.1.3 Pol'!G441+'02 D.1.1 - D.1.3 Pol'!G474+'02 D.1.1 - D.1.3 Pol'!G540</f>
        <v>0</v>
      </c>
      <c r="J88" s="133" t="str">
        <f>IF(I93=0,"",I88/I93*100)</f>
        <v/>
      </c>
    </row>
    <row r="89" spans="1:10" ht="36.75" customHeight="1" x14ac:dyDescent="0.2">
      <c r="A89" s="124"/>
      <c r="B89" s="129" t="s">
        <v>135</v>
      </c>
      <c r="C89" s="197" t="s">
        <v>136</v>
      </c>
      <c r="D89" s="198"/>
      <c r="E89" s="198"/>
      <c r="F89" s="135" t="s">
        <v>27</v>
      </c>
      <c r="G89" s="136"/>
      <c r="H89" s="136"/>
      <c r="I89" s="136">
        <f>'02 D.1.1 - D.1.3 Pol'!G509</f>
        <v>0</v>
      </c>
      <c r="J89" s="133" t="str">
        <f>IF(I93=0,"",I89/I93*100)</f>
        <v/>
      </c>
    </row>
    <row r="90" spans="1:10" ht="36.75" customHeight="1" x14ac:dyDescent="0.2">
      <c r="A90" s="124"/>
      <c r="B90" s="129" t="s">
        <v>137</v>
      </c>
      <c r="C90" s="197" t="s">
        <v>138</v>
      </c>
      <c r="D90" s="198"/>
      <c r="E90" s="198"/>
      <c r="F90" s="135" t="s">
        <v>27</v>
      </c>
      <c r="G90" s="136"/>
      <c r="H90" s="136"/>
      <c r="I90" s="136">
        <f>'02 D.1.1 - D.1.3 Pol'!G437+'02 D.1.1 - D.1.3 Pol'!G515</f>
        <v>0</v>
      </c>
      <c r="J90" s="133" t="str">
        <f>IF(I93=0,"",I90/I93*100)</f>
        <v/>
      </c>
    </row>
    <row r="91" spans="1:10" ht="36.75" customHeight="1" x14ac:dyDescent="0.2">
      <c r="A91" s="124"/>
      <c r="B91" s="129" t="s">
        <v>139</v>
      </c>
      <c r="C91" s="197" t="s">
        <v>140</v>
      </c>
      <c r="D91" s="198"/>
      <c r="E91" s="198"/>
      <c r="F91" s="135" t="s">
        <v>141</v>
      </c>
      <c r="G91" s="136"/>
      <c r="H91" s="136"/>
      <c r="I91" s="136">
        <f>'02 D.1.1 - D.1.3 Pol'!G520+'02 D.1.1 - D.1.3 Pol'!G543</f>
        <v>0</v>
      </c>
      <c r="J91" s="133" t="str">
        <f>IF(I93=0,"",I91/I93*100)</f>
        <v/>
      </c>
    </row>
    <row r="92" spans="1:10" ht="36.75" customHeight="1" x14ac:dyDescent="0.2">
      <c r="A92" s="124"/>
      <c r="B92" s="129" t="s">
        <v>142</v>
      </c>
      <c r="C92" s="197" t="s">
        <v>29</v>
      </c>
      <c r="D92" s="198"/>
      <c r="E92" s="198"/>
      <c r="F92" s="135" t="s">
        <v>142</v>
      </c>
      <c r="G92" s="136"/>
      <c r="H92" s="136"/>
      <c r="I92" s="136">
        <f>'02 VRN Pol'!G8</f>
        <v>0</v>
      </c>
      <c r="J92" s="133" t="str">
        <f>IF(I93=0,"",I92/I93*100)</f>
        <v/>
      </c>
    </row>
    <row r="93" spans="1:10" ht="25.5" customHeight="1" x14ac:dyDescent="0.2">
      <c r="A93" s="125"/>
      <c r="B93" s="130" t="s">
        <v>1</v>
      </c>
      <c r="C93" s="131"/>
      <c r="D93" s="132"/>
      <c r="E93" s="132"/>
      <c r="F93" s="137"/>
      <c r="G93" s="138"/>
      <c r="H93" s="138"/>
      <c r="I93" s="138">
        <f>SUM(I54:I92)</f>
        <v>0</v>
      </c>
      <c r="J93" s="134">
        <f>SUM(J54:J92)</f>
        <v>0</v>
      </c>
    </row>
    <row r="94" spans="1:10" x14ac:dyDescent="0.2">
      <c r="F94" s="87"/>
      <c r="G94" s="87"/>
      <c r="H94" s="87"/>
      <c r="I94" s="87"/>
      <c r="J94" s="88"/>
    </row>
    <row r="95" spans="1:10" x14ac:dyDescent="0.2">
      <c r="F95" s="87"/>
      <c r="G95" s="87"/>
      <c r="H95" s="87"/>
      <c r="I95" s="87"/>
      <c r="J95" s="88"/>
    </row>
    <row r="96" spans="1:10" x14ac:dyDescent="0.2">
      <c r="F96" s="87"/>
      <c r="G96" s="87"/>
      <c r="H96" s="87"/>
      <c r="I96" s="87"/>
      <c r="J96" s="88"/>
    </row>
  </sheetData>
  <sheetProtection password="C48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90:E90"/>
    <mergeCell ref="C91:E91"/>
    <mergeCell ref="C92:E92"/>
    <mergeCell ref="C85:E85"/>
    <mergeCell ref="C86:E86"/>
    <mergeCell ref="C87:E87"/>
    <mergeCell ref="C88:E88"/>
    <mergeCell ref="C89:E8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7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50" t="s">
        <v>8</v>
      </c>
      <c r="B2" s="49"/>
      <c r="C2" s="250"/>
      <c r="D2" s="250"/>
      <c r="E2" s="250"/>
      <c r="F2" s="250"/>
      <c r="G2" s="251"/>
    </row>
    <row r="3" spans="1:7" ht="24.95" customHeight="1" x14ac:dyDescent="0.2">
      <c r="A3" s="50" t="s">
        <v>9</v>
      </c>
      <c r="B3" s="49"/>
      <c r="C3" s="250"/>
      <c r="D3" s="250"/>
      <c r="E3" s="250"/>
      <c r="F3" s="250"/>
      <c r="G3" s="251"/>
    </row>
    <row r="4" spans="1:7" ht="24.95" customHeight="1" x14ac:dyDescent="0.2">
      <c r="A4" s="50" t="s">
        <v>10</v>
      </c>
      <c r="B4" s="49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sheetProtection password="C48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tabSelected="1" workbookViewId="0">
      <pane ySplit="7" topLeftCell="A530" activePane="bottomLeft" state="frozen"/>
      <selection pane="bottomLeft" activeCell="F521" sqref="F521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144</v>
      </c>
    </row>
    <row r="2" spans="1:60" ht="25.15" customHeight="1" x14ac:dyDescent="0.2">
      <c r="A2" s="140" t="s">
        <v>8</v>
      </c>
      <c r="B2" s="49" t="s">
        <v>41</v>
      </c>
      <c r="C2" s="253" t="s">
        <v>42</v>
      </c>
      <c r="D2" s="254"/>
      <c r="E2" s="254"/>
      <c r="F2" s="254"/>
      <c r="G2" s="255"/>
      <c r="AG2" t="s">
        <v>145</v>
      </c>
    </row>
    <row r="3" spans="1:60" ht="25.15" customHeight="1" x14ac:dyDescent="0.2">
      <c r="A3" s="140" t="s">
        <v>9</v>
      </c>
      <c r="B3" s="49" t="s">
        <v>49</v>
      </c>
      <c r="C3" s="253" t="s">
        <v>50</v>
      </c>
      <c r="D3" s="254"/>
      <c r="E3" s="254"/>
      <c r="F3" s="254"/>
      <c r="G3" s="255"/>
      <c r="AC3" s="122" t="s">
        <v>145</v>
      </c>
      <c r="AG3" t="s">
        <v>146</v>
      </c>
    </row>
    <row r="4" spans="1:60" ht="25.15" customHeight="1" x14ac:dyDescent="0.2">
      <c r="A4" s="141" t="s">
        <v>10</v>
      </c>
      <c r="B4" s="142" t="s">
        <v>51</v>
      </c>
      <c r="C4" s="256" t="s">
        <v>52</v>
      </c>
      <c r="D4" s="257"/>
      <c r="E4" s="257"/>
      <c r="F4" s="257"/>
      <c r="G4" s="258"/>
      <c r="AG4" t="s">
        <v>147</v>
      </c>
    </row>
    <row r="5" spans="1:60" x14ac:dyDescent="0.2">
      <c r="D5" s="10"/>
    </row>
    <row r="6" spans="1:60" ht="38.25" x14ac:dyDescent="0.2">
      <c r="A6" s="144" t="s">
        <v>148</v>
      </c>
      <c r="B6" s="146" t="s">
        <v>149</v>
      </c>
      <c r="C6" s="146" t="s">
        <v>150</v>
      </c>
      <c r="D6" s="145" t="s">
        <v>151</v>
      </c>
      <c r="E6" s="144" t="s">
        <v>152</v>
      </c>
      <c r="F6" s="143" t="s">
        <v>153</v>
      </c>
      <c r="G6" s="144" t="s">
        <v>31</v>
      </c>
      <c r="H6" s="147" t="s">
        <v>32</v>
      </c>
      <c r="I6" s="147" t="s">
        <v>154</v>
      </c>
      <c r="J6" s="147" t="s">
        <v>33</v>
      </c>
      <c r="K6" s="147" t="s">
        <v>155</v>
      </c>
      <c r="L6" s="147" t="s">
        <v>156</v>
      </c>
      <c r="M6" s="147" t="s">
        <v>157</v>
      </c>
      <c r="N6" s="147" t="s">
        <v>158</v>
      </c>
      <c r="O6" s="147" t="s">
        <v>159</v>
      </c>
      <c r="P6" s="147" t="s">
        <v>160</v>
      </c>
      <c r="Q6" s="147" t="s">
        <v>161</v>
      </c>
      <c r="R6" s="147" t="s">
        <v>162</v>
      </c>
      <c r="S6" s="147" t="s">
        <v>163</v>
      </c>
      <c r="T6" s="147" t="s">
        <v>164</v>
      </c>
      <c r="U6" s="147" t="s">
        <v>165</v>
      </c>
      <c r="V6" s="147" t="s">
        <v>166</v>
      </c>
      <c r="W6" s="147" t="s">
        <v>167</v>
      </c>
      <c r="X6" s="147" t="s">
        <v>168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">
      <c r="A8" s="168" t="s">
        <v>169</v>
      </c>
      <c r="B8" s="169" t="s">
        <v>111</v>
      </c>
      <c r="C8" s="187" t="s">
        <v>112</v>
      </c>
      <c r="D8" s="170"/>
      <c r="E8" s="171"/>
      <c r="F8" s="172"/>
      <c r="G8" s="173">
        <f>SUMIF(AG9:AG20,"&lt;&gt;NOR",G9:G20)</f>
        <v>0</v>
      </c>
      <c r="H8" s="167"/>
      <c r="I8" s="167">
        <f>SUM(I9:I20)</f>
        <v>0</v>
      </c>
      <c r="J8" s="167"/>
      <c r="K8" s="167">
        <f>SUM(K9:K20)</f>
        <v>0</v>
      </c>
      <c r="L8" s="167"/>
      <c r="M8" s="167">
        <f>SUM(M9:M20)</f>
        <v>0</v>
      </c>
      <c r="N8" s="166"/>
      <c r="O8" s="166">
        <f>SUM(O9:O20)</f>
        <v>27.53</v>
      </c>
      <c r="P8" s="166"/>
      <c r="Q8" s="166">
        <f>SUM(Q9:Q20)</f>
        <v>0</v>
      </c>
      <c r="R8" s="167"/>
      <c r="S8" s="167"/>
      <c r="T8" s="167"/>
      <c r="U8" s="167"/>
      <c r="V8" s="167">
        <f>SUM(V9:V20)</f>
        <v>600.20000000000005</v>
      </c>
      <c r="W8" s="167"/>
      <c r="X8" s="167"/>
      <c r="AG8" t="s">
        <v>170</v>
      </c>
    </row>
    <row r="9" spans="1:60" ht="22.5" outlineLevel="1" x14ac:dyDescent="0.2">
      <c r="A9" s="175">
        <v>1</v>
      </c>
      <c r="B9" s="176" t="s">
        <v>171</v>
      </c>
      <c r="C9" s="188" t="s">
        <v>172</v>
      </c>
      <c r="D9" s="177" t="s">
        <v>173</v>
      </c>
      <c r="E9" s="178">
        <v>580.45898999999997</v>
      </c>
      <c r="F9" s="179"/>
      <c r="G9" s="180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4.8999999999999998E-3</v>
      </c>
      <c r="O9" s="157">
        <f>ROUND(E9*N9,2)</f>
        <v>2.84</v>
      </c>
      <c r="P9" s="157">
        <v>0</v>
      </c>
      <c r="Q9" s="157">
        <f>ROUND(E9*P9,2)</f>
        <v>0</v>
      </c>
      <c r="R9" s="158"/>
      <c r="S9" s="158" t="s">
        <v>174</v>
      </c>
      <c r="T9" s="158" t="s">
        <v>175</v>
      </c>
      <c r="U9" s="158">
        <v>0.23</v>
      </c>
      <c r="V9" s="158">
        <f>ROUND(E9*U9,2)</f>
        <v>133.51</v>
      </c>
      <c r="W9" s="158"/>
      <c r="X9" s="158" t="s">
        <v>176</v>
      </c>
      <c r="Y9" s="148"/>
      <c r="Z9" s="148"/>
      <c r="AA9" s="148"/>
      <c r="AB9" s="148"/>
      <c r="AC9" s="148"/>
      <c r="AD9" s="148"/>
      <c r="AE9" s="148"/>
      <c r="AF9" s="148"/>
      <c r="AG9" s="148" t="s">
        <v>177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9" t="s">
        <v>178</v>
      </c>
      <c r="D10" s="160"/>
      <c r="E10" s="161">
        <v>210.36799999999999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179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9" t="s">
        <v>180</v>
      </c>
      <c r="D11" s="160"/>
      <c r="E11" s="161">
        <v>-51.559199999999997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8"/>
      <c r="Z11" s="148"/>
      <c r="AA11" s="148"/>
      <c r="AB11" s="148"/>
      <c r="AC11" s="148"/>
      <c r="AD11" s="148"/>
      <c r="AE11" s="148"/>
      <c r="AF11" s="148"/>
      <c r="AG11" s="148" t="s">
        <v>179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55"/>
      <c r="B12" s="156"/>
      <c r="C12" s="189" t="s">
        <v>181</v>
      </c>
      <c r="D12" s="160"/>
      <c r="E12" s="161">
        <v>494.93815000000001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8"/>
      <c r="Z12" s="148"/>
      <c r="AA12" s="148"/>
      <c r="AB12" s="148"/>
      <c r="AC12" s="148"/>
      <c r="AD12" s="148"/>
      <c r="AE12" s="148"/>
      <c r="AF12" s="148"/>
      <c r="AG12" s="148" t="s">
        <v>179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9" t="s">
        <v>182</v>
      </c>
      <c r="D13" s="160"/>
      <c r="E13" s="161">
        <v>-149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8"/>
      <c r="Z13" s="148"/>
      <c r="AA13" s="148"/>
      <c r="AB13" s="148"/>
      <c r="AC13" s="148"/>
      <c r="AD13" s="148"/>
      <c r="AE13" s="148"/>
      <c r="AF13" s="148"/>
      <c r="AG13" s="148" t="s">
        <v>179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90" t="s">
        <v>183</v>
      </c>
      <c r="D14" s="162"/>
      <c r="E14" s="163">
        <v>75.712040000000002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8"/>
      <c r="Z14" s="148"/>
      <c r="AA14" s="148"/>
      <c r="AB14" s="148"/>
      <c r="AC14" s="148"/>
      <c r="AD14" s="148"/>
      <c r="AE14" s="148"/>
      <c r="AF14" s="148"/>
      <c r="AG14" s="148" t="s">
        <v>179</v>
      </c>
      <c r="AH14" s="148">
        <v>4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75">
        <v>2</v>
      </c>
      <c r="B15" s="176" t="s">
        <v>184</v>
      </c>
      <c r="C15" s="188" t="s">
        <v>185</v>
      </c>
      <c r="D15" s="177" t="s">
        <v>173</v>
      </c>
      <c r="E15" s="178">
        <v>580.45898999999997</v>
      </c>
      <c r="F15" s="179"/>
      <c r="G15" s="180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7.3699999999999998E-3</v>
      </c>
      <c r="O15" s="157">
        <f>ROUND(E15*N15,2)</f>
        <v>4.28</v>
      </c>
      <c r="P15" s="157">
        <v>0</v>
      </c>
      <c r="Q15" s="157">
        <f>ROUND(E15*P15,2)</f>
        <v>0</v>
      </c>
      <c r="R15" s="158"/>
      <c r="S15" s="158" t="s">
        <v>174</v>
      </c>
      <c r="T15" s="158" t="s">
        <v>175</v>
      </c>
      <c r="U15" s="158">
        <v>0.152</v>
      </c>
      <c r="V15" s="158">
        <f>ROUND(E15*U15,2)</f>
        <v>88.23</v>
      </c>
      <c r="W15" s="158"/>
      <c r="X15" s="158" t="s">
        <v>176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177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9" t="s">
        <v>186</v>
      </c>
      <c r="D16" s="160"/>
      <c r="E16" s="161">
        <v>580.45898999999997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179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75">
        <v>3</v>
      </c>
      <c r="B17" s="176" t="s">
        <v>187</v>
      </c>
      <c r="C17" s="188" t="s">
        <v>188</v>
      </c>
      <c r="D17" s="177" t="s">
        <v>173</v>
      </c>
      <c r="E17" s="178">
        <v>580.45898999999997</v>
      </c>
      <c r="F17" s="179"/>
      <c r="G17" s="180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3.15E-2</v>
      </c>
      <c r="O17" s="157">
        <f>ROUND(E17*N17,2)</f>
        <v>18.28</v>
      </c>
      <c r="P17" s="157">
        <v>0</v>
      </c>
      <c r="Q17" s="157">
        <f>ROUND(E17*P17,2)</f>
        <v>0</v>
      </c>
      <c r="R17" s="158"/>
      <c r="S17" s="158" t="s">
        <v>174</v>
      </c>
      <c r="T17" s="158" t="s">
        <v>175</v>
      </c>
      <c r="U17" s="158">
        <v>0.28999999999999998</v>
      </c>
      <c r="V17" s="158">
        <f>ROUND(E17*U17,2)</f>
        <v>168.33</v>
      </c>
      <c r="W17" s="158"/>
      <c r="X17" s="158" t="s">
        <v>176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177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9" t="s">
        <v>186</v>
      </c>
      <c r="D18" s="160"/>
      <c r="E18" s="161">
        <v>580.45898999999997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8"/>
      <c r="Z18" s="148"/>
      <c r="AA18" s="148"/>
      <c r="AB18" s="148"/>
      <c r="AC18" s="148"/>
      <c r="AD18" s="148"/>
      <c r="AE18" s="148"/>
      <c r="AF18" s="148"/>
      <c r="AG18" s="148" t="s">
        <v>179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75">
        <v>4</v>
      </c>
      <c r="B19" s="176" t="s">
        <v>189</v>
      </c>
      <c r="C19" s="188" t="s">
        <v>190</v>
      </c>
      <c r="D19" s="177" t="s">
        <v>173</v>
      </c>
      <c r="E19" s="178">
        <v>580.45898999999997</v>
      </c>
      <c r="F19" s="179"/>
      <c r="G19" s="180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3.6700000000000001E-3</v>
      </c>
      <c r="O19" s="157">
        <f>ROUND(E19*N19,2)</f>
        <v>2.13</v>
      </c>
      <c r="P19" s="157">
        <v>0</v>
      </c>
      <c r="Q19" s="157">
        <f>ROUND(E19*P19,2)</f>
        <v>0</v>
      </c>
      <c r="R19" s="158"/>
      <c r="S19" s="158" t="s">
        <v>174</v>
      </c>
      <c r="T19" s="158" t="s">
        <v>175</v>
      </c>
      <c r="U19" s="158">
        <v>0.36199999999999999</v>
      </c>
      <c r="V19" s="158">
        <f>ROUND(E19*U19,2)</f>
        <v>210.13</v>
      </c>
      <c r="W19" s="158"/>
      <c r="X19" s="158" t="s">
        <v>176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177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9" t="s">
        <v>186</v>
      </c>
      <c r="D20" s="160"/>
      <c r="E20" s="161">
        <v>580.45898999999997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8"/>
      <c r="Z20" s="148"/>
      <c r="AA20" s="148"/>
      <c r="AB20" s="148"/>
      <c r="AC20" s="148"/>
      <c r="AD20" s="148"/>
      <c r="AE20" s="148"/>
      <c r="AF20" s="148"/>
      <c r="AG20" s="148" t="s">
        <v>179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68" t="s">
        <v>169</v>
      </c>
      <c r="B21" s="169" t="s">
        <v>113</v>
      </c>
      <c r="C21" s="187" t="s">
        <v>114</v>
      </c>
      <c r="D21" s="170"/>
      <c r="E21" s="171"/>
      <c r="F21" s="172"/>
      <c r="G21" s="173">
        <f>SUMIF(AG22:AG30,"&lt;&gt;NOR",G22:G30)</f>
        <v>0</v>
      </c>
      <c r="H21" s="167"/>
      <c r="I21" s="167">
        <f>SUM(I22:I30)</f>
        <v>0</v>
      </c>
      <c r="J21" s="167"/>
      <c r="K21" s="167">
        <f>SUM(K22:K30)</f>
        <v>0</v>
      </c>
      <c r="L21" s="167"/>
      <c r="M21" s="167">
        <f>SUM(M22:M30)</f>
        <v>0</v>
      </c>
      <c r="N21" s="166"/>
      <c r="O21" s="166">
        <f>SUM(O22:O30)</f>
        <v>0.05</v>
      </c>
      <c r="P21" s="166"/>
      <c r="Q21" s="166">
        <f>SUM(Q22:Q30)</f>
        <v>0</v>
      </c>
      <c r="R21" s="167"/>
      <c r="S21" s="167"/>
      <c r="T21" s="167"/>
      <c r="U21" s="167"/>
      <c r="V21" s="167">
        <f>SUM(V22:V30)</f>
        <v>117.21000000000001</v>
      </c>
      <c r="W21" s="167"/>
      <c r="X21" s="167"/>
      <c r="AG21" t="s">
        <v>170</v>
      </c>
    </row>
    <row r="22" spans="1:60" outlineLevel="1" x14ac:dyDescent="0.2">
      <c r="A22" s="175">
        <v>5</v>
      </c>
      <c r="B22" s="176" t="s">
        <v>191</v>
      </c>
      <c r="C22" s="188" t="s">
        <v>192</v>
      </c>
      <c r="D22" s="177" t="s">
        <v>193</v>
      </c>
      <c r="E22" s="178">
        <v>244.2</v>
      </c>
      <c r="F22" s="179"/>
      <c r="G22" s="180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2.0000000000000002E-5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174</v>
      </c>
      <c r="T22" s="158" t="s">
        <v>175</v>
      </c>
      <c r="U22" s="158">
        <v>0.16</v>
      </c>
      <c r="V22" s="158">
        <f>ROUND(E22*U22,2)</f>
        <v>39.07</v>
      </c>
      <c r="W22" s="158"/>
      <c r="X22" s="158" t="s">
        <v>176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177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9" t="s">
        <v>194</v>
      </c>
      <c r="D23" s="160"/>
      <c r="E23" s="161">
        <v>222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179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90" t="s">
        <v>195</v>
      </c>
      <c r="D24" s="162"/>
      <c r="E24" s="163">
        <v>22.2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8"/>
      <c r="Z24" s="148"/>
      <c r="AA24" s="148"/>
      <c r="AB24" s="148"/>
      <c r="AC24" s="148"/>
      <c r="AD24" s="148"/>
      <c r="AE24" s="148"/>
      <c r="AF24" s="148"/>
      <c r="AG24" s="148" t="s">
        <v>179</v>
      </c>
      <c r="AH24" s="148">
        <v>4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5">
        <v>6</v>
      </c>
      <c r="B25" s="176" t="s">
        <v>196</v>
      </c>
      <c r="C25" s="188" t="s">
        <v>197</v>
      </c>
      <c r="D25" s="177" t="s">
        <v>193</v>
      </c>
      <c r="E25" s="178">
        <v>244.2</v>
      </c>
      <c r="F25" s="179"/>
      <c r="G25" s="180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1.1E-4</v>
      </c>
      <c r="O25" s="157">
        <f>ROUND(E25*N25,2)</f>
        <v>0.03</v>
      </c>
      <c r="P25" s="157">
        <v>0</v>
      </c>
      <c r="Q25" s="157">
        <f>ROUND(E25*P25,2)</f>
        <v>0</v>
      </c>
      <c r="R25" s="158"/>
      <c r="S25" s="158" t="s">
        <v>174</v>
      </c>
      <c r="T25" s="158" t="s">
        <v>175</v>
      </c>
      <c r="U25" s="158">
        <v>0.16</v>
      </c>
      <c r="V25" s="158">
        <f>ROUND(E25*U25,2)</f>
        <v>39.07</v>
      </c>
      <c r="W25" s="158"/>
      <c r="X25" s="158" t="s">
        <v>176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177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9" t="s">
        <v>194</v>
      </c>
      <c r="D26" s="160"/>
      <c r="E26" s="161">
        <v>222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8"/>
      <c r="Z26" s="148"/>
      <c r="AA26" s="148"/>
      <c r="AB26" s="148"/>
      <c r="AC26" s="148"/>
      <c r="AD26" s="148"/>
      <c r="AE26" s="148"/>
      <c r="AF26" s="148"/>
      <c r="AG26" s="148" t="s">
        <v>179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90" t="s">
        <v>195</v>
      </c>
      <c r="D27" s="162"/>
      <c r="E27" s="163">
        <v>22.2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8"/>
      <c r="Z27" s="148"/>
      <c r="AA27" s="148"/>
      <c r="AB27" s="148"/>
      <c r="AC27" s="148"/>
      <c r="AD27" s="148"/>
      <c r="AE27" s="148"/>
      <c r="AF27" s="148"/>
      <c r="AG27" s="148" t="s">
        <v>179</v>
      </c>
      <c r="AH27" s="148">
        <v>4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75">
        <v>7</v>
      </c>
      <c r="B28" s="176" t="s">
        <v>198</v>
      </c>
      <c r="C28" s="188" t="s">
        <v>199</v>
      </c>
      <c r="D28" s="177" t="s">
        <v>193</v>
      </c>
      <c r="E28" s="178">
        <v>244.2</v>
      </c>
      <c r="F28" s="179"/>
      <c r="G28" s="180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6.9999999999999994E-5</v>
      </c>
      <c r="O28" s="157">
        <f>ROUND(E28*N28,2)</f>
        <v>0.02</v>
      </c>
      <c r="P28" s="157">
        <v>0</v>
      </c>
      <c r="Q28" s="157">
        <f>ROUND(E28*P28,2)</f>
        <v>0</v>
      </c>
      <c r="R28" s="158"/>
      <c r="S28" s="158" t="s">
        <v>174</v>
      </c>
      <c r="T28" s="158" t="s">
        <v>175</v>
      </c>
      <c r="U28" s="158">
        <v>0.16</v>
      </c>
      <c r="V28" s="158">
        <f>ROUND(E28*U28,2)</f>
        <v>39.07</v>
      </c>
      <c r="W28" s="158"/>
      <c r="X28" s="158" t="s">
        <v>176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177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9" t="s">
        <v>194</v>
      </c>
      <c r="D29" s="160"/>
      <c r="E29" s="161">
        <v>222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8"/>
      <c r="Z29" s="148"/>
      <c r="AA29" s="148"/>
      <c r="AB29" s="148"/>
      <c r="AC29" s="148"/>
      <c r="AD29" s="148"/>
      <c r="AE29" s="148"/>
      <c r="AF29" s="148"/>
      <c r="AG29" s="148" t="s">
        <v>179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90" t="s">
        <v>195</v>
      </c>
      <c r="D30" s="162"/>
      <c r="E30" s="163">
        <v>22.2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179</v>
      </c>
      <c r="AH30" s="148">
        <v>4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">
      <c r="A31" s="168" t="s">
        <v>169</v>
      </c>
      <c r="B31" s="169" t="s">
        <v>115</v>
      </c>
      <c r="C31" s="187" t="s">
        <v>116</v>
      </c>
      <c r="D31" s="170"/>
      <c r="E31" s="171"/>
      <c r="F31" s="172"/>
      <c r="G31" s="173">
        <f>SUMIF(AG32:AG57,"&lt;&gt;NOR",G32:G57)</f>
        <v>0</v>
      </c>
      <c r="H31" s="167"/>
      <c r="I31" s="167">
        <f>SUM(I32:I57)</f>
        <v>0</v>
      </c>
      <c r="J31" s="167"/>
      <c r="K31" s="167">
        <f>SUM(K32:K57)</f>
        <v>0</v>
      </c>
      <c r="L31" s="167"/>
      <c r="M31" s="167">
        <f>SUM(M32:M57)</f>
        <v>0</v>
      </c>
      <c r="N31" s="166"/>
      <c r="O31" s="166">
        <f>SUM(O32:O57)</f>
        <v>0</v>
      </c>
      <c r="P31" s="166"/>
      <c r="Q31" s="166">
        <f>SUM(Q32:Q57)</f>
        <v>0</v>
      </c>
      <c r="R31" s="167"/>
      <c r="S31" s="167"/>
      <c r="T31" s="167"/>
      <c r="U31" s="167"/>
      <c r="V31" s="167">
        <f>SUM(V32:V57)</f>
        <v>0</v>
      </c>
      <c r="W31" s="167"/>
      <c r="X31" s="167"/>
      <c r="AG31" t="s">
        <v>170</v>
      </c>
    </row>
    <row r="32" spans="1:60" outlineLevel="1" x14ac:dyDescent="0.2">
      <c r="A32" s="175">
        <v>8</v>
      </c>
      <c r="B32" s="176" t="s">
        <v>200</v>
      </c>
      <c r="C32" s="188" t="s">
        <v>201</v>
      </c>
      <c r="D32" s="177" t="s">
        <v>202</v>
      </c>
      <c r="E32" s="178">
        <v>50850</v>
      </c>
      <c r="F32" s="179"/>
      <c r="G32" s="180">
        <f>ROUND(E32*F32,2)</f>
        <v>0</v>
      </c>
      <c r="H32" s="159"/>
      <c r="I32" s="158">
        <f>ROUND(E32*H32,2)</f>
        <v>0</v>
      </c>
      <c r="J32" s="159"/>
      <c r="K32" s="158">
        <f>ROUND(E32*J32,2)</f>
        <v>0</v>
      </c>
      <c r="L32" s="158">
        <v>21</v>
      </c>
      <c r="M32" s="158">
        <f>G32*(1+L32/100)</f>
        <v>0</v>
      </c>
      <c r="N32" s="157">
        <v>0</v>
      </c>
      <c r="O32" s="157">
        <f>ROUND(E32*N32,2)</f>
        <v>0</v>
      </c>
      <c r="P32" s="157">
        <v>0</v>
      </c>
      <c r="Q32" s="157">
        <f>ROUND(E32*P32,2)</f>
        <v>0</v>
      </c>
      <c r="R32" s="158"/>
      <c r="S32" s="158" t="s">
        <v>203</v>
      </c>
      <c r="T32" s="158" t="s">
        <v>175</v>
      </c>
      <c r="U32" s="158">
        <v>0</v>
      </c>
      <c r="V32" s="158">
        <f>ROUND(E32*U32,2)</f>
        <v>0</v>
      </c>
      <c r="W32" s="158"/>
      <c r="X32" s="158" t="s">
        <v>176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177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9" t="s">
        <v>204</v>
      </c>
      <c r="D33" s="160"/>
      <c r="E33" s="161">
        <v>5650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8"/>
      <c r="Z33" s="148"/>
      <c r="AA33" s="148"/>
      <c r="AB33" s="148"/>
      <c r="AC33" s="148"/>
      <c r="AD33" s="148"/>
      <c r="AE33" s="148"/>
      <c r="AF33" s="148"/>
      <c r="AG33" s="148" t="s">
        <v>179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9" t="s">
        <v>205</v>
      </c>
      <c r="D34" s="160"/>
      <c r="E34" s="161">
        <v>11300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8"/>
      <c r="Z34" s="148"/>
      <c r="AA34" s="148"/>
      <c r="AB34" s="148"/>
      <c r="AC34" s="148"/>
      <c r="AD34" s="148"/>
      <c r="AE34" s="148"/>
      <c r="AF34" s="148"/>
      <c r="AG34" s="148" t="s">
        <v>179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9" t="s">
        <v>206</v>
      </c>
      <c r="D35" s="160"/>
      <c r="E35" s="161">
        <v>11300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8"/>
      <c r="Z35" s="148"/>
      <c r="AA35" s="148"/>
      <c r="AB35" s="148"/>
      <c r="AC35" s="148"/>
      <c r="AD35" s="148"/>
      <c r="AE35" s="148"/>
      <c r="AF35" s="148"/>
      <c r="AG35" s="148" t="s">
        <v>179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9" t="s">
        <v>207</v>
      </c>
      <c r="D36" s="160"/>
      <c r="E36" s="161">
        <v>11300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8"/>
      <c r="Z36" s="148"/>
      <c r="AA36" s="148"/>
      <c r="AB36" s="148"/>
      <c r="AC36" s="148"/>
      <c r="AD36" s="148"/>
      <c r="AE36" s="148"/>
      <c r="AF36" s="148"/>
      <c r="AG36" s="148" t="s">
        <v>179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9" t="s">
        <v>208</v>
      </c>
      <c r="D37" s="160"/>
      <c r="E37" s="161">
        <v>11300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8"/>
      <c r="Z37" s="148"/>
      <c r="AA37" s="148"/>
      <c r="AB37" s="148"/>
      <c r="AC37" s="148"/>
      <c r="AD37" s="148"/>
      <c r="AE37" s="148"/>
      <c r="AF37" s="148"/>
      <c r="AG37" s="148" t="s">
        <v>179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5">
        <v>9</v>
      </c>
      <c r="B38" s="176" t="s">
        <v>209</v>
      </c>
      <c r="C38" s="188" t="s">
        <v>210</v>
      </c>
      <c r="D38" s="177" t="s">
        <v>202</v>
      </c>
      <c r="E38" s="178">
        <v>1525500</v>
      </c>
      <c r="F38" s="179"/>
      <c r="G38" s="180">
        <f>ROUND(E38*F38,2)</f>
        <v>0</v>
      </c>
      <c r="H38" s="159"/>
      <c r="I38" s="158">
        <f>ROUND(E38*H38,2)</f>
        <v>0</v>
      </c>
      <c r="J38" s="159"/>
      <c r="K38" s="158">
        <f>ROUND(E38*J38,2)</f>
        <v>0</v>
      </c>
      <c r="L38" s="158">
        <v>21</v>
      </c>
      <c r="M38" s="158">
        <f>G38*(1+L38/100)</f>
        <v>0</v>
      </c>
      <c r="N38" s="157">
        <v>0</v>
      </c>
      <c r="O38" s="157">
        <f>ROUND(E38*N38,2)</f>
        <v>0</v>
      </c>
      <c r="P38" s="157">
        <v>0</v>
      </c>
      <c r="Q38" s="157">
        <f>ROUND(E38*P38,2)</f>
        <v>0</v>
      </c>
      <c r="R38" s="158"/>
      <c r="S38" s="158" t="s">
        <v>203</v>
      </c>
      <c r="T38" s="158" t="s">
        <v>175</v>
      </c>
      <c r="U38" s="158">
        <v>0</v>
      </c>
      <c r="V38" s="158">
        <f>ROUND(E38*U38,2)</f>
        <v>0</v>
      </c>
      <c r="W38" s="158"/>
      <c r="X38" s="158" t="s">
        <v>176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177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9" t="s">
        <v>211</v>
      </c>
      <c r="D39" s="160"/>
      <c r="E39" s="161"/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8"/>
      <c r="Z39" s="148"/>
      <c r="AA39" s="148"/>
      <c r="AB39" s="148"/>
      <c r="AC39" s="148"/>
      <c r="AD39" s="148"/>
      <c r="AE39" s="148"/>
      <c r="AF39" s="148"/>
      <c r="AG39" s="148" t="s">
        <v>179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9" t="s">
        <v>212</v>
      </c>
      <c r="D40" s="160"/>
      <c r="E40" s="161">
        <v>1525500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8"/>
      <c r="Z40" s="148"/>
      <c r="AA40" s="148"/>
      <c r="AB40" s="148"/>
      <c r="AC40" s="148"/>
      <c r="AD40" s="148"/>
      <c r="AE40" s="148"/>
      <c r="AF40" s="148"/>
      <c r="AG40" s="148" t="s">
        <v>179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5">
        <v>10</v>
      </c>
      <c r="B41" s="176" t="s">
        <v>213</v>
      </c>
      <c r="C41" s="188" t="s">
        <v>214</v>
      </c>
      <c r="D41" s="177" t="s">
        <v>202</v>
      </c>
      <c r="E41" s="178">
        <v>50850</v>
      </c>
      <c r="F41" s="179"/>
      <c r="G41" s="180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7">
        <v>0</v>
      </c>
      <c r="O41" s="157">
        <f>ROUND(E41*N41,2)</f>
        <v>0</v>
      </c>
      <c r="P41" s="157">
        <v>0</v>
      </c>
      <c r="Q41" s="157">
        <f>ROUND(E41*P41,2)</f>
        <v>0</v>
      </c>
      <c r="R41" s="158"/>
      <c r="S41" s="158" t="s">
        <v>203</v>
      </c>
      <c r="T41" s="158" t="s">
        <v>175</v>
      </c>
      <c r="U41" s="158">
        <v>0</v>
      </c>
      <c r="V41" s="158">
        <f>ROUND(E41*U41,2)</f>
        <v>0</v>
      </c>
      <c r="W41" s="158"/>
      <c r="X41" s="158" t="s">
        <v>176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177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9" t="s">
        <v>215</v>
      </c>
      <c r="D42" s="160"/>
      <c r="E42" s="161">
        <v>50850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8"/>
      <c r="Z42" s="148"/>
      <c r="AA42" s="148"/>
      <c r="AB42" s="148"/>
      <c r="AC42" s="148"/>
      <c r="AD42" s="148"/>
      <c r="AE42" s="148"/>
      <c r="AF42" s="148"/>
      <c r="AG42" s="148" t="s">
        <v>179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5">
        <v>11</v>
      </c>
      <c r="B43" s="176" t="s">
        <v>216</v>
      </c>
      <c r="C43" s="188" t="s">
        <v>217</v>
      </c>
      <c r="D43" s="177" t="s">
        <v>202</v>
      </c>
      <c r="E43" s="178">
        <v>11300</v>
      </c>
      <c r="F43" s="179"/>
      <c r="G43" s="180">
        <f>ROUND(E43*F43,2)</f>
        <v>0</v>
      </c>
      <c r="H43" s="159"/>
      <c r="I43" s="158">
        <f>ROUND(E43*H43,2)</f>
        <v>0</v>
      </c>
      <c r="J43" s="159"/>
      <c r="K43" s="158">
        <f>ROUND(E43*J43,2)</f>
        <v>0</v>
      </c>
      <c r="L43" s="158">
        <v>21</v>
      </c>
      <c r="M43" s="158">
        <f>G43*(1+L43/100)</f>
        <v>0</v>
      </c>
      <c r="N43" s="157">
        <v>0</v>
      </c>
      <c r="O43" s="157">
        <f>ROUND(E43*N43,2)</f>
        <v>0</v>
      </c>
      <c r="P43" s="157">
        <v>0</v>
      </c>
      <c r="Q43" s="157">
        <f>ROUND(E43*P43,2)</f>
        <v>0</v>
      </c>
      <c r="R43" s="158"/>
      <c r="S43" s="158" t="s">
        <v>203</v>
      </c>
      <c r="T43" s="158" t="s">
        <v>175</v>
      </c>
      <c r="U43" s="158">
        <v>0</v>
      </c>
      <c r="V43" s="158">
        <f>ROUND(E43*U43,2)</f>
        <v>0</v>
      </c>
      <c r="W43" s="158"/>
      <c r="X43" s="158" t="s">
        <v>176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177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9" t="s">
        <v>218</v>
      </c>
      <c r="D44" s="160"/>
      <c r="E44" s="161">
        <v>11300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8"/>
      <c r="Z44" s="148"/>
      <c r="AA44" s="148"/>
      <c r="AB44" s="148"/>
      <c r="AC44" s="148"/>
      <c r="AD44" s="148"/>
      <c r="AE44" s="148"/>
      <c r="AF44" s="148"/>
      <c r="AG44" s="148" t="s">
        <v>179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5">
        <v>12</v>
      </c>
      <c r="B45" s="176" t="s">
        <v>219</v>
      </c>
      <c r="C45" s="188" t="s">
        <v>220</v>
      </c>
      <c r="D45" s="177" t="s">
        <v>173</v>
      </c>
      <c r="E45" s="178">
        <v>3870</v>
      </c>
      <c r="F45" s="179"/>
      <c r="G45" s="180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7">
        <v>0</v>
      </c>
      <c r="O45" s="157">
        <f>ROUND(E45*N45,2)</f>
        <v>0</v>
      </c>
      <c r="P45" s="157">
        <v>0</v>
      </c>
      <c r="Q45" s="157">
        <f>ROUND(E45*P45,2)</f>
        <v>0</v>
      </c>
      <c r="R45" s="158"/>
      <c r="S45" s="158" t="s">
        <v>203</v>
      </c>
      <c r="T45" s="158" t="s">
        <v>175</v>
      </c>
      <c r="U45" s="158">
        <v>0</v>
      </c>
      <c r="V45" s="158">
        <f>ROUND(E45*U45,2)</f>
        <v>0</v>
      </c>
      <c r="W45" s="158"/>
      <c r="X45" s="158" t="s">
        <v>176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177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9" t="s">
        <v>221</v>
      </c>
      <c r="D46" s="160"/>
      <c r="E46" s="161">
        <v>430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8"/>
      <c r="Z46" s="148"/>
      <c r="AA46" s="148"/>
      <c r="AB46" s="148"/>
      <c r="AC46" s="148"/>
      <c r="AD46" s="148"/>
      <c r="AE46" s="148"/>
      <c r="AF46" s="148"/>
      <c r="AG46" s="148" t="s">
        <v>179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9" t="s">
        <v>222</v>
      </c>
      <c r="D47" s="160"/>
      <c r="E47" s="161">
        <v>860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8"/>
      <c r="Z47" s="148"/>
      <c r="AA47" s="148"/>
      <c r="AB47" s="148"/>
      <c r="AC47" s="148"/>
      <c r="AD47" s="148"/>
      <c r="AE47" s="148"/>
      <c r="AF47" s="148"/>
      <c r="AG47" s="148" t="s">
        <v>179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9" t="s">
        <v>223</v>
      </c>
      <c r="D48" s="160"/>
      <c r="E48" s="161">
        <v>860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8"/>
      <c r="Z48" s="148"/>
      <c r="AA48" s="148"/>
      <c r="AB48" s="148"/>
      <c r="AC48" s="148"/>
      <c r="AD48" s="148"/>
      <c r="AE48" s="148"/>
      <c r="AF48" s="148"/>
      <c r="AG48" s="148" t="s">
        <v>179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9" t="s">
        <v>224</v>
      </c>
      <c r="D49" s="160"/>
      <c r="E49" s="161">
        <v>860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8"/>
      <c r="Z49" s="148"/>
      <c r="AA49" s="148"/>
      <c r="AB49" s="148"/>
      <c r="AC49" s="148"/>
      <c r="AD49" s="148"/>
      <c r="AE49" s="148"/>
      <c r="AF49" s="148"/>
      <c r="AG49" s="148" t="s">
        <v>179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9" t="s">
        <v>225</v>
      </c>
      <c r="D50" s="160"/>
      <c r="E50" s="161">
        <v>860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8"/>
      <c r="Z50" s="148"/>
      <c r="AA50" s="148"/>
      <c r="AB50" s="148"/>
      <c r="AC50" s="148"/>
      <c r="AD50" s="148"/>
      <c r="AE50" s="148"/>
      <c r="AF50" s="148"/>
      <c r="AG50" s="148" t="s">
        <v>179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5">
        <v>13</v>
      </c>
      <c r="B51" s="176" t="s">
        <v>226</v>
      </c>
      <c r="C51" s="188" t="s">
        <v>227</v>
      </c>
      <c r="D51" s="177" t="s">
        <v>173</v>
      </c>
      <c r="E51" s="178">
        <v>116100</v>
      </c>
      <c r="F51" s="179"/>
      <c r="G51" s="180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7">
        <v>0</v>
      </c>
      <c r="O51" s="157">
        <f>ROUND(E51*N51,2)</f>
        <v>0</v>
      </c>
      <c r="P51" s="157">
        <v>0</v>
      </c>
      <c r="Q51" s="157">
        <f>ROUND(E51*P51,2)</f>
        <v>0</v>
      </c>
      <c r="R51" s="158"/>
      <c r="S51" s="158" t="s">
        <v>203</v>
      </c>
      <c r="T51" s="158" t="s">
        <v>175</v>
      </c>
      <c r="U51" s="158">
        <v>0</v>
      </c>
      <c r="V51" s="158">
        <f>ROUND(E51*U51,2)</f>
        <v>0</v>
      </c>
      <c r="W51" s="158"/>
      <c r="X51" s="158" t="s">
        <v>176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177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9" t="s">
        <v>211</v>
      </c>
      <c r="D52" s="160"/>
      <c r="E52" s="161"/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8"/>
      <c r="Z52" s="148"/>
      <c r="AA52" s="148"/>
      <c r="AB52" s="148"/>
      <c r="AC52" s="148"/>
      <c r="AD52" s="148"/>
      <c r="AE52" s="148"/>
      <c r="AF52" s="148"/>
      <c r="AG52" s="148" t="s">
        <v>179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9" t="s">
        <v>228</v>
      </c>
      <c r="D53" s="160"/>
      <c r="E53" s="161">
        <v>116100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8"/>
      <c r="Z53" s="148"/>
      <c r="AA53" s="148"/>
      <c r="AB53" s="148"/>
      <c r="AC53" s="148"/>
      <c r="AD53" s="148"/>
      <c r="AE53" s="148"/>
      <c r="AF53" s="148"/>
      <c r="AG53" s="148" t="s">
        <v>179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5">
        <v>14</v>
      </c>
      <c r="B54" s="176" t="s">
        <v>229</v>
      </c>
      <c r="C54" s="188" t="s">
        <v>230</v>
      </c>
      <c r="D54" s="177" t="s">
        <v>173</v>
      </c>
      <c r="E54" s="178">
        <v>860</v>
      </c>
      <c r="F54" s="179"/>
      <c r="G54" s="180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7">
        <v>0</v>
      </c>
      <c r="O54" s="157">
        <f>ROUND(E54*N54,2)</f>
        <v>0</v>
      </c>
      <c r="P54" s="157">
        <v>0</v>
      </c>
      <c r="Q54" s="157">
        <f>ROUND(E54*P54,2)</f>
        <v>0</v>
      </c>
      <c r="R54" s="158"/>
      <c r="S54" s="158" t="s">
        <v>203</v>
      </c>
      <c r="T54" s="158" t="s">
        <v>175</v>
      </c>
      <c r="U54" s="158">
        <v>0</v>
      </c>
      <c r="V54" s="158">
        <f>ROUND(E54*U54,2)</f>
        <v>0</v>
      </c>
      <c r="W54" s="158"/>
      <c r="X54" s="158" t="s">
        <v>176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177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89" t="s">
        <v>231</v>
      </c>
      <c r="D55" s="160"/>
      <c r="E55" s="161">
        <v>860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8"/>
      <c r="Z55" s="148"/>
      <c r="AA55" s="148"/>
      <c r="AB55" s="148"/>
      <c r="AC55" s="148"/>
      <c r="AD55" s="148"/>
      <c r="AE55" s="148"/>
      <c r="AF55" s="148"/>
      <c r="AG55" s="148" t="s">
        <v>179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5">
        <v>15</v>
      </c>
      <c r="B56" s="176" t="s">
        <v>232</v>
      </c>
      <c r="C56" s="188" t="s">
        <v>233</v>
      </c>
      <c r="D56" s="177" t="s">
        <v>173</v>
      </c>
      <c r="E56" s="178">
        <v>3870</v>
      </c>
      <c r="F56" s="179"/>
      <c r="G56" s="180">
        <f>ROUND(E56*F56,2)</f>
        <v>0</v>
      </c>
      <c r="H56" s="159"/>
      <c r="I56" s="158">
        <f>ROUND(E56*H56,2)</f>
        <v>0</v>
      </c>
      <c r="J56" s="159"/>
      <c r="K56" s="158">
        <f>ROUND(E56*J56,2)</f>
        <v>0</v>
      </c>
      <c r="L56" s="158">
        <v>21</v>
      </c>
      <c r="M56" s="158">
        <f>G56*(1+L56/100)</f>
        <v>0</v>
      </c>
      <c r="N56" s="157">
        <v>0</v>
      </c>
      <c r="O56" s="157">
        <f>ROUND(E56*N56,2)</f>
        <v>0</v>
      </c>
      <c r="P56" s="157">
        <v>0</v>
      </c>
      <c r="Q56" s="157">
        <f>ROUND(E56*P56,2)</f>
        <v>0</v>
      </c>
      <c r="R56" s="158"/>
      <c r="S56" s="158" t="s">
        <v>203</v>
      </c>
      <c r="T56" s="158" t="s">
        <v>175</v>
      </c>
      <c r="U56" s="158">
        <v>0</v>
      </c>
      <c r="V56" s="158">
        <f>ROUND(E56*U56,2)</f>
        <v>0</v>
      </c>
      <c r="W56" s="158"/>
      <c r="X56" s="158" t="s">
        <v>176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177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189" t="s">
        <v>234</v>
      </c>
      <c r="D57" s="160"/>
      <c r="E57" s="161">
        <v>3870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8"/>
      <c r="Z57" s="148"/>
      <c r="AA57" s="148"/>
      <c r="AB57" s="148"/>
      <c r="AC57" s="148"/>
      <c r="AD57" s="148"/>
      <c r="AE57" s="148"/>
      <c r="AF57" s="148"/>
      <c r="AG57" s="148" t="s">
        <v>179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5.5" x14ac:dyDescent="0.2">
      <c r="A58" s="168" t="s">
        <v>169</v>
      </c>
      <c r="B58" s="169" t="s">
        <v>117</v>
      </c>
      <c r="C58" s="187" t="s">
        <v>118</v>
      </c>
      <c r="D58" s="170"/>
      <c r="E58" s="171"/>
      <c r="F58" s="172"/>
      <c r="G58" s="173">
        <f>SUMIF(AG59:AG66,"&lt;&gt;NOR",G59:G66)</f>
        <v>0</v>
      </c>
      <c r="H58" s="167"/>
      <c r="I58" s="167">
        <f>SUM(I59:I66)</f>
        <v>0</v>
      </c>
      <c r="J58" s="167"/>
      <c r="K58" s="167">
        <f>SUM(K59:K66)</f>
        <v>0</v>
      </c>
      <c r="L58" s="167"/>
      <c r="M58" s="167">
        <f>SUM(M59:M66)</f>
        <v>0</v>
      </c>
      <c r="N58" s="166"/>
      <c r="O58" s="166">
        <f>SUM(O59:O66)</f>
        <v>0</v>
      </c>
      <c r="P58" s="166"/>
      <c r="Q58" s="166">
        <f>SUM(Q59:Q66)</f>
        <v>0</v>
      </c>
      <c r="R58" s="167"/>
      <c r="S58" s="167"/>
      <c r="T58" s="167"/>
      <c r="U58" s="167"/>
      <c r="V58" s="167">
        <f>SUM(V59:V66)</f>
        <v>0</v>
      </c>
      <c r="W58" s="167"/>
      <c r="X58" s="167"/>
      <c r="AG58" t="s">
        <v>170</v>
      </c>
    </row>
    <row r="59" spans="1:60" outlineLevel="1" x14ac:dyDescent="0.2">
      <c r="A59" s="175">
        <v>16</v>
      </c>
      <c r="B59" s="176" t="s">
        <v>235</v>
      </c>
      <c r="C59" s="188" t="s">
        <v>236</v>
      </c>
      <c r="D59" s="177" t="s">
        <v>173</v>
      </c>
      <c r="E59" s="178">
        <v>2730.96</v>
      </c>
      <c r="F59" s="179"/>
      <c r="G59" s="180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8"/>
      <c r="S59" s="158" t="s">
        <v>203</v>
      </c>
      <c r="T59" s="158" t="s">
        <v>175</v>
      </c>
      <c r="U59" s="158">
        <v>0</v>
      </c>
      <c r="V59" s="158">
        <f>ROUND(E59*U59,2)</f>
        <v>0</v>
      </c>
      <c r="W59" s="158"/>
      <c r="X59" s="158" t="s">
        <v>176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177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9" t="s">
        <v>237</v>
      </c>
      <c r="D60" s="160"/>
      <c r="E60" s="161">
        <v>2581.92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8"/>
      <c r="Z60" s="148"/>
      <c r="AA60" s="148"/>
      <c r="AB60" s="148"/>
      <c r="AC60" s="148"/>
      <c r="AD60" s="148"/>
      <c r="AE60" s="148"/>
      <c r="AF60" s="148"/>
      <c r="AG60" s="148" t="s">
        <v>179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9" t="s">
        <v>238</v>
      </c>
      <c r="D61" s="160"/>
      <c r="E61" s="161">
        <v>149.04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8"/>
      <c r="Z61" s="148"/>
      <c r="AA61" s="148"/>
      <c r="AB61" s="148"/>
      <c r="AC61" s="148"/>
      <c r="AD61" s="148"/>
      <c r="AE61" s="148"/>
      <c r="AF61" s="148"/>
      <c r="AG61" s="148" t="s">
        <v>179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22.5" outlineLevel="1" x14ac:dyDescent="0.2">
      <c r="A62" s="175">
        <v>17</v>
      </c>
      <c r="B62" s="176" t="s">
        <v>239</v>
      </c>
      <c r="C62" s="188" t="s">
        <v>240</v>
      </c>
      <c r="D62" s="177" t="s">
        <v>173</v>
      </c>
      <c r="E62" s="178">
        <v>8.91</v>
      </c>
      <c r="F62" s="179"/>
      <c r="G62" s="180">
        <f>ROUND(E62*F62,2)</f>
        <v>0</v>
      </c>
      <c r="H62" s="159"/>
      <c r="I62" s="158">
        <f>ROUND(E62*H62,2)</f>
        <v>0</v>
      </c>
      <c r="J62" s="159"/>
      <c r="K62" s="158">
        <f>ROUND(E62*J62,2)</f>
        <v>0</v>
      </c>
      <c r="L62" s="158">
        <v>21</v>
      </c>
      <c r="M62" s="158">
        <f>G62*(1+L62/100)</f>
        <v>0</v>
      </c>
      <c r="N62" s="157">
        <v>0</v>
      </c>
      <c r="O62" s="157">
        <f>ROUND(E62*N62,2)</f>
        <v>0</v>
      </c>
      <c r="P62" s="157">
        <v>0</v>
      </c>
      <c r="Q62" s="157">
        <f>ROUND(E62*P62,2)</f>
        <v>0</v>
      </c>
      <c r="R62" s="158"/>
      <c r="S62" s="158" t="s">
        <v>203</v>
      </c>
      <c r="T62" s="158" t="s">
        <v>175</v>
      </c>
      <c r="U62" s="158">
        <v>0</v>
      </c>
      <c r="V62" s="158">
        <f>ROUND(E62*U62,2)</f>
        <v>0</v>
      </c>
      <c r="W62" s="158"/>
      <c r="X62" s="158" t="s">
        <v>176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177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9" t="s">
        <v>241</v>
      </c>
      <c r="D63" s="160"/>
      <c r="E63" s="161">
        <v>8.91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8"/>
      <c r="Z63" s="148"/>
      <c r="AA63" s="148"/>
      <c r="AB63" s="148"/>
      <c r="AC63" s="148"/>
      <c r="AD63" s="148"/>
      <c r="AE63" s="148"/>
      <c r="AF63" s="148"/>
      <c r="AG63" s="148" t="s">
        <v>179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81">
        <v>18</v>
      </c>
      <c r="B64" s="182" t="s">
        <v>242</v>
      </c>
      <c r="C64" s="191" t="s">
        <v>243</v>
      </c>
      <c r="D64" s="183" t="s">
        <v>173</v>
      </c>
      <c r="E64" s="184">
        <v>2800</v>
      </c>
      <c r="F64" s="185"/>
      <c r="G64" s="186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8"/>
      <c r="S64" s="158" t="s">
        <v>203</v>
      </c>
      <c r="T64" s="158" t="s">
        <v>175</v>
      </c>
      <c r="U64" s="158">
        <v>0</v>
      </c>
      <c r="V64" s="158">
        <f>ROUND(E64*U64,2)</f>
        <v>0</v>
      </c>
      <c r="W64" s="158"/>
      <c r="X64" s="158" t="s">
        <v>176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177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81">
        <v>19</v>
      </c>
      <c r="B65" s="182" t="s">
        <v>244</v>
      </c>
      <c r="C65" s="191" t="s">
        <v>245</v>
      </c>
      <c r="D65" s="183" t="s">
        <v>246</v>
      </c>
      <c r="E65" s="184">
        <v>1</v>
      </c>
      <c r="F65" s="185"/>
      <c r="G65" s="186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21</v>
      </c>
      <c r="M65" s="158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8"/>
      <c r="S65" s="158" t="s">
        <v>203</v>
      </c>
      <c r="T65" s="158" t="s">
        <v>175</v>
      </c>
      <c r="U65" s="158">
        <v>0</v>
      </c>
      <c r="V65" s="158">
        <f>ROUND(E65*U65,2)</f>
        <v>0</v>
      </c>
      <c r="W65" s="158"/>
      <c r="X65" s="158" t="s">
        <v>176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177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22.5" outlineLevel="1" x14ac:dyDescent="0.2">
      <c r="A66" s="181">
        <v>20</v>
      </c>
      <c r="B66" s="182" t="s">
        <v>247</v>
      </c>
      <c r="C66" s="191" t="s">
        <v>248</v>
      </c>
      <c r="D66" s="183" t="s">
        <v>249</v>
      </c>
      <c r="E66" s="184">
        <v>300</v>
      </c>
      <c r="F66" s="185"/>
      <c r="G66" s="186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21</v>
      </c>
      <c r="M66" s="158">
        <f>G66*(1+L66/100)</f>
        <v>0</v>
      </c>
      <c r="N66" s="157">
        <v>0</v>
      </c>
      <c r="O66" s="157">
        <f>ROUND(E66*N66,2)</f>
        <v>0</v>
      </c>
      <c r="P66" s="157">
        <v>0</v>
      </c>
      <c r="Q66" s="157">
        <f>ROUND(E66*P66,2)</f>
        <v>0</v>
      </c>
      <c r="R66" s="158"/>
      <c r="S66" s="158" t="s">
        <v>203</v>
      </c>
      <c r="T66" s="158" t="s">
        <v>175</v>
      </c>
      <c r="U66" s="158">
        <v>0</v>
      </c>
      <c r="V66" s="158">
        <f>ROUND(E66*U66,2)</f>
        <v>0</v>
      </c>
      <c r="W66" s="158"/>
      <c r="X66" s="158" t="s">
        <v>176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177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x14ac:dyDescent="0.2">
      <c r="A67" s="168" t="s">
        <v>169</v>
      </c>
      <c r="B67" s="169" t="s">
        <v>119</v>
      </c>
      <c r="C67" s="187" t="s">
        <v>120</v>
      </c>
      <c r="D67" s="170"/>
      <c r="E67" s="171"/>
      <c r="F67" s="172"/>
      <c r="G67" s="173">
        <f>SUMIF(AG68:AG68,"&lt;&gt;NOR",G68:G68)</f>
        <v>0</v>
      </c>
      <c r="H67" s="167"/>
      <c r="I67" s="167">
        <f>SUM(I68:I68)</f>
        <v>0</v>
      </c>
      <c r="J67" s="167"/>
      <c r="K67" s="167">
        <f>SUM(K68:K68)</f>
        <v>0</v>
      </c>
      <c r="L67" s="167"/>
      <c r="M67" s="167">
        <f>SUM(M68:M68)</f>
        <v>0</v>
      </c>
      <c r="N67" s="166"/>
      <c r="O67" s="166">
        <f>SUM(O68:O68)</f>
        <v>0</v>
      </c>
      <c r="P67" s="166"/>
      <c r="Q67" s="166">
        <f>SUM(Q68:Q68)</f>
        <v>0</v>
      </c>
      <c r="R67" s="167"/>
      <c r="S67" s="167"/>
      <c r="T67" s="167"/>
      <c r="U67" s="167"/>
      <c r="V67" s="167">
        <f>SUM(V68:V68)</f>
        <v>73.12</v>
      </c>
      <c r="W67" s="167"/>
      <c r="X67" s="167"/>
      <c r="AG67" t="s">
        <v>170</v>
      </c>
    </row>
    <row r="68" spans="1:60" ht="33.75" outlineLevel="1" x14ac:dyDescent="0.2">
      <c r="A68" s="181">
        <v>21</v>
      </c>
      <c r="B68" s="182" t="s">
        <v>250</v>
      </c>
      <c r="C68" s="191" t="s">
        <v>251</v>
      </c>
      <c r="D68" s="183" t="s">
        <v>252</v>
      </c>
      <c r="E68" s="184">
        <v>28.375810000000001</v>
      </c>
      <c r="F68" s="185"/>
      <c r="G68" s="186">
        <f>ROUND(E68*F68,2)</f>
        <v>0</v>
      </c>
      <c r="H68" s="159"/>
      <c r="I68" s="158">
        <f>ROUND(E68*H68,2)</f>
        <v>0</v>
      </c>
      <c r="J68" s="159"/>
      <c r="K68" s="158">
        <f>ROUND(E68*J68,2)</f>
        <v>0</v>
      </c>
      <c r="L68" s="158">
        <v>21</v>
      </c>
      <c r="M68" s="158">
        <f>G68*(1+L68/100)</f>
        <v>0</v>
      </c>
      <c r="N68" s="157">
        <v>0</v>
      </c>
      <c r="O68" s="157">
        <f>ROUND(E68*N68,2)</f>
        <v>0</v>
      </c>
      <c r="P68" s="157">
        <v>0</v>
      </c>
      <c r="Q68" s="157">
        <f>ROUND(E68*P68,2)</f>
        <v>0</v>
      </c>
      <c r="R68" s="158"/>
      <c r="S68" s="158" t="s">
        <v>174</v>
      </c>
      <c r="T68" s="158" t="s">
        <v>175</v>
      </c>
      <c r="U68" s="158">
        <v>2.577</v>
      </c>
      <c r="V68" s="158">
        <f>ROUND(E68*U68,2)</f>
        <v>73.12</v>
      </c>
      <c r="W68" s="158"/>
      <c r="X68" s="158" t="s">
        <v>176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253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x14ac:dyDescent="0.2">
      <c r="A69" s="168" t="s">
        <v>169</v>
      </c>
      <c r="B69" s="169" t="s">
        <v>121</v>
      </c>
      <c r="C69" s="187" t="s">
        <v>122</v>
      </c>
      <c r="D69" s="170"/>
      <c r="E69" s="171"/>
      <c r="F69" s="172"/>
      <c r="G69" s="173">
        <f>SUMIF(AG70:AG97,"&lt;&gt;NOR",G70:G97)</f>
        <v>0</v>
      </c>
      <c r="H69" s="167"/>
      <c r="I69" s="167">
        <f>SUM(I70:I97)</f>
        <v>0</v>
      </c>
      <c r="J69" s="167"/>
      <c r="K69" s="167">
        <f>SUM(K70:K97)</f>
        <v>0</v>
      </c>
      <c r="L69" s="167"/>
      <c r="M69" s="167">
        <f>SUM(M70:M97)</f>
        <v>0</v>
      </c>
      <c r="N69" s="166"/>
      <c r="O69" s="166">
        <f>SUM(O70:O97)</f>
        <v>0.18</v>
      </c>
      <c r="P69" s="166"/>
      <c r="Q69" s="166">
        <f>SUM(Q70:Q97)</f>
        <v>19.189999999999998</v>
      </c>
      <c r="R69" s="167"/>
      <c r="S69" s="167"/>
      <c r="T69" s="167"/>
      <c r="U69" s="167"/>
      <c r="V69" s="167">
        <f>SUM(V70:V97)</f>
        <v>299.51</v>
      </c>
      <c r="W69" s="167"/>
      <c r="X69" s="167"/>
      <c r="AG69" t="s">
        <v>170</v>
      </c>
    </row>
    <row r="70" spans="1:60" ht="33.75" outlineLevel="1" x14ac:dyDescent="0.2">
      <c r="A70" s="175">
        <v>22</v>
      </c>
      <c r="B70" s="176" t="s">
        <v>254</v>
      </c>
      <c r="C70" s="188" t="s">
        <v>255</v>
      </c>
      <c r="D70" s="177" t="s">
        <v>173</v>
      </c>
      <c r="E70" s="178">
        <v>15</v>
      </c>
      <c r="F70" s="179"/>
      <c r="G70" s="180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7">
        <v>3.3E-4</v>
      </c>
      <c r="O70" s="157">
        <f>ROUND(E70*N70,2)</f>
        <v>0</v>
      </c>
      <c r="P70" s="157">
        <v>0</v>
      </c>
      <c r="Q70" s="157">
        <f>ROUND(E70*P70,2)</f>
        <v>0</v>
      </c>
      <c r="R70" s="158"/>
      <c r="S70" s="158" t="s">
        <v>174</v>
      </c>
      <c r="T70" s="158" t="s">
        <v>175</v>
      </c>
      <c r="U70" s="158">
        <v>2.75E-2</v>
      </c>
      <c r="V70" s="158">
        <f>ROUND(E70*U70,2)</f>
        <v>0.41</v>
      </c>
      <c r="W70" s="158"/>
      <c r="X70" s="158" t="s">
        <v>176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177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92" t="s">
        <v>256</v>
      </c>
      <c r="D71" s="164"/>
      <c r="E71" s="165"/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8"/>
      <c r="Z71" s="148"/>
      <c r="AA71" s="148"/>
      <c r="AB71" s="148"/>
      <c r="AC71" s="148"/>
      <c r="AD71" s="148"/>
      <c r="AE71" s="148"/>
      <c r="AF71" s="148"/>
      <c r="AG71" s="148" t="s">
        <v>179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93" t="s">
        <v>257</v>
      </c>
      <c r="D72" s="164"/>
      <c r="E72" s="165">
        <v>12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8"/>
      <c r="Z72" s="148"/>
      <c r="AA72" s="148"/>
      <c r="AB72" s="148"/>
      <c r="AC72" s="148"/>
      <c r="AD72" s="148"/>
      <c r="AE72" s="148"/>
      <c r="AF72" s="148"/>
      <c r="AG72" s="148" t="s">
        <v>179</v>
      </c>
      <c r="AH72" s="148">
        <v>2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92" t="s">
        <v>258</v>
      </c>
      <c r="D73" s="164"/>
      <c r="E73" s="165"/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8"/>
      <c r="Z73" s="148"/>
      <c r="AA73" s="148"/>
      <c r="AB73" s="148"/>
      <c r="AC73" s="148"/>
      <c r="AD73" s="148"/>
      <c r="AE73" s="148"/>
      <c r="AF73" s="148"/>
      <c r="AG73" s="148" t="s">
        <v>179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89" t="s">
        <v>259</v>
      </c>
      <c r="D74" s="160"/>
      <c r="E74" s="161">
        <v>15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8"/>
      <c r="Z74" s="148"/>
      <c r="AA74" s="148"/>
      <c r="AB74" s="148"/>
      <c r="AC74" s="148"/>
      <c r="AD74" s="148"/>
      <c r="AE74" s="148"/>
      <c r="AF74" s="148"/>
      <c r="AG74" s="148" t="s">
        <v>179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22.5" outlineLevel="1" x14ac:dyDescent="0.2">
      <c r="A75" s="175">
        <v>23</v>
      </c>
      <c r="B75" s="176" t="s">
        <v>260</v>
      </c>
      <c r="C75" s="188" t="s">
        <v>261</v>
      </c>
      <c r="D75" s="177" t="s">
        <v>173</v>
      </c>
      <c r="E75" s="178">
        <v>3245</v>
      </c>
      <c r="F75" s="179"/>
      <c r="G75" s="180">
        <f>ROUND(E75*F75,2)</f>
        <v>0</v>
      </c>
      <c r="H75" s="159"/>
      <c r="I75" s="158">
        <f>ROUND(E75*H75,2)</f>
        <v>0</v>
      </c>
      <c r="J75" s="159"/>
      <c r="K75" s="158">
        <f>ROUND(E75*J75,2)</f>
        <v>0</v>
      </c>
      <c r="L75" s="158">
        <v>21</v>
      </c>
      <c r="M75" s="158">
        <f>G75*(1+L75/100)</f>
        <v>0</v>
      </c>
      <c r="N75" s="157">
        <v>0</v>
      </c>
      <c r="O75" s="157">
        <f>ROUND(E75*N75,2)</f>
        <v>0</v>
      </c>
      <c r="P75" s="157">
        <v>0</v>
      </c>
      <c r="Q75" s="157">
        <f>ROUND(E75*P75,2)</f>
        <v>0</v>
      </c>
      <c r="R75" s="158"/>
      <c r="S75" s="158" t="s">
        <v>174</v>
      </c>
      <c r="T75" s="158" t="s">
        <v>175</v>
      </c>
      <c r="U75" s="158">
        <v>2.1000000000000001E-2</v>
      </c>
      <c r="V75" s="158">
        <f>ROUND(E75*U75,2)</f>
        <v>68.150000000000006</v>
      </c>
      <c r="W75" s="158"/>
      <c r="X75" s="158" t="s">
        <v>176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177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89" t="s">
        <v>262</v>
      </c>
      <c r="D76" s="160"/>
      <c r="E76" s="161">
        <v>2950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8"/>
      <c r="Z76" s="148"/>
      <c r="AA76" s="148"/>
      <c r="AB76" s="148"/>
      <c r="AC76" s="148"/>
      <c r="AD76" s="148"/>
      <c r="AE76" s="148"/>
      <c r="AF76" s="148"/>
      <c r="AG76" s="148" t="s">
        <v>179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90" t="s">
        <v>195</v>
      </c>
      <c r="D77" s="162"/>
      <c r="E77" s="163">
        <v>295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8"/>
      <c r="Z77" s="148"/>
      <c r="AA77" s="148"/>
      <c r="AB77" s="148"/>
      <c r="AC77" s="148"/>
      <c r="AD77" s="148"/>
      <c r="AE77" s="148"/>
      <c r="AF77" s="148"/>
      <c r="AG77" s="148" t="s">
        <v>179</v>
      </c>
      <c r="AH77" s="148">
        <v>4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ht="45" outlineLevel="1" x14ac:dyDescent="0.2">
      <c r="A78" s="175">
        <v>24</v>
      </c>
      <c r="B78" s="176" t="s">
        <v>263</v>
      </c>
      <c r="C78" s="188" t="s">
        <v>264</v>
      </c>
      <c r="D78" s="177" t="s">
        <v>173</v>
      </c>
      <c r="E78" s="178">
        <v>15</v>
      </c>
      <c r="F78" s="179"/>
      <c r="G78" s="180">
        <f>ROUND(E78*F78,2)</f>
        <v>0</v>
      </c>
      <c r="H78" s="159"/>
      <c r="I78" s="158">
        <f>ROUND(E78*H78,2)</f>
        <v>0</v>
      </c>
      <c r="J78" s="159"/>
      <c r="K78" s="158">
        <f>ROUND(E78*J78,2)</f>
        <v>0</v>
      </c>
      <c r="L78" s="158">
        <v>21</v>
      </c>
      <c r="M78" s="158">
        <f>G78*(1+L78/100)</f>
        <v>0</v>
      </c>
      <c r="N78" s="157">
        <v>5.5900000000000004E-3</v>
      </c>
      <c r="O78" s="157">
        <f>ROUND(E78*N78,2)</f>
        <v>0.08</v>
      </c>
      <c r="P78" s="157">
        <v>0</v>
      </c>
      <c r="Q78" s="157">
        <f>ROUND(E78*P78,2)</f>
        <v>0</v>
      </c>
      <c r="R78" s="158"/>
      <c r="S78" s="158" t="s">
        <v>203</v>
      </c>
      <c r="T78" s="158" t="s">
        <v>175</v>
      </c>
      <c r="U78" s="158">
        <v>0.22991</v>
      </c>
      <c r="V78" s="158">
        <f>ROUND(E78*U78,2)</f>
        <v>3.45</v>
      </c>
      <c r="W78" s="158"/>
      <c r="X78" s="158" t="s">
        <v>176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177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92" t="s">
        <v>256</v>
      </c>
      <c r="D79" s="164"/>
      <c r="E79" s="165"/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8"/>
      <c r="Z79" s="148"/>
      <c r="AA79" s="148"/>
      <c r="AB79" s="148"/>
      <c r="AC79" s="148"/>
      <c r="AD79" s="148"/>
      <c r="AE79" s="148"/>
      <c r="AF79" s="148"/>
      <c r="AG79" s="148" t="s">
        <v>179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93" t="s">
        <v>257</v>
      </c>
      <c r="D80" s="164"/>
      <c r="E80" s="165">
        <v>12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8"/>
      <c r="Z80" s="148"/>
      <c r="AA80" s="148"/>
      <c r="AB80" s="148"/>
      <c r="AC80" s="148"/>
      <c r="AD80" s="148"/>
      <c r="AE80" s="148"/>
      <c r="AF80" s="148"/>
      <c r="AG80" s="148" t="s">
        <v>179</v>
      </c>
      <c r="AH80" s="148">
        <v>2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92" t="s">
        <v>258</v>
      </c>
      <c r="D81" s="164"/>
      <c r="E81" s="165"/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8"/>
      <c r="Z81" s="148"/>
      <c r="AA81" s="148"/>
      <c r="AB81" s="148"/>
      <c r="AC81" s="148"/>
      <c r="AD81" s="148"/>
      <c r="AE81" s="148"/>
      <c r="AF81" s="148"/>
      <c r="AG81" s="148" t="s">
        <v>179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89" t="s">
        <v>259</v>
      </c>
      <c r="D82" s="160"/>
      <c r="E82" s="161">
        <v>15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8"/>
      <c r="Z82" s="148"/>
      <c r="AA82" s="148"/>
      <c r="AB82" s="148"/>
      <c r="AC82" s="148"/>
      <c r="AD82" s="148"/>
      <c r="AE82" s="148"/>
      <c r="AF82" s="148"/>
      <c r="AG82" s="148" t="s">
        <v>179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5">
        <v>25</v>
      </c>
      <c r="B83" s="176" t="s">
        <v>265</v>
      </c>
      <c r="C83" s="188" t="s">
        <v>266</v>
      </c>
      <c r="D83" s="177" t="s">
        <v>173</v>
      </c>
      <c r="E83" s="178">
        <v>2873.75</v>
      </c>
      <c r="F83" s="179"/>
      <c r="G83" s="180">
        <f>ROUND(E83*F83,2)</f>
        <v>0</v>
      </c>
      <c r="H83" s="159"/>
      <c r="I83" s="158">
        <f>ROUND(E83*H83,2)</f>
        <v>0</v>
      </c>
      <c r="J83" s="159"/>
      <c r="K83" s="158">
        <f>ROUND(E83*J83,2)</f>
        <v>0</v>
      </c>
      <c r="L83" s="158">
        <v>21</v>
      </c>
      <c r="M83" s="158">
        <f>G83*(1+L83/100)</f>
        <v>0</v>
      </c>
      <c r="N83" s="157">
        <v>0</v>
      </c>
      <c r="O83" s="157">
        <f>ROUND(E83*N83,2)</f>
        <v>0</v>
      </c>
      <c r="P83" s="157">
        <v>4.8700000000000002E-3</v>
      </c>
      <c r="Q83" s="157">
        <f>ROUND(E83*P83,2)</f>
        <v>14</v>
      </c>
      <c r="R83" s="158"/>
      <c r="S83" s="158" t="s">
        <v>174</v>
      </c>
      <c r="T83" s="158" t="s">
        <v>175</v>
      </c>
      <c r="U83" s="158">
        <v>4.1000000000000002E-2</v>
      </c>
      <c r="V83" s="158">
        <f>ROUND(E83*U83,2)</f>
        <v>117.82</v>
      </c>
      <c r="W83" s="158"/>
      <c r="X83" s="158" t="s">
        <v>176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177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89" t="s">
        <v>267</v>
      </c>
      <c r="D84" s="160"/>
      <c r="E84" s="161">
        <v>2873.75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8"/>
      <c r="Z84" s="148"/>
      <c r="AA84" s="148"/>
      <c r="AB84" s="148"/>
      <c r="AC84" s="148"/>
      <c r="AD84" s="148"/>
      <c r="AE84" s="148"/>
      <c r="AF84" s="148"/>
      <c r="AG84" s="148" t="s">
        <v>179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75">
        <v>26</v>
      </c>
      <c r="B85" s="176" t="s">
        <v>268</v>
      </c>
      <c r="C85" s="188" t="s">
        <v>269</v>
      </c>
      <c r="D85" s="177" t="s">
        <v>173</v>
      </c>
      <c r="E85" s="178">
        <v>2873.75</v>
      </c>
      <c r="F85" s="179"/>
      <c r="G85" s="180">
        <f>ROUND(E85*F85,2)</f>
        <v>0</v>
      </c>
      <c r="H85" s="159"/>
      <c r="I85" s="158">
        <f>ROUND(E85*H85,2)</f>
        <v>0</v>
      </c>
      <c r="J85" s="159"/>
      <c r="K85" s="158">
        <f>ROUND(E85*J85,2)</f>
        <v>0</v>
      </c>
      <c r="L85" s="158">
        <v>21</v>
      </c>
      <c r="M85" s="158">
        <f>G85*(1+L85/100)</f>
        <v>0</v>
      </c>
      <c r="N85" s="157">
        <v>0</v>
      </c>
      <c r="O85" s="157">
        <f>ROUND(E85*N85,2)</f>
        <v>0</v>
      </c>
      <c r="P85" s="157">
        <v>1.4300000000000001E-3</v>
      </c>
      <c r="Q85" s="157">
        <f>ROUND(E85*P85,2)</f>
        <v>4.1100000000000003</v>
      </c>
      <c r="R85" s="158"/>
      <c r="S85" s="158" t="s">
        <v>174</v>
      </c>
      <c r="T85" s="158" t="s">
        <v>175</v>
      </c>
      <c r="U85" s="158">
        <v>3.5000000000000003E-2</v>
      </c>
      <c r="V85" s="158">
        <f>ROUND(E85*U85,2)</f>
        <v>100.58</v>
      </c>
      <c r="W85" s="158"/>
      <c r="X85" s="158" t="s">
        <v>176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177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89" t="s">
        <v>270</v>
      </c>
      <c r="D86" s="160"/>
      <c r="E86" s="161">
        <v>2873.75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8"/>
      <c r="Z86" s="148"/>
      <c r="AA86" s="148"/>
      <c r="AB86" s="148"/>
      <c r="AC86" s="148"/>
      <c r="AD86" s="148"/>
      <c r="AE86" s="148"/>
      <c r="AF86" s="148"/>
      <c r="AG86" s="148" t="s">
        <v>179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ht="22.5" outlineLevel="1" x14ac:dyDescent="0.2">
      <c r="A87" s="175">
        <v>27</v>
      </c>
      <c r="B87" s="176" t="s">
        <v>271</v>
      </c>
      <c r="C87" s="188" t="s">
        <v>272</v>
      </c>
      <c r="D87" s="177" t="s">
        <v>173</v>
      </c>
      <c r="E87" s="178">
        <v>3569.5</v>
      </c>
      <c r="F87" s="179"/>
      <c r="G87" s="180">
        <f>ROUND(E87*F87,2)</f>
        <v>0</v>
      </c>
      <c r="H87" s="159"/>
      <c r="I87" s="158">
        <f>ROUND(E87*H87,2)</f>
        <v>0</v>
      </c>
      <c r="J87" s="159"/>
      <c r="K87" s="158">
        <f>ROUND(E87*J87,2)</f>
        <v>0</v>
      </c>
      <c r="L87" s="158">
        <v>21</v>
      </c>
      <c r="M87" s="158">
        <f>G87*(1+L87/100)</f>
        <v>0</v>
      </c>
      <c r="N87" s="157">
        <v>0</v>
      </c>
      <c r="O87" s="157">
        <f>ROUND(E87*N87,2)</f>
        <v>0</v>
      </c>
      <c r="P87" s="157">
        <v>0</v>
      </c>
      <c r="Q87" s="157">
        <f>ROUND(E87*P87,2)</f>
        <v>0</v>
      </c>
      <c r="R87" s="158"/>
      <c r="S87" s="158" t="s">
        <v>203</v>
      </c>
      <c r="T87" s="158" t="s">
        <v>175</v>
      </c>
      <c r="U87" s="158">
        <v>0</v>
      </c>
      <c r="V87" s="158">
        <f>ROUND(E87*U87,2)</f>
        <v>0</v>
      </c>
      <c r="W87" s="158"/>
      <c r="X87" s="158" t="s">
        <v>176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177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189" t="s">
        <v>273</v>
      </c>
      <c r="D88" s="160"/>
      <c r="E88" s="161">
        <v>3245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8"/>
      <c r="Z88" s="148"/>
      <c r="AA88" s="148"/>
      <c r="AB88" s="148"/>
      <c r="AC88" s="148"/>
      <c r="AD88" s="148"/>
      <c r="AE88" s="148"/>
      <c r="AF88" s="148"/>
      <c r="AG88" s="148" t="s">
        <v>179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90" t="s">
        <v>195</v>
      </c>
      <c r="D89" s="162"/>
      <c r="E89" s="163">
        <v>324.5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8"/>
      <c r="Z89" s="148"/>
      <c r="AA89" s="148"/>
      <c r="AB89" s="148"/>
      <c r="AC89" s="148"/>
      <c r="AD89" s="148"/>
      <c r="AE89" s="148"/>
      <c r="AF89" s="148"/>
      <c r="AG89" s="148" t="s">
        <v>179</v>
      </c>
      <c r="AH89" s="148">
        <v>4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5">
        <v>28</v>
      </c>
      <c r="B90" s="176" t="s">
        <v>274</v>
      </c>
      <c r="C90" s="188" t="s">
        <v>275</v>
      </c>
      <c r="D90" s="177" t="s">
        <v>173</v>
      </c>
      <c r="E90" s="178">
        <v>294</v>
      </c>
      <c r="F90" s="179"/>
      <c r="G90" s="180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21</v>
      </c>
      <c r="M90" s="158">
        <f>G90*(1+L90/100)</f>
        <v>0</v>
      </c>
      <c r="N90" s="157">
        <v>0</v>
      </c>
      <c r="O90" s="157">
        <f>ROUND(E90*N90,2)</f>
        <v>0</v>
      </c>
      <c r="P90" s="157">
        <v>0</v>
      </c>
      <c r="Q90" s="157">
        <f>ROUND(E90*P90,2)</f>
        <v>0</v>
      </c>
      <c r="R90" s="158"/>
      <c r="S90" s="158" t="s">
        <v>203</v>
      </c>
      <c r="T90" s="158" t="s">
        <v>175</v>
      </c>
      <c r="U90" s="158">
        <v>0</v>
      </c>
      <c r="V90" s="158">
        <f>ROUND(E90*U90,2)</f>
        <v>0</v>
      </c>
      <c r="W90" s="158"/>
      <c r="X90" s="158" t="s">
        <v>176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177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89" t="s">
        <v>276</v>
      </c>
      <c r="D91" s="160"/>
      <c r="E91" s="161">
        <v>294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8"/>
      <c r="Z91" s="148"/>
      <c r="AA91" s="148"/>
      <c r="AB91" s="148"/>
      <c r="AC91" s="148"/>
      <c r="AD91" s="148"/>
      <c r="AE91" s="148"/>
      <c r="AF91" s="148"/>
      <c r="AG91" s="148" t="s">
        <v>179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5">
        <v>29</v>
      </c>
      <c r="B92" s="176" t="s">
        <v>265</v>
      </c>
      <c r="C92" s="188" t="s">
        <v>266</v>
      </c>
      <c r="D92" s="177" t="s">
        <v>173</v>
      </c>
      <c r="E92" s="178">
        <v>222</v>
      </c>
      <c r="F92" s="179"/>
      <c r="G92" s="180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21</v>
      </c>
      <c r="M92" s="158">
        <f>G92*(1+L92/100)</f>
        <v>0</v>
      </c>
      <c r="N92" s="157">
        <v>0</v>
      </c>
      <c r="O92" s="157">
        <f>ROUND(E92*N92,2)</f>
        <v>0</v>
      </c>
      <c r="P92" s="157">
        <v>4.8700000000000002E-3</v>
      </c>
      <c r="Q92" s="157">
        <f>ROUND(E92*P92,2)</f>
        <v>1.08</v>
      </c>
      <c r="R92" s="158"/>
      <c r="S92" s="158" t="s">
        <v>174</v>
      </c>
      <c r="T92" s="158" t="s">
        <v>175</v>
      </c>
      <c r="U92" s="158">
        <v>4.1000000000000002E-2</v>
      </c>
      <c r="V92" s="158">
        <f>ROUND(E92*U92,2)</f>
        <v>9.1</v>
      </c>
      <c r="W92" s="158"/>
      <c r="X92" s="158" t="s">
        <v>176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177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89" t="s">
        <v>277</v>
      </c>
      <c r="D93" s="160"/>
      <c r="E93" s="161">
        <v>222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8"/>
      <c r="Z93" s="148"/>
      <c r="AA93" s="148"/>
      <c r="AB93" s="148"/>
      <c r="AC93" s="148"/>
      <c r="AD93" s="148"/>
      <c r="AE93" s="148"/>
      <c r="AF93" s="148"/>
      <c r="AG93" s="148" t="s">
        <v>179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33.75" outlineLevel="1" x14ac:dyDescent="0.2">
      <c r="A94" s="175">
        <v>30</v>
      </c>
      <c r="B94" s="176" t="s">
        <v>278</v>
      </c>
      <c r="C94" s="188" t="s">
        <v>279</v>
      </c>
      <c r="D94" s="177" t="s">
        <v>173</v>
      </c>
      <c r="E94" s="178">
        <v>323.39999999999998</v>
      </c>
      <c r="F94" s="179"/>
      <c r="G94" s="180">
        <f>ROUND(E94*F94,2)</f>
        <v>0</v>
      </c>
      <c r="H94" s="159"/>
      <c r="I94" s="158">
        <f>ROUND(E94*H94,2)</f>
        <v>0</v>
      </c>
      <c r="J94" s="159"/>
      <c r="K94" s="158">
        <f>ROUND(E94*J94,2)</f>
        <v>0</v>
      </c>
      <c r="L94" s="158">
        <v>21</v>
      </c>
      <c r="M94" s="158">
        <f>G94*(1+L94/100)</f>
        <v>0</v>
      </c>
      <c r="N94" s="157">
        <v>2.9999999999999997E-4</v>
      </c>
      <c r="O94" s="157">
        <f>ROUND(E94*N94,2)</f>
        <v>0.1</v>
      </c>
      <c r="P94" s="157">
        <v>0</v>
      </c>
      <c r="Q94" s="157">
        <f>ROUND(E94*P94,2)</f>
        <v>0</v>
      </c>
      <c r="R94" s="158"/>
      <c r="S94" s="158" t="s">
        <v>203</v>
      </c>
      <c r="T94" s="158" t="s">
        <v>175</v>
      </c>
      <c r="U94" s="158">
        <v>0</v>
      </c>
      <c r="V94" s="158">
        <f>ROUND(E94*U94,2)</f>
        <v>0</v>
      </c>
      <c r="W94" s="158"/>
      <c r="X94" s="158" t="s">
        <v>280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281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9" t="s">
        <v>282</v>
      </c>
      <c r="D95" s="160"/>
      <c r="E95" s="161">
        <v>294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8"/>
      <c r="Z95" s="148"/>
      <c r="AA95" s="148"/>
      <c r="AB95" s="148"/>
      <c r="AC95" s="148"/>
      <c r="AD95" s="148"/>
      <c r="AE95" s="148"/>
      <c r="AF95" s="148"/>
      <c r="AG95" s="148" t="s">
        <v>179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90" t="s">
        <v>195</v>
      </c>
      <c r="D96" s="162"/>
      <c r="E96" s="163">
        <v>29.4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8"/>
      <c r="Z96" s="148"/>
      <c r="AA96" s="148"/>
      <c r="AB96" s="148"/>
      <c r="AC96" s="148"/>
      <c r="AD96" s="148"/>
      <c r="AE96" s="148"/>
      <c r="AF96" s="148"/>
      <c r="AG96" s="148" t="s">
        <v>179</v>
      </c>
      <c r="AH96" s="148">
        <v>4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81">
        <v>31</v>
      </c>
      <c r="B97" s="182" t="s">
        <v>283</v>
      </c>
      <c r="C97" s="191" t="s">
        <v>284</v>
      </c>
      <c r="D97" s="183" t="s">
        <v>0</v>
      </c>
      <c r="E97" s="184">
        <v>4031.6016</v>
      </c>
      <c r="F97" s="185"/>
      <c r="G97" s="186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21</v>
      </c>
      <c r="M97" s="158">
        <f>G97*(1+L97/100)</f>
        <v>0</v>
      </c>
      <c r="N97" s="157">
        <v>0</v>
      </c>
      <c r="O97" s="157">
        <f>ROUND(E97*N97,2)</f>
        <v>0</v>
      </c>
      <c r="P97" s="157">
        <v>0</v>
      </c>
      <c r="Q97" s="157">
        <f>ROUND(E97*P97,2)</f>
        <v>0</v>
      </c>
      <c r="R97" s="158"/>
      <c r="S97" s="158" t="s">
        <v>174</v>
      </c>
      <c r="T97" s="158" t="s">
        <v>175</v>
      </c>
      <c r="U97" s="158">
        <v>0</v>
      </c>
      <c r="V97" s="158">
        <f>ROUND(E97*U97,2)</f>
        <v>0</v>
      </c>
      <c r="W97" s="158"/>
      <c r="X97" s="158" t="s">
        <v>176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285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x14ac:dyDescent="0.2">
      <c r="A98" s="168" t="s">
        <v>169</v>
      </c>
      <c r="B98" s="169" t="s">
        <v>123</v>
      </c>
      <c r="C98" s="187" t="s">
        <v>124</v>
      </c>
      <c r="D98" s="170"/>
      <c r="E98" s="171"/>
      <c r="F98" s="172"/>
      <c r="G98" s="173">
        <f>SUMIF(AG99:AG101,"&lt;&gt;NOR",G99:G101)</f>
        <v>0</v>
      </c>
      <c r="H98" s="167"/>
      <c r="I98" s="167">
        <f>SUM(I99:I101)</f>
        <v>0</v>
      </c>
      <c r="J98" s="167"/>
      <c r="K98" s="167">
        <f>SUM(K99:K101)</f>
        <v>0</v>
      </c>
      <c r="L98" s="167"/>
      <c r="M98" s="167">
        <f>SUM(M99:M101)</f>
        <v>0</v>
      </c>
      <c r="N98" s="166"/>
      <c r="O98" s="166">
        <f>SUM(O99:O101)</f>
        <v>0</v>
      </c>
      <c r="P98" s="166"/>
      <c r="Q98" s="166">
        <f>SUM(Q99:Q101)</f>
        <v>2.2200000000000002</v>
      </c>
      <c r="R98" s="167"/>
      <c r="S98" s="167"/>
      <c r="T98" s="167"/>
      <c r="U98" s="167"/>
      <c r="V98" s="167">
        <f>SUM(V99:V101)</f>
        <v>0</v>
      </c>
      <c r="W98" s="167"/>
      <c r="X98" s="167"/>
      <c r="AG98" t="s">
        <v>170</v>
      </c>
    </row>
    <row r="99" spans="1:60" outlineLevel="1" x14ac:dyDescent="0.2">
      <c r="A99" s="175">
        <v>32</v>
      </c>
      <c r="B99" s="176" t="s">
        <v>286</v>
      </c>
      <c r="C99" s="188" t="s">
        <v>287</v>
      </c>
      <c r="D99" s="177" t="s">
        <v>193</v>
      </c>
      <c r="E99" s="178">
        <v>222</v>
      </c>
      <c r="F99" s="179"/>
      <c r="G99" s="180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21</v>
      </c>
      <c r="M99" s="158">
        <f>G99*(1+L99/100)</f>
        <v>0</v>
      </c>
      <c r="N99" s="157">
        <v>0</v>
      </c>
      <c r="O99" s="157">
        <f>ROUND(E99*N99,2)</f>
        <v>0</v>
      </c>
      <c r="P99" s="157">
        <v>0.01</v>
      </c>
      <c r="Q99" s="157">
        <f>ROUND(E99*P99,2)</f>
        <v>2.2200000000000002</v>
      </c>
      <c r="R99" s="158"/>
      <c r="S99" s="158" t="s">
        <v>203</v>
      </c>
      <c r="T99" s="158" t="s">
        <v>175</v>
      </c>
      <c r="U99" s="158">
        <v>0</v>
      </c>
      <c r="V99" s="158">
        <f>ROUND(E99*U99,2)</f>
        <v>0</v>
      </c>
      <c r="W99" s="158"/>
      <c r="X99" s="158" t="s">
        <v>176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177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9" t="s">
        <v>277</v>
      </c>
      <c r="D100" s="160"/>
      <c r="E100" s="161">
        <v>222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179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22.5" outlineLevel="1" x14ac:dyDescent="0.2">
      <c r="A101" s="181">
        <v>33</v>
      </c>
      <c r="B101" s="182" t="s">
        <v>288</v>
      </c>
      <c r="C101" s="191" t="s">
        <v>289</v>
      </c>
      <c r="D101" s="183" t="s">
        <v>0</v>
      </c>
      <c r="E101" s="184">
        <v>51.06</v>
      </c>
      <c r="F101" s="185"/>
      <c r="G101" s="186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21</v>
      </c>
      <c r="M101" s="158">
        <f>G101*(1+L101/100)</f>
        <v>0</v>
      </c>
      <c r="N101" s="157">
        <v>0</v>
      </c>
      <c r="O101" s="157">
        <f>ROUND(E101*N101,2)</f>
        <v>0</v>
      </c>
      <c r="P101" s="157">
        <v>0</v>
      </c>
      <c r="Q101" s="157">
        <f>ROUND(E101*P101,2)</f>
        <v>0</v>
      </c>
      <c r="R101" s="158"/>
      <c r="S101" s="158" t="s">
        <v>174</v>
      </c>
      <c r="T101" s="158" t="s">
        <v>175</v>
      </c>
      <c r="U101" s="158">
        <v>0</v>
      </c>
      <c r="V101" s="158">
        <f>ROUND(E101*U101,2)</f>
        <v>0</v>
      </c>
      <c r="W101" s="158"/>
      <c r="X101" s="158" t="s">
        <v>176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285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x14ac:dyDescent="0.2">
      <c r="A102" s="168" t="s">
        <v>169</v>
      </c>
      <c r="B102" s="169" t="s">
        <v>125</v>
      </c>
      <c r="C102" s="187" t="s">
        <v>126</v>
      </c>
      <c r="D102" s="170"/>
      <c r="E102" s="171"/>
      <c r="F102" s="172"/>
      <c r="G102" s="173">
        <f>SUMIF(AG103:AG162,"&lt;&gt;NOR",G103:G162)</f>
        <v>0</v>
      </c>
      <c r="H102" s="167"/>
      <c r="I102" s="167">
        <f>SUM(I103:I162)</f>
        <v>0</v>
      </c>
      <c r="J102" s="167"/>
      <c r="K102" s="167">
        <f>SUM(K103:K162)</f>
        <v>0</v>
      </c>
      <c r="L102" s="167"/>
      <c r="M102" s="167">
        <f>SUM(M103:M162)</f>
        <v>0</v>
      </c>
      <c r="N102" s="166"/>
      <c r="O102" s="166">
        <f>SUM(O103:O162)</f>
        <v>79.699999999999989</v>
      </c>
      <c r="P102" s="166"/>
      <c r="Q102" s="166">
        <f>SUM(Q103:Q162)</f>
        <v>130.19</v>
      </c>
      <c r="R102" s="167"/>
      <c r="S102" s="167"/>
      <c r="T102" s="167"/>
      <c r="U102" s="167"/>
      <c r="V102" s="167">
        <f>SUM(V103:V162)</f>
        <v>2969.01</v>
      </c>
      <c r="W102" s="167"/>
      <c r="X102" s="167"/>
      <c r="AG102" t="s">
        <v>170</v>
      </c>
    </row>
    <row r="103" spans="1:60" ht="22.5" outlineLevel="1" x14ac:dyDescent="0.2">
      <c r="A103" s="175">
        <v>34</v>
      </c>
      <c r="B103" s="176" t="s">
        <v>290</v>
      </c>
      <c r="C103" s="188" t="s">
        <v>291</v>
      </c>
      <c r="D103" s="177" t="s">
        <v>173</v>
      </c>
      <c r="E103" s="178">
        <v>3260</v>
      </c>
      <c r="F103" s="179"/>
      <c r="G103" s="180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21</v>
      </c>
      <c r="M103" s="158">
        <f>G103*(1+L103/100)</f>
        <v>0</v>
      </c>
      <c r="N103" s="157">
        <v>0</v>
      </c>
      <c r="O103" s="157">
        <f>ROUND(E103*N103,2)</f>
        <v>0</v>
      </c>
      <c r="P103" s="157">
        <v>0</v>
      </c>
      <c r="Q103" s="157">
        <f>ROUND(E103*P103,2)</f>
        <v>0</v>
      </c>
      <c r="R103" s="158"/>
      <c r="S103" s="158" t="s">
        <v>174</v>
      </c>
      <c r="T103" s="158" t="s">
        <v>175</v>
      </c>
      <c r="U103" s="158">
        <v>0.09</v>
      </c>
      <c r="V103" s="158">
        <f>ROUND(E103*U103,2)</f>
        <v>293.39999999999998</v>
      </c>
      <c r="W103" s="158"/>
      <c r="X103" s="158" t="s">
        <v>176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177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189" t="s">
        <v>292</v>
      </c>
      <c r="D104" s="160"/>
      <c r="E104" s="161"/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179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89" t="s">
        <v>293</v>
      </c>
      <c r="D105" s="160"/>
      <c r="E105" s="161">
        <v>2950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179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190" t="s">
        <v>195</v>
      </c>
      <c r="D106" s="162"/>
      <c r="E106" s="163">
        <v>295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179</v>
      </c>
      <c r="AH106" s="148">
        <v>4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89" t="s">
        <v>294</v>
      </c>
      <c r="D107" s="160"/>
      <c r="E107" s="161"/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179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92" t="s">
        <v>256</v>
      </c>
      <c r="D108" s="164"/>
      <c r="E108" s="165"/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179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93" t="s">
        <v>257</v>
      </c>
      <c r="D109" s="164"/>
      <c r="E109" s="165">
        <v>12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179</v>
      </c>
      <c r="AH109" s="148">
        <v>2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92" t="s">
        <v>258</v>
      </c>
      <c r="D110" s="164"/>
      <c r="E110" s="165"/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179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89" t="s">
        <v>259</v>
      </c>
      <c r="D111" s="160"/>
      <c r="E111" s="161">
        <v>15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179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5">
        <v>35</v>
      </c>
      <c r="B112" s="176" t="s">
        <v>295</v>
      </c>
      <c r="C112" s="188" t="s">
        <v>296</v>
      </c>
      <c r="D112" s="177" t="s">
        <v>173</v>
      </c>
      <c r="E112" s="178">
        <v>200</v>
      </c>
      <c r="F112" s="179"/>
      <c r="G112" s="180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21</v>
      </c>
      <c r="M112" s="158">
        <f>G112*(1+L112/100)</f>
        <v>0</v>
      </c>
      <c r="N112" s="157">
        <v>3.0000000000000001E-3</v>
      </c>
      <c r="O112" s="157">
        <f>ROUND(E112*N112,2)</f>
        <v>0.6</v>
      </c>
      <c r="P112" s="157">
        <v>0</v>
      </c>
      <c r="Q112" s="157">
        <f>ROUND(E112*P112,2)</f>
        <v>0</v>
      </c>
      <c r="R112" s="158"/>
      <c r="S112" s="158" t="s">
        <v>203</v>
      </c>
      <c r="T112" s="158" t="s">
        <v>175</v>
      </c>
      <c r="U112" s="158">
        <v>0.28000000000000003</v>
      </c>
      <c r="V112" s="158">
        <f>ROUND(E112*U112,2)</f>
        <v>56</v>
      </c>
      <c r="W112" s="158"/>
      <c r="X112" s="158" t="s">
        <v>176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177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92" t="s">
        <v>256</v>
      </c>
      <c r="D113" s="164"/>
      <c r="E113" s="165"/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179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193" t="s">
        <v>297</v>
      </c>
      <c r="D114" s="164"/>
      <c r="E114" s="165">
        <v>199.8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179</v>
      </c>
      <c r="AH114" s="148">
        <v>2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192" t="s">
        <v>258</v>
      </c>
      <c r="D115" s="164"/>
      <c r="E115" s="165"/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179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89" t="s">
        <v>298</v>
      </c>
      <c r="D116" s="160"/>
      <c r="E116" s="161">
        <v>200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179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5">
        <v>36</v>
      </c>
      <c r="B117" s="176" t="s">
        <v>299</v>
      </c>
      <c r="C117" s="188" t="s">
        <v>300</v>
      </c>
      <c r="D117" s="177" t="s">
        <v>173</v>
      </c>
      <c r="E117" s="178">
        <v>294</v>
      </c>
      <c r="F117" s="179"/>
      <c r="G117" s="180">
        <f>ROUND(E117*F117,2)</f>
        <v>0</v>
      </c>
      <c r="H117" s="159"/>
      <c r="I117" s="158">
        <f>ROUND(E117*H117,2)</f>
        <v>0</v>
      </c>
      <c r="J117" s="159"/>
      <c r="K117" s="158">
        <f>ROUND(E117*J117,2)</f>
        <v>0</v>
      </c>
      <c r="L117" s="158">
        <v>21</v>
      </c>
      <c r="M117" s="158">
        <f>G117*(1+L117/100)</f>
        <v>0</v>
      </c>
      <c r="N117" s="157">
        <v>0</v>
      </c>
      <c r="O117" s="157">
        <f>ROUND(E117*N117,2)</f>
        <v>0</v>
      </c>
      <c r="P117" s="157">
        <v>0</v>
      </c>
      <c r="Q117" s="157">
        <f>ROUND(E117*P117,2)</f>
        <v>0</v>
      </c>
      <c r="R117" s="158"/>
      <c r="S117" s="158" t="s">
        <v>174</v>
      </c>
      <c r="T117" s="158" t="s">
        <v>175</v>
      </c>
      <c r="U117" s="158">
        <v>7.0000000000000007E-2</v>
      </c>
      <c r="V117" s="158">
        <f>ROUND(E117*U117,2)</f>
        <v>20.58</v>
      </c>
      <c r="W117" s="158"/>
      <c r="X117" s="158" t="s">
        <v>176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177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89" t="s">
        <v>276</v>
      </c>
      <c r="D118" s="160"/>
      <c r="E118" s="161">
        <v>294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179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ht="22.5" outlineLevel="1" x14ac:dyDescent="0.2">
      <c r="A119" s="175">
        <v>37</v>
      </c>
      <c r="B119" s="176" t="s">
        <v>301</v>
      </c>
      <c r="C119" s="188" t="s">
        <v>302</v>
      </c>
      <c r="D119" s="177" t="s">
        <v>173</v>
      </c>
      <c r="E119" s="178">
        <v>2873.75</v>
      </c>
      <c r="F119" s="179"/>
      <c r="G119" s="180">
        <f>ROUND(E119*F119,2)</f>
        <v>0</v>
      </c>
      <c r="H119" s="159"/>
      <c r="I119" s="158">
        <f>ROUND(E119*H119,2)</f>
        <v>0</v>
      </c>
      <c r="J119" s="159"/>
      <c r="K119" s="158">
        <f>ROUND(E119*J119,2)</f>
        <v>0</v>
      </c>
      <c r="L119" s="158">
        <v>21</v>
      </c>
      <c r="M119" s="158">
        <f>G119*(1+L119/100)</f>
        <v>0</v>
      </c>
      <c r="N119" s="157">
        <v>0</v>
      </c>
      <c r="O119" s="157">
        <f>ROUND(E119*N119,2)</f>
        <v>0</v>
      </c>
      <c r="P119" s="157">
        <v>0.03</v>
      </c>
      <c r="Q119" s="157">
        <f>ROUND(E119*P119,2)</f>
        <v>86.21</v>
      </c>
      <c r="R119" s="158"/>
      <c r="S119" s="158" t="s">
        <v>203</v>
      </c>
      <c r="T119" s="158" t="s">
        <v>175</v>
      </c>
      <c r="U119" s="158">
        <v>0</v>
      </c>
      <c r="V119" s="158">
        <f>ROUND(E119*U119,2)</f>
        <v>0</v>
      </c>
      <c r="W119" s="158"/>
      <c r="X119" s="158" t="s">
        <v>176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177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89" t="s">
        <v>267</v>
      </c>
      <c r="D120" s="160"/>
      <c r="E120" s="161">
        <v>2873.75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179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 x14ac:dyDescent="0.2">
      <c r="A121" s="175">
        <v>38</v>
      </c>
      <c r="B121" s="176" t="s">
        <v>303</v>
      </c>
      <c r="C121" s="188" t="s">
        <v>302</v>
      </c>
      <c r="D121" s="177" t="s">
        <v>193</v>
      </c>
      <c r="E121" s="178">
        <v>222</v>
      </c>
      <c r="F121" s="179"/>
      <c r="G121" s="180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21</v>
      </c>
      <c r="M121" s="158">
        <f>G121*(1+L121/100)</f>
        <v>0</v>
      </c>
      <c r="N121" s="157">
        <v>0</v>
      </c>
      <c r="O121" s="157">
        <f>ROUND(E121*N121,2)</f>
        <v>0</v>
      </c>
      <c r="P121" s="157">
        <v>0</v>
      </c>
      <c r="Q121" s="157">
        <f>ROUND(E121*P121,2)</f>
        <v>0</v>
      </c>
      <c r="R121" s="158"/>
      <c r="S121" s="158" t="s">
        <v>203</v>
      </c>
      <c r="T121" s="158" t="s">
        <v>175</v>
      </c>
      <c r="U121" s="158">
        <v>0</v>
      </c>
      <c r="V121" s="158">
        <f>ROUND(E121*U121,2)</f>
        <v>0</v>
      </c>
      <c r="W121" s="158"/>
      <c r="X121" s="158" t="s">
        <v>176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177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89" t="s">
        <v>277</v>
      </c>
      <c r="D122" s="160"/>
      <c r="E122" s="161">
        <v>222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179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ht="33.75" outlineLevel="1" x14ac:dyDescent="0.2">
      <c r="A123" s="175">
        <v>39</v>
      </c>
      <c r="B123" s="176" t="s">
        <v>304</v>
      </c>
      <c r="C123" s="188" t="s">
        <v>305</v>
      </c>
      <c r="D123" s="177" t="s">
        <v>173</v>
      </c>
      <c r="E123" s="178">
        <v>3586</v>
      </c>
      <c r="F123" s="179"/>
      <c r="G123" s="180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21</v>
      </c>
      <c r="M123" s="158">
        <f>G123*(1+L123/100)</f>
        <v>0</v>
      </c>
      <c r="N123" s="157">
        <v>0</v>
      </c>
      <c r="O123" s="157">
        <f>ROUND(E123*N123,2)</f>
        <v>0</v>
      </c>
      <c r="P123" s="157">
        <v>0</v>
      </c>
      <c r="Q123" s="157">
        <f>ROUND(E123*P123,2)</f>
        <v>0</v>
      </c>
      <c r="R123" s="158"/>
      <c r="S123" s="158" t="s">
        <v>203</v>
      </c>
      <c r="T123" s="158" t="s">
        <v>175</v>
      </c>
      <c r="U123" s="158">
        <v>0</v>
      </c>
      <c r="V123" s="158">
        <f>ROUND(E123*U123,2)</f>
        <v>0</v>
      </c>
      <c r="W123" s="158"/>
      <c r="X123" s="158" t="s">
        <v>176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177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189" t="s">
        <v>306</v>
      </c>
      <c r="D124" s="160"/>
      <c r="E124" s="161">
        <v>3260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179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90" t="s">
        <v>195</v>
      </c>
      <c r="D125" s="162"/>
      <c r="E125" s="163">
        <v>326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179</v>
      </c>
      <c r="AH125" s="148">
        <v>4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5">
        <v>40</v>
      </c>
      <c r="B126" s="176" t="s">
        <v>307</v>
      </c>
      <c r="C126" s="188" t="s">
        <v>308</v>
      </c>
      <c r="D126" s="177" t="s">
        <v>173</v>
      </c>
      <c r="E126" s="178">
        <v>3260</v>
      </c>
      <c r="F126" s="179"/>
      <c r="G126" s="180">
        <f>ROUND(E126*F126,2)</f>
        <v>0</v>
      </c>
      <c r="H126" s="159"/>
      <c r="I126" s="158">
        <f>ROUND(E126*H126,2)</f>
        <v>0</v>
      </c>
      <c r="J126" s="159"/>
      <c r="K126" s="158">
        <f>ROUND(E126*J126,2)</f>
        <v>0</v>
      </c>
      <c r="L126" s="158">
        <v>21</v>
      </c>
      <c r="M126" s="158">
        <f>G126*(1+L126/100)</f>
        <v>0</v>
      </c>
      <c r="N126" s="157">
        <v>2.0000000000000002E-5</v>
      </c>
      <c r="O126" s="157">
        <f>ROUND(E126*N126,2)</f>
        <v>7.0000000000000007E-2</v>
      </c>
      <c r="P126" s="157">
        <v>0</v>
      </c>
      <c r="Q126" s="157">
        <f>ROUND(E126*P126,2)</f>
        <v>0</v>
      </c>
      <c r="R126" s="158"/>
      <c r="S126" s="158" t="s">
        <v>203</v>
      </c>
      <c r="T126" s="158" t="s">
        <v>175</v>
      </c>
      <c r="U126" s="158">
        <v>0.14000000000000001</v>
      </c>
      <c r="V126" s="158">
        <f>ROUND(E126*U126,2)</f>
        <v>456.4</v>
      </c>
      <c r="W126" s="158"/>
      <c r="X126" s="158" t="s">
        <v>176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177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89" t="s">
        <v>262</v>
      </c>
      <c r="D127" s="160"/>
      <c r="E127" s="161">
        <v>2950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179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90" t="s">
        <v>195</v>
      </c>
      <c r="D128" s="162"/>
      <c r="E128" s="163">
        <v>295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179</v>
      </c>
      <c r="AH128" s="148">
        <v>4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189" t="s">
        <v>294</v>
      </c>
      <c r="D129" s="160"/>
      <c r="E129" s="161"/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179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92" t="s">
        <v>256</v>
      </c>
      <c r="D130" s="164"/>
      <c r="E130" s="165"/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179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93" t="s">
        <v>257</v>
      </c>
      <c r="D131" s="164"/>
      <c r="E131" s="165">
        <v>12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179</v>
      </c>
      <c r="AH131" s="148">
        <v>2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192" t="s">
        <v>258</v>
      </c>
      <c r="D132" s="164"/>
      <c r="E132" s="165"/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179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5"/>
      <c r="B133" s="156"/>
      <c r="C133" s="189" t="s">
        <v>259</v>
      </c>
      <c r="D133" s="160"/>
      <c r="E133" s="161">
        <v>15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179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75">
        <v>41</v>
      </c>
      <c r="B134" s="176" t="s">
        <v>309</v>
      </c>
      <c r="C134" s="188" t="s">
        <v>310</v>
      </c>
      <c r="D134" s="177" t="s">
        <v>202</v>
      </c>
      <c r="E134" s="178">
        <v>30</v>
      </c>
      <c r="F134" s="179"/>
      <c r="G134" s="180">
        <f>ROUND(E134*F134,2)</f>
        <v>0</v>
      </c>
      <c r="H134" s="159"/>
      <c r="I134" s="158">
        <f>ROUND(E134*H134,2)</f>
        <v>0</v>
      </c>
      <c r="J134" s="159"/>
      <c r="K134" s="158">
        <f>ROUND(E134*J134,2)</f>
        <v>0</v>
      </c>
      <c r="L134" s="158">
        <v>21</v>
      </c>
      <c r="M134" s="158">
        <f>G134*(1+L134/100)</f>
        <v>0</v>
      </c>
      <c r="N134" s="157">
        <v>0</v>
      </c>
      <c r="O134" s="157">
        <f>ROUND(E134*N134,2)</f>
        <v>0</v>
      </c>
      <c r="P134" s="157">
        <v>0</v>
      </c>
      <c r="Q134" s="157">
        <f>ROUND(E134*P134,2)</f>
        <v>0</v>
      </c>
      <c r="R134" s="158"/>
      <c r="S134" s="158" t="s">
        <v>203</v>
      </c>
      <c r="T134" s="158" t="s">
        <v>175</v>
      </c>
      <c r="U134" s="158">
        <v>0</v>
      </c>
      <c r="V134" s="158">
        <f>ROUND(E134*U134,2)</f>
        <v>0</v>
      </c>
      <c r="W134" s="158"/>
      <c r="X134" s="158" t="s">
        <v>176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177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192" t="s">
        <v>256</v>
      </c>
      <c r="D135" s="164"/>
      <c r="E135" s="165"/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179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193" t="s">
        <v>311</v>
      </c>
      <c r="D136" s="164"/>
      <c r="E136" s="165">
        <v>29.303999999999998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179</v>
      </c>
      <c r="AH136" s="148">
        <v>2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192" t="s">
        <v>258</v>
      </c>
      <c r="D137" s="164"/>
      <c r="E137" s="165"/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179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5"/>
      <c r="B138" s="156"/>
      <c r="C138" s="189" t="s">
        <v>312</v>
      </c>
      <c r="D138" s="160"/>
      <c r="E138" s="161">
        <v>30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179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75">
        <v>42</v>
      </c>
      <c r="B139" s="176" t="s">
        <v>313</v>
      </c>
      <c r="C139" s="188" t="s">
        <v>314</v>
      </c>
      <c r="D139" s="177" t="s">
        <v>173</v>
      </c>
      <c r="E139" s="178">
        <v>8621.25</v>
      </c>
      <c r="F139" s="179"/>
      <c r="G139" s="180">
        <f>ROUND(E139*F139,2)</f>
        <v>0</v>
      </c>
      <c r="H139" s="159"/>
      <c r="I139" s="158">
        <f>ROUND(E139*H139,2)</f>
        <v>0</v>
      </c>
      <c r="J139" s="159"/>
      <c r="K139" s="158">
        <f>ROUND(E139*J139,2)</f>
        <v>0</v>
      </c>
      <c r="L139" s="158">
        <v>21</v>
      </c>
      <c r="M139" s="158">
        <f>G139*(1+L139/100)</f>
        <v>0</v>
      </c>
      <c r="N139" s="157">
        <v>0</v>
      </c>
      <c r="O139" s="157">
        <f>ROUND(E139*N139,2)</f>
        <v>0</v>
      </c>
      <c r="P139" s="157">
        <v>1.1000000000000001E-3</v>
      </c>
      <c r="Q139" s="157">
        <f>ROUND(E139*P139,2)</f>
        <v>9.48</v>
      </c>
      <c r="R139" s="158"/>
      <c r="S139" s="158" t="s">
        <v>203</v>
      </c>
      <c r="T139" s="158" t="s">
        <v>175</v>
      </c>
      <c r="U139" s="158">
        <v>0.19</v>
      </c>
      <c r="V139" s="158">
        <f>ROUND(E139*U139,2)</f>
        <v>1638.04</v>
      </c>
      <c r="W139" s="158"/>
      <c r="X139" s="158" t="s">
        <v>176</v>
      </c>
      <c r="Y139" s="148"/>
      <c r="Z139" s="148"/>
      <c r="AA139" s="148"/>
      <c r="AB139" s="148"/>
      <c r="AC139" s="148"/>
      <c r="AD139" s="148"/>
      <c r="AE139" s="148"/>
      <c r="AF139" s="148"/>
      <c r="AG139" s="148" t="s">
        <v>177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89" t="s">
        <v>315</v>
      </c>
      <c r="D140" s="160"/>
      <c r="E140" s="161">
        <v>8621.25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179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75">
        <v>43</v>
      </c>
      <c r="B141" s="176" t="s">
        <v>316</v>
      </c>
      <c r="C141" s="188" t="s">
        <v>314</v>
      </c>
      <c r="D141" s="177" t="s">
        <v>173</v>
      </c>
      <c r="E141" s="178">
        <v>888</v>
      </c>
      <c r="F141" s="179"/>
      <c r="G141" s="180">
        <f>ROUND(E141*F141,2)</f>
        <v>0</v>
      </c>
      <c r="H141" s="159"/>
      <c r="I141" s="158">
        <f>ROUND(E141*H141,2)</f>
        <v>0</v>
      </c>
      <c r="J141" s="159"/>
      <c r="K141" s="158">
        <f>ROUND(E141*J141,2)</f>
        <v>0</v>
      </c>
      <c r="L141" s="158">
        <v>21</v>
      </c>
      <c r="M141" s="158">
        <f>G141*(1+L141/100)</f>
        <v>0</v>
      </c>
      <c r="N141" s="157">
        <v>0</v>
      </c>
      <c r="O141" s="157">
        <f>ROUND(E141*N141,2)</f>
        <v>0</v>
      </c>
      <c r="P141" s="157">
        <v>1.1000000000000001E-3</v>
      </c>
      <c r="Q141" s="157">
        <f>ROUND(E141*P141,2)</f>
        <v>0.98</v>
      </c>
      <c r="R141" s="158"/>
      <c r="S141" s="158" t="s">
        <v>203</v>
      </c>
      <c r="T141" s="158" t="s">
        <v>175</v>
      </c>
      <c r="U141" s="158">
        <v>0.186</v>
      </c>
      <c r="V141" s="158">
        <f>ROUND(E141*U141,2)</f>
        <v>165.17</v>
      </c>
      <c r="W141" s="158"/>
      <c r="X141" s="158" t="s">
        <v>176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177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89" t="s">
        <v>317</v>
      </c>
      <c r="D142" s="160"/>
      <c r="E142" s="161">
        <v>888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179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ht="22.5" outlineLevel="1" x14ac:dyDescent="0.2">
      <c r="A143" s="175">
        <v>44</v>
      </c>
      <c r="B143" s="176" t="s">
        <v>318</v>
      </c>
      <c r="C143" s="188" t="s">
        <v>319</v>
      </c>
      <c r="D143" s="177" t="s">
        <v>173</v>
      </c>
      <c r="E143" s="178">
        <v>2873.75</v>
      </c>
      <c r="F143" s="179"/>
      <c r="G143" s="180">
        <f>ROUND(E143*F143,2)</f>
        <v>0</v>
      </c>
      <c r="H143" s="159"/>
      <c r="I143" s="158">
        <f>ROUND(E143*H143,2)</f>
        <v>0</v>
      </c>
      <c r="J143" s="159"/>
      <c r="K143" s="158">
        <f>ROUND(E143*J143,2)</f>
        <v>0</v>
      </c>
      <c r="L143" s="158">
        <v>21</v>
      </c>
      <c r="M143" s="158">
        <f>G143*(1+L143/100)</f>
        <v>0</v>
      </c>
      <c r="N143" s="157">
        <v>0</v>
      </c>
      <c r="O143" s="157">
        <f>ROUND(E143*N143,2)</f>
        <v>0</v>
      </c>
      <c r="P143" s="157">
        <v>1.0829999999999999E-2</v>
      </c>
      <c r="Q143" s="157">
        <f>ROUND(E143*P143,2)</f>
        <v>31.12</v>
      </c>
      <c r="R143" s="158"/>
      <c r="S143" s="158" t="s">
        <v>203</v>
      </c>
      <c r="T143" s="158" t="s">
        <v>175</v>
      </c>
      <c r="U143" s="158">
        <v>0.11</v>
      </c>
      <c r="V143" s="158">
        <f>ROUND(E143*U143,2)</f>
        <v>316.11</v>
      </c>
      <c r="W143" s="158"/>
      <c r="X143" s="158" t="s">
        <v>176</v>
      </c>
      <c r="Y143" s="148"/>
      <c r="Z143" s="148"/>
      <c r="AA143" s="148"/>
      <c r="AB143" s="148"/>
      <c r="AC143" s="148"/>
      <c r="AD143" s="148"/>
      <c r="AE143" s="148"/>
      <c r="AF143" s="148"/>
      <c r="AG143" s="148" t="s">
        <v>177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189" t="s">
        <v>267</v>
      </c>
      <c r="D144" s="160"/>
      <c r="E144" s="161">
        <v>2873.75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179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ht="22.5" outlineLevel="1" x14ac:dyDescent="0.2">
      <c r="A145" s="175">
        <v>45</v>
      </c>
      <c r="B145" s="176" t="s">
        <v>320</v>
      </c>
      <c r="C145" s="188" t="s">
        <v>319</v>
      </c>
      <c r="D145" s="177" t="s">
        <v>173</v>
      </c>
      <c r="E145" s="178">
        <v>222</v>
      </c>
      <c r="F145" s="179"/>
      <c r="G145" s="180">
        <f>ROUND(E145*F145,2)</f>
        <v>0</v>
      </c>
      <c r="H145" s="159"/>
      <c r="I145" s="158">
        <f>ROUND(E145*H145,2)</f>
        <v>0</v>
      </c>
      <c r="J145" s="159"/>
      <c r="K145" s="158">
        <f>ROUND(E145*J145,2)</f>
        <v>0</v>
      </c>
      <c r="L145" s="158">
        <v>21</v>
      </c>
      <c r="M145" s="158">
        <f>G145*(1+L145/100)</f>
        <v>0</v>
      </c>
      <c r="N145" s="157">
        <v>0</v>
      </c>
      <c r="O145" s="157">
        <f>ROUND(E145*N145,2)</f>
        <v>0</v>
      </c>
      <c r="P145" s="157">
        <v>1.0829999999999999E-2</v>
      </c>
      <c r="Q145" s="157">
        <f>ROUND(E145*P145,2)</f>
        <v>2.4</v>
      </c>
      <c r="R145" s="158"/>
      <c r="S145" s="158" t="s">
        <v>203</v>
      </c>
      <c r="T145" s="158" t="s">
        <v>175</v>
      </c>
      <c r="U145" s="158">
        <v>0.105</v>
      </c>
      <c r="V145" s="158">
        <f>ROUND(E145*U145,2)</f>
        <v>23.31</v>
      </c>
      <c r="W145" s="158"/>
      <c r="X145" s="158" t="s">
        <v>176</v>
      </c>
      <c r="Y145" s="148"/>
      <c r="Z145" s="148"/>
      <c r="AA145" s="148"/>
      <c r="AB145" s="148"/>
      <c r="AC145" s="148"/>
      <c r="AD145" s="148"/>
      <c r="AE145" s="148"/>
      <c r="AF145" s="148"/>
      <c r="AG145" s="148" t="s">
        <v>177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189" t="s">
        <v>277</v>
      </c>
      <c r="D146" s="160"/>
      <c r="E146" s="161">
        <v>222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179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ht="33.75" outlineLevel="1" x14ac:dyDescent="0.2">
      <c r="A147" s="175">
        <v>46</v>
      </c>
      <c r="B147" s="176" t="s">
        <v>321</v>
      </c>
      <c r="C147" s="188" t="s">
        <v>322</v>
      </c>
      <c r="D147" s="177" t="s">
        <v>173</v>
      </c>
      <c r="E147" s="178">
        <v>323.39999999999998</v>
      </c>
      <c r="F147" s="179"/>
      <c r="G147" s="180">
        <f>ROUND(E147*F147,2)</f>
        <v>0</v>
      </c>
      <c r="H147" s="159"/>
      <c r="I147" s="158">
        <f>ROUND(E147*H147,2)</f>
        <v>0</v>
      </c>
      <c r="J147" s="159"/>
      <c r="K147" s="158">
        <f>ROUND(E147*J147,2)</f>
        <v>0</v>
      </c>
      <c r="L147" s="158">
        <v>21</v>
      </c>
      <c r="M147" s="158">
        <f>G147*(1+L147/100)</f>
        <v>0</v>
      </c>
      <c r="N147" s="157">
        <v>2.2000000000000001E-3</v>
      </c>
      <c r="O147" s="157">
        <f>ROUND(E147*N147,2)</f>
        <v>0.71</v>
      </c>
      <c r="P147" s="157">
        <v>0</v>
      </c>
      <c r="Q147" s="157">
        <f>ROUND(E147*P147,2)</f>
        <v>0</v>
      </c>
      <c r="R147" s="158"/>
      <c r="S147" s="158" t="s">
        <v>203</v>
      </c>
      <c r="T147" s="158" t="s">
        <v>175</v>
      </c>
      <c r="U147" s="158">
        <v>0</v>
      </c>
      <c r="V147" s="158">
        <f>ROUND(E147*U147,2)</f>
        <v>0</v>
      </c>
      <c r="W147" s="158"/>
      <c r="X147" s="158" t="s">
        <v>280</v>
      </c>
      <c r="Y147" s="148"/>
      <c r="Z147" s="148"/>
      <c r="AA147" s="148"/>
      <c r="AB147" s="148"/>
      <c r="AC147" s="148"/>
      <c r="AD147" s="148"/>
      <c r="AE147" s="148"/>
      <c r="AF147" s="148"/>
      <c r="AG147" s="148" t="s">
        <v>281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189" t="s">
        <v>323</v>
      </c>
      <c r="D148" s="160"/>
      <c r="E148" s="161"/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179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89" t="s">
        <v>324</v>
      </c>
      <c r="D149" s="160"/>
      <c r="E149" s="161">
        <v>294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179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190" t="s">
        <v>195</v>
      </c>
      <c r="D150" s="162"/>
      <c r="E150" s="163">
        <v>29.4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179</v>
      </c>
      <c r="AH150" s="148">
        <v>4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ht="33.75" outlineLevel="1" x14ac:dyDescent="0.2">
      <c r="A151" s="175">
        <v>47</v>
      </c>
      <c r="B151" s="176" t="s">
        <v>325</v>
      </c>
      <c r="C151" s="188" t="s">
        <v>326</v>
      </c>
      <c r="D151" s="177" t="s">
        <v>173</v>
      </c>
      <c r="E151" s="178">
        <v>3586</v>
      </c>
      <c r="F151" s="179"/>
      <c r="G151" s="180">
        <f>ROUND(E151*F151,2)</f>
        <v>0</v>
      </c>
      <c r="H151" s="159"/>
      <c r="I151" s="158">
        <f>ROUND(E151*H151,2)</f>
        <v>0</v>
      </c>
      <c r="J151" s="159"/>
      <c r="K151" s="158">
        <f>ROUND(E151*J151,2)</f>
        <v>0</v>
      </c>
      <c r="L151" s="158">
        <v>21</v>
      </c>
      <c r="M151" s="158">
        <f>G151*(1+L151/100)</f>
        <v>0</v>
      </c>
      <c r="N151" s="157">
        <v>4.0000000000000001E-3</v>
      </c>
      <c r="O151" s="157">
        <f>ROUND(E151*N151,2)</f>
        <v>14.34</v>
      </c>
      <c r="P151" s="157">
        <v>0</v>
      </c>
      <c r="Q151" s="157">
        <f>ROUND(E151*P151,2)</f>
        <v>0</v>
      </c>
      <c r="R151" s="158"/>
      <c r="S151" s="158" t="s">
        <v>203</v>
      </c>
      <c r="T151" s="158" t="s">
        <v>175</v>
      </c>
      <c r="U151" s="158">
        <v>0</v>
      </c>
      <c r="V151" s="158">
        <f>ROUND(E151*U151,2)</f>
        <v>0</v>
      </c>
      <c r="W151" s="158"/>
      <c r="X151" s="158" t="s">
        <v>280</v>
      </c>
      <c r="Y151" s="148"/>
      <c r="Z151" s="148"/>
      <c r="AA151" s="148"/>
      <c r="AB151" s="148"/>
      <c r="AC151" s="148"/>
      <c r="AD151" s="148"/>
      <c r="AE151" s="148"/>
      <c r="AF151" s="148"/>
      <c r="AG151" s="148" t="s">
        <v>281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189" t="s">
        <v>327</v>
      </c>
      <c r="D152" s="160"/>
      <c r="E152" s="161"/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179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189" t="s">
        <v>328</v>
      </c>
      <c r="D153" s="160"/>
      <c r="E153" s="161">
        <v>3260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179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5"/>
      <c r="B154" s="156"/>
      <c r="C154" s="190" t="s">
        <v>195</v>
      </c>
      <c r="D154" s="162"/>
      <c r="E154" s="163">
        <v>326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179</v>
      </c>
      <c r="AH154" s="148">
        <v>4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ht="33.75" outlineLevel="1" x14ac:dyDescent="0.2">
      <c r="A155" s="175">
        <v>48</v>
      </c>
      <c r="B155" s="176" t="s">
        <v>329</v>
      </c>
      <c r="C155" s="188" t="s">
        <v>330</v>
      </c>
      <c r="D155" s="177" t="s">
        <v>173</v>
      </c>
      <c r="E155" s="178">
        <v>7172</v>
      </c>
      <c r="F155" s="179"/>
      <c r="G155" s="180">
        <f>ROUND(E155*F155,2)</f>
        <v>0</v>
      </c>
      <c r="H155" s="159"/>
      <c r="I155" s="158">
        <f>ROUND(E155*H155,2)</f>
        <v>0</v>
      </c>
      <c r="J155" s="159"/>
      <c r="K155" s="158">
        <f>ROUND(E155*J155,2)</f>
        <v>0</v>
      </c>
      <c r="L155" s="158">
        <v>21</v>
      </c>
      <c r="M155" s="158">
        <f>G155*(1+L155/100)</f>
        <v>0</v>
      </c>
      <c r="N155" s="157">
        <v>8.0000000000000002E-3</v>
      </c>
      <c r="O155" s="157">
        <f>ROUND(E155*N155,2)</f>
        <v>57.38</v>
      </c>
      <c r="P155" s="157">
        <v>0</v>
      </c>
      <c r="Q155" s="157">
        <f>ROUND(E155*P155,2)</f>
        <v>0</v>
      </c>
      <c r="R155" s="158"/>
      <c r="S155" s="158" t="s">
        <v>203</v>
      </c>
      <c r="T155" s="158" t="s">
        <v>175</v>
      </c>
      <c r="U155" s="158">
        <v>0</v>
      </c>
      <c r="V155" s="158">
        <f>ROUND(E155*U155,2)</f>
        <v>0</v>
      </c>
      <c r="W155" s="158"/>
      <c r="X155" s="158" t="s">
        <v>280</v>
      </c>
      <c r="Y155" s="148"/>
      <c r="Z155" s="148"/>
      <c r="AA155" s="148"/>
      <c r="AB155" s="148"/>
      <c r="AC155" s="148"/>
      <c r="AD155" s="148"/>
      <c r="AE155" s="148"/>
      <c r="AF155" s="148"/>
      <c r="AG155" s="148" t="s">
        <v>281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189" t="s">
        <v>327</v>
      </c>
      <c r="D156" s="160"/>
      <c r="E156" s="161"/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179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189" t="s">
        <v>331</v>
      </c>
      <c r="D157" s="160"/>
      <c r="E157" s="161">
        <v>6520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179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190" t="s">
        <v>195</v>
      </c>
      <c r="D158" s="162"/>
      <c r="E158" s="163">
        <v>652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179</v>
      </c>
      <c r="AH158" s="148">
        <v>4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ht="45" outlineLevel="1" x14ac:dyDescent="0.2">
      <c r="A159" s="175">
        <v>49</v>
      </c>
      <c r="B159" s="176" t="s">
        <v>332</v>
      </c>
      <c r="C159" s="188" t="s">
        <v>333</v>
      </c>
      <c r="D159" s="177" t="s">
        <v>173</v>
      </c>
      <c r="E159" s="178">
        <v>220</v>
      </c>
      <c r="F159" s="179"/>
      <c r="G159" s="180">
        <f>ROUND(E159*F159,2)</f>
        <v>0</v>
      </c>
      <c r="H159" s="159"/>
      <c r="I159" s="158">
        <f>ROUND(E159*H159,2)</f>
        <v>0</v>
      </c>
      <c r="J159" s="159"/>
      <c r="K159" s="158">
        <f>ROUND(E159*J159,2)</f>
        <v>0</v>
      </c>
      <c r="L159" s="158">
        <v>21</v>
      </c>
      <c r="M159" s="158">
        <f>G159*(1+L159/100)</f>
        <v>0</v>
      </c>
      <c r="N159" s="157">
        <v>0.03</v>
      </c>
      <c r="O159" s="157">
        <f>ROUND(E159*N159,2)</f>
        <v>6.6</v>
      </c>
      <c r="P159" s="157">
        <v>0</v>
      </c>
      <c r="Q159" s="157">
        <f>ROUND(E159*P159,2)</f>
        <v>0</v>
      </c>
      <c r="R159" s="158"/>
      <c r="S159" s="158" t="s">
        <v>203</v>
      </c>
      <c r="T159" s="158" t="s">
        <v>175</v>
      </c>
      <c r="U159" s="158">
        <v>0</v>
      </c>
      <c r="V159" s="158">
        <f>ROUND(E159*U159,2)</f>
        <v>0</v>
      </c>
      <c r="W159" s="158"/>
      <c r="X159" s="158" t="s">
        <v>280</v>
      </c>
      <c r="Y159" s="148"/>
      <c r="Z159" s="148"/>
      <c r="AA159" s="148"/>
      <c r="AB159" s="148"/>
      <c r="AC159" s="148"/>
      <c r="AD159" s="148"/>
      <c r="AE159" s="148"/>
      <c r="AF159" s="148"/>
      <c r="AG159" s="148" t="s">
        <v>281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5"/>
      <c r="B160" s="156"/>
      <c r="C160" s="189" t="s">
        <v>334</v>
      </c>
      <c r="D160" s="160"/>
      <c r="E160" s="161">
        <v>200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179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190" t="s">
        <v>195</v>
      </c>
      <c r="D161" s="162"/>
      <c r="E161" s="163">
        <v>20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179</v>
      </c>
      <c r="AH161" s="148">
        <v>4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ht="22.5" outlineLevel="1" x14ac:dyDescent="0.2">
      <c r="A162" s="181">
        <v>50</v>
      </c>
      <c r="B162" s="182" t="s">
        <v>335</v>
      </c>
      <c r="C162" s="191" t="s">
        <v>336</v>
      </c>
      <c r="D162" s="183" t="s">
        <v>0</v>
      </c>
      <c r="E162" s="184">
        <v>60175.107100000001</v>
      </c>
      <c r="F162" s="185"/>
      <c r="G162" s="186">
        <f>ROUND(E162*F162,2)</f>
        <v>0</v>
      </c>
      <c r="H162" s="159"/>
      <c r="I162" s="158">
        <f>ROUND(E162*H162,2)</f>
        <v>0</v>
      </c>
      <c r="J162" s="159"/>
      <c r="K162" s="158">
        <f>ROUND(E162*J162,2)</f>
        <v>0</v>
      </c>
      <c r="L162" s="158">
        <v>21</v>
      </c>
      <c r="M162" s="158">
        <f>G162*(1+L162/100)</f>
        <v>0</v>
      </c>
      <c r="N162" s="157">
        <v>0</v>
      </c>
      <c r="O162" s="157">
        <f>ROUND(E162*N162,2)</f>
        <v>0</v>
      </c>
      <c r="P162" s="157">
        <v>0</v>
      </c>
      <c r="Q162" s="157">
        <f>ROUND(E162*P162,2)</f>
        <v>0</v>
      </c>
      <c r="R162" s="158"/>
      <c r="S162" s="158" t="s">
        <v>174</v>
      </c>
      <c r="T162" s="158" t="s">
        <v>175</v>
      </c>
      <c r="U162" s="158">
        <v>0</v>
      </c>
      <c r="V162" s="158">
        <f>ROUND(E162*U162,2)</f>
        <v>0</v>
      </c>
      <c r="W162" s="158"/>
      <c r="X162" s="158" t="s">
        <v>176</v>
      </c>
      <c r="Y162" s="148"/>
      <c r="Z162" s="148"/>
      <c r="AA162" s="148"/>
      <c r="AB162" s="148"/>
      <c r="AC162" s="148"/>
      <c r="AD162" s="148"/>
      <c r="AE162" s="148"/>
      <c r="AF162" s="148"/>
      <c r="AG162" s="148" t="s">
        <v>285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x14ac:dyDescent="0.2">
      <c r="A163" s="168" t="s">
        <v>169</v>
      </c>
      <c r="B163" s="169" t="s">
        <v>127</v>
      </c>
      <c r="C163" s="187" t="s">
        <v>128</v>
      </c>
      <c r="D163" s="170"/>
      <c r="E163" s="171"/>
      <c r="F163" s="172"/>
      <c r="G163" s="173">
        <f>SUMIF(AG164:AG232,"&lt;&gt;NOR",G164:G232)</f>
        <v>0</v>
      </c>
      <c r="H163" s="167"/>
      <c r="I163" s="167">
        <f>SUM(I164:I232)</f>
        <v>0</v>
      </c>
      <c r="J163" s="167"/>
      <c r="K163" s="167">
        <f>SUM(K164:K232)</f>
        <v>0</v>
      </c>
      <c r="L163" s="167"/>
      <c r="M163" s="167">
        <f>SUM(M164:M232)</f>
        <v>0</v>
      </c>
      <c r="N163" s="166"/>
      <c r="O163" s="166">
        <f>SUM(O164:O232)</f>
        <v>0</v>
      </c>
      <c r="P163" s="166"/>
      <c r="Q163" s="166">
        <f>SUM(Q164:Q232)</f>
        <v>0</v>
      </c>
      <c r="R163" s="167"/>
      <c r="S163" s="167"/>
      <c r="T163" s="167"/>
      <c r="U163" s="167"/>
      <c r="V163" s="167">
        <f>SUM(V164:V232)</f>
        <v>0</v>
      </c>
      <c r="W163" s="167"/>
      <c r="X163" s="167"/>
      <c r="AG163" t="s">
        <v>170</v>
      </c>
    </row>
    <row r="164" spans="1:60" ht="22.5" outlineLevel="1" x14ac:dyDescent="0.2">
      <c r="A164" s="175">
        <v>51</v>
      </c>
      <c r="B164" s="176" t="s">
        <v>337</v>
      </c>
      <c r="C164" s="188" t="s">
        <v>338</v>
      </c>
      <c r="D164" s="177" t="s">
        <v>173</v>
      </c>
      <c r="E164" s="178">
        <v>2581.92</v>
      </c>
      <c r="F164" s="179"/>
      <c r="G164" s="180">
        <f>ROUND(E164*F164,2)</f>
        <v>0</v>
      </c>
      <c r="H164" s="159"/>
      <c r="I164" s="158">
        <f>ROUND(E164*H164,2)</f>
        <v>0</v>
      </c>
      <c r="J164" s="159"/>
      <c r="K164" s="158">
        <f>ROUND(E164*J164,2)</f>
        <v>0</v>
      </c>
      <c r="L164" s="158">
        <v>21</v>
      </c>
      <c r="M164" s="158">
        <f>G164*(1+L164/100)</f>
        <v>0</v>
      </c>
      <c r="N164" s="157">
        <v>0</v>
      </c>
      <c r="O164" s="157">
        <f>ROUND(E164*N164,2)</f>
        <v>0</v>
      </c>
      <c r="P164" s="157">
        <v>0</v>
      </c>
      <c r="Q164" s="157">
        <f>ROUND(E164*P164,2)</f>
        <v>0</v>
      </c>
      <c r="R164" s="158"/>
      <c r="S164" s="158" t="s">
        <v>203</v>
      </c>
      <c r="T164" s="158" t="s">
        <v>175</v>
      </c>
      <c r="U164" s="158">
        <v>0</v>
      </c>
      <c r="V164" s="158">
        <f>ROUND(E164*U164,2)</f>
        <v>0</v>
      </c>
      <c r="W164" s="158"/>
      <c r="X164" s="158" t="s">
        <v>176</v>
      </c>
      <c r="Y164" s="148"/>
      <c r="Z164" s="148"/>
      <c r="AA164" s="148"/>
      <c r="AB164" s="148"/>
      <c r="AC164" s="148"/>
      <c r="AD164" s="148"/>
      <c r="AE164" s="148"/>
      <c r="AF164" s="148"/>
      <c r="AG164" s="148" t="s">
        <v>177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192" t="s">
        <v>256</v>
      </c>
      <c r="D165" s="164"/>
      <c r="E165" s="165"/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179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193" t="s">
        <v>339</v>
      </c>
      <c r="D166" s="164"/>
      <c r="E166" s="165">
        <v>2346.1999999999998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179</v>
      </c>
      <c r="AH166" s="148">
        <v>2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55"/>
      <c r="B167" s="156"/>
      <c r="C167" s="192" t="s">
        <v>258</v>
      </c>
      <c r="D167" s="164"/>
      <c r="E167" s="165"/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179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189" t="s">
        <v>340</v>
      </c>
      <c r="D168" s="160"/>
      <c r="E168" s="161">
        <v>2347.1999999999998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179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90" t="s">
        <v>195</v>
      </c>
      <c r="D169" s="162"/>
      <c r="E169" s="163">
        <v>234.72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179</v>
      </c>
      <c r="AH169" s="148">
        <v>4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189" t="s">
        <v>341</v>
      </c>
      <c r="D170" s="160"/>
      <c r="E170" s="161"/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179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ht="22.5" outlineLevel="1" x14ac:dyDescent="0.2">
      <c r="A171" s="175">
        <v>52</v>
      </c>
      <c r="B171" s="176" t="s">
        <v>342</v>
      </c>
      <c r="C171" s="188" t="s">
        <v>343</v>
      </c>
      <c r="D171" s="177" t="s">
        <v>193</v>
      </c>
      <c r="E171" s="178">
        <v>2344.3200000000002</v>
      </c>
      <c r="F171" s="179"/>
      <c r="G171" s="180">
        <f>ROUND(E171*F171,2)</f>
        <v>0</v>
      </c>
      <c r="H171" s="159"/>
      <c r="I171" s="158">
        <f>ROUND(E171*H171,2)</f>
        <v>0</v>
      </c>
      <c r="J171" s="159"/>
      <c r="K171" s="158">
        <f>ROUND(E171*J171,2)</f>
        <v>0</v>
      </c>
      <c r="L171" s="158">
        <v>21</v>
      </c>
      <c r="M171" s="158">
        <f>G171*(1+L171/100)</f>
        <v>0</v>
      </c>
      <c r="N171" s="157">
        <v>0</v>
      </c>
      <c r="O171" s="157">
        <f>ROUND(E171*N171,2)</f>
        <v>0</v>
      </c>
      <c r="P171" s="157">
        <v>0</v>
      </c>
      <c r="Q171" s="157">
        <f>ROUND(E171*P171,2)</f>
        <v>0</v>
      </c>
      <c r="R171" s="158"/>
      <c r="S171" s="158" t="s">
        <v>203</v>
      </c>
      <c r="T171" s="158" t="s">
        <v>175</v>
      </c>
      <c r="U171" s="158">
        <v>0</v>
      </c>
      <c r="V171" s="158">
        <f>ROUND(E171*U171,2)</f>
        <v>0</v>
      </c>
      <c r="W171" s="158"/>
      <c r="X171" s="158" t="s">
        <v>176</v>
      </c>
      <c r="Y171" s="148"/>
      <c r="Z171" s="148"/>
      <c r="AA171" s="148"/>
      <c r="AB171" s="148"/>
      <c r="AC171" s="148"/>
      <c r="AD171" s="148"/>
      <c r="AE171" s="148"/>
      <c r="AF171" s="148"/>
      <c r="AG171" s="148" t="s">
        <v>177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192" t="s">
        <v>256</v>
      </c>
      <c r="D172" s="164"/>
      <c r="E172" s="165"/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179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93" t="s">
        <v>344</v>
      </c>
      <c r="D173" s="164"/>
      <c r="E173" s="165">
        <v>2111.58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179</v>
      </c>
      <c r="AH173" s="148">
        <v>2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192" t="s">
        <v>258</v>
      </c>
      <c r="D174" s="164"/>
      <c r="E174" s="165"/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179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189" t="s">
        <v>345</v>
      </c>
      <c r="D175" s="160"/>
      <c r="E175" s="161">
        <v>2131.1999999999998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179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90" t="s">
        <v>195</v>
      </c>
      <c r="D176" s="162"/>
      <c r="E176" s="163">
        <v>213.12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179</v>
      </c>
      <c r="AH176" s="148">
        <v>4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ht="22.5" outlineLevel="1" x14ac:dyDescent="0.2">
      <c r="A177" s="175">
        <v>53</v>
      </c>
      <c r="B177" s="176" t="s">
        <v>346</v>
      </c>
      <c r="C177" s="188" t="s">
        <v>347</v>
      </c>
      <c r="D177" s="177" t="s">
        <v>193</v>
      </c>
      <c r="E177" s="178">
        <v>4419.3599999999997</v>
      </c>
      <c r="F177" s="179"/>
      <c r="G177" s="180">
        <f>ROUND(E177*F177,2)</f>
        <v>0</v>
      </c>
      <c r="H177" s="159"/>
      <c r="I177" s="158">
        <f>ROUND(E177*H177,2)</f>
        <v>0</v>
      </c>
      <c r="J177" s="159"/>
      <c r="K177" s="158">
        <f>ROUND(E177*J177,2)</f>
        <v>0</v>
      </c>
      <c r="L177" s="158">
        <v>21</v>
      </c>
      <c r="M177" s="158">
        <f>G177*(1+L177/100)</f>
        <v>0</v>
      </c>
      <c r="N177" s="157">
        <v>0</v>
      </c>
      <c r="O177" s="157">
        <f>ROUND(E177*N177,2)</f>
        <v>0</v>
      </c>
      <c r="P177" s="157">
        <v>0</v>
      </c>
      <c r="Q177" s="157">
        <f>ROUND(E177*P177,2)</f>
        <v>0</v>
      </c>
      <c r="R177" s="158"/>
      <c r="S177" s="158" t="s">
        <v>203</v>
      </c>
      <c r="T177" s="158" t="s">
        <v>175</v>
      </c>
      <c r="U177" s="158">
        <v>0</v>
      </c>
      <c r="V177" s="158">
        <f>ROUND(E177*U177,2)</f>
        <v>0</v>
      </c>
      <c r="W177" s="158"/>
      <c r="X177" s="158" t="s">
        <v>176</v>
      </c>
      <c r="Y177" s="148"/>
      <c r="Z177" s="148"/>
      <c r="AA177" s="148"/>
      <c r="AB177" s="148"/>
      <c r="AC177" s="148"/>
      <c r="AD177" s="148"/>
      <c r="AE177" s="148"/>
      <c r="AF177" s="148"/>
      <c r="AG177" s="148" t="s">
        <v>177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192" t="s">
        <v>256</v>
      </c>
      <c r="D178" s="164"/>
      <c r="E178" s="165"/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179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5"/>
      <c r="B179" s="156"/>
      <c r="C179" s="193" t="s">
        <v>348</v>
      </c>
      <c r="D179" s="164"/>
      <c r="E179" s="165">
        <v>3988.54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179</v>
      </c>
      <c r="AH179" s="148">
        <v>2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5"/>
      <c r="B180" s="156"/>
      <c r="C180" s="192" t="s">
        <v>258</v>
      </c>
      <c r="D180" s="164"/>
      <c r="E180" s="165"/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179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189" t="s">
        <v>349</v>
      </c>
      <c r="D181" s="160"/>
      <c r="E181" s="161">
        <v>4017.6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179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190" t="s">
        <v>195</v>
      </c>
      <c r="D182" s="162"/>
      <c r="E182" s="163">
        <v>401.76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179</v>
      </c>
      <c r="AH182" s="148">
        <v>4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ht="22.5" outlineLevel="1" x14ac:dyDescent="0.2">
      <c r="A183" s="175">
        <v>54</v>
      </c>
      <c r="B183" s="176" t="s">
        <v>350</v>
      </c>
      <c r="C183" s="188" t="s">
        <v>351</v>
      </c>
      <c r="D183" s="177" t="s">
        <v>352</v>
      </c>
      <c r="E183" s="178">
        <v>1870</v>
      </c>
      <c r="F183" s="179"/>
      <c r="G183" s="180">
        <f>ROUND(E183*F183,2)</f>
        <v>0</v>
      </c>
      <c r="H183" s="159"/>
      <c r="I183" s="158">
        <f>ROUND(E183*H183,2)</f>
        <v>0</v>
      </c>
      <c r="J183" s="159"/>
      <c r="K183" s="158">
        <f>ROUND(E183*J183,2)</f>
        <v>0</v>
      </c>
      <c r="L183" s="158">
        <v>21</v>
      </c>
      <c r="M183" s="158">
        <f>G183*(1+L183/100)</f>
        <v>0</v>
      </c>
      <c r="N183" s="157">
        <v>0</v>
      </c>
      <c r="O183" s="157">
        <f>ROUND(E183*N183,2)</f>
        <v>0</v>
      </c>
      <c r="P183" s="157">
        <v>0</v>
      </c>
      <c r="Q183" s="157">
        <f>ROUND(E183*P183,2)</f>
        <v>0</v>
      </c>
      <c r="R183" s="158"/>
      <c r="S183" s="158" t="s">
        <v>203</v>
      </c>
      <c r="T183" s="158" t="s">
        <v>175</v>
      </c>
      <c r="U183" s="158">
        <v>0</v>
      </c>
      <c r="V183" s="158">
        <f>ROUND(E183*U183,2)</f>
        <v>0</v>
      </c>
      <c r="W183" s="158"/>
      <c r="X183" s="158" t="s">
        <v>176</v>
      </c>
      <c r="Y183" s="148"/>
      <c r="Z183" s="148"/>
      <c r="AA183" s="148"/>
      <c r="AB183" s="148"/>
      <c r="AC183" s="148"/>
      <c r="AD183" s="148"/>
      <c r="AE183" s="148"/>
      <c r="AF183" s="148"/>
      <c r="AG183" s="148" t="s">
        <v>177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192" t="s">
        <v>256</v>
      </c>
      <c r="D184" s="164"/>
      <c r="E184" s="165"/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179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193" t="s">
        <v>353</v>
      </c>
      <c r="D185" s="164"/>
      <c r="E185" s="165">
        <v>1642.34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179</v>
      </c>
      <c r="AH185" s="148">
        <v>2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5"/>
      <c r="B186" s="156"/>
      <c r="C186" s="192" t="s">
        <v>258</v>
      </c>
      <c r="D186" s="164"/>
      <c r="E186" s="165"/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179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189" t="s">
        <v>354</v>
      </c>
      <c r="D187" s="160"/>
      <c r="E187" s="161">
        <v>1700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179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190" t="s">
        <v>195</v>
      </c>
      <c r="D188" s="162"/>
      <c r="E188" s="163">
        <v>170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179</v>
      </c>
      <c r="AH188" s="148">
        <v>4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75">
        <v>55</v>
      </c>
      <c r="B189" s="176" t="s">
        <v>355</v>
      </c>
      <c r="C189" s="188" t="s">
        <v>356</v>
      </c>
      <c r="D189" s="177" t="s">
        <v>352</v>
      </c>
      <c r="E189" s="178">
        <v>18095</v>
      </c>
      <c r="F189" s="179"/>
      <c r="G189" s="180">
        <f>ROUND(E189*F189,2)</f>
        <v>0</v>
      </c>
      <c r="H189" s="159"/>
      <c r="I189" s="158">
        <f>ROUND(E189*H189,2)</f>
        <v>0</v>
      </c>
      <c r="J189" s="159"/>
      <c r="K189" s="158">
        <f>ROUND(E189*J189,2)</f>
        <v>0</v>
      </c>
      <c r="L189" s="158">
        <v>21</v>
      </c>
      <c r="M189" s="158">
        <f>G189*(1+L189/100)</f>
        <v>0</v>
      </c>
      <c r="N189" s="157">
        <v>0</v>
      </c>
      <c r="O189" s="157">
        <f>ROUND(E189*N189,2)</f>
        <v>0</v>
      </c>
      <c r="P189" s="157">
        <v>0</v>
      </c>
      <c r="Q189" s="157">
        <f>ROUND(E189*P189,2)</f>
        <v>0</v>
      </c>
      <c r="R189" s="158"/>
      <c r="S189" s="158" t="s">
        <v>203</v>
      </c>
      <c r="T189" s="158" t="s">
        <v>175</v>
      </c>
      <c r="U189" s="158">
        <v>0</v>
      </c>
      <c r="V189" s="158">
        <f>ROUND(E189*U189,2)</f>
        <v>0</v>
      </c>
      <c r="W189" s="158"/>
      <c r="X189" s="158" t="s">
        <v>176</v>
      </c>
      <c r="Y189" s="148"/>
      <c r="Z189" s="148"/>
      <c r="AA189" s="148"/>
      <c r="AB189" s="148"/>
      <c r="AC189" s="148"/>
      <c r="AD189" s="148"/>
      <c r="AE189" s="148"/>
      <c r="AF189" s="148"/>
      <c r="AG189" s="148" t="s">
        <v>177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55"/>
      <c r="B190" s="156"/>
      <c r="C190" s="192" t="s">
        <v>256</v>
      </c>
      <c r="D190" s="164"/>
      <c r="E190" s="165"/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179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193" t="s">
        <v>357</v>
      </c>
      <c r="D191" s="164"/>
      <c r="E191" s="165">
        <v>16423.400000000001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179</v>
      </c>
      <c r="AH191" s="148">
        <v>2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192" t="s">
        <v>258</v>
      </c>
      <c r="D192" s="164"/>
      <c r="E192" s="165"/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179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55"/>
      <c r="B193" s="156"/>
      <c r="C193" s="189" t="s">
        <v>358</v>
      </c>
      <c r="D193" s="160"/>
      <c r="E193" s="161">
        <v>16450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179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190" t="s">
        <v>195</v>
      </c>
      <c r="D194" s="162"/>
      <c r="E194" s="163">
        <v>1645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179</v>
      </c>
      <c r="AH194" s="148">
        <v>4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ht="22.5" outlineLevel="1" x14ac:dyDescent="0.2">
      <c r="A195" s="175">
        <v>56</v>
      </c>
      <c r="B195" s="176" t="s">
        <v>359</v>
      </c>
      <c r="C195" s="188" t="s">
        <v>360</v>
      </c>
      <c r="D195" s="177" t="s">
        <v>193</v>
      </c>
      <c r="E195" s="178">
        <v>1848</v>
      </c>
      <c r="F195" s="179"/>
      <c r="G195" s="180">
        <f>ROUND(E195*F195,2)</f>
        <v>0</v>
      </c>
      <c r="H195" s="159"/>
      <c r="I195" s="158">
        <f>ROUND(E195*H195,2)</f>
        <v>0</v>
      </c>
      <c r="J195" s="159"/>
      <c r="K195" s="158">
        <f>ROUND(E195*J195,2)</f>
        <v>0</v>
      </c>
      <c r="L195" s="158">
        <v>21</v>
      </c>
      <c r="M195" s="158">
        <f>G195*(1+L195/100)</f>
        <v>0</v>
      </c>
      <c r="N195" s="157">
        <v>0</v>
      </c>
      <c r="O195" s="157">
        <f>ROUND(E195*N195,2)</f>
        <v>0</v>
      </c>
      <c r="P195" s="157">
        <v>0</v>
      </c>
      <c r="Q195" s="157">
        <f>ROUND(E195*P195,2)</f>
        <v>0</v>
      </c>
      <c r="R195" s="158"/>
      <c r="S195" s="158" t="s">
        <v>203</v>
      </c>
      <c r="T195" s="158" t="s">
        <v>175</v>
      </c>
      <c r="U195" s="158">
        <v>0</v>
      </c>
      <c r="V195" s="158">
        <f>ROUND(E195*U195,2)</f>
        <v>0</v>
      </c>
      <c r="W195" s="158"/>
      <c r="X195" s="158" t="s">
        <v>176</v>
      </c>
      <c r="Y195" s="148"/>
      <c r="Z195" s="148"/>
      <c r="AA195" s="148"/>
      <c r="AB195" s="148"/>
      <c r="AC195" s="148"/>
      <c r="AD195" s="148"/>
      <c r="AE195" s="148"/>
      <c r="AF195" s="148"/>
      <c r="AG195" s="148" t="s">
        <v>177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5"/>
      <c r="B196" s="156"/>
      <c r="C196" s="192" t="s">
        <v>256</v>
      </c>
      <c r="D196" s="164"/>
      <c r="E196" s="165"/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179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193" t="s">
        <v>353</v>
      </c>
      <c r="D197" s="164"/>
      <c r="E197" s="165">
        <v>1642.34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179</v>
      </c>
      <c r="AH197" s="148">
        <v>2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192" t="s">
        <v>258</v>
      </c>
      <c r="D198" s="164"/>
      <c r="E198" s="165"/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179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5"/>
      <c r="B199" s="156"/>
      <c r="C199" s="189" t="s">
        <v>361</v>
      </c>
      <c r="D199" s="160"/>
      <c r="E199" s="161">
        <v>1680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179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190" t="s">
        <v>195</v>
      </c>
      <c r="D200" s="162"/>
      <c r="E200" s="163">
        <v>168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179</v>
      </c>
      <c r="AH200" s="148">
        <v>4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ht="22.5" outlineLevel="1" x14ac:dyDescent="0.2">
      <c r="A201" s="175">
        <v>57</v>
      </c>
      <c r="B201" s="176" t="s">
        <v>362</v>
      </c>
      <c r="C201" s="188" t="s">
        <v>363</v>
      </c>
      <c r="D201" s="177" t="s">
        <v>173</v>
      </c>
      <c r="E201" s="178">
        <v>149.04</v>
      </c>
      <c r="F201" s="179"/>
      <c r="G201" s="180">
        <f>ROUND(E201*F201,2)</f>
        <v>0</v>
      </c>
      <c r="H201" s="159"/>
      <c r="I201" s="158">
        <f>ROUND(E201*H201,2)</f>
        <v>0</v>
      </c>
      <c r="J201" s="159"/>
      <c r="K201" s="158">
        <f>ROUND(E201*J201,2)</f>
        <v>0</v>
      </c>
      <c r="L201" s="158">
        <v>21</v>
      </c>
      <c r="M201" s="158">
        <f>G201*(1+L201/100)</f>
        <v>0</v>
      </c>
      <c r="N201" s="157">
        <v>0</v>
      </c>
      <c r="O201" s="157">
        <f>ROUND(E201*N201,2)</f>
        <v>0</v>
      </c>
      <c r="P201" s="157">
        <v>0</v>
      </c>
      <c r="Q201" s="157">
        <f>ROUND(E201*P201,2)</f>
        <v>0</v>
      </c>
      <c r="R201" s="158"/>
      <c r="S201" s="158" t="s">
        <v>203</v>
      </c>
      <c r="T201" s="158" t="s">
        <v>175</v>
      </c>
      <c r="U201" s="158">
        <v>0</v>
      </c>
      <c r="V201" s="158">
        <f>ROUND(E201*U201,2)</f>
        <v>0</v>
      </c>
      <c r="W201" s="158"/>
      <c r="X201" s="158" t="s">
        <v>176</v>
      </c>
      <c r="Y201" s="148"/>
      <c r="Z201" s="148"/>
      <c r="AA201" s="148"/>
      <c r="AB201" s="148"/>
      <c r="AC201" s="148"/>
      <c r="AD201" s="148"/>
      <c r="AE201" s="148"/>
      <c r="AF201" s="148"/>
      <c r="AG201" s="148" t="s">
        <v>177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192" t="s">
        <v>256</v>
      </c>
      <c r="D202" s="164"/>
      <c r="E202" s="165"/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179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93" t="s">
        <v>364</v>
      </c>
      <c r="D203" s="164"/>
      <c r="E203" s="165">
        <v>147.6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179</v>
      </c>
      <c r="AH203" s="148">
        <v>2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192" t="s">
        <v>258</v>
      </c>
      <c r="D204" s="164"/>
      <c r="E204" s="165"/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179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55"/>
      <c r="B205" s="156"/>
      <c r="C205" s="189" t="s">
        <v>365</v>
      </c>
      <c r="D205" s="160"/>
      <c r="E205" s="161">
        <v>149.04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48"/>
      <c r="Z205" s="148"/>
      <c r="AA205" s="148"/>
      <c r="AB205" s="148"/>
      <c r="AC205" s="148"/>
      <c r="AD205" s="148"/>
      <c r="AE205" s="148"/>
      <c r="AF205" s="148"/>
      <c r="AG205" s="148" t="s">
        <v>179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5"/>
      <c r="B206" s="156"/>
      <c r="C206" s="189" t="s">
        <v>341</v>
      </c>
      <c r="D206" s="160"/>
      <c r="E206" s="161"/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179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75">
        <v>58</v>
      </c>
      <c r="B207" s="176" t="s">
        <v>366</v>
      </c>
      <c r="C207" s="188" t="s">
        <v>367</v>
      </c>
      <c r="D207" s="177" t="s">
        <v>193</v>
      </c>
      <c r="E207" s="178">
        <v>149.97</v>
      </c>
      <c r="F207" s="179"/>
      <c r="G207" s="180">
        <f>ROUND(E207*F207,2)</f>
        <v>0</v>
      </c>
      <c r="H207" s="159"/>
      <c r="I207" s="158">
        <f>ROUND(E207*H207,2)</f>
        <v>0</v>
      </c>
      <c r="J207" s="159"/>
      <c r="K207" s="158">
        <f>ROUND(E207*J207,2)</f>
        <v>0</v>
      </c>
      <c r="L207" s="158">
        <v>21</v>
      </c>
      <c r="M207" s="158">
        <f>G207*(1+L207/100)</f>
        <v>0</v>
      </c>
      <c r="N207" s="157">
        <v>0</v>
      </c>
      <c r="O207" s="157">
        <f>ROUND(E207*N207,2)</f>
        <v>0</v>
      </c>
      <c r="P207" s="157">
        <v>0</v>
      </c>
      <c r="Q207" s="157">
        <f>ROUND(E207*P207,2)</f>
        <v>0</v>
      </c>
      <c r="R207" s="158"/>
      <c r="S207" s="158" t="s">
        <v>203</v>
      </c>
      <c r="T207" s="158" t="s">
        <v>175</v>
      </c>
      <c r="U207" s="158">
        <v>0</v>
      </c>
      <c r="V207" s="158">
        <f>ROUND(E207*U207,2)</f>
        <v>0</v>
      </c>
      <c r="W207" s="158"/>
      <c r="X207" s="158" t="s">
        <v>176</v>
      </c>
      <c r="Y207" s="148"/>
      <c r="Z207" s="148"/>
      <c r="AA207" s="148"/>
      <c r="AB207" s="148"/>
      <c r="AC207" s="148"/>
      <c r="AD207" s="148"/>
      <c r="AE207" s="148"/>
      <c r="AF207" s="148"/>
      <c r="AG207" s="148" t="s">
        <v>177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55"/>
      <c r="B208" s="156"/>
      <c r="C208" s="192" t="s">
        <v>256</v>
      </c>
      <c r="D208" s="164"/>
      <c r="E208" s="165"/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179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193" t="s">
        <v>368</v>
      </c>
      <c r="D209" s="164"/>
      <c r="E209" s="165">
        <v>138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179</v>
      </c>
      <c r="AH209" s="148">
        <v>2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5"/>
      <c r="B210" s="156"/>
      <c r="C210" s="192" t="s">
        <v>258</v>
      </c>
      <c r="D210" s="164"/>
      <c r="E210" s="165"/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179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55"/>
      <c r="B211" s="156"/>
      <c r="C211" s="189" t="s">
        <v>369</v>
      </c>
      <c r="D211" s="160"/>
      <c r="E211" s="161">
        <v>149.97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8"/>
      <c r="Z211" s="148"/>
      <c r="AA211" s="148"/>
      <c r="AB211" s="148"/>
      <c r="AC211" s="148"/>
      <c r="AD211" s="148"/>
      <c r="AE211" s="148"/>
      <c r="AF211" s="148"/>
      <c r="AG211" s="148" t="s">
        <v>179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75">
        <v>59</v>
      </c>
      <c r="B212" s="176" t="s">
        <v>370</v>
      </c>
      <c r="C212" s="188" t="s">
        <v>371</v>
      </c>
      <c r="D212" s="177" t="s">
        <v>352</v>
      </c>
      <c r="E212" s="178">
        <v>700</v>
      </c>
      <c r="F212" s="179"/>
      <c r="G212" s="180">
        <f>ROUND(E212*F212,2)</f>
        <v>0</v>
      </c>
      <c r="H212" s="159"/>
      <c r="I212" s="158">
        <f>ROUND(E212*H212,2)</f>
        <v>0</v>
      </c>
      <c r="J212" s="159"/>
      <c r="K212" s="158">
        <f>ROUND(E212*J212,2)</f>
        <v>0</v>
      </c>
      <c r="L212" s="158">
        <v>21</v>
      </c>
      <c r="M212" s="158">
        <f>G212*(1+L212/100)</f>
        <v>0</v>
      </c>
      <c r="N212" s="157">
        <v>0</v>
      </c>
      <c r="O212" s="157">
        <f>ROUND(E212*N212,2)</f>
        <v>0</v>
      </c>
      <c r="P212" s="157">
        <v>0</v>
      </c>
      <c r="Q212" s="157">
        <f>ROUND(E212*P212,2)</f>
        <v>0</v>
      </c>
      <c r="R212" s="158"/>
      <c r="S212" s="158" t="s">
        <v>203</v>
      </c>
      <c r="T212" s="158" t="s">
        <v>175</v>
      </c>
      <c r="U212" s="158">
        <v>0</v>
      </c>
      <c r="V212" s="158">
        <f>ROUND(E212*U212,2)</f>
        <v>0</v>
      </c>
      <c r="W212" s="158"/>
      <c r="X212" s="158" t="s">
        <v>176</v>
      </c>
      <c r="Y212" s="148"/>
      <c r="Z212" s="148"/>
      <c r="AA212" s="148"/>
      <c r="AB212" s="148"/>
      <c r="AC212" s="148"/>
      <c r="AD212" s="148"/>
      <c r="AE212" s="148"/>
      <c r="AF212" s="148"/>
      <c r="AG212" s="148" t="s">
        <v>177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5"/>
      <c r="B213" s="156"/>
      <c r="C213" s="192" t="s">
        <v>256</v>
      </c>
      <c r="D213" s="164"/>
      <c r="E213" s="165"/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179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55"/>
      <c r="B214" s="156"/>
      <c r="C214" s="193" t="s">
        <v>372</v>
      </c>
      <c r="D214" s="164"/>
      <c r="E214" s="165">
        <v>640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179</v>
      </c>
      <c r="AH214" s="148">
        <v>2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55"/>
      <c r="B215" s="156"/>
      <c r="C215" s="192" t="s">
        <v>258</v>
      </c>
      <c r="D215" s="164"/>
      <c r="E215" s="165"/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8"/>
      <c r="Z215" s="148"/>
      <c r="AA215" s="148"/>
      <c r="AB215" s="148"/>
      <c r="AC215" s="148"/>
      <c r="AD215" s="148"/>
      <c r="AE215" s="148"/>
      <c r="AF215" s="148"/>
      <c r="AG215" s="148" t="s">
        <v>179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55"/>
      <c r="B216" s="156"/>
      <c r="C216" s="189" t="s">
        <v>373</v>
      </c>
      <c r="D216" s="160"/>
      <c r="E216" s="161">
        <v>700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8"/>
      <c r="Z216" s="148"/>
      <c r="AA216" s="148"/>
      <c r="AB216" s="148"/>
      <c r="AC216" s="148"/>
      <c r="AD216" s="148"/>
      <c r="AE216" s="148"/>
      <c r="AF216" s="148"/>
      <c r="AG216" s="148" t="s">
        <v>179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75">
        <v>60</v>
      </c>
      <c r="B217" s="176" t="s">
        <v>374</v>
      </c>
      <c r="C217" s="188" t="s">
        <v>375</v>
      </c>
      <c r="D217" s="177" t="s">
        <v>352</v>
      </c>
      <c r="E217" s="178">
        <v>400</v>
      </c>
      <c r="F217" s="179"/>
      <c r="G217" s="180">
        <f>ROUND(E217*F217,2)</f>
        <v>0</v>
      </c>
      <c r="H217" s="159"/>
      <c r="I217" s="158">
        <f>ROUND(E217*H217,2)</f>
        <v>0</v>
      </c>
      <c r="J217" s="159"/>
      <c r="K217" s="158">
        <f>ROUND(E217*J217,2)</f>
        <v>0</v>
      </c>
      <c r="L217" s="158">
        <v>21</v>
      </c>
      <c r="M217" s="158">
        <f>G217*(1+L217/100)</f>
        <v>0</v>
      </c>
      <c r="N217" s="157">
        <v>0</v>
      </c>
      <c r="O217" s="157">
        <f>ROUND(E217*N217,2)</f>
        <v>0</v>
      </c>
      <c r="P217" s="157">
        <v>0</v>
      </c>
      <c r="Q217" s="157">
        <f>ROUND(E217*P217,2)</f>
        <v>0</v>
      </c>
      <c r="R217" s="158"/>
      <c r="S217" s="158" t="s">
        <v>203</v>
      </c>
      <c r="T217" s="158" t="s">
        <v>175</v>
      </c>
      <c r="U217" s="158">
        <v>0</v>
      </c>
      <c r="V217" s="158">
        <f>ROUND(E217*U217,2)</f>
        <v>0</v>
      </c>
      <c r="W217" s="158"/>
      <c r="X217" s="158" t="s">
        <v>176</v>
      </c>
      <c r="Y217" s="148"/>
      <c r="Z217" s="148"/>
      <c r="AA217" s="148"/>
      <c r="AB217" s="148"/>
      <c r="AC217" s="148"/>
      <c r="AD217" s="148"/>
      <c r="AE217" s="148"/>
      <c r="AF217" s="148"/>
      <c r="AG217" s="148" t="s">
        <v>177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55"/>
      <c r="B218" s="156"/>
      <c r="C218" s="192" t="s">
        <v>256</v>
      </c>
      <c r="D218" s="164"/>
      <c r="E218" s="165"/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8"/>
      <c r="Z218" s="148"/>
      <c r="AA218" s="148"/>
      <c r="AB218" s="148"/>
      <c r="AC218" s="148"/>
      <c r="AD218" s="148"/>
      <c r="AE218" s="148"/>
      <c r="AF218" s="148"/>
      <c r="AG218" s="148" t="s">
        <v>179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193" t="s">
        <v>376</v>
      </c>
      <c r="D219" s="164"/>
      <c r="E219" s="165">
        <v>364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179</v>
      </c>
      <c r="AH219" s="148">
        <v>2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55"/>
      <c r="B220" s="156"/>
      <c r="C220" s="192" t="s">
        <v>258</v>
      </c>
      <c r="D220" s="164"/>
      <c r="E220" s="165"/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179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55"/>
      <c r="B221" s="156"/>
      <c r="C221" s="189" t="s">
        <v>377</v>
      </c>
      <c r="D221" s="160"/>
      <c r="E221" s="161">
        <v>400</v>
      </c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179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75">
        <v>61</v>
      </c>
      <c r="B222" s="176" t="s">
        <v>378</v>
      </c>
      <c r="C222" s="188" t="s">
        <v>379</v>
      </c>
      <c r="D222" s="177" t="s">
        <v>352</v>
      </c>
      <c r="E222" s="178">
        <v>250</v>
      </c>
      <c r="F222" s="179"/>
      <c r="G222" s="180">
        <f>ROUND(E222*F222,2)</f>
        <v>0</v>
      </c>
      <c r="H222" s="159"/>
      <c r="I222" s="158">
        <f>ROUND(E222*H222,2)</f>
        <v>0</v>
      </c>
      <c r="J222" s="159"/>
      <c r="K222" s="158">
        <f>ROUND(E222*J222,2)</f>
        <v>0</v>
      </c>
      <c r="L222" s="158">
        <v>21</v>
      </c>
      <c r="M222" s="158">
        <f>G222*(1+L222/100)</f>
        <v>0</v>
      </c>
      <c r="N222" s="157">
        <v>0</v>
      </c>
      <c r="O222" s="157">
        <f>ROUND(E222*N222,2)</f>
        <v>0</v>
      </c>
      <c r="P222" s="157">
        <v>0</v>
      </c>
      <c r="Q222" s="157">
        <f>ROUND(E222*P222,2)</f>
        <v>0</v>
      </c>
      <c r="R222" s="158"/>
      <c r="S222" s="158" t="s">
        <v>203</v>
      </c>
      <c r="T222" s="158" t="s">
        <v>175</v>
      </c>
      <c r="U222" s="158">
        <v>0</v>
      </c>
      <c r="V222" s="158">
        <f>ROUND(E222*U222,2)</f>
        <v>0</v>
      </c>
      <c r="W222" s="158"/>
      <c r="X222" s="158" t="s">
        <v>176</v>
      </c>
      <c r="Y222" s="148"/>
      <c r="Z222" s="148"/>
      <c r="AA222" s="148"/>
      <c r="AB222" s="148"/>
      <c r="AC222" s="148"/>
      <c r="AD222" s="148"/>
      <c r="AE222" s="148"/>
      <c r="AF222" s="148"/>
      <c r="AG222" s="148" t="s">
        <v>177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92" t="s">
        <v>256</v>
      </c>
      <c r="D223" s="164"/>
      <c r="E223" s="165"/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179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55"/>
      <c r="B224" s="156"/>
      <c r="C224" s="193" t="s">
        <v>380</v>
      </c>
      <c r="D224" s="164"/>
      <c r="E224" s="165">
        <v>212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179</v>
      </c>
      <c r="AH224" s="148">
        <v>2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55"/>
      <c r="B225" s="156"/>
      <c r="C225" s="192" t="s">
        <v>258</v>
      </c>
      <c r="D225" s="164"/>
      <c r="E225" s="165"/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8"/>
      <c r="Z225" s="148"/>
      <c r="AA225" s="148"/>
      <c r="AB225" s="148"/>
      <c r="AC225" s="148"/>
      <c r="AD225" s="148"/>
      <c r="AE225" s="148"/>
      <c r="AF225" s="148"/>
      <c r="AG225" s="148" t="s">
        <v>179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55"/>
      <c r="B226" s="156"/>
      <c r="C226" s="189" t="s">
        <v>381</v>
      </c>
      <c r="D226" s="160"/>
      <c r="E226" s="161">
        <v>250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179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75">
        <v>62</v>
      </c>
      <c r="B227" s="176" t="s">
        <v>382</v>
      </c>
      <c r="C227" s="188" t="s">
        <v>383</v>
      </c>
      <c r="D227" s="177" t="s">
        <v>352</v>
      </c>
      <c r="E227" s="178">
        <v>28</v>
      </c>
      <c r="F227" s="179"/>
      <c r="G227" s="180">
        <f>ROUND(E227*F227,2)</f>
        <v>0</v>
      </c>
      <c r="H227" s="159"/>
      <c r="I227" s="158">
        <f>ROUND(E227*H227,2)</f>
        <v>0</v>
      </c>
      <c r="J227" s="159"/>
      <c r="K227" s="158">
        <f>ROUND(E227*J227,2)</f>
        <v>0</v>
      </c>
      <c r="L227" s="158">
        <v>21</v>
      </c>
      <c r="M227" s="158">
        <f>G227*(1+L227/100)</f>
        <v>0</v>
      </c>
      <c r="N227" s="157">
        <v>0</v>
      </c>
      <c r="O227" s="157">
        <f>ROUND(E227*N227,2)</f>
        <v>0</v>
      </c>
      <c r="P227" s="157">
        <v>0</v>
      </c>
      <c r="Q227" s="157">
        <f>ROUND(E227*P227,2)</f>
        <v>0</v>
      </c>
      <c r="R227" s="158"/>
      <c r="S227" s="158" t="s">
        <v>203</v>
      </c>
      <c r="T227" s="158" t="s">
        <v>175</v>
      </c>
      <c r="U227" s="158">
        <v>0</v>
      </c>
      <c r="V227" s="158">
        <f>ROUND(E227*U227,2)</f>
        <v>0</v>
      </c>
      <c r="W227" s="158"/>
      <c r="X227" s="158" t="s">
        <v>176</v>
      </c>
      <c r="Y227" s="148"/>
      <c r="Z227" s="148"/>
      <c r="AA227" s="148"/>
      <c r="AB227" s="148"/>
      <c r="AC227" s="148"/>
      <c r="AD227" s="148"/>
      <c r="AE227" s="148"/>
      <c r="AF227" s="148"/>
      <c r="AG227" s="148" t="s">
        <v>177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55"/>
      <c r="B228" s="156"/>
      <c r="C228" s="192" t="s">
        <v>256</v>
      </c>
      <c r="D228" s="164"/>
      <c r="E228" s="165"/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179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55"/>
      <c r="B229" s="156"/>
      <c r="C229" s="193" t="s">
        <v>384</v>
      </c>
      <c r="D229" s="164"/>
      <c r="E229" s="165">
        <v>26</v>
      </c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8"/>
      <c r="Z229" s="148"/>
      <c r="AA229" s="148"/>
      <c r="AB229" s="148"/>
      <c r="AC229" s="148"/>
      <c r="AD229" s="148"/>
      <c r="AE229" s="148"/>
      <c r="AF229" s="148"/>
      <c r="AG229" s="148" t="s">
        <v>179</v>
      </c>
      <c r="AH229" s="148">
        <v>2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55"/>
      <c r="B230" s="156"/>
      <c r="C230" s="192" t="s">
        <v>258</v>
      </c>
      <c r="D230" s="164"/>
      <c r="E230" s="165"/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48"/>
      <c r="Z230" s="148"/>
      <c r="AA230" s="148"/>
      <c r="AB230" s="148"/>
      <c r="AC230" s="148"/>
      <c r="AD230" s="148"/>
      <c r="AE230" s="148"/>
      <c r="AF230" s="148"/>
      <c r="AG230" s="148" t="s">
        <v>179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55"/>
      <c r="B231" s="156"/>
      <c r="C231" s="189" t="s">
        <v>385</v>
      </c>
      <c r="D231" s="160"/>
      <c r="E231" s="161">
        <v>28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48"/>
      <c r="Z231" s="148"/>
      <c r="AA231" s="148"/>
      <c r="AB231" s="148"/>
      <c r="AC231" s="148"/>
      <c r="AD231" s="148"/>
      <c r="AE231" s="148"/>
      <c r="AF231" s="148"/>
      <c r="AG231" s="148" t="s">
        <v>179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81">
        <v>63</v>
      </c>
      <c r="B232" s="182" t="s">
        <v>386</v>
      </c>
      <c r="C232" s="191" t="s">
        <v>387</v>
      </c>
      <c r="D232" s="183" t="s">
        <v>0</v>
      </c>
      <c r="E232" s="184">
        <v>47282.554400000001</v>
      </c>
      <c r="F232" s="185"/>
      <c r="G232" s="186">
        <f>ROUND(E232*F232,2)</f>
        <v>0</v>
      </c>
      <c r="H232" s="159"/>
      <c r="I232" s="158">
        <f>ROUND(E232*H232,2)</f>
        <v>0</v>
      </c>
      <c r="J232" s="159"/>
      <c r="K232" s="158">
        <f>ROUND(E232*J232,2)</f>
        <v>0</v>
      </c>
      <c r="L232" s="158">
        <v>21</v>
      </c>
      <c r="M232" s="158">
        <f>G232*(1+L232/100)</f>
        <v>0</v>
      </c>
      <c r="N232" s="157">
        <v>0</v>
      </c>
      <c r="O232" s="157">
        <f>ROUND(E232*N232,2)</f>
        <v>0</v>
      </c>
      <c r="P232" s="157">
        <v>0</v>
      </c>
      <c r="Q232" s="157">
        <f>ROUND(E232*P232,2)</f>
        <v>0</v>
      </c>
      <c r="R232" s="158"/>
      <c r="S232" s="158" t="s">
        <v>174</v>
      </c>
      <c r="T232" s="158" t="s">
        <v>175</v>
      </c>
      <c r="U232" s="158">
        <v>0</v>
      </c>
      <c r="V232" s="158">
        <f>ROUND(E232*U232,2)</f>
        <v>0</v>
      </c>
      <c r="W232" s="158"/>
      <c r="X232" s="158" t="s">
        <v>176</v>
      </c>
      <c r="Y232" s="148"/>
      <c r="Z232" s="148"/>
      <c r="AA232" s="148"/>
      <c r="AB232" s="148"/>
      <c r="AC232" s="148"/>
      <c r="AD232" s="148"/>
      <c r="AE232" s="148"/>
      <c r="AF232" s="148"/>
      <c r="AG232" s="148" t="s">
        <v>285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x14ac:dyDescent="0.2">
      <c r="A233" s="168" t="s">
        <v>169</v>
      </c>
      <c r="B233" s="169" t="s">
        <v>129</v>
      </c>
      <c r="C233" s="187" t="s">
        <v>130</v>
      </c>
      <c r="D233" s="170"/>
      <c r="E233" s="171"/>
      <c r="F233" s="172"/>
      <c r="G233" s="173">
        <f>SUMIF(AG234:AG250,"&lt;&gt;NOR",G234:G250)</f>
        <v>0</v>
      </c>
      <c r="H233" s="167"/>
      <c r="I233" s="167">
        <f>SUM(I234:I250)</f>
        <v>0</v>
      </c>
      <c r="J233" s="167"/>
      <c r="K233" s="167">
        <f>SUM(K234:K250)</f>
        <v>0</v>
      </c>
      <c r="L233" s="167"/>
      <c r="M233" s="167">
        <f>SUM(M234:M250)</f>
        <v>0</v>
      </c>
      <c r="N233" s="166"/>
      <c r="O233" s="166">
        <f>SUM(O234:O250)</f>
        <v>0</v>
      </c>
      <c r="P233" s="166"/>
      <c r="Q233" s="166">
        <f>SUM(Q234:Q250)</f>
        <v>0</v>
      </c>
      <c r="R233" s="167"/>
      <c r="S233" s="167"/>
      <c r="T233" s="167"/>
      <c r="U233" s="167"/>
      <c r="V233" s="167">
        <f>SUM(V234:V250)</f>
        <v>0</v>
      </c>
      <c r="W233" s="167"/>
      <c r="X233" s="167"/>
      <c r="AG233" t="s">
        <v>170</v>
      </c>
    </row>
    <row r="234" spans="1:60" outlineLevel="1" x14ac:dyDescent="0.2">
      <c r="A234" s="175">
        <v>64</v>
      </c>
      <c r="B234" s="176" t="s">
        <v>388</v>
      </c>
      <c r="C234" s="188" t="s">
        <v>389</v>
      </c>
      <c r="D234" s="177" t="s">
        <v>193</v>
      </c>
      <c r="E234" s="178">
        <v>239.76</v>
      </c>
      <c r="F234" s="179"/>
      <c r="G234" s="180">
        <f>ROUND(E234*F234,2)</f>
        <v>0</v>
      </c>
      <c r="H234" s="159"/>
      <c r="I234" s="158">
        <f>ROUND(E234*H234,2)</f>
        <v>0</v>
      </c>
      <c r="J234" s="159"/>
      <c r="K234" s="158">
        <f>ROUND(E234*J234,2)</f>
        <v>0</v>
      </c>
      <c r="L234" s="158">
        <v>21</v>
      </c>
      <c r="M234" s="158">
        <f>G234*(1+L234/100)</f>
        <v>0</v>
      </c>
      <c r="N234" s="157">
        <v>0</v>
      </c>
      <c r="O234" s="157">
        <f>ROUND(E234*N234,2)</f>
        <v>0</v>
      </c>
      <c r="P234" s="157">
        <v>0</v>
      </c>
      <c r="Q234" s="157">
        <f>ROUND(E234*P234,2)</f>
        <v>0</v>
      </c>
      <c r="R234" s="158"/>
      <c r="S234" s="158" t="s">
        <v>203</v>
      </c>
      <c r="T234" s="158" t="s">
        <v>175</v>
      </c>
      <c r="U234" s="158">
        <v>0</v>
      </c>
      <c r="V234" s="158">
        <f>ROUND(E234*U234,2)</f>
        <v>0</v>
      </c>
      <c r="W234" s="158"/>
      <c r="X234" s="158" t="s">
        <v>176</v>
      </c>
      <c r="Y234" s="148"/>
      <c r="Z234" s="148"/>
      <c r="AA234" s="148"/>
      <c r="AB234" s="148"/>
      <c r="AC234" s="148"/>
      <c r="AD234" s="148"/>
      <c r="AE234" s="148"/>
      <c r="AF234" s="148"/>
      <c r="AG234" s="148" t="s">
        <v>177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55"/>
      <c r="B235" s="156"/>
      <c r="C235" s="189" t="s">
        <v>390</v>
      </c>
      <c r="D235" s="160"/>
      <c r="E235" s="161">
        <v>222</v>
      </c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48"/>
      <c r="Z235" s="148"/>
      <c r="AA235" s="148"/>
      <c r="AB235" s="148"/>
      <c r="AC235" s="148"/>
      <c r="AD235" s="148"/>
      <c r="AE235" s="148"/>
      <c r="AF235" s="148"/>
      <c r="AG235" s="148" t="s">
        <v>179</v>
      </c>
      <c r="AH235" s="148">
        <v>0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55"/>
      <c r="B236" s="156"/>
      <c r="C236" s="190" t="s">
        <v>391</v>
      </c>
      <c r="D236" s="162"/>
      <c r="E236" s="163">
        <v>17.760000000000002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179</v>
      </c>
      <c r="AH236" s="148">
        <v>4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55"/>
      <c r="B237" s="156"/>
      <c r="C237" s="189" t="s">
        <v>392</v>
      </c>
      <c r="D237" s="160"/>
      <c r="E237" s="161"/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48"/>
      <c r="Z237" s="148"/>
      <c r="AA237" s="148"/>
      <c r="AB237" s="148"/>
      <c r="AC237" s="148"/>
      <c r="AD237" s="148"/>
      <c r="AE237" s="148"/>
      <c r="AF237" s="148"/>
      <c r="AG237" s="148" t="s">
        <v>179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75">
        <v>65</v>
      </c>
      <c r="B238" s="176" t="s">
        <v>393</v>
      </c>
      <c r="C238" s="188" t="s">
        <v>394</v>
      </c>
      <c r="D238" s="177" t="s">
        <v>193</v>
      </c>
      <c r="E238" s="178">
        <v>239.76</v>
      </c>
      <c r="F238" s="179"/>
      <c r="G238" s="180">
        <f>ROUND(E238*F238,2)</f>
        <v>0</v>
      </c>
      <c r="H238" s="159"/>
      <c r="I238" s="158">
        <f>ROUND(E238*H238,2)</f>
        <v>0</v>
      </c>
      <c r="J238" s="159"/>
      <c r="K238" s="158">
        <f>ROUND(E238*J238,2)</f>
        <v>0</v>
      </c>
      <c r="L238" s="158">
        <v>21</v>
      </c>
      <c r="M238" s="158">
        <f>G238*(1+L238/100)</f>
        <v>0</v>
      </c>
      <c r="N238" s="157">
        <v>0</v>
      </c>
      <c r="O238" s="157">
        <f>ROUND(E238*N238,2)</f>
        <v>0</v>
      </c>
      <c r="P238" s="157">
        <v>0</v>
      </c>
      <c r="Q238" s="157">
        <f>ROUND(E238*P238,2)</f>
        <v>0</v>
      </c>
      <c r="R238" s="158"/>
      <c r="S238" s="158" t="s">
        <v>203</v>
      </c>
      <c r="T238" s="158" t="s">
        <v>175</v>
      </c>
      <c r="U238" s="158">
        <v>0</v>
      </c>
      <c r="V238" s="158">
        <f>ROUND(E238*U238,2)</f>
        <v>0</v>
      </c>
      <c r="W238" s="158"/>
      <c r="X238" s="158" t="s">
        <v>176</v>
      </c>
      <c r="Y238" s="148"/>
      <c r="Z238" s="148"/>
      <c r="AA238" s="148"/>
      <c r="AB238" s="148"/>
      <c r="AC238" s="148"/>
      <c r="AD238" s="148"/>
      <c r="AE238" s="148"/>
      <c r="AF238" s="148"/>
      <c r="AG238" s="148" t="s">
        <v>177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55"/>
      <c r="B239" s="156"/>
      <c r="C239" s="189" t="s">
        <v>390</v>
      </c>
      <c r="D239" s="160"/>
      <c r="E239" s="161">
        <v>222</v>
      </c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48"/>
      <c r="Z239" s="148"/>
      <c r="AA239" s="148"/>
      <c r="AB239" s="148"/>
      <c r="AC239" s="148"/>
      <c r="AD239" s="148"/>
      <c r="AE239" s="148"/>
      <c r="AF239" s="148"/>
      <c r="AG239" s="148" t="s">
        <v>179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55"/>
      <c r="B240" s="156"/>
      <c r="C240" s="190" t="s">
        <v>391</v>
      </c>
      <c r="D240" s="162"/>
      <c r="E240" s="163">
        <v>17.760000000000002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48"/>
      <c r="Z240" s="148"/>
      <c r="AA240" s="148"/>
      <c r="AB240" s="148"/>
      <c r="AC240" s="148"/>
      <c r="AD240" s="148"/>
      <c r="AE240" s="148"/>
      <c r="AF240" s="148"/>
      <c r="AG240" s="148" t="s">
        <v>179</v>
      </c>
      <c r="AH240" s="148">
        <v>4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55"/>
      <c r="B241" s="156"/>
      <c r="C241" s="189" t="s">
        <v>392</v>
      </c>
      <c r="D241" s="160"/>
      <c r="E241" s="161"/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48"/>
      <c r="Z241" s="148"/>
      <c r="AA241" s="148"/>
      <c r="AB241" s="148"/>
      <c r="AC241" s="148"/>
      <c r="AD241" s="148"/>
      <c r="AE241" s="148"/>
      <c r="AF241" s="148"/>
      <c r="AG241" s="148" t="s">
        <v>179</v>
      </c>
      <c r="AH241" s="148">
        <v>0</v>
      </c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75">
        <v>66</v>
      </c>
      <c r="B242" s="176" t="s">
        <v>395</v>
      </c>
      <c r="C242" s="188" t="s">
        <v>396</v>
      </c>
      <c r="D242" s="177" t="s">
        <v>193</v>
      </c>
      <c r="E242" s="178">
        <v>119.88</v>
      </c>
      <c r="F242" s="179"/>
      <c r="G242" s="180">
        <f>ROUND(E242*F242,2)</f>
        <v>0</v>
      </c>
      <c r="H242" s="159"/>
      <c r="I242" s="158">
        <f>ROUND(E242*H242,2)</f>
        <v>0</v>
      </c>
      <c r="J242" s="159"/>
      <c r="K242" s="158">
        <f>ROUND(E242*J242,2)</f>
        <v>0</v>
      </c>
      <c r="L242" s="158">
        <v>21</v>
      </c>
      <c r="M242" s="158">
        <f>G242*(1+L242/100)</f>
        <v>0</v>
      </c>
      <c r="N242" s="157">
        <v>0</v>
      </c>
      <c r="O242" s="157">
        <f>ROUND(E242*N242,2)</f>
        <v>0</v>
      </c>
      <c r="P242" s="157">
        <v>0</v>
      </c>
      <c r="Q242" s="157">
        <f>ROUND(E242*P242,2)</f>
        <v>0</v>
      </c>
      <c r="R242" s="158"/>
      <c r="S242" s="158" t="s">
        <v>203</v>
      </c>
      <c r="T242" s="158" t="s">
        <v>175</v>
      </c>
      <c r="U242" s="158">
        <v>0</v>
      </c>
      <c r="V242" s="158">
        <f>ROUND(E242*U242,2)</f>
        <v>0</v>
      </c>
      <c r="W242" s="158"/>
      <c r="X242" s="158" t="s">
        <v>176</v>
      </c>
      <c r="Y242" s="148"/>
      <c r="Z242" s="148"/>
      <c r="AA242" s="148"/>
      <c r="AB242" s="148"/>
      <c r="AC242" s="148"/>
      <c r="AD242" s="148"/>
      <c r="AE242" s="148"/>
      <c r="AF242" s="148"/>
      <c r="AG242" s="148" t="s">
        <v>177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55"/>
      <c r="B243" s="156"/>
      <c r="C243" s="189" t="s">
        <v>397</v>
      </c>
      <c r="D243" s="160"/>
      <c r="E243" s="161">
        <v>111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48"/>
      <c r="Z243" s="148"/>
      <c r="AA243" s="148"/>
      <c r="AB243" s="148"/>
      <c r="AC243" s="148"/>
      <c r="AD243" s="148"/>
      <c r="AE243" s="148"/>
      <c r="AF243" s="148"/>
      <c r="AG243" s="148" t="s">
        <v>179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55"/>
      <c r="B244" s="156"/>
      <c r="C244" s="190" t="s">
        <v>391</v>
      </c>
      <c r="D244" s="162"/>
      <c r="E244" s="163">
        <v>8.8800000000000008</v>
      </c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48"/>
      <c r="Z244" s="148"/>
      <c r="AA244" s="148"/>
      <c r="AB244" s="148"/>
      <c r="AC244" s="148"/>
      <c r="AD244" s="148"/>
      <c r="AE244" s="148"/>
      <c r="AF244" s="148"/>
      <c r="AG244" s="148" t="s">
        <v>179</v>
      </c>
      <c r="AH244" s="148">
        <v>4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55"/>
      <c r="B245" s="156"/>
      <c r="C245" s="189" t="s">
        <v>392</v>
      </c>
      <c r="D245" s="160"/>
      <c r="E245" s="161"/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48"/>
      <c r="Z245" s="148"/>
      <c r="AA245" s="148"/>
      <c r="AB245" s="148"/>
      <c r="AC245" s="148"/>
      <c r="AD245" s="148"/>
      <c r="AE245" s="148"/>
      <c r="AF245" s="148"/>
      <c r="AG245" s="148" t="s">
        <v>179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75">
        <v>67</v>
      </c>
      <c r="B246" s="176" t="s">
        <v>398</v>
      </c>
      <c r="C246" s="188" t="s">
        <v>399</v>
      </c>
      <c r="D246" s="177" t="s">
        <v>193</v>
      </c>
      <c r="E246" s="178">
        <v>14.04</v>
      </c>
      <c r="F246" s="179"/>
      <c r="G246" s="180">
        <f>ROUND(E246*F246,2)</f>
        <v>0</v>
      </c>
      <c r="H246" s="159"/>
      <c r="I246" s="158">
        <f>ROUND(E246*H246,2)</f>
        <v>0</v>
      </c>
      <c r="J246" s="159"/>
      <c r="K246" s="158">
        <f>ROUND(E246*J246,2)</f>
        <v>0</v>
      </c>
      <c r="L246" s="158">
        <v>21</v>
      </c>
      <c r="M246" s="158">
        <f>G246*(1+L246/100)</f>
        <v>0</v>
      </c>
      <c r="N246" s="157">
        <v>0</v>
      </c>
      <c r="O246" s="157">
        <f>ROUND(E246*N246,2)</f>
        <v>0</v>
      </c>
      <c r="P246" s="157">
        <v>0</v>
      </c>
      <c r="Q246" s="157">
        <f>ROUND(E246*P246,2)</f>
        <v>0</v>
      </c>
      <c r="R246" s="158"/>
      <c r="S246" s="158" t="s">
        <v>203</v>
      </c>
      <c r="T246" s="158" t="s">
        <v>175</v>
      </c>
      <c r="U246" s="158">
        <v>0</v>
      </c>
      <c r="V246" s="158">
        <f>ROUND(E246*U246,2)</f>
        <v>0</v>
      </c>
      <c r="W246" s="158"/>
      <c r="X246" s="158" t="s">
        <v>176</v>
      </c>
      <c r="Y246" s="148"/>
      <c r="Z246" s="148"/>
      <c r="AA246" s="148"/>
      <c r="AB246" s="148"/>
      <c r="AC246" s="148"/>
      <c r="AD246" s="148"/>
      <c r="AE246" s="148"/>
      <c r="AF246" s="148"/>
      <c r="AG246" s="148" t="s">
        <v>177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55"/>
      <c r="B247" s="156"/>
      <c r="C247" s="189" t="s">
        <v>400</v>
      </c>
      <c r="D247" s="160"/>
      <c r="E247" s="161">
        <v>13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48"/>
      <c r="Z247" s="148"/>
      <c r="AA247" s="148"/>
      <c r="AB247" s="148"/>
      <c r="AC247" s="148"/>
      <c r="AD247" s="148"/>
      <c r="AE247" s="148"/>
      <c r="AF247" s="148"/>
      <c r="AG247" s="148" t="s">
        <v>179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55"/>
      <c r="B248" s="156"/>
      <c r="C248" s="190" t="s">
        <v>391</v>
      </c>
      <c r="D248" s="162"/>
      <c r="E248" s="163">
        <v>1.04</v>
      </c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48"/>
      <c r="Z248" s="148"/>
      <c r="AA248" s="148"/>
      <c r="AB248" s="148"/>
      <c r="AC248" s="148"/>
      <c r="AD248" s="148"/>
      <c r="AE248" s="148"/>
      <c r="AF248" s="148"/>
      <c r="AG248" s="148" t="s">
        <v>179</v>
      </c>
      <c r="AH248" s="148">
        <v>4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55"/>
      <c r="B249" s="156"/>
      <c r="C249" s="189" t="s">
        <v>392</v>
      </c>
      <c r="D249" s="160"/>
      <c r="E249" s="161"/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48"/>
      <c r="Z249" s="148"/>
      <c r="AA249" s="148"/>
      <c r="AB249" s="148"/>
      <c r="AC249" s="148"/>
      <c r="AD249" s="148"/>
      <c r="AE249" s="148"/>
      <c r="AF249" s="148"/>
      <c r="AG249" s="148" t="s">
        <v>179</v>
      </c>
      <c r="AH249" s="148">
        <v>0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ht="22.5" outlineLevel="1" x14ac:dyDescent="0.2">
      <c r="A250" s="181">
        <v>68</v>
      </c>
      <c r="B250" s="182" t="s">
        <v>401</v>
      </c>
      <c r="C250" s="191" t="s">
        <v>402</v>
      </c>
      <c r="D250" s="183" t="s">
        <v>0</v>
      </c>
      <c r="E250" s="184">
        <v>1746.8027999999999</v>
      </c>
      <c r="F250" s="185"/>
      <c r="G250" s="186">
        <f>ROUND(E250*F250,2)</f>
        <v>0</v>
      </c>
      <c r="H250" s="159"/>
      <c r="I250" s="158">
        <f>ROUND(E250*H250,2)</f>
        <v>0</v>
      </c>
      <c r="J250" s="159"/>
      <c r="K250" s="158">
        <f>ROUND(E250*J250,2)</f>
        <v>0</v>
      </c>
      <c r="L250" s="158">
        <v>21</v>
      </c>
      <c r="M250" s="158">
        <f>G250*(1+L250/100)</f>
        <v>0</v>
      </c>
      <c r="N250" s="157">
        <v>0</v>
      </c>
      <c r="O250" s="157">
        <f>ROUND(E250*N250,2)</f>
        <v>0</v>
      </c>
      <c r="P250" s="157">
        <v>0</v>
      </c>
      <c r="Q250" s="157">
        <f>ROUND(E250*P250,2)</f>
        <v>0</v>
      </c>
      <c r="R250" s="158"/>
      <c r="S250" s="158" t="s">
        <v>174</v>
      </c>
      <c r="T250" s="158" t="s">
        <v>175</v>
      </c>
      <c r="U250" s="158">
        <v>0</v>
      </c>
      <c r="V250" s="158">
        <f>ROUND(E250*U250,2)</f>
        <v>0</v>
      </c>
      <c r="W250" s="158"/>
      <c r="X250" s="158" t="s">
        <v>176</v>
      </c>
      <c r="Y250" s="148"/>
      <c r="Z250" s="148"/>
      <c r="AA250" s="148"/>
      <c r="AB250" s="148"/>
      <c r="AC250" s="148"/>
      <c r="AD250" s="148"/>
      <c r="AE250" s="148"/>
      <c r="AF250" s="148"/>
      <c r="AG250" s="148" t="s">
        <v>285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x14ac:dyDescent="0.2">
      <c r="A251" s="168" t="s">
        <v>169</v>
      </c>
      <c r="B251" s="169" t="s">
        <v>131</v>
      </c>
      <c r="C251" s="187" t="s">
        <v>132</v>
      </c>
      <c r="D251" s="170"/>
      <c r="E251" s="171"/>
      <c r="F251" s="172"/>
      <c r="G251" s="173">
        <f>SUMIF(AG252:AG285,"&lt;&gt;NOR",G252:G285)</f>
        <v>0</v>
      </c>
      <c r="H251" s="167"/>
      <c r="I251" s="167">
        <f>SUM(I252:I285)</f>
        <v>0</v>
      </c>
      <c r="J251" s="167"/>
      <c r="K251" s="167">
        <f>SUM(K252:K285)</f>
        <v>0</v>
      </c>
      <c r="L251" s="167"/>
      <c r="M251" s="167">
        <f>SUM(M252:M285)</f>
        <v>0</v>
      </c>
      <c r="N251" s="166"/>
      <c r="O251" s="166">
        <f>SUM(O252:O285)</f>
        <v>120.10000000000001</v>
      </c>
      <c r="P251" s="166"/>
      <c r="Q251" s="166">
        <f>SUM(Q252:Q285)</f>
        <v>0</v>
      </c>
      <c r="R251" s="167"/>
      <c r="S251" s="167"/>
      <c r="T251" s="167"/>
      <c r="U251" s="167"/>
      <c r="V251" s="167">
        <f>SUM(V252:V285)</f>
        <v>43.96</v>
      </c>
      <c r="W251" s="167"/>
      <c r="X251" s="167"/>
      <c r="AG251" t="s">
        <v>170</v>
      </c>
    </row>
    <row r="252" spans="1:60" ht="45" outlineLevel="1" x14ac:dyDescent="0.2">
      <c r="A252" s="175">
        <v>69</v>
      </c>
      <c r="B252" s="176" t="s">
        <v>403</v>
      </c>
      <c r="C252" s="188" t="s">
        <v>404</v>
      </c>
      <c r="D252" s="177" t="s">
        <v>193</v>
      </c>
      <c r="E252" s="178">
        <v>244.2</v>
      </c>
      <c r="F252" s="179"/>
      <c r="G252" s="180">
        <f>ROUND(E252*F252,2)</f>
        <v>0</v>
      </c>
      <c r="H252" s="159"/>
      <c r="I252" s="158">
        <f>ROUND(E252*H252,2)</f>
        <v>0</v>
      </c>
      <c r="J252" s="159"/>
      <c r="K252" s="158">
        <f>ROUND(E252*J252,2)</f>
        <v>0</v>
      </c>
      <c r="L252" s="158">
        <v>21</v>
      </c>
      <c r="M252" s="158">
        <f>G252*(1+L252/100)</f>
        <v>0</v>
      </c>
      <c r="N252" s="157">
        <v>0</v>
      </c>
      <c r="O252" s="157">
        <f>ROUND(E252*N252,2)</f>
        <v>0</v>
      </c>
      <c r="P252" s="157">
        <v>0</v>
      </c>
      <c r="Q252" s="157">
        <f>ROUND(E252*P252,2)</f>
        <v>0</v>
      </c>
      <c r="R252" s="158"/>
      <c r="S252" s="158" t="s">
        <v>203</v>
      </c>
      <c r="T252" s="158" t="s">
        <v>175</v>
      </c>
      <c r="U252" s="158">
        <v>0.18</v>
      </c>
      <c r="V252" s="158">
        <f>ROUND(E252*U252,2)</f>
        <v>43.96</v>
      </c>
      <c r="W252" s="158"/>
      <c r="X252" s="158" t="s">
        <v>176</v>
      </c>
      <c r="Y252" s="148"/>
      <c r="Z252" s="148"/>
      <c r="AA252" s="148"/>
      <c r="AB252" s="148"/>
      <c r="AC252" s="148"/>
      <c r="AD252" s="148"/>
      <c r="AE252" s="148"/>
      <c r="AF252" s="148"/>
      <c r="AG252" s="148" t="s">
        <v>177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55"/>
      <c r="B253" s="156"/>
      <c r="C253" s="189" t="s">
        <v>194</v>
      </c>
      <c r="D253" s="160"/>
      <c r="E253" s="161">
        <v>222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48"/>
      <c r="Z253" s="148"/>
      <c r="AA253" s="148"/>
      <c r="AB253" s="148"/>
      <c r="AC253" s="148"/>
      <c r="AD253" s="148"/>
      <c r="AE253" s="148"/>
      <c r="AF253" s="148"/>
      <c r="AG253" s="148" t="s">
        <v>179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55"/>
      <c r="B254" s="156"/>
      <c r="C254" s="190" t="s">
        <v>195</v>
      </c>
      <c r="D254" s="162"/>
      <c r="E254" s="163">
        <v>22.2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179</v>
      </c>
      <c r="AH254" s="148">
        <v>4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ht="22.5" outlineLevel="1" x14ac:dyDescent="0.2">
      <c r="A255" s="175">
        <v>70</v>
      </c>
      <c r="B255" s="176" t="s">
        <v>405</v>
      </c>
      <c r="C255" s="188" t="s">
        <v>406</v>
      </c>
      <c r="D255" s="177" t="s">
        <v>193</v>
      </c>
      <c r="E255" s="178">
        <v>244.2</v>
      </c>
      <c r="F255" s="179"/>
      <c r="G255" s="180">
        <f>ROUND(E255*F255,2)</f>
        <v>0</v>
      </c>
      <c r="H255" s="159"/>
      <c r="I255" s="158">
        <f>ROUND(E255*H255,2)</f>
        <v>0</v>
      </c>
      <c r="J255" s="159"/>
      <c r="K255" s="158">
        <f>ROUND(E255*J255,2)</f>
        <v>0</v>
      </c>
      <c r="L255" s="158">
        <v>21</v>
      </c>
      <c r="M255" s="158">
        <f>G255*(1+L255/100)</f>
        <v>0</v>
      </c>
      <c r="N255" s="157">
        <v>0</v>
      </c>
      <c r="O255" s="157">
        <f>ROUND(E255*N255,2)</f>
        <v>0</v>
      </c>
      <c r="P255" s="157">
        <v>0</v>
      </c>
      <c r="Q255" s="157">
        <f>ROUND(E255*P255,2)</f>
        <v>0</v>
      </c>
      <c r="R255" s="158"/>
      <c r="S255" s="158" t="s">
        <v>203</v>
      </c>
      <c r="T255" s="158" t="s">
        <v>175</v>
      </c>
      <c r="U255" s="158">
        <v>0</v>
      </c>
      <c r="V255" s="158">
        <f>ROUND(E255*U255,2)</f>
        <v>0</v>
      </c>
      <c r="W255" s="158"/>
      <c r="X255" s="158" t="s">
        <v>176</v>
      </c>
      <c r="Y255" s="148"/>
      <c r="Z255" s="148"/>
      <c r="AA255" s="148"/>
      <c r="AB255" s="148"/>
      <c r="AC255" s="148"/>
      <c r="AD255" s="148"/>
      <c r="AE255" s="148"/>
      <c r="AF255" s="148"/>
      <c r="AG255" s="148" t="s">
        <v>177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55"/>
      <c r="B256" s="156"/>
      <c r="C256" s="189" t="s">
        <v>407</v>
      </c>
      <c r="D256" s="160"/>
      <c r="E256" s="161">
        <v>222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48"/>
      <c r="Z256" s="148"/>
      <c r="AA256" s="148"/>
      <c r="AB256" s="148"/>
      <c r="AC256" s="148"/>
      <c r="AD256" s="148"/>
      <c r="AE256" s="148"/>
      <c r="AF256" s="148"/>
      <c r="AG256" s="148" t="s">
        <v>179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55"/>
      <c r="B257" s="156"/>
      <c r="C257" s="190" t="s">
        <v>195</v>
      </c>
      <c r="D257" s="162"/>
      <c r="E257" s="163">
        <v>22.2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48"/>
      <c r="Z257" s="148"/>
      <c r="AA257" s="148"/>
      <c r="AB257" s="148"/>
      <c r="AC257" s="148"/>
      <c r="AD257" s="148"/>
      <c r="AE257" s="148"/>
      <c r="AF257" s="148"/>
      <c r="AG257" s="148" t="s">
        <v>179</v>
      </c>
      <c r="AH257" s="148">
        <v>4</v>
      </c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ht="22.5" outlineLevel="1" x14ac:dyDescent="0.2">
      <c r="A258" s="175">
        <v>71</v>
      </c>
      <c r="B258" s="176" t="s">
        <v>408</v>
      </c>
      <c r="C258" s="188" t="s">
        <v>409</v>
      </c>
      <c r="D258" s="177" t="s">
        <v>193</v>
      </c>
      <c r="E258" s="178">
        <v>122.1</v>
      </c>
      <c r="F258" s="179"/>
      <c r="G258" s="180">
        <f>ROUND(E258*F258,2)</f>
        <v>0</v>
      </c>
      <c r="H258" s="159"/>
      <c r="I258" s="158">
        <f>ROUND(E258*H258,2)</f>
        <v>0</v>
      </c>
      <c r="J258" s="159"/>
      <c r="K258" s="158">
        <f>ROUND(E258*J258,2)</f>
        <v>0</v>
      </c>
      <c r="L258" s="158">
        <v>21</v>
      </c>
      <c r="M258" s="158">
        <f>G258*(1+L258/100)</f>
        <v>0</v>
      </c>
      <c r="N258" s="157">
        <v>0</v>
      </c>
      <c r="O258" s="157">
        <f>ROUND(E258*N258,2)</f>
        <v>0</v>
      </c>
      <c r="P258" s="157">
        <v>0</v>
      </c>
      <c r="Q258" s="157">
        <f>ROUND(E258*P258,2)</f>
        <v>0</v>
      </c>
      <c r="R258" s="158"/>
      <c r="S258" s="158" t="s">
        <v>203</v>
      </c>
      <c r="T258" s="158" t="s">
        <v>175</v>
      </c>
      <c r="U258" s="158">
        <v>0</v>
      </c>
      <c r="V258" s="158">
        <f>ROUND(E258*U258,2)</f>
        <v>0</v>
      </c>
      <c r="W258" s="158"/>
      <c r="X258" s="158" t="s">
        <v>176</v>
      </c>
      <c r="Y258" s="148"/>
      <c r="Z258" s="148"/>
      <c r="AA258" s="148"/>
      <c r="AB258" s="148"/>
      <c r="AC258" s="148"/>
      <c r="AD258" s="148"/>
      <c r="AE258" s="148"/>
      <c r="AF258" s="148"/>
      <c r="AG258" s="148" t="s">
        <v>177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">
      <c r="A259" s="155"/>
      <c r="B259" s="156"/>
      <c r="C259" s="189" t="s">
        <v>397</v>
      </c>
      <c r="D259" s="160"/>
      <c r="E259" s="161">
        <v>111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48"/>
      <c r="Z259" s="148"/>
      <c r="AA259" s="148"/>
      <c r="AB259" s="148"/>
      <c r="AC259" s="148"/>
      <c r="AD259" s="148"/>
      <c r="AE259" s="148"/>
      <c r="AF259" s="148"/>
      <c r="AG259" s="148" t="s">
        <v>179</v>
      </c>
      <c r="AH259" s="148">
        <v>0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55"/>
      <c r="B260" s="156"/>
      <c r="C260" s="190" t="s">
        <v>410</v>
      </c>
      <c r="D260" s="162"/>
      <c r="E260" s="163">
        <v>11.1</v>
      </c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179</v>
      </c>
      <c r="AH260" s="148">
        <v>4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ht="22.5" outlineLevel="1" x14ac:dyDescent="0.2">
      <c r="A261" s="175">
        <v>72</v>
      </c>
      <c r="B261" s="176" t="s">
        <v>411</v>
      </c>
      <c r="C261" s="188" t="s">
        <v>412</v>
      </c>
      <c r="D261" s="177" t="s">
        <v>193</v>
      </c>
      <c r="E261" s="178">
        <v>244.2</v>
      </c>
      <c r="F261" s="179"/>
      <c r="G261" s="180">
        <f>ROUND(E261*F261,2)</f>
        <v>0</v>
      </c>
      <c r="H261" s="159"/>
      <c r="I261" s="158">
        <f>ROUND(E261*H261,2)</f>
        <v>0</v>
      </c>
      <c r="J261" s="159"/>
      <c r="K261" s="158">
        <f>ROUND(E261*J261,2)</f>
        <v>0</v>
      </c>
      <c r="L261" s="158">
        <v>21</v>
      </c>
      <c r="M261" s="158">
        <f>G261*(1+L261/100)</f>
        <v>0</v>
      </c>
      <c r="N261" s="157">
        <v>0</v>
      </c>
      <c r="O261" s="157">
        <f>ROUND(E261*N261,2)</f>
        <v>0</v>
      </c>
      <c r="P261" s="157">
        <v>0</v>
      </c>
      <c r="Q261" s="157">
        <f>ROUND(E261*P261,2)</f>
        <v>0</v>
      </c>
      <c r="R261" s="158"/>
      <c r="S261" s="158" t="s">
        <v>203</v>
      </c>
      <c r="T261" s="158" t="s">
        <v>175</v>
      </c>
      <c r="U261" s="158">
        <v>0</v>
      </c>
      <c r="V261" s="158">
        <f>ROUND(E261*U261,2)</f>
        <v>0</v>
      </c>
      <c r="W261" s="158"/>
      <c r="X261" s="158" t="s">
        <v>176</v>
      </c>
      <c r="Y261" s="148"/>
      <c r="Z261" s="148"/>
      <c r="AA261" s="148"/>
      <c r="AB261" s="148"/>
      <c r="AC261" s="148"/>
      <c r="AD261" s="148"/>
      <c r="AE261" s="148"/>
      <c r="AF261" s="148"/>
      <c r="AG261" s="148" t="s">
        <v>177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55"/>
      <c r="B262" s="156"/>
      <c r="C262" s="189" t="s">
        <v>407</v>
      </c>
      <c r="D262" s="160"/>
      <c r="E262" s="161">
        <v>222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48"/>
      <c r="Z262" s="148"/>
      <c r="AA262" s="148"/>
      <c r="AB262" s="148"/>
      <c r="AC262" s="148"/>
      <c r="AD262" s="148"/>
      <c r="AE262" s="148"/>
      <c r="AF262" s="148"/>
      <c r="AG262" s="148" t="s">
        <v>179</v>
      </c>
      <c r="AH262" s="148">
        <v>0</v>
      </c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">
      <c r="A263" s="155"/>
      <c r="B263" s="156"/>
      <c r="C263" s="190" t="s">
        <v>195</v>
      </c>
      <c r="D263" s="162"/>
      <c r="E263" s="163">
        <v>22.2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48"/>
      <c r="Z263" s="148"/>
      <c r="AA263" s="148"/>
      <c r="AB263" s="148"/>
      <c r="AC263" s="148"/>
      <c r="AD263" s="148"/>
      <c r="AE263" s="148"/>
      <c r="AF263" s="148"/>
      <c r="AG263" s="148" t="s">
        <v>179</v>
      </c>
      <c r="AH263" s="148">
        <v>4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ht="22.5" outlineLevel="1" x14ac:dyDescent="0.2">
      <c r="A264" s="175">
        <v>73</v>
      </c>
      <c r="B264" s="176" t="s">
        <v>413</v>
      </c>
      <c r="C264" s="188" t="s">
        <v>414</v>
      </c>
      <c r="D264" s="177" t="s">
        <v>193</v>
      </c>
      <c r="E264" s="178">
        <v>122.1</v>
      </c>
      <c r="F264" s="179"/>
      <c r="G264" s="180">
        <f>ROUND(E264*F264,2)</f>
        <v>0</v>
      </c>
      <c r="H264" s="159"/>
      <c r="I264" s="158">
        <f>ROUND(E264*H264,2)</f>
        <v>0</v>
      </c>
      <c r="J264" s="159"/>
      <c r="K264" s="158">
        <f>ROUND(E264*J264,2)</f>
        <v>0</v>
      </c>
      <c r="L264" s="158">
        <v>21</v>
      </c>
      <c r="M264" s="158">
        <f>G264*(1+L264/100)</f>
        <v>0</v>
      </c>
      <c r="N264" s="157">
        <v>0</v>
      </c>
      <c r="O264" s="157">
        <f>ROUND(E264*N264,2)</f>
        <v>0</v>
      </c>
      <c r="P264" s="157">
        <v>0</v>
      </c>
      <c r="Q264" s="157">
        <f>ROUND(E264*P264,2)</f>
        <v>0</v>
      </c>
      <c r="R264" s="158"/>
      <c r="S264" s="158" t="s">
        <v>203</v>
      </c>
      <c r="T264" s="158" t="s">
        <v>175</v>
      </c>
      <c r="U264" s="158">
        <v>0</v>
      </c>
      <c r="V264" s="158">
        <f>ROUND(E264*U264,2)</f>
        <v>0</v>
      </c>
      <c r="W264" s="158"/>
      <c r="X264" s="158" t="s">
        <v>176</v>
      </c>
      <c r="Y264" s="148"/>
      <c r="Z264" s="148"/>
      <c r="AA264" s="148"/>
      <c r="AB264" s="148"/>
      <c r="AC264" s="148"/>
      <c r="AD264" s="148"/>
      <c r="AE264" s="148"/>
      <c r="AF264" s="148"/>
      <c r="AG264" s="148" t="s">
        <v>177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55"/>
      <c r="B265" s="156"/>
      <c r="C265" s="189" t="s">
        <v>415</v>
      </c>
      <c r="D265" s="160"/>
      <c r="E265" s="161">
        <v>111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48"/>
      <c r="Z265" s="148"/>
      <c r="AA265" s="148"/>
      <c r="AB265" s="148"/>
      <c r="AC265" s="148"/>
      <c r="AD265" s="148"/>
      <c r="AE265" s="148"/>
      <c r="AF265" s="148"/>
      <c r="AG265" s="148" t="s">
        <v>179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55"/>
      <c r="B266" s="156"/>
      <c r="C266" s="190" t="s">
        <v>195</v>
      </c>
      <c r="D266" s="162"/>
      <c r="E266" s="163">
        <v>11.1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48"/>
      <c r="Z266" s="148"/>
      <c r="AA266" s="148"/>
      <c r="AB266" s="148"/>
      <c r="AC266" s="148"/>
      <c r="AD266" s="148"/>
      <c r="AE266" s="148"/>
      <c r="AF266" s="148"/>
      <c r="AG266" s="148" t="s">
        <v>179</v>
      </c>
      <c r="AH266" s="148">
        <v>4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ht="33.75" outlineLevel="1" x14ac:dyDescent="0.2">
      <c r="A267" s="175">
        <v>74</v>
      </c>
      <c r="B267" s="176" t="s">
        <v>416</v>
      </c>
      <c r="C267" s="188" t="s">
        <v>417</v>
      </c>
      <c r="D267" s="177" t="s">
        <v>193</v>
      </c>
      <c r="E267" s="178">
        <v>244.2</v>
      </c>
      <c r="F267" s="179"/>
      <c r="G267" s="180">
        <f>ROUND(E267*F267,2)</f>
        <v>0</v>
      </c>
      <c r="H267" s="159"/>
      <c r="I267" s="158">
        <f>ROUND(E267*H267,2)</f>
        <v>0</v>
      </c>
      <c r="J267" s="159"/>
      <c r="K267" s="158">
        <f>ROUND(E267*J267,2)</f>
        <v>0</v>
      </c>
      <c r="L267" s="158">
        <v>21</v>
      </c>
      <c r="M267" s="158">
        <f>G267*(1+L267/100)</f>
        <v>0</v>
      </c>
      <c r="N267" s="157">
        <v>0</v>
      </c>
      <c r="O267" s="157">
        <f>ROUND(E267*N267,2)</f>
        <v>0</v>
      </c>
      <c r="P267" s="157">
        <v>0</v>
      </c>
      <c r="Q267" s="157">
        <f>ROUND(E267*P267,2)</f>
        <v>0</v>
      </c>
      <c r="R267" s="158"/>
      <c r="S267" s="158" t="s">
        <v>203</v>
      </c>
      <c r="T267" s="158" t="s">
        <v>175</v>
      </c>
      <c r="U267" s="158">
        <v>0</v>
      </c>
      <c r="V267" s="158">
        <f>ROUND(E267*U267,2)</f>
        <v>0</v>
      </c>
      <c r="W267" s="158"/>
      <c r="X267" s="158" t="s">
        <v>176</v>
      </c>
      <c r="Y267" s="148"/>
      <c r="Z267" s="148"/>
      <c r="AA267" s="148"/>
      <c r="AB267" s="148"/>
      <c r="AC267" s="148"/>
      <c r="AD267" s="148"/>
      <c r="AE267" s="148"/>
      <c r="AF267" s="148"/>
      <c r="AG267" s="148" t="s">
        <v>177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">
      <c r="A268" s="155"/>
      <c r="B268" s="156"/>
      <c r="C268" s="189" t="s">
        <v>390</v>
      </c>
      <c r="D268" s="160"/>
      <c r="E268" s="161">
        <v>222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48"/>
      <c r="Z268" s="148"/>
      <c r="AA268" s="148"/>
      <c r="AB268" s="148"/>
      <c r="AC268" s="148"/>
      <c r="AD268" s="148"/>
      <c r="AE268" s="148"/>
      <c r="AF268" s="148"/>
      <c r="AG268" s="148" t="s">
        <v>179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55"/>
      <c r="B269" s="156"/>
      <c r="C269" s="190" t="s">
        <v>195</v>
      </c>
      <c r="D269" s="162"/>
      <c r="E269" s="163">
        <v>22.2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48"/>
      <c r="Z269" s="148"/>
      <c r="AA269" s="148"/>
      <c r="AB269" s="148"/>
      <c r="AC269" s="148"/>
      <c r="AD269" s="148"/>
      <c r="AE269" s="148"/>
      <c r="AF269" s="148"/>
      <c r="AG269" s="148" t="s">
        <v>179</v>
      </c>
      <c r="AH269" s="148">
        <v>4</v>
      </c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ht="22.5" outlineLevel="1" x14ac:dyDescent="0.2">
      <c r="A270" s="175">
        <v>75</v>
      </c>
      <c r="B270" s="176" t="s">
        <v>418</v>
      </c>
      <c r="C270" s="188" t="s">
        <v>419</v>
      </c>
      <c r="D270" s="177" t="s">
        <v>173</v>
      </c>
      <c r="E270" s="178">
        <v>3245</v>
      </c>
      <c r="F270" s="179"/>
      <c r="G270" s="180">
        <f>ROUND(E270*F270,2)</f>
        <v>0</v>
      </c>
      <c r="H270" s="159"/>
      <c r="I270" s="158">
        <f>ROUND(E270*H270,2)</f>
        <v>0</v>
      </c>
      <c r="J270" s="159"/>
      <c r="K270" s="158">
        <f>ROUND(E270*J270,2)</f>
        <v>0</v>
      </c>
      <c r="L270" s="158">
        <v>21</v>
      </c>
      <c r="M270" s="158">
        <f>G270*(1+L270/100)</f>
        <v>0</v>
      </c>
      <c r="N270" s="157">
        <v>0</v>
      </c>
      <c r="O270" s="157">
        <f>ROUND(E270*N270,2)</f>
        <v>0</v>
      </c>
      <c r="P270" s="157">
        <v>0</v>
      </c>
      <c r="Q270" s="157">
        <f>ROUND(E270*P270,2)</f>
        <v>0</v>
      </c>
      <c r="R270" s="158"/>
      <c r="S270" s="158" t="s">
        <v>203</v>
      </c>
      <c r="T270" s="158" t="s">
        <v>175</v>
      </c>
      <c r="U270" s="158">
        <v>0</v>
      </c>
      <c r="V270" s="158">
        <f>ROUND(E270*U270,2)</f>
        <v>0</v>
      </c>
      <c r="W270" s="158"/>
      <c r="X270" s="158" t="s">
        <v>176</v>
      </c>
      <c r="Y270" s="148"/>
      <c r="Z270" s="148"/>
      <c r="AA270" s="148"/>
      <c r="AB270" s="148"/>
      <c r="AC270" s="148"/>
      <c r="AD270" s="148"/>
      <c r="AE270" s="148"/>
      <c r="AF270" s="148"/>
      <c r="AG270" s="148" t="s">
        <v>177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 x14ac:dyDescent="0.2">
      <c r="A271" s="155"/>
      <c r="B271" s="156"/>
      <c r="C271" s="189" t="s">
        <v>420</v>
      </c>
      <c r="D271" s="160"/>
      <c r="E271" s="161">
        <v>2950</v>
      </c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48"/>
      <c r="Z271" s="148"/>
      <c r="AA271" s="148"/>
      <c r="AB271" s="148"/>
      <c r="AC271" s="148"/>
      <c r="AD271" s="148"/>
      <c r="AE271" s="148"/>
      <c r="AF271" s="148"/>
      <c r="AG271" s="148" t="s">
        <v>179</v>
      </c>
      <c r="AH271" s="148">
        <v>0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55"/>
      <c r="B272" s="156"/>
      <c r="C272" s="190" t="s">
        <v>195</v>
      </c>
      <c r="D272" s="162"/>
      <c r="E272" s="163">
        <v>295</v>
      </c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48"/>
      <c r="Z272" s="148"/>
      <c r="AA272" s="148"/>
      <c r="AB272" s="148"/>
      <c r="AC272" s="148"/>
      <c r="AD272" s="148"/>
      <c r="AE272" s="148"/>
      <c r="AF272" s="148"/>
      <c r="AG272" s="148" t="s">
        <v>179</v>
      </c>
      <c r="AH272" s="148">
        <v>4</v>
      </c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">
      <c r="A273" s="175">
        <v>76</v>
      </c>
      <c r="B273" s="176" t="s">
        <v>421</v>
      </c>
      <c r="C273" s="188" t="s">
        <v>422</v>
      </c>
      <c r="D273" s="177" t="s">
        <v>193</v>
      </c>
      <c r="E273" s="178">
        <v>222</v>
      </c>
      <c r="F273" s="179"/>
      <c r="G273" s="180">
        <f>ROUND(E273*F273,2)</f>
        <v>0</v>
      </c>
      <c r="H273" s="159"/>
      <c r="I273" s="158">
        <f>ROUND(E273*H273,2)</f>
        <v>0</v>
      </c>
      <c r="J273" s="159"/>
      <c r="K273" s="158">
        <f>ROUND(E273*J273,2)</f>
        <v>0</v>
      </c>
      <c r="L273" s="158">
        <v>21</v>
      </c>
      <c r="M273" s="158">
        <f>G273*(1+L273/100)</f>
        <v>0</v>
      </c>
      <c r="N273" s="157">
        <v>0</v>
      </c>
      <c r="O273" s="157">
        <f>ROUND(E273*N273,2)</f>
        <v>0</v>
      </c>
      <c r="P273" s="157">
        <v>0</v>
      </c>
      <c r="Q273" s="157">
        <f>ROUND(E273*P273,2)</f>
        <v>0</v>
      </c>
      <c r="R273" s="158"/>
      <c r="S273" s="158" t="s">
        <v>203</v>
      </c>
      <c r="T273" s="158" t="s">
        <v>175</v>
      </c>
      <c r="U273" s="158">
        <v>0</v>
      </c>
      <c r="V273" s="158">
        <f>ROUND(E273*U273,2)</f>
        <v>0</v>
      </c>
      <c r="W273" s="158"/>
      <c r="X273" s="158" t="s">
        <v>176</v>
      </c>
      <c r="Y273" s="148"/>
      <c r="Z273" s="148"/>
      <c r="AA273" s="148"/>
      <c r="AB273" s="148"/>
      <c r="AC273" s="148"/>
      <c r="AD273" s="148"/>
      <c r="AE273" s="148"/>
      <c r="AF273" s="148"/>
      <c r="AG273" s="148" t="s">
        <v>177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55"/>
      <c r="B274" s="156"/>
      <c r="C274" s="189" t="s">
        <v>423</v>
      </c>
      <c r="D274" s="160"/>
      <c r="E274" s="161">
        <v>111</v>
      </c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179</v>
      </c>
      <c r="AH274" s="148">
        <v>0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 x14ac:dyDescent="0.2">
      <c r="A275" s="155"/>
      <c r="B275" s="156"/>
      <c r="C275" s="189" t="s">
        <v>424</v>
      </c>
      <c r="D275" s="160"/>
      <c r="E275" s="161">
        <v>111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48"/>
      <c r="Z275" s="148"/>
      <c r="AA275" s="148"/>
      <c r="AB275" s="148"/>
      <c r="AC275" s="148"/>
      <c r="AD275" s="148"/>
      <c r="AE275" s="148"/>
      <c r="AF275" s="148"/>
      <c r="AG275" s="148" t="s">
        <v>179</v>
      </c>
      <c r="AH275" s="148">
        <v>0</v>
      </c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75">
        <v>77</v>
      </c>
      <c r="B276" s="176" t="s">
        <v>425</v>
      </c>
      <c r="C276" s="188" t="s">
        <v>426</v>
      </c>
      <c r="D276" s="177" t="s">
        <v>193</v>
      </c>
      <c r="E276" s="178">
        <v>222</v>
      </c>
      <c r="F276" s="179"/>
      <c r="G276" s="180">
        <f>ROUND(E276*F276,2)</f>
        <v>0</v>
      </c>
      <c r="H276" s="159"/>
      <c r="I276" s="158">
        <f>ROUND(E276*H276,2)</f>
        <v>0</v>
      </c>
      <c r="J276" s="159"/>
      <c r="K276" s="158">
        <f>ROUND(E276*J276,2)</f>
        <v>0</v>
      </c>
      <c r="L276" s="158">
        <v>21</v>
      </c>
      <c r="M276" s="158">
        <f>G276*(1+L276/100)</f>
        <v>0</v>
      </c>
      <c r="N276" s="157">
        <v>0</v>
      </c>
      <c r="O276" s="157">
        <f>ROUND(E276*N276,2)</f>
        <v>0</v>
      </c>
      <c r="P276" s="157">
        <v>0</v>
      </c>
      <c r="Q276" s="157">
        <f>ROUND(E276*P276,2)</f>
        <v>0</v>
      </c>
      <c r="R276" s="158"/>
      <c r="S276" s="158" t="s">
        <v>203</v>
      </c>
      <c r="T276" s="158" t="s">
        <v>175</v>
      </c>
      <c r="U276" s="158">
        <v>0</v>
      </c>
      <c r="V276" s="158">
        <f>ROUND(E276*U276,2)</f>
        <v>0</v>
      </c>
      <c r="W276" s="158"/>
      <c r="X276" s="158" t="s">
        <v>176</v>
      </c>
      <c r="Y276" s="148"/>
      <c r="Z276" s="148"/>
      <c r="AA276" s="148"/>
      <c r="AB276" s="148"/>
      <c r="AC276" s="148"/>
      <c r="AD276" s="148"/>
      <c r="AE276" s="148"/>
      <c r="AF276" s="148"/>
      <c r="AG276" s="148" t="s">
        <v>177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55"/>
      <c r="B277" s="156"/>
      <c r="C277" s="189" t="s">
        <v>277</v>
      </c>
      <c r="D277" s="160"/>
      <c r="E277" s="161">
        <v>222</v>
      </c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48"/>
      <c r="Z277" s="148"/>
      <c r="AA277" s="148"/>
      <c r="AB277" s="148"/>
      <c r="AC277" s="148"/>
      <c r="AD277" s="148"/>
      <c r="AE277" s="148"/>
      <c r="AF277" s="148"/>
      <c r="AG277" s="148" t="s">
        <v>179</v>
      </c>
      <c r="AH277" s="148">
        <v>0</v>
      </c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ht="22.5" outlineLevel="1" x14ac:dyDescent="0.2">
      <c r="A278" s="175">
        <v>78</v>
      </c>
      <c r="B278" s="176" t="s">
        <v>427</v>
      </c>
      <c r="C278" s="188" t="s">
        <v>428</v>
      </c>
      <c r="D278" s="177" t="s">
        <v>173</v>
      </c>
      <c r="E278" s="178">
        <v>7139</v>
      </c>
      <c r="F278" s="179"/>
      <c r="G278" s="180">
        <f>ROUND(E278*F278,2)</f>
        <v>0</v>
      </c>
      <c r="H278" s="159"/>
      <c r="I278" s="158">
        <f>ROUND(E278*H278,2)</f>
        <v>0</v>
      </c>
      <c r="J278" s="159"/>
      <c r="K278" s="158">
        <f>ROUND(E278*J278,2)</f>
        <v>0</v>
      </c>
      <c r="L278" s="158">
        <v>21</v>
      </c>
      <c r="M278" s="158">
        <f>G278*(1+L278/100)</f>
        <v>0</v>
      </c>
      <c r="N278" s="157">
        <v>1.6199999999999999E-2</v>
      </c>
      <c r="O278" s="157">
        <f>ROUND(E278*N278,2)</f>
        <v>115.65</v>
      </c>
      <c r="P278" s="157">
        <v>0</v>
      </c>
      <c r="Q278" s="157">
        <f>ROUND(E278*P278,2)</f>
        <v>0</v>
      </c>
      <c r="R278" s="158"/>
      <c r="S278" s="158" t="s">
        <v>203</v>
      </c>
      <c r="T278" s="158" t="s">
        <v>175</v>
      </c>
      <c r="U278" s="158">
        <v>0</v>
      </c>
      <c r="V278" s="158">
        <f>ROUND(E278*U278,2)</f>
        <v>0</v>
      </c>
      <c r="W278" s="158"/>
      <c r="X278" s="158" t="s">
        <v>280</v>
      </c>
      <c r="Y278" s="148"/>
      <c r="Z278" s="148"/>
      <c r="AA278" s="148"/>
      <c r="AB278" s="148"/>
      <c r="AC278" s="148"/>
      <c r="AD278" s="148"/>
      <c r="AE278" s="148"/>
      <c r="AF278" s="148"/>
      <c r="AG278" s="148" t="s">
        <v>281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55"/>
      <c r="B279" s="156"/>
      <c r="C279" s="189" t="s">
        <v>429</v>
      </c>
      <c r="D279" s="160"/>
      <c r="E279" s="161"/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48"/>
      <c r="Z279" s="148"/>
      <c r="AA279" s="148"/>
      <c r="AB279" s="148"/>
      <c r="AC279" s="148"/>
      <c r="AD279" s="148"/>
      <c r="AE279" s="148"/>
      <c r="AF279" s="148"/>
      <c r="AG279" s="148" t="s">
        <v>179</v>
      </c>
      <c r="AH279" s="148">
        <v>0</v>
      </c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55"/>
      <c r="B280" s="156"/>
      <c r="C280" s="189" t="s">
        <v>430</v>
      </c>
      <c r="D280" s="160"/>
      <c r="E280" s="161">
        <v>6490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48"/>
      <c r="Z280" s="148"/>
      <c r="AA280" s="148"/>
      <c r="AB280" s="148"/>
      <c r="AC280" s="148"/>
      <c r="AD280" s="148"/>
      <c r="AE280" s="148"/>
      <c r="AF280" s="148"/>
      <c r="AG280" s="148" t="s">
        <v>179</v>
      </c>
      <c r="AH280" s="148">
        <v>0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 x14ac:dyDescent="0.2">
      <c r="A281" s="155"/>
      <c r="B281" s="156"/>
      <c r="C281" s="190" t="s">
        <v>195</v>
      </c>
      <c r="D281" s="162"/>
      <c r="E281" s="163">
        <v>649</v>
      </c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48"/>
      <c r="Z281" s="148"/>
      <c r="AA281" s="148"/>
      <c r="AB281" s="148"/>
      <c r="AC281" s="148"/>
      <c r="AD281" s="148"/>
      <c r="AE281" s="148"/>
      <c r="AF281" s="148"/>
      <c r="AG281" s="148" t="s">
        <v>179</v>
      </c>
      <c r="AH281" s="148">
        <v>4</v>
      </c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ht="22.5" outlineLevel="1" x14ac:dyDescent="0.2">
      <c r="A282" s="175">
        <v>79</v>
      </c>
      <c r="B282" s="176" t="s">
        <v>431</v>
      </c>
      <c r="C282" s="188" t="s">
        <v>432</v>
      </c>
      <c r="D282" s="177" t="s">
        <v>173</v>
      </c>
      <c r="E282" s="178">
        <v>164.83500000000001</v>
      </c>
      <c r="F282" s="179"/>
      <c r="G282" s="180">
        <f>ROUND(E282*F282,2)</f>
        <v>0</v>
      </c>
      <c r="H282" s="159"/>
      <c r="I282" s="158">
        <f>ROUND(E282*H282,2)</f>
        <v>0</v>
      </c>
      <c r="J282" s="159"/>
      <c r="K282" s="158">
        <f>ROUND(E282*J282,2)</f>
        <v>0</v>
      </c>
      <c r="L282" s="158">
        <v>21</v>
      </c>
      <c r="M282" s="158">
        <f>G282*(1+L282/100)</f>
        <v>0</v>
      </c>
      <c r="N282" s="157">
        <v>2.7E-2</v>
      </c>
      <c r="O282" s="157">
        <f>ROUND(E282*N282,2)</f>
        <v>4.45</v>
      </c>
      <c r="P282" s="157">
        <v>0</v>
      </c>
      <c r="Q282" s="157">
        <f>ROUND(E282*P282,2)</f>
        <v>0</v>
      </c>
      <c r="R282" s="158"/>
      <c r="S282" s="158" t="s">
        <v>203</v>
      </c>
      <c r="T282" s="158" t="s">
        <v>175</v>
      </c>
      <c r="U282" s="158">
        <v>0</v>
      </c>
      <c r="V282" s="158">
        <f>ROUND(E282*U282,2)</f>
        <v>0</v>
      </c>
      <c r="W282" s="158"/>
      <c r="X282" s="158" t="s">
        <v>280</v>
      </c>
      <c r="Y282" s="148"/>
      <c r="Z282" s="148"/>
      <c r="AA282" s="148"/>
      <c r="AB282" s="148"/>
      <c r="AC282" s="148"/>
      <c r="AD282" s="148"/>
      <c r="AE282" s="148"/>
      <c r="AF282" s="148"/>
      <c r="AG282" s="148" t="s">
        <v>281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 x14ac:dyDescent="0.2">
      <c r="A283" s="155"/>
      <c r="B283" s="156"/>
      <c r="C283" s="189" t="s">
        <v>433</v>
      </c>
      <c r="D283" s="160"/>
      <c r="E283" s="161">
        <v>149.85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48"/>
      <c r="Z283" s="148"/>
      <c r="AA283" s="148"/>
      <c r="AB283" s="148"/>
      <c r="AC283" s="148"/>
      <c r="AD283" s="148"/>
      <c r="AE283" s="148"/>
      <c r="AF283" s="148"/>
      <c r="AG283" s="148" t="s">
        <v>179</v>
      </c>
      <c r="AH283" s="148">
        <v>0</v>
      </c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55"/>
      <c r="B284" s="156"/>
      <c r="C284" s="190" t="s">
        <v>195</v>
      </c>
      <c r="D284" s="162"/>
      <c r="E284" s="163">
        <v>14.984999999999999</v>
      </c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48"/>
      <c r="Z284" s="148"/>
      <c r="AA284" s="148"/>
      <c r="AB284" s="148"/>
      <c r="AC284" s="148"/>
      <c r="AD284" s="148"/>
      <c r="AE284" s="148"/>
      <c r="AF284" s="148"/>
      <c r="AG284" s="148" t="s">
        <v>179</v>
      </c>
      <c r="AH284" s="148">
        <v>4</v>
      </c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ht="22.5" outlineLevel="1" x14ac:dyDescent="0.2">
      <c r="A285" s="181">
        <v>80</v>
      </c>
      <c r="B285" s="182" t="s">
        <v>434</v>
      </c>
      <c r="C285" s="191" t="s">
        <v>435</v>
      </c>
      <c r="D285" s="183" t="s">
        <v>0</v>
      </c>
      <c r="E285" s="184">
        <v>31868.225299999998</v>
      </c>
      <c r="F285" s="185"/>
      <c r="G285" s="186">
        <f>ROUND(E285*F285,2)</f>
        <v>0</v>
      </c>
      <c r="H285" s="159"/>
      <c r="I285" s="158">
        <f>ROUND(E285*H285,2)</f>
        <v>0</v>
      </c>
      <c r="J285" s="159"/>
      <c r="K285" s="158">
        <f>ROUND(E285*J285,2)</f>
        <v>0</v>
      </c>
      <c r="L285" s="158">
        <v>21</v>
      </c>
      <c r="M285" s="158">
        <f>G285*(1+L285/100)</f>
        <v>0</v>
      </c>
      <c r="N285" s="157">
        <v>0</v>
      </c>
      <c r="O285" s="157">
        <f>ROUND(E285*N285,2)</f>
        <v>0</v>
      </c>
      <c r="P285" s="157">
        <v>0</v>
      </c>
      <c r="Q285" s="157">
        <f>ROUND(E285*P285,2)</f>
        <v>0</v>
      </c>
      <c r="R285" s="158"/>
      <c r="S285" s="158" t="s">
        <v>174</v>
      </c>
      <c r="T285" s="158" t="s">
        <v>175</v>
      </c>
      <c r="U285" s="158">
        <v>0</v>
      </c>
      <c r="V285" s="158">
        <f>ROUND(E285*U285,2)</f>
        <v>0</v>
      </c>
      <c r="W285" s="158"/>
      <c r="X285" s="158" t="s">
        <v>176</v>
      </c>
      <c r="Y285" s="148"/>
      <c r="Z285" s="148"/>
      <c r="AA285" s="148"/>
      <c r="AB285" s="148"/>
      <c r="AC285" s="148"/>
      <c r="AD285" s="148"/>
      <c r="AE285" s="148"/>
      <c r="AF285" s="148"/>
      <c r="AG285" s="148" t="s">
        <v>285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x14ac:dyDescent="0.2">
      <c r="A286" s="168" t="s">
        <v>169</v>
      </c>
      <c r="B286" s="169" t="s">
        <v>133</v>
      </c>
      <c r="C286" s="187" t="s">
        <v>134</v>
      </c>
      <c r="D286" s="170"/>
      <c r="E286" s="171"/>
      <c r="F286" s="172"/>
      <c r="G286" s="173">
        <f>SUMIF(AG287:AG428,"&lt;&gt;NOR",G287:G428)</f>
        <v>0</v>
      </c>
      <c r="H286" s="167"/>
      <c r="I286" s="167">
        <f>SUM(I287:I428)</f>
        <v>0</v>
      </c>
      <c r="J286" s="167"/>
      <c r="K286" s="167">
        <f>SUM(K287:K428)</f>
        <v>0</v>
      </c>
      <c r="L286" s="167"/>
      <c r="M286" s="167">
        <f>SUM(M287:M428)</f>
        <v>0</v>
      </c>
      <c r="N286" s="166"/>
      <c r="O286" s="166">
        <f>SUM(O287:O428)</f>
        <v>103.55999999999999</v>
      </c>
      <c r="P286" s="166"/>
      <c r="Q286" s="166">
        <f>SUM(Q287:Q428)</f>
        <v>45.83</v>
      </c>
      <c r="R286" s="167"/>
      <c r="S286" s="167"/>
      <c r="T286" s="167"/>
      <c r="U286" s="167"/>
      <c r="V286" s="167">
        <f>SUM(V287:V428)</f>
        <v>2233.1799999999998</v>
      </c>
      <c r="W286" s="167"/>
      <c r="X286" s="167"/>
      <c r="AG286" t="s">
        <v>170</v>
      </c>
    </row>
    <row r="287" spans="1:60" ht="22.5" outlineLevel="1" x14ac:dyDescent="0.2">
      <c r="A287" s="175">
        <v>81</v>
      </c>
      <c r="B287" s="176" t="s">
        <v>436</v>
      </c>
      <c r="C287" s="188" t="s">
        <v>437</v>
      </c>
      <c r="D287" s="177" t="s">
        <v>438</v>
      </c>
      <c r="E287" s="178">
        <v>46.26</v>
      </c>
      <c r="F287" s="179"/>
      <c r="G287" s="180">
        <f>ROUND(E287*F287,2)</f>
        <v>0</v>
      </c>
      <c r="H287" s="159"/>
      <c r="I287" s="158">
        <f>ROUND(E287*H287,2)</f>
        <v>0</v>
      </c>
      <c r="J287" s="159"/>
      <c r="K287" s="158">
        <f>ROUND(E287*J287,2)</f>
        <v>0</v>
      </c>
      <c r="L287" s="158">
        <v>21</v>
      </c>
      <c r="M287" s="158">
        <f>G287*(1+L287/100)</f>
        <v>0</v>
      </c>
      <c r="N287" s="157">
        <v>5.0000000000000002E-5</v>
      </c>
      <c r="O287" s="157">
        <f>ROUND(E287*N287,2)</f>
        <v>0</v>
      </c>
      <c r="P287" s="157">
        <v>0</v>
      </c>
      <c r="Q287" s="157">
        <f>ROUND(E287*P287,2)</f>
        <v>0</v>
      </c>
      <c r="R287" s="158"/>
      <c r="S287" s="158" t="s">
        <v>174</v>
      </c>
      <c r="T287" s="158" t="s">
        <v>175</v>
      </c>
      <c r="U287" s="158">
        <v>0.1</v>
      </c>
      <c r="V287" s="158">
        <f>ROUND(E287*U287,2)</f>
        <v>4.63</v>
      </c>
      <c r="W287" s="158"/>
      <c r="X287" s="158" t="s">
        <v>176</v>
      </c>
      <c r="Y287" s="148"/>
      <c r="Z287" s="148"/>
      <c r="AA287" s="148"/>
      <c r="AB287" s="148"/>
      <c r="AC287" s="148"/>
      <c r="AD287" s="148"/>
      <c r="AE287" s="148"/>
      <c r="AF287" s="148"/>
      <c r="AG287" s="148" t="s">
        <v>177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55"/>
      <c r="B288" s="156"/>
      <c r="C288" s="189" t="s">
        <v>439</v>
      </c>
      <c r="D288" s="160"/>
      <c r="E288" s="161"/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48"/>
      <c r="Z288" s="148"/>
      <c r="AA288" s="148"/>
      <c r="AB288" s="148"/>
      <c r="AC288" s="148"/>
      <c r="AD288" s="148"/>
      <c r="AE288" s="148"/>
      <c r="AF288" s="148"/>
      <c r="AG288" s="148" t="s">
        <v>179</v>
      </c>
      <c r="AH288" s="148">
        <v>0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 x14ac:dyDescent="0.2">
      <c r="A289" s="155"/>
      <c r="B289" s="156"/>
      <c r="C289" s="189" t="s">
        <v>440</v>
      </c>
      <c r="D289" s="160"/>
      <c r="E289" s="161">
        <v>38.549999999999997</v>
      </c>
      <c r="F289" s="158"/>
      <c r="G289" s="158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48"/>
      <c r="Z289" s="148"/>
      <c r="AA289" s="148"/>
      <c r="AB289" s="148"/>
      <c r="AC289" s="148"/>
      <c r="AD289" s="148"/>
      <c r="AE289" s="148"/>
      <c r="AF289" s="148"/>
      <c r="AG289" s="148" t="s">
        <v>179</v>
      </c>
      <c r="AH289" s="148">
        <v>0</v>
      </c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 x14ac:dyDescent="0.2">
      <c r="A290" s="155"/>
      <c r="B290" s="156"/>
      <c r="C290" s="190" t="s">
        <v>441</v>
      </c>
      <c r="D290" s="162"/>
      <c r="E290" s="163">
        <v>7.71</v>
      </c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48"/>
      <c r="Z290" s="148"/>
      <c r="AA290" s="148"/>
      <c r="AB290" s="148"/>
      <c r="AC290" s="148"/>
      <c r="AD290" s="148"/>
      <c r="AE290" s="148"/>
      <c r="AF290" s="148"/>
      <c r="AG290" s="148" t="s">
        <v>179</v>
      </c>
      <c r="AH290" s="148">
        <v>4</v>
      </c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ht="22.5" outlineLevel="1" x14ac:dyDescent="0.2">
      <c r="A291" s="175">
        <v>82</v>
      </c>
      <c r="B291" s="176" t="s">
        <v>442</v>
      </c>
      <c r="C291" s="188" t="s">
        <v>443</v>
      </c>
      <c r="D291" s="177" t="s">
        <v>438</v>
      </c>
      <c r="E291" s="178">
        <v>138.38399999999999</v>
      </c>
      <c r="F291" s="179"/>
      <c r="G291" s="180">
        <f>ROUND(E291*F291,2)</f>
        <v>0</v>
      </c>
      <c r="H291" s="159"/>
      <c r="I291" s="158">
        <f>ROUND(E291*H291,2)</f>
        <v>0</v>
      </c>
      <c r="J291" s="159"/>
      <c r="K291" s="158">
        <f>ROUND(E291*J291,2)</f>
        <v>0</v>
      </c>
      <c r="L291" s="158">
        <v>21</v>
      </c>
      <c r="M291" s="158">
        <f>G291*(1+L291/100)</f>
        <v>0</v>
      </c>
      <c r="N291" s="157">
        <v>5.0000000000000002E-5</v>
      </c>
      <c r="O291" s="157">
        <f>ROUND(E291*N291,2)</f>
        <v>0.01</v>
      </c>
      <c r="P291" s="157">
        <v>0</v>
      </c>
      <c r="Q291" s="157">
        <f>ROUND(E291*P291,2)</f>
        <v>0</v>
      </c>
      <c r="R291" s="158"/>
      <c r="S291" s="158" t="s">
        <v>174</v>
      </c>
      <c r="T291" s="158" t="s">
        <v>175</v>
      </c>
      <c r="U291" s="158">
        <v>8.4000000000000005E-2</v>
      </c>
      <c r="V291" s="158">
        <f>ROUND(E291*U291,2)</f>
        <v>11.62</v>
      </c>
      <c r="W291" s="158"/>
      <c r="X291" s="158" t="s">
        <v>176</v>
      </c>
      <c r="Y291" s="148"/>
      <c r="Z291" s="148"/>
      <c r="AA291" s="148"/>
      <c r="AB291" s="148"/>
      <c r="AC291" s="148"/>
      <c r="AD291" s="148"/>
      <c r="AE291" s="148"/>
      <c r="AF291" s="148"/>
      <c r="AG291" s="148" t="s">
        <v>177</v>
      </c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55"/>
      <c r="B292" s="156"/>
      <c r="C292" s="189" t="s">
        <v>444</v>
      </c>
      <c r="D292" s="160"/>
      <c r="E292" s="161"/>
      <c r="F292" s="158"/>
      <c r="G292" s="1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48"/>
      <c r="Z292" s="148"/>
      <c r="AA292" s="148"/>
      <c r="AB292" s="148"/>
      <c r="AC292" s="148"/>
      <c r="AD292" s="148"/>
      <c r="AE292" s="148"/>
      <c r="AF292" s="148"/>
      <c r="AG292" s="148" t="s">
        <v>179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">
      <c r="A293" s="155"/>
      <c r="B293" s="156"/>
      <c r="C293" s="189" t="s">
        <v>445</v>
      </c>
      <c r="D293" s="160"/>
      <c r="E293" s="161">
        <v>70.055999999999997</v>
      </c>
      <c r="F293" s="158"/>
      <c r="G293" s="158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48"/>
      <c r="Z293" s="148"/>
      <c r="AA293" s="148"/>
      <c r="AB293" s="148"/>
      <c r="AC293" s="148"/>
      <c r="AD293" s="148"/>
      <c r="AE293" s="148"/>
      <c r="AF293" s="148"/>
      <c r="AG293" s="148" t="s">
        <v>179</v>
      </c>
      <c r="AH293" s="148">
        <v>0</v>
      </c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55"/>
      <c r="B294" s="156"/>
      <c r="C294" s="189" t="s">
        <v>446</v>
      </c>
      <c r="D294" s="160"/>
      <c r="E294" s="161">
        <v>68.328000000000003</v>
      </c>
      <c r="F294" s="158"/>
      <c r="G294" s="158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48"/>
      <c r="Z294" s="148"/>
      <c r="AA294" s="148"/>
      <c r="AB294" s="148"/>
      <c r="AC294" s="148"/>
      <c r="AD294" s="148"/>
      <c r="AE294" s="148"/>
      <c r="AF294" s="148"/>
      <c r="AG294" s="148" t="s">
        <v>179</v>
      </c>
      <c r="AH294" s="148">
        <v>0</v>
      </c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ht="22.5" outlineLevel="1" x14ac:dyDescent="0.2">
      <c r="A295" s="175">
        <v>83</v>
      </c>
      <c r="B295" s="176" t="s">
        <v>447</v>
      </c>
      <c r="C295" s="188" t="s">
        <v>448</v>
      </c>
      <c r="D295" s="177" t="s">
        <v>438</v>
      </c>
      <c r="E295" s="178">
        <v>842.30399999999997</v>
      </c>
      <c r="F295" s="179"/>
      <c r="G295" s="180">
        <f>ROUND(E295*F295,2)</f>
        <v>0</v>
      </c>
      <c r="H295" s="159"/>
      <c r="I295" s="158">
        <f>ROUND(E295*H295,2)</f>
        <v>0</v>
      </c>
      <c r="J295" s="159"/>
      <c r="K295" s="158">
        <f>ROUND(E295*J295,2)</f>
        <v>0</v>
      </c>
      <c r="L295" s="158">
        <v>21</v>
      </c>
      <c r="M295" s="158">
        <f>G295*(1+L295/100)</f>
        <v>0</v>
      </c>
      <c r="N295" s="157">
        <v>5.0000000000000002E-5</v>
      </c>
      <c r="O295" s="157">
        <f>ROUND(E295*N295,2)</f>
        <v>0.04</v>
      </c>
      <c r="P295" s="157">
        <v>0</v>
      </c>
      <c r="Q295" s="157">
        <f>ROUND(E295*P295,2)</f>
        <v>0</v>
      </c>
      <c r="R295" s="158"/>
      <c r="S295" s="158" t="s">
        <v>174</v>
      </c>
      <c r="T295" s="158" t="s">
        <v>175</v>
      </c>
      <c r="U295" s="158">
        <v>5.1999999999999998E-2</v>
      </c>
      <c r="V295" s="158">
        <f>ROUND(E295*U295,2)</f>
        <v>43.8</v>
      </c>
      <c r="W295" s="158"/>
      <c r="X295" s="158" t="s">
        <v>176</v>
      </c>
      <c r="Y295" s="148"/>
      <c r="Z295" s="148"/>
      <c r="AA295" s="148"/>
      <c r="AB295" s="148"/>
      <c r="AC295" s="148"/>
      <c r="AD295" s="148"/>
      <c r="AE295" s="148"/>
      <c r="AF295" s="148"/>
      <c r="AG295" s="148" t="s">
        <v>177</v>
      </c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 x14ac:dyDescent="0.2">
      <c r="A296" s="155"/>
      <c r="B296" s="156"/>
      <c r="C296" s="189" t="s">
        <v>439</v>
      </c>
      <c r="D296" s="160"/>
      <c r="E296" s="161"/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48"/>
      <c r="Z296" s="148"/>
      <c r="AA296" s="148"/>
      <c r="AB296" s="148"/>
      <c r="AC296" s="148"/>
      <c r="AD296" s="148"/>
      <c r="AE296" s="148"/>
      <c r="AF296" s="148"/>
      <c r="AG296" s="148" t="s">
        <v>179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55"/>
      <c r="B297" s="156"/>
      <c r="C297" s="189" t="s">
        <v>449</v>
      </c>
      <c r="D297" s="160"/>
      <c r="E297" s="161">
        <v>240.28</v>
      </c>
      <c r="F297" s="158"/>
      <c r="G297" s="158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48"/>
      <c r="Z297" s="148"/>
      <c r="AA297" s="148"/>
      <c r="AB297" s="148"/>
      <c r="AC297" s="148"/>
      <c r="AD297" s="148"/>
      <c r="AE297" s="148"/>
      <c r="AF297" s="148"/>
      <c r="AG297" s="148" t="s">
        <v>179</v>
      </c>
      <c r="AH297" s="148">
        <v>0</v>
      </c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">
      <c r="A298" s="155"/>
      <c r="B298" s="156"/>
      <c r="C298" s="189" t="s">
        <v>450</v>
      </c>
      <c r="D298" s="160"/>
      <c r="E298" s="161">
        <v>114.47</v>
      </c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48"/>
      <c r="Z298" s="148"/>
      <c r="AA298" s="148"/>
      <c r="AB298" s="148"/>
      <c r="AC298" s="148"/>
      <c r="AD298" s="148"/>
      <c r="AE298" s="148"/>
      <c r="AF298" s="148"/>
      <c r="AG298" s="148" t="s">
        <v>179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55"/>
      <c r="B299" s="156"/>
      <c r="C299" s="189" t="s">
        <v>451</v>
      </c>
      <c r="D299" s="160"/>
      <c r="E299" s="161">
        <v>201.96</v>
      </c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48"/>
      <c r="Z299" s="148"/>
      <c r="AA299" s="148"/>
      <c r="AB299" s="148"/>
      <c r="AC299" s="148"/>
      <c r="AD299" s="148"/>
      <c r="AE299" s="148"/>
      <c r="AF299" s="148"/>
      <c r="AG299" s="148" t="s">
        <v>179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 x14ac:dyDescent="0.2">
      <c r="A300" s="155"/>
      <c r="B300" s="156"/>
      <c r="C300" s="189" t="s">
        <v>452</v>
      </c>
      <c r="D300" s="160"/>
      <c r="E300" s="161">
        <v>145.21</v>
      </c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48"/>
      <c r="Z300" s="148"/>
      <c r="AA300" s="148"/>
      <c r="AB300" s="148"/>
      <c r="AC300" s="148"/>
      <c r="AD300" s="148"/>
      <c r="AE300" s="148"/>
      <c r="AF300" s="148"/>
      <c r="AG300" s="148" t="s">
        <v>179</v>
      </c>
      <c r="AH300" s="148">
        <v>0</v>
      </c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55"/>
      <c r="B301" s="156"/>
      <c r="C301" s="190" t="s">
        <v>453</v>
      </c>
      <c r="D301" s="162"/>
      <c r="E301" s="163">
        <v>140.38399999999999</v>
      </c>
      <c r="F301" s="158"/>
      <c r="G301" s="15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48"/>
      <c r="Z301" s="148"/>
      <c r="AA301" s="148"/>
      <c r="AB301" s="148"/>
      <c r="AC301" s="148"/>
      <c r="AD301" s="148"/>
      <c r="AE301" s="148"/>
      <c r="AF301" s="148"/>
      <c r="AG301" s="148" t="s">
        <v>179</v>
      </c>
      <c r="AH301" s="148">
        <v>4</v>
      </c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ht="22.5" outlineLevel="1" x14ac:dyDescent="0.2">
      <c r="A302" s="175">
        <v>84</v>
      </c>
      <c r="B302" s="176" t="s">
        <v>454</v>
      </c>
      <c r="C302" s="188" t="s">
        <v>455</v>
      </c>
      <c r="D302" s="177" t="s">
        <v>438</v>
      </c>
      <c r="E302" s="178">
        <v>325.8</v>
      </c>
      <c r="F302" s="179"/>
      <c r="G302" s="180">
        <f>ROUND(E302*F302,2)</f>
        <v>0</v>
      </c>
      <c r="H302" s="159"/>
      <c r="I302" s="158">
        <f>ROUND(E302*H302,2)</f>
        <v>0</v>
      </c>
      <c r="J302" s="159"/>
      <c r="K302" s="158">
        <f>ROUND(E302*J302,2)</f>
        <v>0</v>
      </c>
      <c r="L302" s="158">
        <v>21</v>
      </c>
      <c r="M302" s="158">
        <f>G302*(1+L302/100)</f>
        <v>0</v>
      </c>
      <c r="N302" s="157">
        <v>5.0000000000000002E-5</v>
      </c>
      <c r="O302" s="157">
        <f>ROUND(E302*N302,2)</f>
        <v>0.02</v>
      </c>
      <c r="P302" s="157">
        <v>0</v>
      </c>
      <c r="Q302" s="157">
        <f>ROUND(E302*P302,2)</f>
        <v>0</v>
      </c>
      <c r="R302" s="158"/>
      <c r="S302" s="158" t="s">
        <v>174</v>
      </c>
      <c r="T302" s="158" t="s">
        <v>175</v>
      </c>
      <c r="U302" s="158">
        <v>4.3999999999999997E-2</v>
      </c>
      <c r="V302" s="158">
        <f>ROUND(E302*U302,2)</f>
        <v>14.34</v>
      </c>
      <c r="W302" s="158"/>
      <c r="X302" s="158" t="s">
        <v>176</v>
      </c>
      <c r="Y302" s="148"/>
      <c r="Z302" s="148"/>
      <c r="AA302" s="148"/>
      <c r="AB302" s="148"/>
      <c r="AC302" s="148"/>
      <c r="AD302" s="148"/>
      <c r="AE302" s="148"/>
      <c r="AF302" s="148"/>
      <c r="AG302" s="148" t="s">
        <v>177</v>
      </c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55"/>
      <c r="B303" s="156"/>
      <c r="C303" s="189" t="s">
        <v>456</v>
      </c>
      <c r="D303" s="160"/>
      <c r="E303" s="161"/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48"/>
      <c r="Z303" s="148"/>
      <c r="AA303" s="148"/>
      <c r="AB303" s="148"/>
      <c r="AC303" s="148"/>
      <c r="AD303" s="148"/>
      <c r="AE303" s="148"/>
      <c r="AF303" s="148"/>
      <c r="AG303" s="148" t="s">
        <v>179</v>
      </c>
      <c r="AH303" s="148">
        <v>0</v>
      </c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">
      <c r="A304" s="155"/>
      <c r="B304" s="156"/>
      <c r="C304" s="189" t="s">
        <v>457</v>
      </c>
      <c r="D304" s="160"/>
      <c r="E304" s="161">
        <v>271.5</v>
      </c>
      <c r="F304" s="158"/>
      <c r="G304" s="1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48"/>
      <c r="Z304" s="148"/>
      <c r="AA304" s="148"/>
      <c r="AB304" s="148"/>
      <c r="AC304" s="148"/>
      <c r="AD304" s="148"/>
      <c r="AE304" s="148"/>
      <c r="AF304" s="148"/>
      <c r="AG304" s="148" t="s">
        <v>179</v>
      </c>
      <c r="AH304" s="148">
        <v>0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">
      <c r="A305" s="155"/>
      <c r="B305" s="156"/>
      <c r="C305" s="190" t="s">
        <v>453</v>
      </c>
      <c r="D305" s="162"/>
      <c r="E305" s="163">
        <v>54.3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48"/>
      <c r="Z305" s="148"/>
      <c r="AA305" s="148"/>
      <c r="AB305" s="148"/>
      <c r="AC305" s="148"/>
      <c r="AD305" s="148"/>
      <c r="AE305" s="148"/>
      <c r="AF305" s="148"/>
      <c r="AG305" s="148" t="s">
        <v>179</v>
      </c>
      <c r="AH305" s="148">
        <v>4</v>
      </c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ht="22.5" outlineLevel="1" x14ac:dyDescent="0.2">
      <c r="A306" s="175">
        <v>85</v>
      </c>
      <c r="B306" s="176" t="s">
        <v>458</v>
      </c>
      <c r="C306" s="188" t="s">
        <v>459</v>
      </c>
      <c r="D306" s="177" t="s">
        <v>438</v>
      </c>
      <c r="E306" s="178">
        <v>27915.060959999999</v>
      </c>
      <c r="F306" s="179"/>
      <c r="G306" s="180">
        <f>ROUND(E306*F306,2)</f>
        <v>0</v>
      </c>
      <c r="H306" s="159"/>
      <c r="I306" s="158">
        <f>ROUND(E306*H306,2)</f>
        <v>0</v>
      </c>
      <c r="J306" s="159"/>
      <c r="K306" s="158">
        <f>ROUND(E306*J306,2)</f>
        <v>0</v>
      </c>
      <c r="L306" s="158">
        <v>21</v>
      </c>
      <c r="M306" s="158">
        <f>G306*(1+L306/100)</f>
        <v>0</v>
      </c>
      <c r="N306" s="157">
        <v>5.0000000000000002E-5</v>
      </c>
      <c r="O306" s="157">
        <f>ROUND(E306*N306,2)</f>
        <v>1.4</v>
      </c>
      <c r="P306" s="157">
        <v>0</v>
      </c>
      <c r="Q306" s="157">
        <f>ROUND(E306*P306,2)</f>
        <v>0</v>
      </c>
      <c r="R306" s="158"/>
      <c r="S306" s="158" t="s">
        <v>174</v>
      </c>
      <c r="T306" s="158" t="s">
        <v>175</v>
      </c>
      <c r="U306" s="158">
        <v>3.4000000000000002E-2</v>
      </c>
      <c r="V306" s="158">
        <f>ROUND(E306*U306,2)</f>
        <v>949.11</v>
      </c>
      <c r="W306" s="158"/>
      <c r="X306" s="158" t="s">
        <v>176</v>
      </c>
      <c r="Y306" s="148"/>
      <c r="Z306" s="148"/>
      <c r="AA306" s="148"/>
      <c r="AB306" s="148"/>
      <c r="AC306" s="148"/>
      <c r="AD306" s="148"/>
      <c r="AE306" s="148"/>
      <c r="AF306" s="148"/>
      <c r="AG306" s="148" t="s">
        <v>177</v>
      </c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 x14ac:dyDescent="0.2">
      <c r="A307" s="155"/>
      <c r="B307" s="156"/>
      <c r="C307" s="189" t="s">
        <v>456</v>
      </c>
      <c r="D307" s="160"/>
      <c r="E307" s="161"/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48"/>
      <c r="Z307" s="148"/>
      <c r="AA307" s="148"/>
      <c r="AB307" s="148"/>
      <c r="AC307" s="148"/>
      <c r="AD307" s="148"/>
      <c r="AE307" s="148"/>
      <c r="AF307" s="148"/>
      <c r="AG307" s="148" t="s">
        <v>179</v>
      </c>
      <c r="AH307" s="148">
        <v>0</v>
      </c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">
      <c r="A308" s="155"/>
      <c r="B308" s="156"/>
      <c r="C308" s="189" t="s">
        <v>460</v>
      </c>
      <c r="D308" s="160"/>
      <c r="E308" s="161">
        <v>4479.3100000000004</v>
      </c>
      <c r="F308" s="158"/>
      <c r="G308" s="158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48"/>
      <c r="Z308" s="148"/>
      <c r="AA308" s="148"/>
      <c r="AB308" s="148"/>
      <c r="AC308" s="148"/>
      <c r="AD308" s="148"/>
      <c r="AE308" s="148"/>
      <c r="AF308" s="148"/>
      <c r="AG308" s="148" t="s">
        <v>179</v>
      </c>
      <c r="AH308" s="148">
        <v>0</v>
      </c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">
      <c r="A309" s="155"/>
      <c r="B309" s="156"/>
      <c r="C309" s="189" t="s">
        <v>461</v>
      </c>
      <c r="D309" s="160"/>
      <c r="E309" s="161">
        <v>1530.65</v>
      </c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48"/>
      <c r="Z309" s="148"/>
      <c r="AA309" s="148"/>
      <c r="AB309" s="148"/>
      <c r="AC309" s="148"/>
      <c r="AD309" s="148"/>
      <c r="AE309" s="148"/>
      <c r="AF309" s="148"/>
      <c r="AG309" s="148" t="s">
        <v>179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">
      <c r="A310" s="155"/>
      <c r="B310" s="156"/>
      <c r="C310" s="189" t="s">
        <v>462</v>
      </c>
      <c r="D310" s="160"/>
      <c r="E310" s="161">
        <v>894.95</v>
      </c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48"/>
      <c r="Z310" s="148"/>
      <c r="AA310" s="148"/>
      <c r="AB310" s="148"/>
      <c r="AC310" s="148"/>
      <c r="AD310" s="148"/>
      <c r="AE310" s="148"/>
      <c r="AF310" s="148"/>
      <c r="AG310" s="148" t="s">
        <v>179</v>
      </c>
      <c r="AH310" s="148">
        <v>0</v>
      </c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">
      <c r="A311" s="155"/>
      <c r="B311" s="156"/>
      <c r="C311" s="190" t="s">
        <v>453</v>
      </c>
      <c r="D311" s="162"/>
      <c r="E311" s="163">
        <v>1380.982</v>
      </c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48"/>
      <c r="Z311" s="148"/>
      <c r="AA311" s="148"/>
      <c r="AB311" s="148"/>
      <c r="AC311" s="148"/>
      <c r="AD311" s="148"/>
      <c r="AE311" s="148"/>
      <c r="AF311" s="148"/>
      <c r="AG311" s="148" t="s">
        <v>179</v>
      </c>
      <c r="AH311" s="148">
        <v>4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 x14ac:dyDescent="0.2">
      <c r="A312" s="155"/>
      <c r="B312" s="156"/>
      <c r="C312" s="189" t="s">
        <v>294</v>
      </c>
      <c r="D312" s="160"/>
      <c r="E312" s="161"/>
      <c r="F312" s="158"/>
      <c r="G312" s="158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48"/>
      <c r="Z312" s="148"/>
      <c r="AA312" s="148"/>
      <c r="AB312" s="148"/>
      <c r="AC312" s="148"/>
      <c r="AD312" s="148"/>
      <c r="AE312" s="148"/>
      <c r="AF312" s="148"/>
      <c r="AG312" s="148" t="s">
        <v>179</v>
      </c>
      <c r="AH312" s="148">
        <v>0</v>
      </c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">
      <c r="A313" s="155"/>
      <c r="B313" s="156"/>
      <c r="C313" s="189" t="s">
        <v>444</v>
      </c>
      <c r="D313" s="160"/>
      <c r="E313" s="161"/>
      <c r="F313" s="158"/>
      <c r="G313" s="158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48"/>
      <c r="Z313" s="148"/>
      <c r="AA313" s="148"/>
      <c r="AB313" s="148"/>
      <c r="AC313" s="148"/>
      <c r="AD313" s="148"/>
      <c r="AE313" s="148"/>
      <c r="AF313" s="148"/>
      <c r="AG313" s="148" t="s">
        <v>179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 x14ac:dyDescent="0.2">
      <c r="A314" s="155"/>
      <c r="B314" s="156"/>
      <c r="C314" s="189" t="s">
        <v>463</v>
      </c>
      <c r="D314" s="160"/>
      <c r="E314" s="161">
        <v>8535.0720000000001</v>
      </c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48"/>
      <c r="Z314" s="148"/>
      <c r="AA314" s="148"/>
      <c r="AB314" s="148"/>
      <c r="AC314" s="148"/>
      <c r="AD314" s="148"/>
      <c r="AE314" s="148"/>
      <c r="AF314" s="148"/>
      <c r="AG314" s="148" t="s">
        <v>179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55"/>
      <c r="B315" s="156"/>
      <c r="C315" s="189" t="s">
        <v>464</v>
      </c>
      <c r="D315" s="160"/>
      <c r="E315" s="161">
        <v>680.72400000000005</v>
      </c>
      <c r="F315" s="158"/>
      <c r="G315" s="1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48"/>
      <c r="Z315" s="148"/>
      <c r="AA315" s="148"/>
      <c r="AB315" s="148"/>
      <c r="AC315" s="148"/>
      <c r="AD315" s="148"/>
      <c r="AE315" s="148"/>
      <c r="AF315" s="148"/>
      <c r="AG315" s="148" t="s">
        <v>179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1" x14ac:dyDescent="0.2">
      <c r="A316" s="155"/>
      <c r="B316" s="156"/>
      <c r="C316" s="189" t="s">
        <v>465</v>
      </c>
      <c r="D316" s="160"/>
      <c r="E316" s="161">
        <v>797.25599999999997</v>
      </c>
      <c r="F316" s="158"/>
      <c r="G316" s="158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48"/>
      <c r="Z316" s="148"/>
      <c r="AA316" s="148"/>
      <c r="AB316" s="148"/>
      <c r="AC316" s="148"/>
      <c r="AD316" s="148"/>
      <c r="AE316" s="148"/>
      <c r="AF316" s="148"/>
      <c r="AG316" s="148" t="s">
        <v>179</v>
      </c>
      <c r="AH316" s="148">
        <v>0</v>
      </c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55"/>
      <c r="B317" s="156"/>
      <c r="C317" s="189" t="s">
        <v>466</v>
      </c>
      <c r="D317" s="160"/>
      <c r="E317" s="161">
        <v>2009.88</v>
      </c>
      <c r="F317" s="158"/>
      <c r="G317" s="158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48"/>
      <c r="Z317" s="148"/>
      <c r="AA317" s="148"/>
      <c r="AB317" s="148"/>
      <c r="AC317" s="148"/>
      <c r="AD317" s="148"/>
      <c r="AE317" s="148"/>
      <c r="AF317" s="148"/>
      <c r="AG317" s="148" t="s">
        <v>179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1" x14ac:dyDescent="0.2">
      <c r="A318" s="155"/>
      <c r="B318" s="156"/>
      <c r="C318" s="189" t="s">
        <v>467</v>
      </c>
      <c r="D318" s="160"/>
      <c r="E318" s="161">
        <v>2039.904</v>
      </c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48"/>
      <c r="Z318" s="148"/>
      <c r="AA318" s="148"/>
      <c r="AB318" s="148"/>
      <c r="AC318" s="148"/>
      <c r="AD318" s="148"/>
      <c r="AE318" s="148"/>
      <c r="AF318" s="148"/>
      <c r="AG318" s="148" t="s">
        <v>179</v>
      </c>
      <c r="AH318" s="148">
        <v>0</v>
      </c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">
      <c r="A319" s="155"/>
      <c r="B319" s="156"/>
      <c r="C319" s="189" t="s">
        <v>468</v>
      </c>
      <c r="D319" s="160"/>
      <c r="E319" s="161">
        <v>3251.9879999999998</v>
      </c>
      <c r="F319" s="158"/>
      <c r="G319" s="158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48"/>
      <c r="Z319" s="148"/>
      <c r="AA319" s="148"/>
      <c r="AB319" s="148"/>
      <c r="AC319" s="148"/>
      <c r="AD319" s="148"/>
      <c r="AE319" s="148"/>
      <c r="AF319" s="148"/>
      <c r="AG319" s="148" t="s">
        <v>179</v>
      </c>
      <c r="AH319" s="148">
        <v>0</v>
      </c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1" x14ac:dyDescent="0.2">
      <c r="A320" s="155"/>
      <c r="B320" s="156"/>
      <c r="C320" s="189" t="s">
        <v>294</v>
      </c>
      <c r="D320" s="160"/>
      <c r="E320" s="161"/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48"/>
      <c r="Z320" s="148"/>
      <c r="AA320" s="148"/>
      <c r="AB320" s="148"/>
      <c r="AC320" s="148"/>
      <c r="AD320" s="148"/>
      <c r="AE320" s="148"/>
      <c r="AF320" s="148"/>
      <c r="AG320" s="148" t="s">
        <v>179</v>
      </c>
      <c r="AH320" s="148">
        <v>0</v>
      </c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1" x14ac:dyDescent="0.2">
      <c r="A321" s="155"/>
      <c r="B321" s="156"/>
      <c r="C321" s="189" t="s">
        <v>469</v>
      </c>
      <c r="D321" s="160"/>
      <c r="E321" s="161">
        <v>1540.96128</v>
      </c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48"/>
      <c r="Z321" s="148"/>
      <c r="AA321" s="148"/>
      <c r="AB321" s="148"/>
      <c r="AC321" s="148"/>
      <c r="AD321" s="148"/>
      <c r="AE321" s="148"/>
      <c r="AF321" s="148"/>
      <c r="AG321" s="148" t="s">
        <v>179</v>
      </c>
      <c r="AH321" s="148">
        <v>0</v>
      </c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">
      <c r="A322" s="155"/>
      <c r="B322" s="156"/>
      <c r="C322" s="189" t="s">
        <v>470</v>
      </c>
      <c r="D322" s="160"/>
      <c r="E322" s="161">
        <v>773.38368000000003</v>
      </c>
      <c r="F322" s="158"/>
      <c r="G322" s="158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48"/>
      <c r="Z322" s="148"/>
      <c r="AA322" s="148"/>
      <c r="AB322" s="148"/>
      <c r="AC322" s="148"/>
      <c r="AD322" s="148"/>
      <c r="AE322" s="148"/>
      <c r="AF322" s="148"/>
      <c r="AG322" s="148" t="s">
        <v>179</v>
      </c>
      <c r="AH322" s="148">
        <v>0</v>
      </c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ht="22.5" outlineLevel="1" x14ac:dyDescent="0.2">
      <c r="A323" s="175">
        <v>86</v>
      </c>
      <c r="B323" s="176" t="s">
        <v>471</v>
      </c>
      <c r="C323" s="188" t="s">
        <v>472</v>
      </c>
      <c r="D323" s="177" t="s">
        <v>438</v>
      </c>
      <c r="E323" s="178">
        <v>197.22681</v>
      </c>
      <c r="F323" s="179"/>
      <c r="G323" s="180">
        <f>ROUND(E323*F323,2)</f>
        <v>0</v>
      </c>
      <c r="H323" s="159"/>
      <c r="I323" s="158">
        <f>ROUND(E323*H323,2)</f>
        <v>0</v>
      </c>
      <c r="J323" s="159"/>
      <c r="K323" s="158">
        <f>ROUND(E323*J323,2)</f>
        <v>0</v>
      </c>
      <c r="L323" s="158">
        <v>21</v>
      </c>
      <c r="M323" s="158">
        <f>G323*(1+L323/100)</f>
        <v>0</v>
      </c>
      <c r="N323" s="157">
        <v>6.0000000000000002E-5</v>
      </c>
      <c r="O323" s="157">
        <f>ROUND(E323*N323,2)</f>
        <v>0.01</v>
      </c>
      <c r="P323" s="157">
        <v>1E-3</v>
      </c>
      <c r="Q323" s="157">
        <f>ROUND(E323*P323,2)</f>
        <v>0.2</v>
      </c>
      <c r="R323" s="158"/>
      <c r="S323" s="158" t="s">
        <v>174</v>
      </c>
      <c r="T323" s="158" t="s">
        <v>175</v>
      </c>
      <c r="U323" s="158">
        <v>0.05</v>
      </c>
      <c r="V323" s="158">
        <f>ROUND(E323*U323,2)</f>
        <v>9.86</v>
      </c>
      <c r="W323" s="158"/>
      <c r="X323" s="158" t="s">
        <v>176</v>
      </c>
      <c r="Y323" s="148"/>
      <c r="Z323" s="148"/>
      <c r="AA323" s="148"/>
      <c r="AB323" s="148"/>
      <c r="AC323" s="148"/>
      <c r="AD323" s="148"/>
      <c r="AE323" s="148"/>
      <c r="AF323" s="148"/>
      <c r="AG323" s="148" t="s">
        <v>177</v>
      </c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">
      <c r="A324" s="155"/>
      <c r="B324" s="156"/>
      <c r="C324" s="189" t="s">
        <v>473</v>
      </c>
      <c r="D324" s="160"/>
      <c r="E324" s="161"/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48"/>
      <c r="Z324" s="148"/>
      <c r="AA324" s="148"/>
      <c r="AB324" s="148"/>
      <c r="AC324" s="148"/>
      <c r="AD324" s="148"/>
      <c r="AE324" s="148"/>
      <c r="AF324" s="148"/>
      <c r="AG324" s="148" t="s">
        <v>179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">
      <c r="A325" s="155"/>
      <c r="B325" s="156"/>
      <c r="C325" s="189" t="s">
        <v>474</v>
      </c>
      <c r="D325" s="160"/>
      <c r="E325" s="161">
        <v>56.76</v>
      </c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48"/>
      <c r="Z325" s="148"/>
      <c r="AA325" s="148"/>
      <c r="AB325" s="148"/>
      <c r="AC325" s="148"/>
      <c r="AD325" s="148"/>
      <c r="AE325" s="148"/>
      <c r="AF325" s="148"/>
      <c r="AG325" s="148" t="s">
        <v>179</v>
      </c>
      <c r="AH325" s="148">
        <v>0</v>
      </c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">
      <c r="A326" s="155"/>
      <c r="B326" s="156"/>
      <c r="C326" s="189" t="s">
        <v>475</v>
      </c>
      <c r="D326" s="160"/>
      <c r="E326" s="161">
        <v>54.868000000000002</v>
      </c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48"/>
      <c r="Z326" s="148"/>
      <c r="AA326" s="148"/>
      <c r="AB326" s="148"/>
      <c r="AC326" s="148"/>
      <c r="AD326" s="148"/>
      <c r="AE326" s="148"/>
      <c r="AF326" s="148"/>
      <c r="AG326" s="148" t="s">
        <v>179</v>
      </c>
      <c r="AH326" s="148">
        <v>0</v>
      </c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">
      <c r="A327" s="155"/>
      <c r="B327" s="156"/>
      <c r="C327" s="189" t="s">
        <v>476</v>
      </c>
      <c r="D327" s="160"/>
      <c r="E327" s="161">
        <v>31.690999999999999</v>
      </c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48"/>
      <c r="Z327" s="148"/>
      <c r="AA327" s="148"/>
      <c r="AB327" s="148"/>
      <c r="AC327" s="148"/>
      <c r="AD327" s="148"/>
      <c r="AE327" s="148"/>
      <c r="AF327" s="148"/>
      <c r="AG327" s="148" t="s">
        <v>179</v>
      </c>
      <c r="AH327" s="148">
        <v>0</v>
      </c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 x14ac:dyDescent="0.2">
      <c r="A328" s="155"/>
      <c r="B328" s="156"/>
      <c r="C328" s="189" t="s">
        <v>477</v>
      </c>
      <c r="D328" s="160"/>
      <c r="E328" s="161">
        <v>31.218</v>
      </c>
      <c r="F328" s="158"/>
      <c r="G328" s="158"/>
      <c r="H328" s="158"/>
      <c r="I328" s="158"/>
      <c r="J328" s="158"/>
      <c r="K328" s="158"/>
      <c r="L328" s="158"/>
      <c r="M328" s="158"/>
      <c r="N328" s="157"/>
      <c r="O328" s="157"/>
      <c r="P328" s="157"/>
      <c r="Q328" s="157"/>
      <c r="R328" s="158"/>
      <c r="S328" s="158"/>
      <c r="T328" s="158"/>
      <c r="U328" s="158"/>
      <c r="V328" s="158"/>
      <c r="W328" s="158"/>
      <c r="X328" s="158"/>
      <c r="Y328" s="148"/>
      <c r="Z328" s="148"/>
      <c r="AA328" s="148"/>
      <c r="AB328" s="148"/>
      <c r="AC328" s="148"/>
      <c r="AD328" s="148"/>
      <c r="AE328" s="148"/>
      <c r="AF328" s="148"/>
      <c r="AG328" s="148" t="s">
        <v>179</v>
      </c>
      <c r="AH328" s="148">
        <v>0</v>
      </c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 x14ac:dyDescent="0.2">
      <c r="A329" s="155"/>
      <c r="B329" s="156"/>
      <c r="C329" s="190" t="s">
        <v>478</v>
      </c>
      <c r="D329" s="162"/>
      <c r="E329" s="163">
        <v>22.689810000000001</v>
      </c>
      <c r="F329" s="158"/>
      <c r="G329" s="158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48"/>
      <c r="Z329" s="148"/>
      <c r="AA329" s="148"/>
      <c r="AB329" s="148"/>
      <c r="AC329" s="148"/>
      <c r="AD329" s="148"/>
      <c r="AE329" s="148"/>
      <c r="AF329" s="148"/>
      <c r="AG329" s="148" t="s">
        <v>179</v>
      </c>
      <c r="AH329" s="148">
        <v>4</v>
      </c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 x14ac:dyDescent="0.2">
      <c r="A330" s="155"/>
      <c r="B330" s="156"/>
      <c r="C330" s="189" t="s">
        <v>479</v>
      </c>
      <c r="D330" s="160"/>
      <c r="E330" s="161"/>
      <c r="F330" s="158"/>
      <c r="G330" s="158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48"/>
      <c r="Z330" s="148"/>
      <c r="AA330" s="148"/>
      <c r="AB330" s="148"/>
      <c r="AC330" s="148"/>
      <c r="AD330" s="148"/>
      <c r="AE330" s="148"/>
      <c r="AF330" s="148"/>
      <c r="AG330" s="148" t="s">
        <v>179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ht="45" outlineLevel="1" x14ac:dyDescent="0.2">
      <c r="A331" s="155"/>
      <c r="B331" s="156"/>
      <c r="C331" s="189" t="s">
        <v>480</v>
      </c>
      <c r="D331" s="160"/>
      <c r="E331" s="161"/>
      <c r="F331" s="158"/>
      <c r="G331" s="158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48"/>
      <c r="Z331" s="148"/>
      <c r="AA331" s="148"/>
      <c r="AB331" s="148"/>
      <c r="AC331" s="148"/>
      <c r="AD331" s="148"/>
      <c r="AE331" s="148"/>
      <c r="AF331" s="148"/>
      <c r="AG331" s="148" t="s">
        <v>179</v>
      </c>
      <c r="AH331" s="148">
        <v>0</v>
      </c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">
      <c r="A332" s="155"/>
      <c r="B332" s="156"/>
      <c r="C332" s="189" t="s">
        <v>481</v>
      </c>
      <c r="D332" s="160"/>
      <c r="E332" s="161"/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48"/>
      <c r="Z332" s="148"/>
      <c r="AA332" s="148"/>
      <c r="AB332" s="148"/>
      <c r="AC332" s="148"/>
      <c r="AD332" s="148"/>
      <c r="AE332" s="148"/>
      <c r="AF332" s="148"/>
      <c r="AG332" s="148" t="s">
        <v>179</v>
      </c>
      <c r="AH332" s="148">
        <v>0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ht="22.5" outlineLevel="1" x14ac:dyDescent="0.2">
      <c r="A333" s="175">
        <v>87</v>
      </c>
      <c r="B333" s="176" t="s">
        <v>482</v>
      </c>
      <c r="C333" s="188" t="s">
        <v>483</v>
      </c>
      <c r="D333" s="177" t="s">
        <v>438</v>
      </c>
      <c r="E333" s="178">
        <v>944.44383000000005</v>
      </c>
      <c r="F333" s="179"/>
      <c r="G333" s="180">
        <f>ROUND(E333*F333,2)</f>
        <v>0</v>
      </c>
      <c r="H333" s="159"/>
      <c r="I333" s="158">
        <f>ROUND(E333*H333,2)</f>
        <v>0</v>
      </c>
      <c r="J333" s="159"/>
      <c r="K333" s="158">
        <f>ROUND(E333*J333,2)</f>
        <v>0</v>
      </c>
      <c r="L333" s="158">
        <v>21</v>
      </c>
      <c r="M333" s="158">
        <f>G333*(1+L333/100)</f>
        <v>0</v>
      </c>
      <c r="N333" s="157">
        <v>6.0000000000000002E-5</v>
      </c>
      <c r="O333" s="157">
        <f>ROUND(E333*N333,2)</f>
        <v>0.06</v>
      </c>
      <c r="P333" s="157">
        <v>1E-3</v>
      </c>
      <c r="Q333" s="157">
        <f>ROUND(E333*P333,2)</f>
        <v>0.94</v>
      </c>
      <c r="R333" s="158"/>
      <c r="S333" s="158" t="s">
        <v>203</v>
      </c>
      <c r="T333" s="158" t="s">
        <v>175</v>
      </c>
      <c r="U333" s="158">
        <v>0.04</v>
      </c>
      <c r="V333" s="158">
        <f>ROUND(E333*U333,2)</f>
        <v>37.78</v>
      </c>
      <c r="W333" s="158"/>
      <c r="X333" s="158" t="s">
        <v>176</v>
      </c>
      <c r="Y333" s="148"/>
      <c r="Z333" s="148"/>
      <c r="AA333" s="148"/>
      <c r="AB333" s="148"/>
      <c r="AC333" s="148"/>
      <c r="AD333" s="148"/>
      <c r="AE333" s="148"/>
      <c r="AF333" s="148"/>
      <c r="AG333" s="148" t="s">
        <v>177</v>
      </c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">
      <c r="A334" s="155"/>
      <c r="B334" s="156"/>
      <c r="C334" s="189" t="s">
        <v>473</v>
      </c>
      <c r="D334" s="160"/>
      <c r="E334" s="161"/>
      <c r="F334" s="158"/>
      <c r="G334" s="158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48"/>
      <c r="Z334" s="148"/>
      <c r="AA334" s="148"/>
      <c r="AB334" s="148"/>
      <c r="AC334" s="148"/>
      <c r="AD334" s="148"/>
      <c r="AE334" s="148"/>
      <c r="AF334" s="148"/>
      <c r="AG334" s="148" t="s">
        <v>179</v>
      </c>
      <c r="AH334" s="148">
        <v>0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 x14ac:dyDescent="0.2">
      <c r="A335" s="155"/>
      <c r="B335" s="156"/>
      <c r="C335" s="189" t="s">
        <v>484</v>
      </c>
      <c r="D335" s="160"/>
      <c r="E335" s="161">
        <v>435.63299999999998</v>
      </c>
      <c r="F335" s="158"/>
      <c r="G335" s="158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48"/>
      <c r="Z335" s="148"/>
      <c r="AA335" s="148"/>
      <c r="AB335" s="148"/>
      <c r="AC335" s="148"/>
      <c r="AD335" s="148"/>
      <c r="AE335" s="148"/>
      <c r="AF335" s="148"/>
      <c r="AG335" s="148" t="s">
        <v>179</v>
      </c>
      <c r="AH335" s="148">
        <v>0</v>
      </c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1" x14ac:dyDescent="0.2">
      <c r="A336" s="155"/>
      <c r="B336" s="156"/>
      <c r="C336" s="189" t="s">
        <v>485</v>
      </c>
      <c r="D336" s="160"/>
      <c r="E336" s="161">
        <v>400.15800000000002</v>
      </c>
      <c r="F336" s="158"/>
      <c r="G336" s="158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48"/>
      <c r="Z336" s="148"/>
      <c r="AA336" s="148"/>
      <c r="AB336" s="148"/>
      <c r="AC336" s="148"/>
      <c r="AD336" s="148"/>
      <c r="AE336" s="148"/>
      <c r="AF336" s="148"/>
      <c r="AG336" s="148" t="s">
        <v>179</v>
      </c>
      <c r="AH336" s="148">
        <v>0</v>
      </c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 x14ac:dyDescent="0.2">
      <c r="A337" s="155"/>
      <c r="B337" s="156"/>
      <c r="C337" s="190" t="s">
        <v>478</v>
      </c>
      <c r="D337" s="162"/>
      <c r="E337" s="163">
        <v>108.65282999999999</v>
      </c>
      <c r="F337" s="158"/>
      <c r="G337" s="158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48"/>
      <c r="Z337" s="148"/>
      <c r="AA337" s="148"/>
      <c r="AB337" s="148"/>
      <c r="AC337" s="148"/>
      <c r="AD337" s="148"/>
      <c r="AE337" s="148"/>
      <c r="AF337" s="148"/>
      <c r="AG337" s="148" t="s">
        <v>179</v>
      </c>
      <c r="AH337" s="148">
        <v>4</v>
      </c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 x14ac:dyDescent="0.2">
      <c r="A338" s="155"/>
      <c r="B338" s="156"/>
      <c r="C338" s="189" t="s">
        <v>479</v>
      </c>
      <c r="D338" s="160"/>
      <c r="E338" s="161"/>
      <c r="F338" s="158"/>
      <c r="G338" s="158"/>
      <c r="H338" s="158"/>
      <c r="I338" s="158"/>
      <c r="J338" s="158"/>
      <c r="K338" s="158"/>
      <c r="L338" s="158"/>
      <c r="M338" s="158"/>
      <c r="N338" s="157"/>
      <c r="O338" s="157"/>
      <c r="P338" s="157"/>
      <c r="Q338" s="157"/>
      <c r="R338" s="158"/>
      <c r="S338" s="158"/>
      <c r="T338" s="158"/>
      <c r="U338" s="158"/>
      <c r="V338" s="158"/>
      <c r="W338" s="158"/>
      <c r="X338" s="158"/>
      <c r="Y338" s="148"/>
      <c r="Z338" s="148"/>
      <c r="AA338" s="148"/>
      <c r="AB338" s="148"/>
      <c r="AC338" s="148"/>
      <c r="AD338" s="148"/>
      <c r="AE338" s="148"/>
      <c r="AF338" s="148"/>
      <c r="AG338" s="148" t="s">
        <v>179</v>
      </c>
      <c r="AH338" s="148">
        <v>0</v>
      </c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ht="45" outlineLevel="1" x14ac:dyDescent="0.2">
      <c r="A339" s="155"/>
      <c r="B339" s="156"/>
      <c r="C339" s="189" t="s">
        <v>480</v>
      </c>
      <c r="D339" s="160"/>
      <c r="E339" s="161"/>
      <c r="F339" s="158"/>
      <c r="G339" s="158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48"/>
      <c r="Z339" s="148"/>
      <c r="AA339" s="148"/>
      <c r="AB339" s="148"/>
      <c r="AC339" s="148"/>
      <c r="AD339" s="148"/>
      <c r="AE339" s="148"/>
      <c r="AF339" s="148"/>
      <c r="AG339" s="148" t="s">
        <v>179</v>
      </c>
      <c r="AH339" s="148">
        <v>0</v>
      </c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1" x14ac:dyDescent="0.2">
      <c r="A340" s="155"/>
      <c r="B340" s="156"/>
      <c r="C340" s="189" t="s">
        <v>481</v>
      </c>
      <c r="D340" s="160"/>
      <c r="E340" s="161"/>
      <c r="F340" s="158"/>
      <c r="G340" s="158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48"/>
      <c r="Z340" s="148"/>
      <c r="AA340" s="148"/>
      <c r="AB340" s="148"/>
      <c r="AC340" s="148"/>
      <c r="AD340" s="148"/>
      <c r="AE340" s="148"/>
      <c r="AF340" s="148"/>
      <c r="AG340" s="148" t="s">
        <v>179</v>
      </c>
      <c r="AH340" s="148">
        <v>0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ht="22.5" outlineLevel="1" x14ac:dyDescent="0.2">
      <c r="A341" s="175">
        <v>88</v>
      </c>
      <c r="B341" s="176" t="s">
        <v>486</v>
      </c>
      <c r="C341" s="188" t="s">
        <v>487</v>
      </c>
      <c r="D341" s="177" t="s">
        <v>438</v>
      </c>
      <c r="E341" s="178">
        <v>44693.83006</v>
      </c>
      <c r="F341" s="179"/>
      <c r="G341" s="180">
        <f>ROUND(E341*F341,2)</f>
        <v>0</v>
      </c>
      <c r="H341" s="159"/>
      <c r="I341" s="158">
        <f>ROUND(E341*H341,2)</f>
        <v>0</v>
      </c>
      <c r="J341" s="159"/>
      <c r="K341" s="158">
        <f>ROUND(E341*J341,2)</f>
        <v>0</v>
      </c>
      <c r="L341" s="158">
        <v>21</v>
      </c>
      <c r="M341" s="158">
        <f>G341*(1+L341/100)</f>
        <v>0</v>
      </c>
      <c r="N341" s="157">
        <v>6.0000000000000002E-5</v>
      </c>
      <c r="O341" s="157">
        <f>ROUND(E341*N341,2)</f>
        <v>2.68</v>
      </c>
      <c r="P341" s="157">
        <v>1E-3</v>
      </c>
      <c r="Q341" s="157">
        <f>ROUND(E341*P341,2)</f>
        <v>44.69</v>
      </c>
      <c r="R341" s="158"/>
      <c r="S341" s="158" t="s">
        <v>174</v>
      </c>
      <c r="T341" s="158" t="s">
        <v>175</v>
      </c>
      <c r="U341" s="158">
        <v>2.5999999999999999E-2</v>
      </c>
      <c r="V341" s="158">
        <f>ROUND(E341*U341,2)</f>
        <v>1162.04</v>
      </c>
      <c r="W341" s="158"/>
      <c r="X341" s="158" t="s">
        <v>176</v>
      </c>
      <c r="Y341" s="148"/>
      <c r="Z341" s="148"/>
      <c r="AA341" s="148"/>
      <c r="AB341" s="148"/>
      <c r="AC341" s="148"/>
      <c r="AD341" s="148"/>
      <c r="AE341" s="148"/>
      <c r="AF341" s="148"/>
      <c r="AG341" s="148" t="s">
        <v>177</v>
      </c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">
      <c r="A342" s="155"/>
      <c r="B342" s="156"/>
      <c r="C342" s="189" t="s">
        <v>473</v>
      </c>
      <c r="D342" s="160"/>
      <c r="E342" s="161"/>
      <c r="F342" s="158"/>
      <c r="G342" s="158"/>
      <c r="H342" s="158"/>
      <c r="I342" s="158"/>
      <c r="J342" s="158"/>
      <c r="K342" s="158"/>
      <c r="L342" s="158"/>
      <c r="M342" s="158"/>
      <c r="N342" s="157"/>
      <c r="O342" s="157"/>
      <c r="P342" s="157"/>
      <c r="Q342" s="157"/>
      <c r="R342" s="158"/>
      <c r="S342" s="158"/>
      <c r="T342" s="158"/>
      <c r="U342" s="158"/>
      <c r="V342" s="158"/>
      <c r="W342" s="158"/>
      <c r="X342" s="158"/>
      <c r="Y342" s="148"/>
      <c r="Z342" s="148"/>
      <c r="AA342" s="148"/>
      <c r="AB342" s="148"/>
      <c r="AC342" s="148"/>
      <c r="AD342" s="148"/>
      <c r="AE342" s="148"/>
      <c r="AF342" s="148"/>
      <c r="AG342" s="148" t="s">
        <v>179</v>
      </c>
      <c r="AH342" s="148">
        <v>0</v>
      </c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">
      <c r="A343" s="155"/>
      <c r="B343" s="156"/>
      <c r="C343" s="189" t="s">
        <v>488</v>
      </c>
      <c r="D343" s="160"/>
      <c r="E343" s="161">
        <v>9946.2000000000007</v>
      </c>
      <c r="F343" s="158"/>
      <c r="G343" s="158"/>
      <c r="H343" s="158"/>
      <c r="I343" s="158"/>
      <c r="J343" s="158"/>
      <c r="K343" s="158"/>
      <c r="L343" s="158"/>
      <c r="M343" s="158"/>
      <c r="N343" s="157"/>
      <c r="O343" s="157"/>
      <c r="P343" s="157"/>
      <c r="Q343" s="157"/>
      <c r="R343" s="158"/>
      <c r="S343" s="158"/>
      <c r="T343" s="158"/>
      <c r="U343" s="158"/>
      <c r="V343" s="158"/>
      <c r="W343" s="158"/>
      <c r="X343" s="158"/>
      <c r="Y343" s="148"/>
      <c r="Z343" s="148"/>
      <c r="AA343" s="148"/>
      <c r="AB343" s="148"/>
      <c r="AC343" s="148"/>
      <c r="AD343" s="148"/>
      <c r="AE343" s="148"/>
      <c r="AF343" s="148"/>
      <c r="AG343" s="148" t="s">
        <v>179</v>
      </c>
      <c r="AH343" s="148">
        <v>0</v>
      </c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1" x14ac:dyDescent="0.2">
      <c r="A344" s="155"/>
      <c r="B344" s="156"/>
      <c r="C344" s="189" t="s">
        <v>489</v>
      </c>
      <c r="D344" s="160"/>
      <c r="E344" s="161">
        <v>1597.42</v>
      </c>
      <c r="F344" s="158"/>
      <c r="G344" s="158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48"/>
      <c r="Z344" s="148"/>
      <c r="AA344" s="148"/>
      <c r="AB344" s="148"/>
      <c r="AC344" s="148"/>
      <c r="AD344" s="148"/>
      <c r="AE344" s="148"/>
      <c r="AF344" s="148"/>
      <c r="AG344" s="148" t="s">
        <v>179</v>
      </c>
      <c r="AH344" s="148">
        <v>0</v>
      </c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55"/>
      <c r="B345" s="156"/>
      <c r="C345" s="189" t="s">
        <v>490</v>
      </c>
      <c r="D345" s="160"/>
      <c r="E345" s="161">
        <v>24636.205000000002</v>
      </c>
      <c r="F345" s="158"/>
      <c r="G345" s="158"/>
      <c r="H345" s="158"/>
      <c r="I345" s="158"/>
      <c r="J345" s="158"/>
      <c r="K345" s="158"/>
      <c r="L345" s="158"/>
      <c r="M345" s="158"/>
      <c r="N345" s="157"/>
      <c r="O345" s="157"/>
      <c r="P345" s="157"/>
      <c r="Q345" s="157"/>
      <c r="R345" s="158"/>
      <c r="S345" s="158"/>
      <c r="T345" s="158"/>
      <c r="U345" s="158"/>
      <c r="V345" s="158"/>
      <c r="W345" s="158"/>
      <c r="X345" s="158"/>
      <c r="Y345" s="148"/>
      <c r="Z345" s="148"/>
      <c r="AA345" s="148"/>
      <c r="AB345" s="148"/>
      <c r="AC345" s="148"/>
      <c r="AD345" s="148"/>
      <c r="AE345" s="148"/>
      <c r="AF345" s="148"/>
      <c r="AG345" s="148" t="s">
        <v>179</v>
      </c>
      <c r="AH345" s="148">
        <v>0</v>
      </c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1" x14ac:dyDescent="0.2">
      <c r="A346" s="155"/>
      <c r="B346" s="156"/>
      <c r="C346" s="189" t="s">
        <v>491</v>
      </c>
      <c r="D346" s="160"/>
      <c r="E346" s="161">
        <v>814.50599999999997</v>
      </c>
      <c r="F346" s="158"/>
      <c r="G346" s="158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48"/>
      <c r="Z346" s="148"/>
      <c r="AA346" s="148"/>
      <c r="AB346" s="148"/>
      <c r="AC346" s="148"/>
      <c r="AD346" s="148"/>
      <c r="AE346" s="148"/>
      <c r="AF346" s="148"/>
      <c r="AG346" s="148" t="s">
        <v>179</v>
      </c>
      <c r="AH346" s="148">
        <v>0</v>
      </c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 x14ac:dyDescent="0.2">
      <c r="A347" s="155"/>
      <c r="B347" s="156"/>
      <c r="C347" s="189" t="s">
        <v>492</v>
      </c>
      <c r="D347" s="160"/>
      <c r="E347" s="161">
        <v>779.03099999999995</v>
      </c>
      <c r="F347" s="158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48"/>
      <c r="Z347" s="148"/>
      <c r="AA347" s="148"/>
      <c r="AB347" s="148"/>
      <c r="AC347" s="148"/>
      <c r="AD347" s="148"/>
      <c r="AE347" s="148"/>
      <c r="AF347" s="148"/>
      <c r="AG347" s="148" t="s">
        <v>179</v>
      </c>
      <c r="AH347" s="148">
        <v>0</v>
      </c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1" x14ac:dyDescent="0.2">
      <c r="A348" s="155"/>
      <c r="B348" s="156"/>
      <c r="C348" s="189" t="s">
        <v>493</v>
      </c>
      <c r="D348" s="160"/>
      <c r="E348" s="161">
        <v>1778.7</v>
      </c>
      <c r="F348" s="158"/>
      <c r="G348" s="15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48"/>
      <c r="Z348" s="148"/>
      <c r="AA348" s="148"/>
      <c r="AB348" s="148"/>
      <c r="AC348" s="148"/>
      <c r="AD348" s="148"/>
      <c r="AE348" s="148"/>
      <c r="AF348" s="148"/>
      <c r="AG348" s="148" t="s">
        <v>179</v>
      </c>
      <c r="AH348" s="148">
        <v>0</v>
      </c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 x14ac:dyDescent="0.2">
      <c r="A349" s="155"/>
      <c r="B349" s="156"/>
      <c r="C349" s="190" t="s">
        <v>478</v>
      </c>
      <c r="D349" s="162"/>
      <c r="E349" s="163">
        <v>5141.7680600000003</v>
      </c>
      <c r="F349" s="158"/>
      <c r="G349" s="158"/>
      <c r="H349" s="158"/>
      <c r="I349" s="158"/>
      <c r="J349" s="158"/>
      <c r="K349" s="158"/>
      <c r="L349" s="158"/>
      <c r="M349" s="158"/>
      <c r="N349" s="157"/>
      <c r="O349" s="157"/>
      <c r="P349" s="157"/>
      <c r="Q349" s="157"/>
      <c r="R349" s="158"/>
      <c r="S349" s="158"/>
      <c r="T349" s="158"/>
      <c r="U349" s="158"/>
      <c r="V349" s="158"/>
      <c r="W349" s="158"/>
      <c r="X349" s="158"/>
      <c r="Y349" s="148"/>
      <c r="Z349" s="148"/>
      <c r="AA349" s="148"/>
      <c r="AB349" s="148"/>
      <c r="AC349" s="148"/>
      <c r="AD349" s="148"/>
      <c r="AE349" s="148"/>
      <c r="AF349" s="148"/>
      <c r="AG349" s="148" t="s">
        <v>179</v>
      </c>
      <c r="AH349" s="148">
        <v>4</v>
      </c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1" x14ac:dyDescent="0.2">
      <c r="A350" s="155"/>
      <c r="B350" s="156"/>
      <c r="C350" s="189" t="s">
        <v>479</v>
      </c>
      <c r="D350" s="160"/>
      <c r="E350" s="161"/>
      <c r="F350" s="158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48"/>
      <c r="Z350" s="148"/>
      <c r="AA350" s="148"/>
      <c r="AB350" s="148"/>
      <c r="AC350" s="148"/>
      <c r="AD350" s="148"/>
      <c r="AE350" s="148"/>
      <c r="AF350" s="148"/>
      <c r="AG350" s="148" t="s">
        <v>179</v>
      </c>
      <c r="AH350" s="148">
        <v>0</v>
      </c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ht="45" outlineLevel="1" x14ac:dyDescent="0.2">
      <c r="A351" s="155"/>
      <c r="B351" s="156"/>
      <c r="C351" s="189" t="s">
        <v>480</v>
      </c>
      <c r="D351" s="160"/>
      <c r="E351" s="161"/>
      <c r="F351" s="158"/>
      <c r="G351" s="158"/>
      <c r="H351" s="158"/>
      <c r="I351" s="158"/>
      <c r="J351" s="158"/>
      <c r="K351" s="158"/>
      <c r="L351" s="158"/>
      <c r="M351" s="158"/>
      <c r="N351" s="157"/>
      <c r="O351" s="157"/>
      <c r="P351" s="157"/>
      <c r="Q351" s="157"/>
      <c r="R351" s="158"/>
      <c r="S351" s="158"/>
      <c r="T351" s="158"/>
      <c r="U351" s="158"/>
      <c r="V351" s="158"/>
      <c r="W351" s="158"/>
      <c r="X351" s="158"/>
      <c r="Y351" s="148"/>
      <c r="Z351" s="148"/>
      <c r="AA351" s="148"/>
      <c r="AB351" s="148"/>
      <c r="AC351" s="148"/>
      <c r="AD351" s="148"/>
      <c r="AE351" s="148"/>
      <c r="AF351" s="148"/>
      <c r="AG351" s="148" t="s">
        <v>179</v>
      </c>
      <c r="AH351" s="148">
        <v>0</v>
      </c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1" x14ac:dyDescent="0.2">
      <c r="A352" s="155"/>
      <c r="B352" s="156"/>
      <c r="C352" s="189" t="s">
        <v>481</v>
      </c>
      <c r="D352" s="160"/>
      <c r="E352" s="161"/>
      <c r="F352" s="158"/>
      <c r="G352" s="158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48"/>
      <c r="Z352" s="148"/>
      <c r="AA352" s="148"/>
      <c r="AB352" s="148"/>
      <c r="AC352" s="148"/>
      <c r="AD352" s="148"/>
      <c r="AE352" s="148"/>
      <c r="AF352" s="148"/>
      <c r="AG352" s="148" t="s">
        <v>179</v>
      </c>
      <c r="AH352" s="148">
        <v>0</v>
      </c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ht="33.75" outlineLevel="1" x14ac:dyDescent="0.2">
      <c r="A353" s="175">
        <v>89</v>
      </c>
      <c r="B353" s="176" t="s">
        <v>494</v>
      </c>
      <c r="C353" s="188" t="s">
        <v>495</v>
      </c>
      <c r="D353" s="177" t="s">
        <v>246</v>
      </c>
      <c r="E353" s="178">
        <v>1</v>
      </c>
      <c r="F353" s="179"/>
      <c r="G353" s="180">
        <f>ROUND(E353*F353,2)</f>
        <v>0</v>
      </c>
      <c r="H353" s="159"/>
      <c r="I353" s="158">
        <f>ROUND(E353*H353,2)</f>
        <v>0</v>
      </c>
      <c r="J353" s="159"/>
      <c r="K353" s="158">
        <f>ROUND(E353*J353,2)</f>
        <v>0</v>
      </c>
      <c r="L353" s="158">
        <v>21</v>
      </c>
      <c r="M353" s="158">
        <f>G353*(1+L353/100)</f>
        <v>0</v>
      </c>
      <c r="N353" s="157">
        <v>0</v>
      </c>
      <c r="O353" s="157">
        <f>ROUND(E353*N353,2)</f>
        <v>0</v>
      </c>
      <c r="P353" s="157">
        <v>0</v>
      </c>
      <c r="Q353" s="157">
        <f>ROUND(E353*P353,2)</f>
        <v>0</v>
      </c>
      <c r="R353" s="158"/>
      <c r="S353" s="158" t="s">
        <v>203</v>
      </c>
      <c r="T353" s="158" t="s">
        <v>175</v>
      </c>
      <c r="U353" s="158">
        <v>0</v>
      </c>
      <c r="V353" s="158">
        <f>ROUND(E353*U353,2)</f>
        <v>0</v>
      </c>
      <c r="W353" s="158"/>
      <c r="X353" s="158" t="s">
        <v>176</v>
      </c>
      <c r="Y353" s="148"/>
      <c r="Z353" s="148"/>
      <c r="AA353" s="148"/>
      <c r="AB353" s="148"/>
      <c r="AC353" s="148"/>
      <c r="AD353" s="148"/>
      <c r="AE353" s="148"/>
      <c r="AF353" s="148"/>
      <c r="AG353" s="148" t="s">
        <v>177</v>
      </c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1" x14ac:dyDescent="0.2">
      <c r="A354" s="155"/>
      <c r="B354" s="156"/>
      <c r="C354" s="189" t="s">
        <v>496</v>
      </c>
      <c r="D354" s="160"/>
      <c r="E354" s="161"/>
      <c r="F354" s="158"/>
      <c r="G354" s="158"/>
      <c r="H354" s="158"/>
      <c r="I354" s="158"/>
      <c r="J354" s="158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48"/>
      <c r="Z354" s="148"/>
      <c r="AA354" s="148"/>
      <c r="AB354" s="148"/>
      <c r="AC354" s="148"/>
      <c r="AD354" s="148"/>
      <c r="AE354" s="148"/>
      <c r="AF354" s="148"/>
      <c r="AG354" s="148" t="s">
        <v>179</v>
      </c>
      <c r="AH354" s="148">
        <v>0</v>
      </c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1" x14ac:dyDescent="0.2">
      <c r="A355" s="155"/>
      <c r="B355" s="156"/>
      <c r="C355" s="189" t="s">
        <v>497</v>
      </c>
      <c r="D355" s="160"/>
      <c r="E355" s="161"/>
      <c r="F355" s="158"/>
      <c r="G355" s="158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48"/>
      <c r="Z355" s="148"/>
      <c r="AA355" s="148"/>
      <c r="AB355" s="148"/>
      <c r="AC355" s="148"/>
      <c r="AD355" s="148"/>
      <c r="AE355" s="148"/>
      <c r="AF355" s="148"/>
      <c r="AG355" s="148" t="s">
        <v>179</v>
      </c>
      <c r="AH355" s="148">
        <v>0</v>
      </c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1" x14ac:dyDescent="0.2">
      <c r="A356" s="155"/>
      <c r="B356" s="156"/>
      <c r="C356" s="189" t="s">
        <v>498</v>
      </c>
      <c r="D356" s="160"/>
      <c r="E356" s="161"/>
      <c r="F356" s="158"/>
      <c r="G356" s="158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48"/>
      <c r="Z356" s="148"/>
      <c r="AA356" s="148"/>
      <c r="AB356" s="148"/>
      <c r="AC356" s="148"/>
      <c r="AD356" s="148"/>
      <c r="AE356" s="148"/>
      <c r="AF356" s="148"/>
      <c r="AG356" s="148" t="s">
        <v>179</v>
      </c>
      <c r="AH356" s="148">
        <v>0</v>
      </c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 x14ac:dyDescent="0.2">
      <c r="A357" s="155"/>
      <c r="B357" s="156"/>
      <c r="C357" s="189" t="s">
        <v>499</v>
      </c>
      <c r="D357" s="160"/>
      <c r="E357" s="161"/>
      <c r="F357" s="158"/>
      <c r="G357" s="158"/>
      <c r="H357" s="158"/>
      <c r="I357" s="158"/>
      <c r="J357" s="158"/>
      <c r="K357" s="158"/>
      <c r="L357" s="158"/>
      <c r="M357" s="158"/>
      <c r="N357" s="157"/>
      <c r="O357" s="157"/>
      <c r="P357" s="157"/>
      <c r="Q357" s="157"/>
      <c r="R357" s="158"/>
      <c r="S357" s="158"/>
      <c r="T357" s="158"/>
      <c r="U357" s="158"/>
      <c r="V357" s="158"/>
      <c r="W357" s="158"/>
      <c r="X357" s="158"/>
      <c r="Y357" s="148"/>
      <c r="Z357" s="148"/>
      <c r="AA357" s="148"/>
      <c r="AB357" s="148"/>
      <c r="AC357" s="148"/>
      <c r="AD357" s="148"/>
      <c r="AE357" s="148"/>
      <c r="AF357" s="148"/>
      <c r="AG357" s="148" t="s">
        <v>179</v>
      </c>
      <c r="AH357" s="148">
        <v>0</v>
      </c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1" x14ac:dyDescent="0.2">
      <c r="A358" s="155"/>
      <c r="B358" s="156"/>
      <c r="C358" s="189" t="s">
        <v>500</v>
      </c>
      <c r="D358" s="160"/>
      <c r="E358" s="161"/>
      <c r="F358" s="158"/>
      <c r="G358" s="158"/>
      <c r="H358" s="158"/>
      <c r="I358" s="158"/>
      <c r="J358" s="158"/>
      <c r="K358" s="158"/>
      <c r="L358" s="158"/>
      <c r="M358" s="158"/>
      <c r="N358" s="157"/>
      <c r="O358" s="157"/>
      <c r="P358" s="157"/>
      <c r="Q358" s="157"/>
      <c r="R358" s="158"/>
      <c r="S358" s="158"/>
      <c r="T358" s="158"/>
      <c r="U358" s="158"/>
      <c r="V358" s="158"/>
      <c r="W358" s="158"/>
      <c r="X358" s="158"/>
      <c r="Y358" s="148"/>
      <c r="Z358" s="148"/>
      <c r="AA358" s="148"/>
      <c r="AB358" s="148"/>
      <c r="AC358" s="148"/>
      <c r="AD358" s="148"/>
      <c r="AE358" s="148"/>
      <c r="AF358" s="148"/>
      <c r="AG358" s="148" t="s">
        <v>179</v>
      </c>
      <c r="AH358" s="148">
        <v>0</v>
      </c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 x14ac:dyDescent="0.2">
      <c r="A359" s="155"/>
      <c r="B359" s="156"/>
      <c r="C359" s="189" t="s">
        <v>501</v>
      </c>
      <c r="D359" s="160"/>
      <c r="E359" s="161">
        <v>1</v>
      </c>
      <c r="F359" s="158"/>
      <c r="G359" s="158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48"/>
      <c r="Z359" s="148"/>
      <c r="AA359" s="148"/>
      <c r="AB359" s="148"/>
      <c r="AC359" s="148"/>
      <c r="AD359" s="148"/>
      <c r="AE359" s="148"/>
      <c r="AF359" s="148"/>
      <c r="AG359" s="148" t="s">
        <v>179</v>
      </c>
      <c r="AH359" s="148">
        <v>0</v>
      </c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1" x14ac:dyDescent="0.2">
      <c r="A360" s="175">
        <v>90</v>
      </c>
      <c r="B360" s="176" t="s">
        <v>502</v>
      </c>
      <c r="C360" s="188" t="s">
        <v>503</v>
      </c>
      <c r="D360" s="177" t="s">
        <v>438</v>
      </c>
      <c r="E360" s="178">
        <v>46486.903319999998</v>
      </c>
      <c r="F360" s="179"/>
      <c r="G360" s="180">
        <f>ROUND(E360*F360,2)</f>
        <v>0</v>
      </c>
      <c r="H360" s="159"/>
      <c r="I360" s="158">
        <f>ROUND(E360*H360,2)</f>
        <v>0</v>
      </c>
      <c r="J360" s="159"/>
      <c r="K360" s="158">
        <f>ROUND(E360*J360,2)</f>
        <v>0</v>
      </c>
      <c r="L360" s="158">
        <v>21</v>
      </c>
      <c r="M360" s="158">
        <f>G360*(1+L360/100)</f>
        <v>0</v>
      </c>
      <c r="N360" s="157">
        <v>1E-3</v>
      </c>
      <c r="O360" s="157">
        <f>ROUND(E360*N360,2)</f>
        <v>46.49</v>
      </c>
      <c r="P360" s="157">
        <v>0</v>
      </c>
      <c r="Q360" s="157">
        <f>ROUND(E360*P360,2)</f>
        <v>0</v>
      </c>
      <c r="R360" s="158"/>
      <c r="S360" s="158" t="s">
        <v>203</v>
      </c>
      <c r="T360" s="158" t="s">
        <v>175</v>
      </c>
      <c r="U360" s="158">
        <v>0</v>
      </c>
      <c r="V360" s="158">
        <f>ROUND(E360*U360,2)</f>
        <v>0</v>
      </c>
      <c r="W360" s="158"/>
      <c r="X360" s="158" t="s">
        <v>176</v>
      </c>
      <c r="Y360" s="148"/>
      <c r="Z360" s="148"/>
      <c r="AA360" s="148"/>
      <c r="AB360" s="148"/>
      <c r="AC360" s="148"/>
      <c r="AD360" s="148"/>
      <c r="AE360" s="148"/>
      <c r="AF360" s="148"/>
      <c r="AG360" s="148" t="s">
        <v>177</v>
      </c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1" x14ac:dyDescent="0.2">
      <c r="A361" s="155"/>
      <c r="B361" s="156"/>
      <c r="C361" s="189" t="s">
        <v>504</v>
      </c>
      <c r="D361" s="160"/>
      <c r="E361" s="161">
        <v>46486.903319999998</v>
      </c>
      <c r="F361" s="158"/>
      <c r="G361" s="158"/>
      <c r="H361" s="158"/>
      <c r="I361" s="158"/>
      <c r="J361" s="158"/>
      <c r="K361" s="158"/>
      <c r="L361" s="158"/>
      <c r="M361" s="158"/>
      <c r="N361" s="157"/>
      <c r="O361" s="157"/>
      <c r="P361" s="157"/>
      <c r="Q361" s="157"/>
      <c r="R361" s="158"/>
      <c r="S361" s="158"/>
      <c r="T361" s="158"/>
      <c r="U361" s="158"/>
      <c r="V361" s="158"/>
      <c r="W361" s="158"/>
      <c r="X361" s="158"/>
      <c r="Y361" s="148"/>
      <c r="Z361" s="148"/>
      <c r="AA361" s="148"/>
      <c r="AB361" s="148"/>
      <c r="AC361" s="148"/>
      <c r="AD361" s="148"/>
      <c r="AE361" s="148"/>
      <c r="AF361" s="148"/>
      <c r="AG361" s="148" t="s">
        <v>179</v>
      </c>
      <c r="AH361" s="148">
        <v>0</v>
      </c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ht="33.75" outlineLevel="1" x14ac:dyDescent="0.2">
      <c r="A362" s="155"/>
      <c r="B362" s="156"/>
      <c r="C362" s="189" t="s">
        <v>505</v>
      </c>
      <c r="D362" s="160"/>
      <c r="E362" s="161"/>
      <c r="F362" s="158"/>
      <c r="G362" s="158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48"/>
      <c r="Z362" s="148"/>
      <c r="AA362" s="148"/>
      <c r="AB362" s="148"/>
      <c r="AC362" s="148"/>
      <c r="AD362" s="148"/>
      <c r="AE362" s="148"/>
      <c r="AF362" s="148"/>
      <c r="AG362" s="148" t="s">
        <v>179</v>
      </c>
      <c r="AH362" s="148">
        <v>0</v>
      </c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ht="22.5" outlineLevel="1" x14ac:dyDescent="0.2">
      <c r="A363" s="175">
        <v>91</v>
      </c>
      <c r="B363" s="176" t="s">
        <v>506</v>
      </c>
      <c r="C363" s="188" t="s">
        <v>507</v>
      </c>
      <c r="D363" s="177" t="s">
        <v>438</v>
      </c>
      <c r="E363" s="178">
        <v>46486.903319999998</v>
      </c>
      <c r="F363" s="179"/>
      <c r="G363" s="180">
        <f>ROUND(E363*F363,2)</f>
        <v>0</v>
      </c>
      <c r="H363" s="159"/>
      <c r="I363" s="158">
        <f>ROUND(E363*H363,2)</f>
        <v>0</v>
      </c>
      <c r="J363" s="159"/>
      <c r="K363" s="158">
        <f>ROUND(E363*J363,2)</f>
        <v>0</v>
      </c>
      <c r="L363" s="158">
        <v>21</v>
      </c>
      <c r="M363" s="158">
        <f>G363*(1+L363/100)</f>
        <v>0</v>
      </c>
      <c r="N363" s="157">
        <v>1E-3</v>
      </c>
      <c r="O363" s="157">
        <f>ROUND(E363*N363,2)</f>
        <v>46.49</v>
      </c>
      <c r="P363" s="157">
        <v>0</v>
      </c>
      <c r="Q363" s="157">
        <f>ROUND(E363*P363,2)</f>
        <v>0</v>
      </c>
      <c r="R363" s="158"/>
      <c r="S363" s="158" t="s">
        <v>203</v>
      </c>
      <c r="T363" s="158" t="s">
        <v>175</v>
      </c>
      <c r="U363" s="158">
        <v>0</v>
      </c>
      <c r="V363" s="158">
        <f>ROUND(E363*U363,2)</f>
        <v>0</v>
      </c>
      <c r="W363" s="158"/>
      <c r="X363" s="158" t="s">
        <v>176</v>
      </c>
      <c r="Y363" s="148"/>
      <c r="Z363" s="148"/>
      <c r="AA363" s="148"/>
      <c r="AB363" s="148"/>
      <c r="AC363" s="148"/>
      <c r="AD363" s="148"/>
      <c r="AE363" s="148"/>
      <c r="AF363" s="148"/>
      <c r="AG363" s="148" t="s">
        <v>177</v>
      </c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1" x14ac:dyDescent="0.2">
      <c r="A364" s="155"/>
      <c r="B364" s="156"/>
      <c r="C364" s="189" t="s">
        <v>508</v>
      </c>
      <c r="D364" s="160"/>
      <c r="E364" s="161"/>
      <c r="F364" s="158"/>
      <c r="G364" s="158"/>
      <c r="H364" s="158"/>
      <c r="I364" s="158"/>
      <c r="J364" s="158"/>
      <c r="K364" s="158"/>
      <c r="L364" s="158"/>
      <c r="M364" s="158"/>
      <c r="N364" s="157"/>
      <c r="O364" s="157"/>
      <c r="P364" s="157"/>
      <c r="Q364" s="157"/>
      <c r="R364" s="158"/>
      <c r="S364" s="158"/>
      <c r="T364" s="158"/>
      <c r="U364" s="158"/>
      <c r="V364" s="158"/>
      <c r="W364" s="158"/>
      <c r="X364" s="158"/>
      <c r="Y364" s="148"/>
      <c r="Z364" s="148"/>
      <c r="AA364" s="148"/>
      <c r="AB364" s="148"/>
      <c r="AC364" s="148"/>
      <c r="AD364" s="148"/>
      <c r="AE364" s="148"/>
      <c r="AF364" s="148"/>
      <c r="AG364" s="148" t="s">
        <v>179</v>
      </c>
      <c r="AH364" s="148">
        <v>0</v>
      </c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1" x14ac:dyDescent="0.2">
      <c r="A365" s="155"/>
      <c r="B365" s="156"/>
      <c r="C365" s="189" t="s">
        <v>488</v>
      </c>
      <c r="D365" s="160"/>
      <c r="E365" s="161">
        <v>9946.2000000000007</v>
      </c>
      <c r="F365" s="158"/>
      <c r="G365" s="158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48"/>
      <c r="Z365" s="148"/>
      <c r="AA365" s="148"/>
      <c r="AB365" s="148"/>
      <c r="AC365" s="148"/>
      <c r="AD365" s="148"/>
      <c r="AE365" s="148"/>
      <c r="AF365" s="148"/>
      <c r="AG365" s="148" t="s">
        <v>179</v>
      </c>
      <c r="AH365" s="148">
        <v>0</v>
      </c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1" x14ac:dyDescent="0.2">
      <c r="A366" s="155"/>
      <c r="B366" s="156"/>
      <c r="C366" s="189" t="s">
        <v>489</v>
      </c>
      <c r="D366" s="160"/>
      <c r="E366" s="161">
        <v>1597.42</v>
      </c>
      <c r="F366" s="158"/>
      <c r="G366" s="158"/>
      <c r="H366" s="158"/>
      <c r="I366" s="158"/>
      <c r="J366" s="158"/>
      <c r="K366" s="158"/>
      <c r="L366" s="158"/>
      <c r="M366" s="158"/>
      <c r="N366" s="157"/>
      <c r="O366" s="157"/>
      <c r="P366" s="157"/>
      <c r="Q366" s="157"/>
      <c r="R366" s="158"/>
      <c r="S366" s="158"/>
      <c r="T366" s="158"/>
      <c r="U366" s="158"/>
      <c r="V366" s="158"/>
      <c r="W366" s="158"/>
      <c r="X366" s="158"/>
      <c r="Y366" s="148"/>
      <c r="Z366" s="148"/>
      <c r="AA366" s="148"/>
      <c r="AB366" s="148"/>
      <c r="AC366" s="148"/>
      <c r="AD366" s="148"/>
      <c r="AE366" s="148"/>
      <c r="AF366" s="148"/>
      <c r="AG366" s="148" t="s">
        <v>179</v>
      </c>
      <c r="AH366" s="148">
        <v>0</v>
      </c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1" x14ac:dyDescent="0.2">
      <c r="A367" s="155"/>
      <c r="B367" s="156"/>
      <c r="C367" s="189" t="s">
        <v>490</v>
      </c>
      <c r="D367" s="160"/>
      <c r="E367" s="161">
        <v>24636.205000000002</v>
      </c>
      <c r="F367" s="158"/>
      <c r="G367" s="158"/>
      <c r="H367" s="158"/>
      <c r="I367" s="158"/>
      <c r="J367" s="158"/>
      <c r="K367" s="158"/>
      <c r="L367" s="158"/>
      <c r="M367" s="158"/>
      <c r="N367" s="157"/>
      <c r="O367" s="157"/>
      <c r="P367" s="157"/>
      <c r="Q367" s="157"/>
      <c r="R367" s="158"/>
      <c r="S367" s="158"/>
      <c r="T367" s="158"/>
      <c r="U367" s="158"/>
      <c r="V367" s="158"/>
      <c r="W367" s="158"/>
      <c r="X367" s="158"/>
      <c r="Y367" s="148"/>
      <c r="Z367" s="148"/>
      <c r="AA367" s="148"/>
      <c r="AB367" s="148"/>
      <c r="AC367" s="148"/>
      <c r="AD367" s="148"/>
      <c r="AE367" s="148"/>
      <c r="AF367" s="148"/>
      <c r="AG367" s="148" t="s">
        <v>179</v>
      </c>
      <c r="AH367" s="148">
        <v>0</v>
      </c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1" x14ac:dyDescent="0.2">
      <c r="A368" s="155"/>
      <c r="B368" s="156"/>
      <c r="C368" s="189" t="s">
        <v>491</v>
      </c>
      <c r="D368" s="160"/>
      <c r="E368" s="161">
        <v>814.50599999999997</v>
      </c>
      <c r="F368" s="158"/>
      <c r="G368" s="158"/>
      <c r="H368" s="158"/>
      <c r="I368" s="158"/>
      <c r="J368" s="158"/>
      <c r="K368" s="158"/>
      <c r="L368" s="158"/>
      <c r="M368" s="158"/>
      <c r="N368" s="157"/>
      <c r="O368" s="157"/>
      <c r="P368" s="157"/>
      <c r="Q368" s="157"/>
      <c r="R368" s="158"/>
      <c r="S368" s="158"/>
      <c r="T368" s="158"/>
      <c r="U368" s="158"/>
      <c r="V368" s="158"/>
      <c r="W368" s="158"/>
      <c r="X368" s="158"/>
      <c r="Y368" s="148"/>
      <c r="Z368" s="148"/>
      <c r="AA368" s="148"/>
      <c r="AB368" s="148"/>
      <c r="AC368" s="148"/>
      <c r="AD368" s="148"/>
      <c r="AE368" s="148"/>
      <c r="AF368" s="148"/>
      <c r="AG368" s="148" t="s">
        <v>179</v>
      </c>
      <c r="AH368" s="148">
        <v>0</v>
      </c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1" x14ac:dyDescent="0.2">
      <c r="A369" s="155"/>
      <c r="B369" s="156"/>
      <c r="C369" s="189" t="s">
        <v>484</v>
      </c>
      <c r="D369" s="160"/>
      <c r="E369" s="161">
        <v>435.63299999999998</v>
      </c>
      <c r="F369" s="158"/>
      <c r="G369" s="158"/>
      <c r="H369" s="158"/>
      <c r="I369" s="158"/>
      <c r="J369" s="158"/>
      <c r="K369" s="158"/>
      <c r="L369" s="158"/>
      <c r="M369" s="158"/>
      <c r="N369" s="157"/>
      <c r="O369" s="157"/>
      <c r="P369" s="157"/>
      <c r="Q369" s="157"/>
      <c r="R369" s="158"/>
      <c r="S369" s="158"/>
      <c r="T369" s="158"/>
      <c r="U369" s="158"/>
      <c r="V369" s="158"/>
      <c r="W369" s="158"/>
      <c r="X369" s="158"/>
      <c r="Y369" s="148"/>
      <c r="Z369" s="148"/>
      <c r="AA369" s="148"/>
      <c r="AB369" s="148"/>
      <c r="AC369" s="148"/>
      <c r="AD369" s="148"/>
      <c r="AE369" s="148"/>
      <c r="AF369" s="148"/>
      <c r="AG369" s="148" t="s">
        <v>179</v>
      </c>
      <c r="AH369" s="148">
        <v>0</v>
      </c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1" x14ac:dyDescent="0.2">
      <c r="A370" s="155"/>
      <c r="B370" s="156"/>
      <c r="C370" s="189" t="s">
        <v>492</v>
      </c>
      <c r="D370" s="160"/>
      <c r="E370" s="161">
        <v>779.03099999999995</v>
      </c>
      <c r="F370" s="158"/>
      <c r="G370" s="158"/>
      <c r="H370" s="158"/>
      <c r="I370" s="158"/>
      <c r="J370" s="158"/>
      <c r="K370" s="158"/>
      <c r="L370" s="158"/>
      <c r="M370" s="158"/>
      <c r="N370" s="157"/>
      <c r="O370" s="157"/>
      <c r="P370" s="157"/>
      <c r="Q370" s="157"/>
      <c r="R370" s="158"/>
      <c r="S370" s="158"/>
      <c r="T370" s="158"/>
      <c r="U370" s="158"/>
      <c r="V370" s="158"/>
      <c r="W370" s="158"/>
      <c r="X370" s="158"/>
      <c r="Y370" s="148"/>
      <c r="Z370" s="148"/>
      <c r="AA370" s="148"/>
      <c r="AB370" s="148"/>
      <c r="AC370" s="148"/>
      <c r="AD370" s="148"/>
      <c r="AE370" s="148"/>
      <c r="AF370" s="148"/>
      <c r="AG370" s="148" t="s">
        <v>179</v>
      </c>
      <c r="AH370" s="148">
        <v>0</v>
      </c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1" x14ac:dyDescent="0.2">
      <c r="A371" s="155"/>
      <c r="B371" s="156"/>
      <c r="C371" s="189" t="s">
        <v>485</v>
      </c>
      <c r="D371" s="160"/>
      <c r="E371" s="161">
        <v>400.15800000000002</v>
      </c>
      <c r="F371" s="158"/>
      <c r="G371" s="158"/>
      <c r="H371" s="158"/>
      <c r="I371" s="158"/>
      <c r="J371" s="158"/>
      <c r="K371" s="158"/>
      <c r="L371" s="158"/>
      <c r="M371" s="158"/>
      <c r="N371" s="157"/>
      <c r="O371" s="157"/>
      <c r="P371" s="157"/>
      <c r="Q371" s="157"/>
      <c r="R371" s="158"/>
      <c r="S371" s="158"/>
      <c r="T371" s="158"/>
      <c r="U371" s="158"/>
      <c r="V371" s="158"/>
      <c r="W371" s="158"/>
      <c r="X371" s="158"/>
      <c r="Y371" s="148"/>
      <c r="Z371" s="148"/>
      <c r="AA371" s="148"/>
      <c r="AB371" s="148"/>
      <c r="AC371" s="148"/>
      <c r="AD371" s="148"/>
      <c r="AE371" s="148"/>
      <c r="AF371" s="148"/>
      <c r="AG371" s="148" t="s">
        <v>179</v>
      </c>
      <c r="AH371" s="148">
        <v>0</v>
      </c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1" x14ac:dyDescent="0.2">
      <c r="A372" s="155"/>
      <c r="B372" s="156"/>
      <c r="C372" s="189" t="s">
        <v>509</v>
      </c>
      <c r="D372" s="160"/>
      <c r="E372" s="161">
        <v>48.246000000000002</v>
      </c>
      <c r="F372" s="158"/>
      <c r="G372" s="158"/>
      <c r="H372" s="158"/>
      <c r="I372" s="158"/>
      <c r="J372" s="158"/>
      <c r="K372" s="158"/>
      <c r="L372" s="158"/>
      <c r="M372" s="158"/>
      <c r="N372" s="157"/>
      <c r="O372" s="157"/>
      <c r="P372" s="157"/>
      <c r="Q372" s="157"/>
      <c r="R372" s="158"/>
      <c r="S372" s="158"/>
      <c r="T372" s="158"/>
      <c r="U372" s="158"/>
      <c r="V372" s="158"/>
      <c r="W372" s="158"/>
      <c r="X372" s="158"/>
      <c r="Y372" s="148"/>
      <c r="Z372" s="148"/>
      <c r="AA372" s="148"/>
      <c r="AB372" s="148"/>
      <c r="AC372" s="148"/>
      <c r="AD372" s="148"/>
      <c r="AE372" s="148"/>
      <c r="AF372" s="148"/>
      <c r="AG372" s="148" t="s">
        <v>179</v>
      </c>
      <c r="AH372" s="148">
        <v>0</v>
      </c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1" x14ac:dyDescent="0.2">
      <c r="A373" s="155"/>
      <c r="B373" s="156"/>
      <c r="C373" s="189" t="s">
        <v>475</v>
      </c>
      <c r="D373" s="160"/>
      <c r="E373" s="161">
        <v>54.868000000000002</v>
      </c>
      <c r="F373" s="158"/>
      <c r="G373" s="158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48"/>
      <c r="Z373" s="148"/>
      <c r="AA373" s="148"/>
      <c r="AB373" s="148"/>
      <c r="AC373" s="148"/>
      <c r="AD373" s="148"/>
      <c r="AE373" s="148"/>
      <c r="AF373" s="148"/>
      <c r="AG373" s="148" t="s">
        <v>179</v>
      </c>
      <c r="AH373" s="148">
        <v>0</v>
      </c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 x14ac:dyDescent="0.2">
      <c r="A374" s="155"/>
      <c r="B374" s="156"/>
      <c r="C374" s="189" t="s">
        <v>510</v>
      </c>
      <c r="D374" s="160"/>
      <c r="E374" s="161">
        <v>26.819099999999999</v>
      </c>
      <c r="F374" s="158"/>
      <c r="G374" s="158"/>
      <c r="H374" s="158"/>
      <c r="I374" s="158"/>
      <c r="J374" s="158"/>
      <c r="K374" s="158"/>
      <c r="L374" s="158"/>
      <c r="M374" s="158"/>
      <c r="N374" s="157"/>
      <c r="O374" s="157"/>
      <c r="P374" s="157"/>
      <c r="Q374" s="157"/>
      <c r="R374" s="158"/>
      <c r="S374" s="158"/>
      <c r="T374" s="158"/>
      <c r="U374" s="158"/>
      <c r="V374" s="158"/>
      <c r="W374" s="158"/>
      <c r="X374" s="158"/>
      <c r="Y374" s="148"/>
      <c r="Z374" s="148"/>
      <c r="AA374" s="148"/>
      <c r="AB374" s="148"/>
      <c r="AC374" s="148"/>
      <c r="AD374" s="148"/>
      <c r="AE374" s="148"/>
      <c r="AF374" s="148"/>
      <c r="AG374" s="148" t="s">
        <v>179</v>
      </c>
      <c r="AH374" s="148">
        <v>0</v>
      </c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1" x14ac:dyDescent="0.2">
      <c r="A375" s="155"/>
      <c r="B375" s="156"/>
      <c r="C375" s="190" t="s">
        <v>441</v>
      </c>
      <c r="D375" s="162"/>
      <c r="E375" s="163">
        <v>7747.8172199999999</v>
      </c>
      <c r="F375" s="158"/>
      <c r="G375" s="158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48"/>
      <c r="Z375" s="148"/>
      <c r="AA375" s="148"/>
      <c r="AB375" s="148"/>
      <c r="AC375" s="148"/>
      <c r="AD375" s="148"/>
      <c r="AE375" s="148"/>
      <c r="AF375" s="148"/>
      <c r="AG375" s="148" t="s">
        <v>179</v>
      </c>
      <c r="AH375" s="148">
        <v>4</v>
      </c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ht="33.75" outlineLevel="1" x14ac:dyDescent="0.2">
      <c r="A376" s="155"/>
      <c r="B376" s="156"/>
      <c r="C376" s="189" t="s">
        <v>505</v>
      </c>
      <c r="D376" s="160"/>
      <c r="E376" s="161"/>
      <c r="F376" s="158"/>
      <c r="G376" s="158"/>
      <c r="H376" s="158"/>
      <c r="I376" s="158"/>
      <c r="J376" s="158"/>
      <c r="K376" s="158"/>
      <c r="L376" s="158"/>
      <c r="M376" s="158"/>
      <c r="N376" s="157"/>
      <c r="O376" s="157"/>
      <c r="P376" s="157"/>
      <c r="Q376" s="157"/>
      <c r="R376" s="158"/>
      <c r="S376" s="158"/>
      <c r="T376" s="158"/>
      <c r="U376" s="158"/>
      <c r="V376" s="158"/>
      <c r="W376" s="158"/>
      <c r="X376" s="158"/>
      <c r="Y376" s="148"/>
      <c r="Z376" s="148"/>
      <c r="AA376" s="148"/>
      <c r="AB376" s="148"/>
      <c r="AC376" s="148"/>
      <c r="AD376" s="148"/>
      <c r="AE376" s="148"/>
      <c r="AF376" s="148"/>
      <c r="AG376" s="148" t="s">
        <v>179</v>
      </c>
      <c r="AH376" s="148">
        <v>0</v>
      </c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ht="22.5" outlineLevel="1" x14ac:dyDescent="0.2">
      <c r="A377" s="175">
        <v>92</v>
      </c>
      <c r="B377" s="176" t="s">
        <v>511</v>
      </c>
      <c r="C377" s="188" t="s">
        <v>512</v>
      </c>
      <c r="D377" s="177" t="s">
        <v>438</v>
      </c>
      <c r="E377" s="178">
        <v>8535.0720000000001</v>
      </c>
      <c r="F377" s="179"/>
      <c r="G377" s="180">
        <f>ROUND(E377*F377,2)</f>
        <v>0</v>
      </c>
      <c r="H377" s="159"/>
      <c r="I377" s="158">
        <f>ROUND(E377*H377,2)</f>
        <v>0</v>
      </c>
      <c r="J377" s="159"/>
      <c r="K377" s="158">
        <f>ROUND(E377*J377,2)</f>
        <v>0</v>
      </c>
      <c r="L377" s="158">
        <v>21</v>
      </c>
      <c r="M377" s="158">
        <f>G377*(1+L377/100)</f>
        <v>0</v>
      </c>
      <c r="N377" s="157">
        <v>0</v>
      </c>
      <c r="O377" s="157">
        <f>ROUND(E377*N377,2)</f>
        <v>0</v>
      </c>
      <c r="P377" s="157">
        <v>0</v>
      </c>
      <c r="Q377" s="157">
        <f>ROUND(E377*P377,2)</f>
        <v>0</v>
      </c>
      <c r="R377" s="158"/>
      <c r="S377" s="158" t="s">
        <v>203</v>
      </c>
      <c r="T377" s="158" t="s">
        <v>175</v>
      </c>
      <c r="U377" s="158">
        <v>0</v>
      </c>
      <c r="V377" s="158">
        <f>ROUND(E377*U377,2)</f>
        <v>0</v>
      </c>
      <c r="W377" s="158"/>
      <c r="X377" s="158" t="s">
        <v>176</v>
      </c>
      <c r="Y377" s="148"/>
      <c r="Z377" s="148"/>
      <c r="AA377" s="148"/>
      <c r="AB377" s="148"/>
      <c r="AC377" s="148"/>
      <c r="AD377" s="148"/>
      <c r="AE377" s="148"/>
      <c r="AF377" s="148"/>
      <c r="AG377" s="148" t="s">
        <v>177</v>
      </c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1" x14ac:dyDescent="0.2">
      <c r="A378" s="155"/>
      <c r="B378" s="156"/>
      <c r="C378" s="189" t="s">
        <v>513</v>
      </c>
      <c r="D378" s="160"/>
      <c r="E378" s="161">
        <v>7112.56</v>
      </c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48"/>
      <c r="Z378" s="148"/>
      <c r="AA378" s="148"/>
      <c r="AB378" s="148"/>
      <c r="AC378" s="148"/>
      <c r="AD378" s="148"/>
      <c r="AE378" s="148"/>
      <c r="AF378" s="148"/>
      <c r="AG378" s="148" t="s">
        <v>179</v>
      </c>
      <c r="AH378" s="148">
        <v>0</v>
      </c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 x14ac:dyDescent="0.2">
      <c r="A379" s="155"/>
      <c r="B379" s="156"/>
      <c r="C379" s="190" t="s">
        <v>441</v>
      </c>
      <c r="D379" s="162"/>
      <c r="E379" s="163">
        <v>1422.5119999999999</v>
      </c>
      <c r="F379" s="158"/>
      <c r="G379" s="158"/>
      <c r="H379" s="158"/>
      <c r="I379" s="158"/>
      <c r="J379" s="158"/>
      <c r="K379" s="158"/>
      <c r="L379" s="158"/>
      <c r="M379" s="158"/>
      <c r="N379" s="157"/>
      <c r="O379" s="157"/>
      <c r="P379" s="157"/>
      <c r="Q379" s="157"/>
      <c r="R379" s="158"/>
      <c r="S379" s="158"/>
      <c r="T379" s="158"/>
      <c r="U379" s="158"/>
      <c r="V379" s="158"/>
      <c r="W379" s="158"/>
      <c r="X379" s="158"/>
      <c r="Y379" s="148"/>
      <c r="Z379" s="148"/>
      <c r="AA379" s="148"/>
      <c r="AB379" s="148"/>
      <c r="AC379" s="148"/>
      <c r="AD379" s="148"/>
      <c r="AE379" s="148"/>
      <c r="AF379" s="148"/>
      <c r="AG379" s="148" t="s">
        <v>179</v>
      </c>
      <c r="AH379" s="148">
        <v>4</v>
      </c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ht="33.75" outlineLevel="1" x14ac:dyDescent="0.2">
      <c r="A380" s="175">
        <v>93</v>
      </c>
      <c r="B380" s="176" t="s">
        <v>514</v>
      </c>
      <c r="C380" s="188" t="s">
        <v>515</v>
      </c>
      <c r="D380" s="177" t="s">
        <v>438</v>
      </c>
      <c r="E380" s="178">
        <v>70.055999999999997</v>
      </c>
      <c r="F380" s="179"/>
      <c r="G380" s="180">
        <f>ROUND(E380*F380,2)</f>
        <v>0</v>
      </c>
      <c r="H380" s="159"/>
      <c r="I380" s="158">
        <f>ROUND(E380*H380,2)</f>
        <v>0</v>
      </c>
      <c r="J380" s="159"/>
      <c r="K380" s="158">
        <f>ROUND(E380*J380,2)</f>
        <v>0</v>
      </c>
      <c r="L380" s="158">
        <v>21</v>
      </c>
      <c r="M380" s="158">
        <f>G380*(1+L380/100)</f>
        <v>0</v>
      </c>
      <c r="N380" s="157">
        <v>0</v>
      </c>
      <c r="O380" s="157">
        <f>ROUND(E380*N380,2)</f>
        <v>0</v>
      </c>
      <c r="P380" s="157">
        <v>0</v>
      </c>
      <c r="Q380" s="157">
        <f>ROUND(E380*P380,2)</f>
        <v>0</v>
      </c>
      <c r="R380" s="158"/>
      <c r="S380" s="158" t="s">
        <v>203</v>
      </c>
      <c r="T380" s="158" t="s">
        <v>175</v>
      </c>
      <c r="U380" s="158">
        <v>0</v>
      </c>
      <c r="V380" s="158">
        <f>ROUND(E380*U380,2)</f>
        <v>0</v>
      </c>
      <c r="W380" s="158"/>
      <c r="X380" s="158" t="s">
        <v>176</v>
      </c>
      <c r="Y380" s="148"/>
      <c r="Z380" s="148"/>
      <c r="AA380" s="148"/>
      <c r="AB380" s="148"/>
      <c r="AC380" s="148"/>
      <c r="AD380" s="148"/>
      <c r="AE380" s="148"/>
      <c r="AF380" s="148"/>
      <c r="AG380" s="148" t="s">
        <v>177</v>
      </c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1" x14ac:dyDescent="0.2">
      <c r="A381" s="155"/>
      <c r="B381" s="156"/>
      <c r="C381" s="189" t="s">
        <v>516</v>
      </c>
      <c r="D381" s="160"/>
      <c r="E381" s="161">
        <v>58.38</v>
      </c>
      <c r="F381" s="158"/>
      <c r="G381" s="158"/>
      <c r="H381" s="158"/>
      <c r="I381" s="158"/>
      <c r="J381" s="158"/>
      <c r="K381" s="158"/>
      <c r="L381" s="158"/>
      <c r="M381" s="158"/>
      <c r="N381" s="157"/>
      <c r="O381" s="157"/>
      <c r="P381" s="157"/>
      <c r="Q381" s="157"/>
      <c r="R381" s="158"/>
      <c r="S381" s="158"/>
      <c r="T381" s="158"/>
      <c r="U381" s="158"/>
      <c r="V381" s="158"/>
      <c r="W381" s="158"/>
      <c r="X381" s="158"/>
      <c r="Y381" s="148"/>
      <c r="Z381" s="148"/>
      <c r="AA381" s="148"/>
      <c r="AB381" s="148"/>
      <c r="AC381" s="148"/>
      <c r="AD381" s="148"/>
      <c r="AE381" s="148"/>
      <c r="AF381" s="148"/>
      <c r="AG381" s="148" t="s">
        <v>179</v>
      </c>
      <c r="AH381" s="148">
        <v>0</v>
      </c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1" x14ac:dyDescent="0.2">
      <c r="A382" s="155"/>
      <c r="B382" s="156"/>
      <c r="C382" s="190" t="s">
        <v>441</v>
      </c>
      <c r="D382" s="162"/>
      <c r="E382" s="163">
        <v>11.676</v>
      </c>
      <c r="F382" s="158"/>
      <c r="G382" s="158"/>
      <c r="H382" s="158"/>
      <c r="I382" s="158"/>
      <c r="J382" s="158"/>
      <c r="K382" s="158"/>
      <c r="L382" s="158"/>
      <c r="M382" s="158"/>
      <c r="N382" s="157"/>
      <c r="O382" s="157"/>
      <c r="P382" s="157"/>
      <c r="Q382" s="157"/>
      <c r="R382" s="158"/>
      <c r="S382" s="158"/>
      <c r="T382" s="158"/>
      <c r="U382" s="158"/>
      <c r="V382" s="158"/>
      <c r="W382" s="158"/>
      <c r="X382" s="158"/>
      <c r="Y382" s="148"/>
      <c r="Z382" s="148"/>
      <c r="AA382" s="148"/>
      <c r="AB382" s="148"/>
      <c r="AC382" s="148"/>
      <c r="AD382" s="148"/>
      <c r="AE382" s="148"/>
      <c r="AF382" s="148"/>
      <c r="AG382" s="148" t="s">
        <v>179</v>
      </c>
      <c r="AH382" s="148">
        <v>4</v>
      </c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ht="33.75" outlineLevel="1" x14ac:dyDescent="0.2">
      <c r="A383" s="175">
        <v>94</v>
      </c>
      <c r="B383" s="176" t="s">
        <v>517</v>
      </c>
      <c r="C383" s="188" t="s">
        <v>518</v>
      </c>
      <c r="D383" s="177" t="s">
        <v>438</v>
      </c>
      <c r="E383" s="178">
        <v>680.72400000000005</v>
      </c>
      <c r="F383" s="179"/>
      <c r="G383" s="180">
        <f>ROUND(E383*F383,2)</f>
        <v>0</v>
      </c>
      <c r="H383" s="159"/>
      <c r="I383" s="158">
        <f>ROUND(E383*H383,2)</f>
        <v>0</v>
      </c>
      <c r="J383" s="159"/>
      <c r="K383" s="158">
        <f>ROUND(E383*J383,2)</f>
        <v>0</v>
      </c>
      <c r="L383" s="158">
        <v>21</v>
      </c>
      <c r="M383" s="158">
        <f>G383*(1+L383/100)</f>
        <v>0</v>
      </c>
      <c r="N383" s="157">
        <v>0</v>
      </c>
      <c r="O383" s="157">
        <f>ROUND(E383*N383,2)</f>
        <v>0</v>
      </c>
      <c r="P383" s="157">
        <v>0</v>
      </c>
      <c r="Q383" s="157">
        <f>ROUND(E383*P383,2)</f>
        <v>0</v>
      </c>
      <c r="R383" s="158"/>
      <c r="S383" s="158" t="s">
        <v>203</v>
      </c>
      <c r="T383" s="158" t="s">
        <v>175</v>
      </c>
      <c r="U383" s="158">
        <v>0</v>
      </c>
      <c r="V383" s="158">
        <f>ROUND(E383*U383,2)</f>
        <v>0</v>
      </c>
      <c r="W383" s="158"/>
      <c r="X383" s="158" t="s">
        <v>176</v>
      </c>
      <c r="Y383" s="148"/>
      <c r="Z383" s="148"/>
      <c r="AA383" s="148"/>
      <c r="AB383" s="148"/>
      <c r="AC383" s="148"/>
      <c r="AD383" s="148"/>
      <c r="AE383" s="148"/>
      <c r="AF383" s="148"/>
      <c r="AG383" s="148" t="s">
        <v>177</v>
      </c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1" x14ac:dyDescent="0.2">
      <c r="A384" s="155"/>
      <c r="B384" s="156"/>
      <c r="C384" s="189" t="s">
        <v>519</v>
      </c>
      <c r="D384" s="160"/>
      <c r="E384" s="161">
        <v>567.27</v>
      </c>
      <c r="F384" s="158"/>
      <c r="G384" s="158"/>
      <c r="H384" s="158"/>
      <c r="I384" s="158"/>
      <c r="J384" s="158"/>
      <c r="K384" s="158"/>
      <c r="L384" s="158"/>
      <c r="M384" s="158"/>
      <c r="N384" s="157"/>
      <c r="O384" s="157"/>
      <c r="P384" s="157"/>
      <c r="Q384" s="157"/>
      <c r="R384" s="158"/>
      <c r="S384" s="158"/>
      <c r="T384" s="158"/>
      <c r="U384" s="158"/>
      <c r="V384" s="158"/>
      <c r="W384" s="158"/>
      <c r="X384" s="158"/>
      <c r="Y384" s="148"/>
      <c r="Z384" s="148"/>
      <c r="AA384" s="148"/>
      <c r="AB384" s="148"/>
      <c r="AC384" s="148"/>
      <c r="AD384" s="148"/>
      <c r="AE384" s="148"/>
      <c r="AF384" s="148"/>
      <c r="AG384" s="148" t="s">
        <v>179</v>
      </c>
      <c r="AH384" s="148">
        <v>0</v>
      </c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1" x14ac:dyDescent="0.2">
      <c r="A385" s="155"/>
      <c r="B385" s="156"/>
      <c r="C385" s="190" t="s">
        <v>441</v>
      </c>
      <c r="D385" s="162"/>
      <c r="E385" s="163">
        <v>113.45399999999999</v>
      </c>
      <c r="F385" s="158"/>
      <c r="G385" s="158"/>
      <c r="H385" s="158"/>
      <c r="I385" s="158"/>
      <c r="J385" s="158"/>
      <c r="K385" s="158"/>
      <c r="L385" s="158"/>
      <c r="M385" s="158"/>
      <c r="N385" s="157"/>
      <c r="O385" s="157"/>
      <c r="P385" s="157"/>
      <c r="Q385" s="157"/>
      <c r="R385" s="158"/>
      <c r="S385" s="158"/>
      <c r="T385" s="158"/>
      <c r="U385" s="158"/>
      <c r="V385" s="158"/>
      <c r="W385" s="158"/>
      <c r="X385" s="158"/>
      <c r="Y385" s="148"/>
      <c r="Z385" s="148"/>
      <c r="AA385" s="148"/>
      <c r="AB385" s="148"/>
      <c r="AC385" s="148"/>
      <c r="AD385" s="148"/>
      <c r="AE385" s="148"/>
      <c r="AF385" s="148"/>
      <c r="AG385" s="148" t="s">
        <v>179</v>
      </c>
      <c r="AH385" s="148">
        <v>4</v>
      </c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outlineLevel="1" x14ac:dyDescent="0.2">
      <c r="A386" s="155"/>
      <c r="B386" s="156"/>
      <c r="C386" s="190" t="s">
        <v>520</v>
      </c>
      <c r="D386" s="162"/>
      <c r="E386" s="163"/>
      <c r="F386" s="158"/>
      <c r="G386" s="158"/>
      <c r="H386" s="158"/>
      <c r="I386" s="158"/>
      <c r="J386" s="158"/>
      <c r="K386" s="158"/>
      <c r="L386" s="158"/>
      <c r="M386" s="158"/>
      <c r="N386" s="157"/>
      <c r="O386" s="157"/>
      <c r="P386" s="157"/>
      <c r="Q386" s="157"/>
      <c r="R386" s="158"/>
      <c r="S386" s="158"/>
      <c r="T386" s="158"/>
      <c r="U386" s="158"/>
      <c r="V386" s="158"/>
      <c r="W386" s="158"/>
      <c r="X386" s="158"/>
      <c r="Y386" s="148"/>
      <c r="Z386" s="148"/>
      <c r="AA386" s="148"/>
      <c r="AB386" s="148"/>
      <c r="AC386" s="148"/>
      <c r="AD386" s="148"/>
      <c r="AE386" s="148"/>
      <c r="AF386" s="148"/>
      <c r="AG386" s="148" t="s">
        <v>179</v>
      </c>
      <c r="AH386" s="148">
        <v>4</v>
      </c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ht="33.75" outlineLevel="1" x14ac:dyDescent="0.2">
      <c r="A387" s="175">
        <v>95</v>
      </c>
      <c r="B387" s="176" t="s">
        <v>521</v>
      </c>
      <c r="C387" s="188" t="s">
        <v>522</v>
      </c>
      <c r="D387" s="177" t="s">
        <v>438</v>
      </c>
      <c r="E387" s="178">
        <v>797.25599999999997</v>
      </c>
      <c r="F387" s="179"/>
      <c r="G387" s="180">
        <f>ROUND(E387*F387,2)</f>
        <v>0</v>
      </c>
      <c r="H387" s="159"/>
      <c r="I387" s="158">
        <f>ROUND(E387*H387,2)</f>
        <v>0</v>
      </c>
      <c r="J387" s="159"/>
      <c r="K387" s="158">
        <f>ROUND(E387*J387,2)</f>
        <v>0</v>
      </c>
      <c r="L387" s="158">
        <v>21</v>
      </c>
      <c r="M387" s="158">
        <f>G387*(1+L387/100)</f>
        <v>0</v>
      </c>
      <c r="N387" s="157">
        <v>0</v>
      </c>
      <c r="O387" s="157">
        <f>ROUND(E387*N387,2)</f>
        <v>0</v>
      </c>
      <c r="P387" s="157">
        <v>0</v>
      </c>
      <c r="Q387" s="157">
        <f>ROUND(E387*P387,2)</f>
        <v>0</v>
      </c>
      <c r="R387" s="158"/>
      <c r="S387" s="158" t="s">
        <v>203</v>
      </c>
      <c r="T387" s="158" t="s">
        <v>175</v>
      </c>
      <c r="U387" s="158">
        <v>0</v>
      </c>
      <c r="V387" s="158">
        <f>ROUND(E387*U387,2)</f>
        <v>0</v>
      </c>
      <c r="W387" s="158"/>
      <c r="X387" s="158" t="s">
        <v>176</v>
      </c>
      <c r="Y387" s="148"/>
      <c r="Z387" s="148"/>
      <c r="AA387" s="148"/>
      <c r="AB387" s="148"/>
      <c r="AC387" s="148"/>
      <c r="AD387" s="148"/>
      <c r="AE387" s="148"/>
      <c r="AF387" s="148"/>
      <c r="AG387" s="148" t="s">
        <v>177</v>
      </c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1" x14ac:dyDescent="0.2">
      <c r="A388" s="155"/>
      <c r="B388" s="156"/>
      <c r="C388" s="189" t="s">
        <v>523</v>
      </c>
      <c r="D388" s="160"/>
      <c r="E388" s="161">
        <v>664.38</v>
      </c>
      <c r="F388" s="158"/>
      <c r="G388" s="158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48"/>
      <c r="Z388" s="148"/>
      <c r="AA388" s="148"/>
      <c r="AB388" s="148"/>
      <c r="AC388" s="148"/>
      <c r="AD388" s="148"/>
      <c r="AE388" s="148"/>
      <c r="AF388" s="148"/>
      <c r="AG388" s="148" t="s">
        <v>179</v>
      </c>
      <c r="AH388" s="148">
        <v>0</v>
      </c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1" x14ac:dyDescent="0.2">
      <c r="A389" s="155"/>
      <c r="B389" s="156"/>
      <c r="C389" s="190" t="s">
        <v>453</v>
      </c>
      <c r="D389" s="162"/>
      <c r="E389" s="163">
        <v>132.876</v>
      </c>
      <c r="F389" s="158"/>
      <c r="G389" s="158"/>
      <c r="H389" s="158"/>
      <c r="I389" s="158"/>
      <c r="J389" s="158"/>
      <c r="K389" s="158"/>
      <c r="L389" s="158"/>
      <c r="M389" s="158"/>
      <c r="N389" s="157"/>
      <c r="O389" s="157"/>
      <c r="P389" s="157"/>
      <c r="Q389" s="157"/>
      <c r="R389" s="158"/>
      <c r="S389" s="158"/>
      <c r="T389" s="158"/>
      <c r="U389" s="158"/>
      <c r="V389" s="158"/>
      <c r="W389" s="158"/>
      <c r="X389" s="158"/>
      <c r="Y389" s="148"/>
      <c r="Z389" s="148"/>
      <c r="AA389" s="148"/>
      <c r="AB389" s="148"/>
      <c r="AC389" s="148"/>
      <c r="AD389" s="148"/>
      <c r="AE389" s="148"/>
      <c r="AF389" s="148"/>
      <c r="AG389" s="148" t="s">
        <v>179</v>
      </c>
      <c r="AH389" s="148">
        <v>4</v>
      </c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ht="33.75" outlineLevel="1" x14ac:dyDescent="0.2">
      <c r="A390" s="175">
        <v>96</v>
      </c>
      <c r="B390" s="176" t="s">
        <v>524</v>
      </c>
      <c r="C390" s="188" t="s">
        <v>525</v>
      </c>
      <c r="D390" s="177" t="s">
        <v>438</v>
      </c>
      <c r="E390" s="178">
        <v>2009.88</v>
      </c>
      <c r="F390" s="179"/>
      <c r="G390" s="180">
        <f>ROUND(E390*F390,2)</f>
        <v>0</v>
      </c>
      <c r="H390" s="159"/>
      <c r="I390" s="158">
        <f>ROUND(E390*H390,2)</f>
        <v>0</v>
      </c>
      <c r="J390" s="159"/>
      <c r="K390" s="158">
        <f>ROUND(E390*J390,2)</f>
        <v>0</v>
      </c>
      <c r="L390" s="158">
        <v>21</v>
      </c>
      <c r="M390" s="158">
        <f>G390*(1+L390/100)</f>
        <v>0</v>
      </c>
      <c r="N390" s="157">
        <v>0</v>
      </c>
      <c r="O390" s="157">
        <f>ROUND(E390*N390,2)</f>
        <v>0</v>
      </c>
      <c r="P390" s="157">
        <v>0</v>
      </c>
      <c r="Q390" s="157">
        <f>ROUND(E390*P390,2)</f>
        <v>0</v>
      </c>
      <c r="R390" s="158"/>
      <c r="S390" s="158" t="s">
        <v>203</v>
      </c>
      <c r="T390" s="158" t="s">
        <v>175</v>
      </c>
      <c r="U390" s="158">
        <v>0</v>
      </c>
      <c r="V390" s="158">
        <f>ROUND(E390*U390,2)</f>
        <v>0</v>
      </c>
      <c r="W390" s="158"/>
      <c r="X390" s="158" t="s">
        <v>176</v>
      </c>
      <c r="Y390" s="148"/>
      <c r="Z390" s="148"/>
      <c r="AA390" s="148"/>
      <c r="AB390" s="148"/>
      <c r="AC390" s="148"/>
      <c r="AD390" s="148"/>
      <c r="AE390" s="148"/>
      <c r="AF390" s="148"/>
      <c r="AG390" s="148" t="s">
        <v>177</v>
      </c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1" x14ac:dyDescent="0.2">
      <c r="A391" s="155"/>
      <c r="B391" s="156"/>
      <c r="C391" s="189" t="s">
        <v>526</v>
      </c>
      <c r="D391" s="160"/>
      <c r="E391" s="161">
        <v>1674.9</v>
      </c>
      <c r="F391" s="158"/>
      <c r="G391" s="158"/>
      <c r="H391" s="158"/>
      <c r="I391" s="158"/>
      <c r="J391" s="158"/>
      <c r="K391" s="158"/>
      <c r="L391" s="158"/>
      <c r="M391" s="158"/>
      <c r="N391" s="157"/>
      <c r="O391" s="157"/>
      <c r="P391" s="157"/>
      <c r="Q391" s="157"/>
      <c r="R391" s="158"/>
      <c r="S391" s="158"/>
      <c r="T391" s="158"/>
      <c r="U391" s="158"/>
      <c r="V391" s="158"/>
      <c r="W391" s="158"/>
      <c r="X391" s="158"/>
      <c r="Y391" s="148"/>
      <c r="Z391" s="148"/>
      <c r="AA391" s="148"/>
      <c r="AB391" s="148"/>
      <c r="AC391" s="148"/>
      <c r="AD391" s="148"/>
      <c r="AE391" s="148"/>
      <c r="AF391" s="148"/>
      <c r="AG391" s="148" t="s">
        <v>179</v>
      </c>
      <c r="AH391" s="148">
        <v>0</v>
      </c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1" x14ac:dyDescent="0.2">
      <c r="A392" s="155"/>
      <c r="B392" s="156"/>
      <c r="C392" s="190" t="s">
        <v>453</v>
      </c>
      <c r="D392" s="162"/>
      <c r="E392" s="163">
        <v>334.98</v>
      </c>
      <c r="F392" s="158"/>
      <c r="G392" s="158"/>
      <c r="H392" s="158"/>
      <c r="I392" s="158"/>
      <c r="J392" s="158"/>
      <c r="K392" s="158"/>
      <c r="L392" s="158"/>
      <c r="M392" s="158"/>
      <c r="N392" s="157"/>
      <c r="O392" s="157"/>
      <c r="P392" s="157"/>
      <c r="Q392" s="157"/>
      <c r="R392" s="158"/>
      <c r="S392" s="158"/>
      <c r="T392" s="158"/>
      <c r="U392" s="158"/>
      <c r="V392" s="158"/>
      <c r="W392" s="158"/>
      <c r="X392" s="158"/>
      <c r="Y392" s="148"/>
      <c r="Z392" s="148"/>
      <c r="AA392" s="148"/>
      <c r="AB392" s="148"/>
      <c r="AC392" s="148"/>
      <c r="AD392" s="148"/>
      <c r="AE392" s="148"/>
      <c r="AF392" s="148"/>
      <c r="AG392" s="148" t="s">
        <v>179</v>
      </c>
      <c r="AH392" s="148">
        <v>4</v>
      </c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ht="33.75" outlineLevel="1" x14ac:dyDescent="0.2">
      <c r="A393" s="175">
        <v>97</v>
      </c>
      <c r="B393" s="176" t="s">
        <v>527</v>
      </c>
      <c r="C393" s="188" t="s">
        <v>528</v>
      </c>
      <c r="D393" s="177" t="s">
        <v>438</v>
      </c>
      <c r="E393" s="178">
        <v>2039.904</v>
      </c>
      <c r="F393" s="179"/>
      <c r="G393" s="180">
        <f>ROUND(E393*F393,2)</f>
        <v>0</v>
      </c>
      <c r="H393" s="159"/>
      <c r="I393" s="158">
        <f>ROUND(E393*H393,2)</f>
        <v>0</v>
      </c>
      <c r="J393" s="159"/>
      <c r="K393" s="158">
        <f>ROUND(E393*J393,2)</f>
        <v>0</v>
      </c>
      <c r="L393" s="158">
        <v>21</v>
      </c>
      <c r="M393" s="158">
        <f>G393*(1+L393/100)</f>
        <v>0</v>
      </c>
      <c r="N393" s="157">
        <v>0</v>
      </c>
      <c r="O393" s="157">
        <f>ROUND(E393*N393,2)</f>
        <v>0</v>
      </c>
      <c r="P393" s="157">
        <v>0</v>
      </c>
      <c r="Q393" s="157">
        <f>ROUND(E393*P393,2)</f>
        <v>0</v>
      </c>
      <c r="R393" s="158"/>
      <c r="S393" s="158" t="s">
        <v>203</v>
      </c>
      <c r="T393" s="158" t="s">
        <v>175</v>
      </c>
      <c r="U393" s="158">
        <v>0</v>
      </c>
      <c r="V393" s="158">
        <f>ROUND(E393*U393,2)</f>
        <v>0</v>
      </c>
      <c r="W393" s="158"/>
      <c r="X393" s="158" t="s">
        <v>176</v>
      </c>
      <c r="Y393" s="148"/>
      <c r="Z393" s="148"/>
      <c r="AA393" s="148"/>
      <c r="AB393" s="148"/>
      <c r="AC393" s="148"/>
      <c r="AD393" s="148"/>
      <c r="AE393" s="148"/>
      <c r="AF393" s="148"/>
      <c r="AG393" s="148" t="s">
        <v>177</v>
      </c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1" x14ac:dyDescent="0.2">
      <c r="A394" s="155"/>
      <c r="B394" s="156"/>
      <c r="C394" s="189" t="s">
        <v>529</v>
      </c>
      <c r="D394" s="160"/>
      <c r="E394" s="161">
        <v>1699.92</v>
      </c>
      <c r="F394" s="158"/>
      <c r="G394" s="158"/>
      <c r="H394" s="158"/>
      <c r="I394" s="158"/>
      <c r="J394" s="158"/>
      <c r="K394" s="158"/>
      <c r="L394" s="158"/>
      <c r="M394" s="158"/>
      <c r="N394" s="157"/>
      <c r="O394" s="157"/>
      <c r="P394" s="157"/>
      <c r="Q394" s="157"/>
      <c r="R394" s="158"/>
      <c r="S394" s="158"/>
      <c r="T394" s="158"/>
      <c r="U394" s="158"/>
      <c r="V394" s="158"/>
      <c r="W394" s="158"/>
      <c r="X394" s="158"/>
      <c r="Y394" s="148"/>
      <c r="Z394" s="148"/>
      <c r="AA394" s="148"/>
      <c r="AB394" s="148"/>
      <c r="AC394" s="148"/>
      <c r="AD394" s="148"/>
      <c r="AE394" s="148"/>
      <c r="AF394" s="148"/>
      <c r="AG394" s="148" t="s">
        <v>179</v>
      </c>
      <c r="AH394" s="148">
        <v>0</v>
      </c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outlineLevel="1" x14ac:dyDescent="0.2">
      <c r="A395" s="155"/>
      <c r="B395" s="156"/>
      <c r="C395" s="190" t="s">
        <v>453</v>
      </c>
      <c r="D395" s="162"/>
      <c r="E395" s="163">
        <v>339.98399999999998</v>
      </c>
      <c r="F395" s="158"/>
      <c r="G395" s="158"/>
      <c r="H395" s="158"/>
      <c r="I395" s="158"/>
      <c r="J395" s="158"/>
      <c r="K395" s="158"/>
      <c r="L395" s="158"/>
      <c r="M395" s="158"/>
      <c r="N395" s="157"/>
      <c r="O395" s="157"/>
      <c r="P395" s="157"/>
      <c r="Q395" s="157"/>
      <c r="R395" s="158"/>
      <c r="S395" s="158"/>
      <c r="T395" s="158"/>
      <c r="U395" s="158"/>
      <c r="V395" s="158"/>
      <c r="W395" s="158"/>
      <c r="X395" s="158"/>
      <c r="Y395" s="148"/>
      <c r="Z395" s="148"/>
      <c r="AA395" s="148"/>
      <c r="AB395" s="148"/>
      <c r="AC395" s="148"/>
      <c r="AD395" s="148"/>
      <c r="AE395" s="148"/>
      <c r="AF395" s="148"/>
      <c r="AG395" s="148" t="s">
        <v>179</v>
      </c>
      <c r="AH395" s="148">
        <v>4</v>
      </c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ht="22.5" outlineLevel="1" x14ac:dyDescent="0.2">
      <c r="A396" s="175">
        <v>98</v>
      </c>
      <c r="B396" s="176" t="s">
        <v>530</v>
      </c>
      <c r="C396" s="188" t="s">
        <v>531</v>
      </c>
      <c r="D396" s="177" t="s">
        <v>438</v>
      </c>
      <c r="E396" s="178">
        <v>68.328000000000003</v>
      </c>
      <c r="F396" s="179"/>
      <c r="G396" s="180">
        <f>ROUND(E396*F396,2)</f>
        <v>0</v>
      </c>
      <c r="H396" s="159"/>
      <c r="I396" s="158">
        <f>ROUND(E396*H396,2)</f>
        <v>0</v>
      </c>
      <c r="J396" s="159"/>
      <c r="K396" s="158">
        <f>ROUND(E396*J396,2)</f>
        <v>0</v>
      </c>
      <c r="L396" s="158">
        <v>21</v>
      </c>
      <c r="M396" s="158">
        <f>G396*(1+L396/100)</f>
        <v>0</v>
      </c>
      <c r="N396" s="157">
        <v>0</v>
      </c>
      <c r="O396" s="157">
        <f>ROUND(E396*N396,2)</f>
        <v>0</v>
      </c>
      <c r="P396" s="157">
        <v>0</v>
      </c>
      <c r="Q396" s="157">
        <f>ROUND(E396*P396,2)</f>
        <v>0</v>
      </c>
      <c r="R396" s="158"/>
      <c r="S396" s="158" t="s">
        <v>203</v>
      </c>
      <c r="T396" s="158" t="s">
        <v>175</v>
      </c>
      <c r="U396" s="158">
        <v>0</v>
      </c>
      <c r="V396" s="158">
        <f>ROUND(E396*U396,2)</f>
        <v>0</v>
      </c>
      <c r="W396" s="158"/>
      <c r="X396" s="158" t="s">
        <v>176</v>
      </c>
      <c r="Y396" s="148"/>
      <c r="Z396" s="148"/>
      <c r="AA396" s="148"/>
      <c r="AB396" s="148"/>
      <c r="AC396" s="148"/>
      <c r="AD396" s="148"/>
      <c r="AE396" s="148"/>
      <c r="AF396" s="148"/>
      <c r="AG396" s="148" t="s">
        <v>177</v>
      </c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outlineLevel="1" x14ac:dyDescent="0.2">
      <c r="A397" s="155"/>
      <c r="B397" s="156"/>
      <c r="C397" s="189" t="s">
        <v>532</v>
      </c>
      <c r="D397" s="160"/>
      <c r="E397" s="161">
        <v>56.94</v>
      </c>
      <c r="F397" s="158"/>
      <c r="G397" s="158"/>
      <c r="H397" s="158"/>
      <c r="I397" s="158"/>
      <c r="J397" s="158"/>
      <c r="K397" s="158"/>
      <c r="L397" s="158"/>
      <c r="M397" s="158"/>
      <c r="N397" s="157"/>
      <c r="O397" s="157"/>
      <c r="P397" s="157"/>
      <c r="Q397" s="157"/>
      <c r="R397" s="158"/>
      <c r="S397" s="158"/>
      <c r="T397" s="158"/>
      <c r="U397" s="158"/>
      <c r="V397" s="158"/>
      <c r="W397" s="158"/>
      <c r="X397" s="158"/>
      <c r="Y397" s="148"/>
      <c r="Z397" s="148"/>
      <c r="AA397" s="148"/>
      <c r="AB397" s="148"/>
      <c r="AC397" s="148"/>
      <c r="AD397" s="148"/>
      <c r="AE397" s="148"/>
      <c r="AF397" s="148"/>
      <c r="AG397" s="148" t="s">
        <v>179</v>
      </c>
      <c r="AH397" s="148">
        <v>0</v>
      </c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outlineLevel="1" x14ac:dyDescent="0.2">
      <c r="A398" s="155"/>
      <c r="B398" s="156"/>
      <c r="C398" s="190" t="s">
        <v>453</v>
      </c>
      <c r="D398" s="162"/>
      <c r="E398" s="163">
        <v>11.388</v>
      </c>
      <c r="F398" s="158"/>
      <c r="G398" s="158"/>
      <c r="H398" s="158"/>
      <c r="I398" s="158"/>
      <c r="J398" s="158"/>
      <c r="K398" s="158"/>
      <c r="L398" s="158"/>
      <c r="M398" s="158"/>
      <c r="N398" s="157"/>
      <c r="O398" s="157"/>
      <c r="P398" s="157"/>
      <c r="Q398" s="157"/>
      <c r="R398" s="158"/>
      <c r="S398" s="158"/>
      <c r="T398" s="158"/>
      <c r="U398" s="158"/>
      <c r="V398" s="158"/>
      <c r="W398" s="158"/>
      <c r="X398" s="158"/>
      <c r="Y398" s="148"/>
      <c r="Z398" s="148"/>
      <c r="AA398" s="148"/>
      <c r="AB398" s="148"/>
      <c r="AC398" s="148"/>
      <c r="AD398" s="148"/>
      <c r="AE398" s="148"/>
      <c r="AF398" s="148"/>
      <c r="AG398" s="148" t="s">
        <v>179</v>
      </c>
      <c r="AH398" s="148">
        <v>4</v>
      </c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ht="22.5" outlineLevel="1" x14ac:dyDescent="0.2">
      <c r="A399" s="175">
        <v>99</v>
      </c>
      <c r="B399" s="176" t="s">
        <v>533</v>
      </c>
      <c r="C399" s="188" t="s">
        <v>534</v>
      </c>
      <c r="D399" s="177" t="s">
        <v>438</v>
      </c>
      <c r="E399" s="178">
        <v>3251.9879999999998</v>
      </c>
      <c r="F399" s="179"/>
      <c r="G399" s="180">
        <f>ROUND(E399*F399,2)</f>
        <v>0</v>
      </c>
      <c r="H399" s="159"/>
      <c r="I399" s="158">
        <f>ROUND(E399*H399,2)</f>
        <v>0</v>
      </c>
      <c r="J399" s="159"/>
      <c r="K399" s="158">
        <f>ROUND(E399*J399,2)</f>
        <v>0</v>
      </c>
      <c r="L399" s="158">
        <v>21</v>
      </c>
      <c r="M399" s="158">
        <f>G399*(1+L399/100)</f>
        <v>0</v>
      </c>
      <c r="N399" s="157">
        <v>0</v>
      </c>
      <c r="O399" s="157">
        <f>ROUND(E399*N399,2)</f>
        <v>0</v>
      </c>
      <c r="P399" s="157">
        <v>0</v>
      </c>
      <c r="Q399" s="157">
        <f>ROUND(E399*P399,2)</f>
        <v>0</v>
      </c>
      <c r="R399" s="158"/>
      <c r="S399" s="158" t="s">
        <v>203</v>
      </c>
      <c r="T399" s="158" t="s">
        <v>175</v>
      </c>
      <c r="U399" s="158">
        <v>0</v>
      </c>
      <c r="V399" s="158">
        <f>ROUND(E399*U399,2)</f>
        <v>0</v>
      </c>
      <c r="W399" s="158"/>
      <c r="X399" s="158" t="s">
        <v>176</v>
      </c>
      <c r="Y399" s="148"/>
      <c r="Z399" s="148"/>
      <c r="AA399" s="148"/>
      <c r="AB399" s="148"/>
      <c r="AC399" s="148"/>
      <c r="AD399" s="148"/>
      <c r="AE399" s="148"/>
      <c r="AF399" s="148"/>
      <c r="AG399" s="148" t="s">
        <v>177</v>
      </c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outlineLevel="1" x14ac:dyDescent="0.2">
      <c r="A400" s="155"/>
      <c r="B400" s="156"/>
      <c r="C400" s="189" t="s">
        <v>535</v>
      </c>
      <c r="D400" s="160"/>
      <c r="E400" s="161">
        <v>2709.99</v>
      </c>
      <c r="F400" s="158"/>
      <c r="G400" s="158"/>
      <c r="H400" s="158"/>
      <c r="I400" s="158"/>
      <c r="J400" s="158"/>
      <c r="K400" s="158"/>
      <c r="L400" s="158"/>
      <c r="M400" s="158"/>
      <c r="N400" s="157"/>
      <c r="O400" s="157"/>
      <c r="P400" s="157"/>
      <c r="Q400" s="157"/>
      <c r="R400" s="158"/>
      <c r="S400" s="158"/>
      <c r="T400" s="158"/>
      <c r="U400" s="158"/>
      <c r="V400" s="158"/>
      <c r="W400" s="158"/>
      <c r="X400" s="158"/>
      <c r="Y400" s="148"/>
      <c r="Z400" s="148"/>
      <c r="AA400" s="148"/>
      <c r="AB400" s="148"/>
      <c r="AC400" s="148"/>
      <c r="AD400" s="148"/>
      <c r="AE400" s="148"/>
      <c r="AF400" s="148"/>
      <c r="AG400" s="148" t="s">
        <v>179</v>
      </c>
      <c r="AH400" s="148">
        <v>0</v>
      </c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outlineLevel="1" x14ac:dyDescent="0.2">
      <c r="A401" s="155"/>
      <c r="B401" s="156"/>
      <c r="C401" s="190" t="s">
        <v>453</v>
      </c>
      <c r="D401" s="162"/>
      <c r="E401" s="163">
        <v>541.99800000000005</v>
      </c>
      <c r="F401" s="158"/>
      <c r="G401" s="158"/>
      <c r="H401" s="158"/>
      <c r="I401" s="158"/>
      <c r="J401" s="158"/>
      <c r="K401" s="158"/>
      <c r="L401" s="158"/>
      <c r="M401" s="158"/>
      <c r="N401" s="157"/>
      <c r="O401" s="157"/>
      <c r="P401" s="157"/>
      <c r="Q401" s="157"/>
      <c r="R401" s="158"/>
      <c r="S401" s="158"/>
      <c r="T401" s="158"/>
      <c r="U401" s="158"/>
      <c r="V401" s="158"/>
      <c r="W401" s="158"/>
      <c r="X401" s="158"/>
      <c r="Y401" s="148"/>
      <c r="Z401" s="148"/>
      <c r="AA401" s="148"/>
      <c r="AB401" s="148"/>
      <c r="AC401" s="148"/>
      <c r="AD401" s="148"/>
      <c r="AE401" s="148"/>
      <c r="AF401" s="148"/>
      <c r="AG401" s="148" t="s">
        <v>179</v>
      </c>
      <c r="AH401" s="148">
        <v>4</v>
      </c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ht="22.5" outlineLevel="1" x14ac:dyDescent="0.2">
      <c r="A402" s="175">
        <v>100</v>
      </c>
      <c r="B402" s="176" t="s">
        <v>536</v>
      </c>
      <c r="C402" s="188" t="s">
        <v>537</v>
      </c>
      <c r="D402" s="177" t="s">
        <v>193</v>
      </c>
      <c r="E402" s="178">
        <v>479.52</v>
      </c>
      <c r="F402" s="179"/>
      <c r="G402" s="180">
        <f>ROUND(E402*F402,2)</f>
        <v>0</v>
      </c>
      <c r="H402" s="159"/>
      <c r="I402" s="158">
        <f>ROUND(E402*H402,2)</f>
        <v>0</v>
      </c>
      <c r="J402" s="159"/>
      <c r="K402" s="158">
        <f>ROUND(E402*J402,2)</f>
        <v>0</v>
      </c>
      <c r="L402" s="158">
        <v>21</v>
      </c>
      <c r="M402" s="158">
        <f>G402*(1+L402/100)</f>
        <v>0</v>
      </c>
      <c r="N402" s="157">
        <v>3.0599999999999998E-3</v>
      </c>
      <c r="O402" s="157">
        <f>ROUND(E402*N402,2)</f>
        <v>1.47</v>
      </c>
      <c r="P402" s="157">
        <v>0</v>
      </c>
      <c r="Q402" s="157">
        <f>ROUND(E402*P402,2)</f>
        <v>0</v>
      </c>
      <c r="R402" s="158"/>
      <c r="S402" s="158" t="s">
        <v>203</v>
      </c>
      <c r="T402" s="158" t="s">
        <v>175</v>
      </c>
      <c r="U402" s="158">
        <v>0</v>
      </c>
      <c r="V402" s="158">
        <f>ROUND(E402*U402,2)</f>
        <v>0</v>
      </c>
      <c r="W402" s="158"/>
      <c r="X402" s="158" t="s">
        <v>176</v>
      </c>
      <c r="Y402" s="148"/>
      <c r="Z402" s="148"/>
      <c r="AA402" s="148"/>
      <c r="AB402" s="148"/>
      <c r="AC402" s="148"/>
      <c r="AD402" s="148"/>
      <c r="AE402" s="148"/>
      <c r="AF402" s="148"/>
      <c r="AG402" s="148" t="s">
        <v>177</v>
      </c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1" x14ac:dyDescent="0.2">
      <c r="A403" s="155"/>
      <c r="B403" s="156"/>
      <c r="C403" s="189" t="s">
        <v>538</v>
      </c>
      <c r="D403" s="160"/>
      <c r="E403" s="161">
        <v>444</v>
      </c>
      <c r="F403" s="158"/>
      <c r="G403" s="158"/>
      <c r="H403" s="158"/>
      <c r="I403" s="158"/>
      <c r="J403" s="158"/>
      <c r="K403" s="158"/>
      <c r="L403" s="158"/>
      <c r="M403" s="158"/>
      <c r="N403" s="157"/>
      <c r="O403" s="157"/>
      <c r="P403" s="157"/>
      <c r="Q403" s="157"/>
      <c r="R403" s="158"/>
      <c r="S403" s="158"/>
      <c r="T403" s="158"/>
      <c r="U403" s="158"/>
      <c r="V403" s="158"/>
      <c r="W403" s="158"/>
      <c r="X403" s="158"/>
      <c r="Y403" s="148"/>
      <c r="Z403" s="148"/>
      <c r="AA403" s="148"/>
      <c r="AB403" s="148"/>
      <c r="AC403" s="148"/>
      <c r="AD403" s="148"/>
      <c r="AE403" s="148"/>
      <c r="AF403" s="148"/>
      <c r="AG403" s="148" t="s">
        <v>179</v>
      </c>
      <c r="AH403" s="148">
        <v>0</v>
      </c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1" x14ac:dyDescent="0.2">
      <c r="A404" s="155"/>
      <c r="B404" s="156"/>
      <c r="C404" s="190" t="s">
        <v>391</v>
      </c>
      <c r="D404" s="162"/>
      <c r="E404" s="163">
        <v>35.520000000000003</v>
      </c>
      <c r="F404" s="158"/>
      <c r="G404" s="158"/>
      <c r="H404" s="158"/>
      <c r="I404" s="158"/>
      <c r="J404" s="158"/>
      <c r="K404" s="158"/>
      <c r="L404" s="158"/>
      <c r="M404" s="158"/>
      <c r="N404" s="157"/>
      <c r="O404" s="157"/>
      <c r="P404" s="157"/>
      <c r="Q404" s="157"/>
      <c r="R404" s="158"/>
      <c r="S404" s="158"/>
      <c r="T404" s="158"/>
      <c r="U404" s="158"/>
      <c r="V404" s="158"/>
      <c r="W404" s="158"/>
      <c r="X404" s="158"/>
      <c r="Y404" s="148"/>
      <c r="Z404" s="148"/>
      <c r="AA404" s="148"/>
      <c r="AB404" s="148"/>
      <c r="AC404" s="148"/>
      <c r="AD404" s="148"/>
      <c r="AE404" s="148"/>
      <c r="AF404" s="148"/>
      <c r="AG404" s="148" t="s">
        <v>179</v>
      </c>
      <c r="AH404" s="148">
        <v>4</v>
      </c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1" x14ac:dyDescent="0.2">
      <c r="A405" s="155"/>
      <c r="B405" s="156"/>
      <c r="C405" s="189" t="s">
        <v>539</v>
      </c>
      <c r="D405" s="160"/>
      <c r="E405" s="161"/>
      <c r="F405" s="158"/>
      <c r="G405" s="158"/>
      <c r="H405" s="158"/>
      <c r="I405" s="158"/>
      <c r="J405" s="158"/>
      <c r="K405" s="158"/>
      <c r="L405" s="158"/>
      <c r="M405" s="158"/>
      <c r="N405" s="157"/>
      <c r="O405" s="157"/>
      <c r="P405" s="157"/>
      <c r="Q405" s="157"/>
      <c r="R405" s="158"/>
      <c r="S405" s="158"/>
      <c r="T405" s="158"/>
      <c r="U405" s="158"/>
      <c r="V405" s="158"/>
      <c r="W405" s="158"/>
      <c r="X405" s="158"/>
      <c r="Y405" s="148"/>
      <c r="Z405" s="148"/>
      <c r="AA405" s="148"/>
      <c r="AB405" s="148"/>
      <c r="AC405" s="148"/>
      <c r="AD405" s="148"/>
      <c r="AE405" s="148"/>
      <c r="AF405" s="148"/>
      <c r="AG405" s="148" t="s">
        <v>179</v>
      </c>
      <c r="AH405" s="148">
        <v>0</v>
      </c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ht="22.5" outlineLevel="1" x14ac:dyDescent="0.2">
      <c r="A406" s="175">
        <v>101</v>
      </c>
      <c r="B406" s="176" t="s">
        <v>540</v>
      </c>
      <c r="C406" s="188" t="s">
        <v>541</v>
      </c>
      <c r="D406" s="177" t="s">
        <v>193</v>
      </c>
      <c r="E406" s="178">
        <v>119.88</v>
      </c>
      <c r="F406" s="179"/>
      <c r="G406" s="180">
        <f>ROUND(E406*F406,2)</f>
        <v>0</v>
      </c>
      <c r="H406" s="159"/>
      <c r="I406" s="158">
        <f>ROUND(E406*H406,2)</f>
        <v>0</v>
      </c>
      <c r="J406" s="159"/>
      <c r="K406" s="158">
        <f>ROUND(E406*J406,2)</f>
        <v>0</v>
      </c>
      <c r="L406" s="158">
        <v>21</v>
      </c>
      <c r="M406" s="158">
        <f>G406*(1+L406/100)</f>
        <v>0</v>
      </c>
      <c r="N406" s="157">
        <v>2.2399999999999998E-3</v>
      </c>
      <c r="O406" s="157">
        <f>ROUND(E406*N406,2)</f>
        <v>0.27</v>
      </c>
      <c r="P406" s="157">
        <v>0</v>
      </c>
      <c r="Q406" s="157">
        <f>ROUND(E406*P406,2)</f>
        <v>0</v>
      </c>
      <c r="R406" s="158"/>
      <c r="S406" s="158" t="s">
        <v>203</v>
      </c>
      <c r="T406" s="158" t="s">
        <v>175</v>
      </c>
      <c r="U406" s="158">
        <v>0</v>
      </c>
      <c r="V406" s="158">
        <f>ROUND(E406*U406,2)</f>
        <v>0</v>
      </c>
      <c r="W406" s="158"/>
      <c r="X406" s="158" t="s">
        <v>176</v>
      </c>
      <c r="Y406" s="148"/>
      <c r="Z406" s="148"/>
      <c r="AA406" s="148"/>
      <c r="AB406" s="148"/>
      <c r="AC406" s="148"/>
      <c r="AD406" s="148"/>
      <c r="AE406" s="148"/>
      <c r="AF406" s="148"/>
      <c r="AG406" s="148" t="s">
        <v>177</v>
      </c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1" x14ac:dyDescent="0.2">
      <c r="A407" s="155"/>
      <c r="B407" s="156"/>
      <c r="C407" s="189" t="s">
        <v>397</v>
      </c>
      <c r="D407" s="160"/>
      <c r="E407" s="161">
        <v>111</v>
      </c>
      <c r="F407" s="158"/>
      <c r="G407" s="158"/>
      <c r="H407" s="158"/>
      <c r="I407" s="158"/>
      <c r="J407" s="158"/>
      <c r="K407" s="158"/>
      <c r="L407" s="158"/>
      <c r="M407" s="158"/>
      <c r="N407" s="157"/>
      <c r="O407" s="157"/>
      <c r="P407" s="157"/>
      <c r="Q407" s="157"/>
      <c r="R407" s="158"/>
      <c r="S407" s="158"/>
      <c r="T407" s="158"/>
      <c r="U407" s="158"/>
      <c r="V407" s="158"/>
      <c r="W407" s="158"/>
      <c r="X407" s="158"/>
      <c r="Y407" s="148"/>
      <c r="Z407" s="148"/>
      <c r="AA407" s="148"/>
      <c r="AB407" s="148"/>
      <c r="AC407" s="148"/>
      <c r="AD407" s="148"/>
      <c r="AE407" s="148"/>
      <c r="AF407" s="148"/>
      <c r="AG407" s="148" t="s">
        <v>179</v>
      </c>
      <c r="AH407" s="148">
        <v>0</v>
      </c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1" x14ac:dyDescent="0.2">
      <c r="A408" s="155"/>
      <c r="B408" s="156"/>
      <c r="C408" s="190" t="s">
        <v>391</v>
      </c>
      <c r="D408" s="162"/>
      <c r="E408" s="163">
        <v>8.8800000000000008</v>
      </c>
      <c r="F408" s="158"/>
      <c r="G408" s="158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48"/>
      <c r="Z408" s="148"/>
      <c r="AA408" s="148"/>
      <c r="AB408" s="148"/>
      <c r="AC408" s="148"/>
      <c r="AD408" s="148"/>
      <c r="AE408" s="148"/>
      <c r="AF408" s="148"/>
      <c r="AG408" s="148" t="s">
        <v>179</v>
      </c>
      <c r="AH408" s="148">
        <v>4</v>
      </c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1" x14ac:dyDescent="0.2">
      <c r="A409" s="155"/>
      <c r="B409" s="156"/>
      <c r="C409" s="189" t="s">
        <v>539</v>
      </c>
      <c r="D409" s="160"/>
      <c r="E409" s="161"/>
      <c r="F409" s="158"/>
      <c r="G409" s="158"/>
      <c r="H409" s="158"/>
      <c r="I409" s="158"/>
      <c r="J409" s="158"/>
      <c r="K409" s="158"/>
      <c r="L409" s="158"/>
      <c r="M409" s="158"/>
      <c r="N409" s="157"/>
      <c r="O409" s="157"/>
      <c r="P409" s="157"/>
      <c r="Q409" s="157"/>
      <c r="R409" s="158"/>
      <c r="S409" s="158"/>
      <c r="T409" s="158"/>
      <c r="U409" s="158"/>
      <c r="V409" s="158"/>
      <c r="W409" s="158"/>
      <c r="X409" s="158"/>
      <c r="Y409" s="148"/>
      <c r="Z409" s="148"/>
      <c r="AA409" s="148"/>
      <c r="AB409" s="148"/>
      <c r="AC409" s="148"/>
      <c r="AD409" s="148"/>
      <c r="AE409" s="148"/>
      <c r="AF409" s="148"/>
      <c r="AG409" s="148" t="s">
        <v>179</v>
      </c>
      <c r="AH409" s="148">
        <v>0</v>
      </c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ht="22.5" outlineLevel="1" x14ac:dyDescent="0.2">
      <c r="A410" s="175">
        <v>102</v>
      </c>
      <c r="B410" s="176" t="s">
        <v>542</v>
      </c>
      <c r="C410" s="188" t="s">
        <v>543</v>
      </c>
      <c r="D410" s="177" t="s">
        <v>193</v>
      </c>
      <c r="E410" s="178">
        <v>119.88</v>
      </c>
      <c r="F410" s="179"/>
      <c r="G410" s="180">
        <f>ROUND(E410*F410,2)</f>
        <v>0</v>
      </c>
      <c r="H410" s="159"/>
      <c r="I410" s="158">
        <f>ROUND(E410*H410,2)</f>
        <v>0</v>
      </c>
      <c r="J410" s="159"/>
      <c r="K410" s="158">
        <f>ROUND(E410*J410,2)</f>
        <v>0</v>
      </c>
      <c r="L410" s="158">
        <v>21</v>
      </c>
      <c r="M410" s="158">
        <f>G410*(1+L410/100)</f>
        <v>0</v>
      </c>
      <c r="N410" s="157">
        <v>2.2399999999999998E-3</v>
      </c>
      <c r="O410" s="157">
        <f>ROUND(E410*N410,2)</f>
        <v>0.27</v>
      </c>
      <c r="P410" s="157">
        <v>0</v>
      </c>
      <c r="Q410" s="157">
        <f>ROUND(E410*P410,2)</f>
        <v>0</v>
      </c>
      <c r="R410" s="158"/>
      <c r="S410" s="158" t="s">
        <v>203</v>
      </c>
      <c r="T410" s="158" t="s">
        <v>175</v>
      </c>
      <c r="U410" s="158">
        <v>0</v>
      </c>
      <c r="V410" s="158">
        <f>ROUND(E410*U410,2)</f>
        <v>0</v>
      </c>
      <c r="W410" s="158"/>
      <c r="X410" s="158" t="s">
        <v>176</v>
      </c>
      <c r="Y410" s="148"/>
      <c r="Z410" s="148"/>
      <c r="AA410" s="148"/>
      <c r="AB410" s="148"/>
      <c r="AC410" s="148"/>
      <c r="AD410" s="148"/>
      <c r="AE410" s="148"/>
      <c r="AF410" s="148"/>
      <c r="AG410" s="148" t="s">
        <v>177</v>
      </c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outlineLevel="1" x14ac:dyDescent="0.2">
      <c r="A411" s="155"/>
      <c r="B411" s="156"/>
      <c r="C411" s="189" t="s">
        <v>397</v>
      </c>
      <c r="D411" s="160"/>
      <c r="E411" s="161">
        <v>111</v>
      </c>
      <c r="F411" s="158"/>
      <c r="G411" s="158"/>
      <c r="H411" s="158"/>
      <c r="I411" s="158"/>
      <c r="J411" s="158"/>
      <c r="K411" s="158"/>
      <c r="L411" s="158"/>
      <c r="M411" s="158"/>
      <c r="N411" s="157"/>
      <c r="O411" s="157"/>
      <c r="P411" s="157"/>
      <c r="Q411" s="157"/>
      <c r="R411" s="158"/>
      <c r="S411" s="158"/>
      <c r="T411" s="158"/>
      <c r="U411" s="158"/>
      <c r="V411" s="158"/>
      <c r="W411" s="158"/>
      <c r="X411" s="158"/>
      <c r="Y411" s="148"/>
      <c r="Z411" s="148"/>
      <c r="AA411" s="148"/>
      <c r="AB411" s="148"/>
      <c r="AC411" s="148"/>
      <c r="AD411" s="148"/>
      <c r="AE411" s="148"/>
      <c r="AF411" s="148"/>
      <c r="AG411" s="148" t="s">
        <v>179</v>
      </c>
      <c r="AH411" s="148">
        <v>0</v>
      </c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1" x14ac:dyDescent="0.2">
      <c r="A412" s="155"/>
      <c r="B412" s="156"/>
      <c r="C412" s="190" t="s">
        <v>391</v>
      </c>
      <c r="D412" s="162"/>
      <c r="E412" s="163">
        <v>8.8800000000000008</v>
      </c>
      <c r="F412" s="158"/>
      <c r="G412" s="158"/>
      <c r="H412" s="158"/>
      <c r="I412" s="158"/>
      <c r="J412" s="158"/>
      <c r="K412" s="158"/>
      <c r="L412" s="158"/>
      <c r="M412" s="158"/>
      <c r="N412" s="157"/>
      <c r="O412" s="157"/>
      <c r="P412" s="157"/>
      <c r="Q412" s="157"/>
      <c r="R412" s="158"/>
      <c r="S412" s="158"/>
      <c r="T412" s="158"/>
      <c r="U412" s="158"/>
      <c r="V412" s="158"/>
      <c r="W412" s="158"/>
      <c r="X412" s="158"/>
      <c r="Y412" s="148"/>
      <c r="Z412" s="148"/>
      <c r="AA412" s="148"/>
      <c r="AB412" s="148"/>
      <c r="AC412" s="148"/>
      <c r="AD412" s="148"/>
      <c r="AE412" s="148"/>
      <c r="AF412" s="148"/>
      <c r="AG412" s="148" t="s">
        <v>179</v>
      </c>
      <c r="AH412" s="148">
        <v>4</v>
      </c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1" x14ac:dyDescent="0.2">
      <c r="A413" s="155"/>
      <c r="B413" s="156"/>
      <c r="C413" s="189" t="s">
        <v>539</v>
      </c>
      <c r="D413" s="160"/>
      <c r="E413" s="161"/>
      <c r="F413" s="158"/>
      <c r="G413" s="158"/>
      <c r="H413" s="158"/>
      <c r="I413" s="158"/>
      <c r="J413" s="158"/>
      <c r="K413" s="158"/>
      <c r="L413" s="158"/>
      <c r="M413" s="158"/>
      <c r="N413" s="157"/>
      <c r="O413" s="157"/>
      <c r="P413" s="157"/>
      <c r="Q413" s="157"/>
      <c r="R413" s="158"/>
      <c r="S413" s="158"/>
      <c r="T413" s="158"/>
      <c r="U413" s="158"/>
      <c r="V413" s="158"/>
      <c r="W413" s="158"/>
      <c r="X413" s="158"/>
      <c r="Y413" s="148"/>
      <c r="Z413" s="148"/>
      <c r="AA413" s="148"/>
      <c r="AB413" s="148"/>
      <c r="AC413" s="148"/>
      <c r="AD413" s="148"/>
      <c r="AE413" s="148"/>
      <c r="AF413" s="148"/>
      <c r="AG413" s="148" t="s">
        <v>179</v>
      </c>
      <c r="AH413" s="148">
        <v>0</v>
      </c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outlineLevel="1" x14ac:dyDescent="0.2">
      <c r="A414" s="175">
        <v>103</v>
      </c>
      <c r="B414" s="176" t="s">
        <v>544</v>
      </c>
      <c r="C414" s="188" t="s">
        <v>545</v>
      </c>
      <c r="D414" s="177" t="s">
        <v>352</v>
      </c>
      <c r="E414" s="178">
        <v>81</v>
      </c>
      <c r="F414" s="179"/>
      <c r="G414" s="180">
        <f>ROUND(E414*F414,2)</f>
        <v>0</v>
      </c>
      <c r="H414" s="159"/>
      <c r="I414" s="158">
        <f>ROUND(E414*H414,2)</f>
        <v>0</v>
      </c>
      <c r="J414" s="159"/>
      <c r="K414" s="158">
        <f>ROUND(E414*J414,2)</f>
        <v>0</v>
      </c>
      <c r="L414" s="158">
        <v>21</v>
      </c>
      <c r="M414" s="158">
        <f>G414*(1+L414/100)</f>
        <v>0</v>
      </c>
      <c r="N414" s="157">
        <v>2.8000000000000001E-2</v>
      </c>
      <c r="O414" s="157">
        <f>ROUND(E414*N414,2)</f>
        <v>2.27</v>
      </c>
      <c r="P414" s="157">
        <v>0</v>
      </c>
      <c r="Q414" s="157">
        <f>ROUND(E414*P414,2)</f>
        <v>0</v>
      </c>
      <c r="R414" s="158"/>
      <c r="S414" s="158" t="s">
        <v>203</v>
      </c>
      <c r="T414" s="158" t="s">
        <v>175</v>
      </c>
      <c r="U414" s="158">
        <v>0</v>
      </c>
      <c r="V414" s="158">
        <f>ROUND(E414*U414,2)</f>
        <v>0</v>
      </c>
      <c r="W414" s="158"/>
      <c r="X414" s="158" t="s">
        <v>176</v>
      </c>
      <c r="Y414" s="148"/>
      <c r="Z414" s="148"/>
      <c r="AA414" s="148"/>
      <c r="AB414" s="148"/>
      <c r="AC414" s="148"/>
      <c r="AD414" s="148"/>
      <c r="AE414" s="148"/>
      <c r="AF414" s="148"/>
      <c r="AG414" s="148" t="s">
        <v>177</v>
      </c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</row>
    <row r="415" spans="1:60" outlineLevel="1" x14ac:dyDescent="0.2">
      <c r="A415" s="155"/>
      <c r="B415" s="156"/>
      <c r="C415" s="189" t="s">
        <v>546</v>
      </c>
      <c r="D415" s="160"/>
      <c r="E415" s="161">
        <v>81</v>
      </c>
      <c r="F415" s="158"/>
      <c r="G415" s="158"/>
      <c r="H415" s="158"/>
      <c r="I415" s="158"/>
      <c r="J415" s="158"/>
      <c r="K415" s="158"/>
      <c r="L415" s="158"/>
      <c r="M415" s="158"/>
      <c r="N415" s="157"/>
      <c r="O415" s="157"/>
      <c r="P415" s="157"/>
      <c r="Q415" s="157"/>
      <c r="R415" s="158"/>
      <c r="S415" s="158"/>
      <c r="T415" s="158"/>
      <c r="U415" s="158"/>
      <c r="V415" s="158"/>
      <c r="W415" s="158"/>
      <c r="X415" s="158"/>
      <c r="Y415" s="148"/>
      <c r="Z415" s="148"/>
      <c r="AA415" s="148"/>
      <c r="AB415" s="148"/>
      <c r="AC415" s="148"/>
      <c r="AD415" s="148"/>
      <c r="AE415" s="148"/>
      <c r="AF415" s="148"/>
      <c r="AG415" s="148" t="s">
        <v>179</v>
      </c>
      <c r="AH415" s="148">
        <v>0</v>
      </c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1" x14ac:dyDescent="0.2">
      <c r="A416" s="155"/>
      <c r="B416" s="156"/>
      <c r="C416" s="189" t="s">
        <v>539</v>
      </c>
      <c r="D416" s="160"/>
      <c r="E416" s="161"/>
      <c r="F416" s="158"/>
      <c r="G416" s="158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48"/>
      <c r="Z416" s="148"/>
      <c r="AA416" s="148"/>
      <c r="AB416" s="148"/>
      <c r="AC416" s="148"/>
      <c r="AD416" s="148"/>
      <c r="AE416" s="148"/>
      <c r="AF416" s="148"/>
      <c r="AG416" s="148" t="s">
        <v>179</v>
      </c>
      <c r="AH416" s="148">
        <v>0</v>
      </c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1" x14ac:dyDescent="0.2">
      <c r="A417" s="175">
        <v>104</v>
      </c>
      <c r="B417" s="176" t="s">
        <v>547</v>
      </c>
      <c r="C417" s="188" t="s">
        <v>548</v>
      </c>
      <c r="D417" s="177" t="s">
        <v>352</v>
      </c>
      <c r="E417" s="178">
        <v>81</v>
      </c>
      <c r="F417" s="179"/>
      <c r="G417" s="180">
        <f>ROUND(E417*F417,2)</f>
        <v>0</v>
      </c>
      <c r="H417" s="159"/>
      <c r="I417" s="158">
        <f>ROUND(E417*H417,2)</f>
        <v>0</v>
      </c>
      <c r="J417" s="159"/>
      <c r="K417" s="158">
        <f>ROUND(E417*J417,2)</f>
        <v>0</v>
      </c>
      <c r="L417" s="158">
        <v>21</v>
      </c>
      <c r="M417" s="158">
        <f>G417*(1+L417/100)</f>
        <v>0</v>
      </c>
      <c r="N417" s="157">
        <v>1.03E-2</v>
      </c>
      <c r="O417" s="157">
        <f>ROUND(E417*N417,2)</f>
        <v>0.83</v>
      </c>
      <c r="P417" s="157">
        <v>0</v>
      </c>
      <c r="Q417" s="157">
        <f>ROUND(E417*P417,2)</f>
        <v>0</v>
      </c>
      <c r="R417" s="158"/>
      <c r="S417" s="158" t="s">
        <v>203</v>
      </c>
      <c r="T417" s="158" t="s">
        <v>175</v>
      </c>
      <c r="U417" s="158">
        <v>0</v>
      </c>
      <c r="V417" s="158">
        <f>ROUND(E417*U417,2)</f>
        <v>0</v>
      </c>
      <c r="W417" s="158"/>
      <c r="X417" s="158" t="s">
        <v>176</v>
      </c>
      <c r="Y417" s="148"/>
      <c r="Z417" s="148"/>
      <c r="AA417" s="148"/>
      <c r="AB417" s="148"/>
      <c r="AC417" s="148"/>
      <c r="AD417" s="148"/>
      <c r="AE417" s="148"/>
      <c r="AF417" s="148"/>
      <c r="AG417" s="148" t="s">
        <v>177</v>
      </c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outlineLevel="1" x14ac:dyDescent="0.2">
      <c r="A418" s="155"/>
      <c r="B418" s="156"/>
      <c r="C418" s="189" t="s">
        <v>546</v>
      </c>
      <c r="D418" s="160"/>
      <c r="E418" s="161">
        <v>81</v>
      </c>
      <c r="F418" s="158"/>
      <c r="G418" s="158"/>
      <c r="H418" s="158"/>
      <c r="I418" s="158"/>
      <c r="J418" s="158"/>
      <c r="K418" s="158"/>
      <c r="L418" s="158"/>
      <c r="M418" s="158"/>
      <c r="N418" s="157"/>
      <c r="O418" s="157"/>
      <c r="P418" s="157"/>
      <c r="Q418" s="157"/>
      <c r="R418" s="158"/>
      <c r="S418" s="158"/>
      <c r="T418" s="158"/>
      <c r="U418" s="158"/>
      <c r="V418" s="158"/>
      <c r="W418" s="158"/>
      <c r="X418" s="158"/>
      <c r="Y418" s="148"/>
      <c r="Z418" s="148"/>
      <c r="AA418" s="148"/>
      <c r="AB418" s="148"/>
      <c r="AC418" s="148"/>
      <c r="AD418" s="148"/>
      <c r="AE418" s="148"/>
      <c r="AF418" s="148"/>
      <c r="AG418" s="148" t="s">
        <v>179</v>
      </c>
      <c r="AH418" s="148">
        <v>0</v>
      </c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outlineLevel="1" x14ac:dyDescent="0.2">
      <c r="A419" s="155"/>
      <c r="B419" s="156"/>
      <c r="C419" s="189" t="s">
        <v>539</v>
      </c>
      <c r="D419" s="160"/>
      <c r="E419" s="161"/>
      <c r="F419" s="158"/>
      <c r="G419" s="158"/>
      <c r="H419" s="158"/>
      <c r="I419" s="158"/>
      <c r="J419" s="158"/>
      <c r="K419" s="158"/>
      <c r="L419" s="158"/>
      <c r="M419" s="158"/>
      <c r="N419" s="157"/>
      <c r="O419" s="157"/>
      <c r="P419" s="157"/>
      <c r="Q419" s="157"/>
      <c r="R419" s="158"/>
      <c r="S419" s="158"/>
      <c r="T419" s="158"/>
      <c r="U419" s="158"/>
      <c r="V419" s="158"/>
      <c r="W419" s="158"/>
      <c r="X419" s="158"/>
      <c r="Y419" s="148"/>
      <c r="Z419" s="148"/>
      <c r="AA419" s="148"/>
      <c r="AB419" s="148"/>
      <c r="AC419" s="148"/>
      <c r="AD419" s="148"/>
      <c r="AE419" s="148"/>
      <c r="AF419" s="148"/>
      <c r="AG419" s="148" t="s">
        <v>179</v>
      </c>
      <c r="AH419" s="148">
        <v>0</v>
      </c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outlineLevel="1" x14ac:dyDescent="0.2">
      <c r="A420" s="175">
        <v>105</v>
      </c>
      <c r="B420" s="176" t="s">
        <v>549</v>
      </c>
      <c r="C420" s="188" t="s">
        <v>550</v>
      </c>
      <c r="D420" s="177" t="s">
        <v>352</v>
      </c>
      <c r="E420" s="178">
        <v>63</v>
      </c>
      <c r="F420" s="179"/>
      <c r="G420" s="180">
        <f>ROUND(E420*F420,2)</f>
        <v>0</v>
      </c>
      <c r="H420" s="159"/>
      <c r="I420" s="158">
        <f>ROUND(E420*H420,2)</f>
        <v>0</v>
      </c>
      <c r="J420" s="159"/>
      <c r="K420" s="158">
        <f>ROUND(E420*J420,2)</f>
        <v>0</v>
      </c>
      <c r="L420" s="158">
        <v>21</v>
      </c>
      <c r="M420" s="158">
        <f>G420*(1+L420/100)</f>
        <v>0</v>
      </c>
      <c r="N420" s="157">
        <v>4.7999999999999996E-3</v>
      </c>
      <c r="O420" s="157">
        <f>ROUND(E420*N420,2)</f>
        <v>0.3</v>
      </c>
      <c r="P420" s="157">
        <v>0</v>
      </c>
      <c r="Q420" s="157">
        <f>ROUND(E420*P420,2)</f>
        <v>0</v>
      </c>
      <c r="R420" s="158"/>
      <c r="S420" s="158" t="s">
        <v>203</v>
      </c>
      <c r="T420" s="158" t="s">
        <v>175</v>
      </c>
      <c r="U420" s="158">
        <v>0</v>
      </c>
      <c r="V420" s="158">
        <f>ROUND(E420*U420,2)</f>
        <v>0</v>
      </c>
      <c r="W420" s="158"/>
      <c r="X420" s="158" t="s">
        <v>176</v>
      </c>
      <c r="Y420" s="148"/>
      <c r="Z420" s="148"/>
      <c r="AA420" s="148"/>
      <c r="AB420" s="148"/>
      <c r="AC420" s="148"/>
      <c r="AD420" s="148"/>
      <c r="AE420" s="148"/>
      <c r="AF420" s="148"/>
      <c r="AG420" s="148" t="s">
        <v>177</v>
      </c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outlineLevel="1" x14ac:dyDescent="0.2">
      <c r="A421" s="155"/>
      <c r="B421" s="156"/>
      <c r="C421" s="189" t="s">
        <v>551</v>
      </c>
      <c r="D421" s="160"/>
      <c r="E421" s="161">
        <v>63</v>
      </c>
      <c r="F421" s="158"/>
      <c r="G421" s="15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48"/>
      <c r="Z421" s="148"/>
      <c r="AA421" s="148"/>
      <c r="AB421" s="148"/>
      <c r="AC421" s="148"/>
      <c r="AD421" s="148"/>
      <c r="AE421" s="148"/>
      <c r="AF421" s="148"/>
      <c r="AG421" s="148" t="s">
        <v>179</v>
      </c>
      <c r="AH421" s="148">
        <v>0</v>
      </c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outlineLevel="1" x14ac:dyDescent="0.2">
      <c r="A422" s="155"/>
      <c r="B422" s="156"/>
      <c r="C422" s="189" t="s">
        <v>539</v>
      </c>
      <c r="D422" s="160"/>
      <c r="E422" s="161"/>
      <c r="F422" s="158"/>
      <c r="G422" s="158"/>
      <c r="H422" s="158"/>
      <c r="I422" s="158"/>
      <c r="J422" s="158"/>
      <c r="K422" s="158"/>
      <c r="L422" s="158"/>
      <c r="M422" s="158"/>
      <c r="N422" s="157"/>
      <c r="O422" s="157"/>
      <c r="P422" s="157"/>
      <c r="Q422" s="157"/>
      <c r="R422" s="158"/>
      <c r="S422" s="158"/>
      <c r="T422" s="158"/>
      <c r="U422" s="158"/>
      <c r="V422" s="158"/>
      <c r="W422" s="158"/>
      <c r="X422" s="158"/>
      <c r="Y422" s="148"/>
      <c r="Z422" s="148"/>
      <c r="AA422" s="148"/>
      <c r="AB422" s="148"/>
      <c r="AC422" s="148"/>
      <c r="AD422" s="148"/>
      <c r="AE422" s="148"/>
      <c r="AF422" s="148"/>
      <c r="AG422" s="148" t="s">
        <v>179</v>
      </c>
      <c r="AH422" s="148">
        <v>0</v>
      </c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ht="22.5" outlineLevel="1" x14ac:dyDescent="0.2">
      <c r="A423" s="175">
        <v>106</v>
      </c>
      <c r="B423" s="176" t="s">
        <v>552</v>
      </c>
      <c r="C423" s="188" t="s">
        <v>553</v>
      </c>
      <c r="D423" s="177" t="s">
        <v>352</v>
      </c>
      <c r="E423" s="178">
        <v>198</v>
      </c>
      <c r="F423" s="179"/>
      <c r="G423" s="180">
        <f>ROUND(E423*F423,2)</f>
        <v>0</v>
      </c>
      <c r="H423" s="159"/>
      <c r="I423" s="158">
        <f>ROUND(E423*H423,2)</f>
        <v>0</v>
      </c>
      <c r="J423" s="159"/>
      <c r="K423" s="158">
        <f>ROUND(E423*J423,2)</f>
        <v>0</v>
      </c>
      <c r="L423" s="158">
        <v>21</v>
      </c>
      <c r="M423" s="158">
        <f>G423*(1+L423/100)</f>
        <v>0</v>
      </c>
      <c r="N423" s="157">
        <v>3.3999999999999998E-3</v>
      </c>
      <c r="O423" s="157">
        <f>ROUND(E423*N423,2)</f>
        <v>0.67</v>
      </c>
      <c r="P423" s="157">
        <v>0</v>
      </c>
      <c r="Q423" s="157">
        <f>ROUND(E423*P423,2)</f>
        <v>0</v>
      </c>
      <c r="R423" s="158"/>
      <c r="S423" s="158" t="s">
        <v>203</v>
      </c>
      <c r="T423" s="158" t="s">
        <v>175</v>
      </c>
      <c r="U423" s="158">
        <v>0</v>
      </c>
      <c r="V423" s="158">
        <f>ROUND(E423*U423,2)</f>
        <v>0</v>
      </c>
      <c r="W423" s="158"/>
      <c r="X423" s="158" t="s">
        <v>176</v>
      </c>
      <c r="Y423" s="148"/>
      <c r="Z423" s="148"/>
      <c r="AA423" s="148"/>
      <c r="AB423" s="148"/>
      <c r="AC423" s="148"/>
      <c r="AD423" s="148"/>
      <c r="AE423" s="148"/>
      <c r="AF423" s="148"/>
      <c r="AG423" s="148" t="s">
        <v>177</v>
      </c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1" x14ac:dyDescent="0.2">
      <c r="A424" s="155"/>
      <c r="B424" s="156"/>
      <c r="C424" s="189" t="s">
        <v>554</v>
      </c>
      <c r="D424" s="160"/>
      <c r="E424" s="161">
        <v>198</v>
      </c>
      <c r="F424" s="158"/>
      <c r="G424" s="158"/>
      <c r="H424" s="158"/>
      <c r="I424" s="158"/>
      <c r="J424" s="158"/>
      <c r="K424" s="158"/>
      <c r="L424" s="158"/>
      <c r="M424" s="158"/>
      <c r="N424" s="157"/>
      <c r="O424" s="157"/>
      <c r="P424" s="157"/>
      <c r="Q424" s="157"/>
      <c r="R424" s="158"/>
      <c r="S424" s="158"/>
      <c r="T424" s="158"/>
      <c r="U424" s="158"/>
      <c r="V424" s="158"/>
      <c r="W424" s="158"/>
      <c r="X424" s="158"/>
      <c r="Y424" s="148"/>
      <c r="Z424" s="148"/>
      <c r="AA424" s="148"/>
      <c r="AB424" s="148"/>
      <c r="AC424" s="148"/>
      <c r="AD424" s="148"/>
      <c r="AE424" s="148"/>
      <c r="AF424" s="148"/>
      <c r="AG424" s="148" t="s">
        <v>179</v>
      </c>
      <c r="AH424" s="148">
        <v>0</v>
      </c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outlineLevel="1" x14ac:dyDescent="0.2">
      <c r="A425" s="155"/>
      <c r="B425" s="156"/>
      <c r="C425" s="189" t="s">
        <v>539</v>
      </c>
      <c r="D425" s="160"/>
      <c r="E425" s="161"/>
      <c r="F425" s="158"/>
      <c r="G425" s="158"/>
      <c r="H425" s="158"/>
      <c r="I425" s="158"/>
      <c r="J425" s="158"/>
      <c r="K425" s="158"/>
      <c r="L425" s="158"/>
      <c r="M425" s="158"/>
      <c r="N425" s="157"/>
      <c r="O425" s="157"/>
      <c r="P425" s="157"/>
      <c r="Q425" s="157"/>
      <c r="R425" s="158"/>
      <c r="S425" s="158"/>
      <c r="T425" s="158"/>
      <c r="U425" s="158"/>
      <c r="V425" s="158"/>
      <c r="W425" s="158"/>
      <c r="X425" s="158"/>
      <c r="Y425" s="148"/>
      <c r="Z425" s="148"/>
      <c r="AA425" s="148"/>
      <c r="AB425" s="148"/>
      <c r="AC425" s="148"/>
      <c r="AD425" s="148"/>
      <c r="AE425" s="148"/>
      <c r="AF425" s="148"/>
      <c r="AG425" s="148" t="s">
        <v>179</v>
      </c>
      <c r="AH425" s="148">
        <v>0</v>
      </c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ht="22.5" outlineLevel="1" x14ac:dyDescent="0.2">
      <c r="A426" s="175">
        <v>107</v>
      </c>
      <c r="B426" s="176" t="s">
        <v>555</v>
      </c>
      <c r="C426" s="188" t="s">
        <v>556</v>
      </c>
      <c r="D426" s="177" t="s">
        <v>352</v>
      </c>
      <c r="E426" s="178">
        <v>153</v>
      </c>
      <c r="F426" s="179"/>
      <c r="G426" s="180">
        <f>ROUND(E426*F426,2)</f>
        <v>0</v>
      </c>
      <c r="H426" s="159"/>
      <c r="I426" s="158">
        <f>ROUND(E426*H426,2)</f>
        <v>0</v>
      </c>
      <c r="J426" s="159"/>
      <c r="K426" s="158">
        <f>ROUND(E426*J426,2)</f>
        <v>0</v>
      </c>
      <c r="L426" s="158">
        <v>21</v>
      </c>
      <c r="M426" s="158">
        <f>G426*(1+L426/100)</f>
        <v>0</v>
      </c>
      <c r="N426" s="157">
        <v>1.8E-3</v>
      </c>
      <c r="O426" s="157">
        <f>ROUND(E426*N426,2)</f>
        <v>0.28000000000000003</v>
      </c>
      <c r="P426" s="157">
        <v>0</v>
      </c>
      <c r="Q426" s="157">
        <f>ROUND(E426*P426,2)</f>
        <v>0</v>
      </c>
      <c r="R426" s="158"/>
      <c r="S426" s="158" t="s">
        <v>203</v>
      </c>
      <c r="T426" s="158" t="s">
        <v>175</v>
      </c>
      <c r="U426" s="158">
        <v>0</v>
      </c>
      <c r="V426" s="158">
        <f>ROUND(E426*U426,2)</f>
        <v>0</v>
      </c>
      <c r="W426" s="158"/>
      <c r="X426" s="158" t="s">
        <v>176</v>
      </c>
      <c r="Y426" s="148"/>
      <c r="Z426" s="148"/>
      <c r="AA426" s="148"/>
      <c r="AB426" s="148"/>
      <c r="AC426" s="148"/>
      <c r="AD426" s="148"/>
      <c r="AE426" s="148"/>
      <c r="AF426" s="148"/>
      <c r="AG426" s="148" t="s">
        <v>177</v>
      </c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outlineLevel="1" x14ac:dyDescent="0.2">
      <c r="A427" s="155"/>
      <c r="B427" s="156"/>
      <c r="C427" s="189" t="s">
        <v>557</v>
      </c>
      <c r="D427" s="160"/>
      <c r="E427" s="161">
        <v>153</v>
      </c>
      <c r="F427" s="158"/>
      <c r="G427" s="158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48"/>
      <c r="Z427" s="148"/>
      <c r="AA427" s="148"/>
      <c r="AB427" s="148"/>
      <c r="AC427" s="148"/>
      <c r="AD427" s="148"/>
      <c r="AE427" s="148"/>
      <c r="AF427" s="148"/>
      <c r="AG427" s="148" t="s">
        <v>179</v>
      </c>
      <c r="AH427" s="148">
        <v>0</v>
      </c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outlineLevel="1" x14ac:dyDescent="0.2">
      <c r="A428" s="155"/>
      <c r="B428" s="156"/>
      <c r="C428" s="189" t="s">
        <v>539</v>
      </c>
      <c r="D428" s="160"/>
      <c r="E428" s="161"/>
      <c r="F428" s="158"/>
      <c r="G428" s="158"/>
      <c r="H428" s="158"/>
      <c r="I428" s="158"/>
      <c r="J428" s="158"/>
      <c r="K428" s="158"/>
      <c r="L428" s="158"/>
      <c r="M428" s="158"/>
      <c r="N428" s="157"/>
      <c r="O428" s="157"/>
      <c r="P428" s="157"/>
      <c r="Q428" s="157"/>
      <c r="R428" s="158"/>
      <c r="S428" s="158"/>
      <c r="T428" s="158"/>
      <c r="U428" s="158"/>
      <c r="V428" s="158"/>
      <c r="W428" s="158"/>
      <c r="X428" s="158"/>
      <c r="Y428" s="148"/>
      <c r="Z428" s="148"/>
      <c r="AA428" s="148"/>
      <c r="AB428" s="148"/>
      <c r="AC428" s="148"/>
      <c r="AD428" s="148"/>
      <c r="AE428" s="148"/>
      <c r="AF428" s="148"/>
      <c r="AG428" s="148" t="s">
        <v>179</v>
      </c>
      <c r="AH428" s="148">
        <v>0</v>
      </c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</row>
    <row r="429" spans="1:60" x14ac:dyDescent="0.2">
      <c r="A429" s="168" t="s">
        <v>169</v>
      </c>
      <c r="B429" s="169" t="s">
        <v>109</v>
      </c>
      <c r="C429" s="187" t="s">
        <v>110</v>
      </c>
      <c r="D429" s="170"/>
      <c r="E429" s="171"/>
      <c r="F429" s="172"/>
      <c r="G429" s="173">
        <f>SUMIF(AG430:AG436,"&lt;&gt;NOR",G430:G436)</f>
        <v>0</v>
      </c>
      <c r="H429" s="167"/>
      <c r="I429" s="167">
        <f>SUM(I430:I436)</f>
        <v>0</v>
      </c>
      <c r="J429" s="167"/>
      <c r="K429" s="167">
        <f>SUM(K430:K436)</f>
        <v>0</v>
      </c>
      <c r="L429" s="167"/>
      <c r="M429" s="167">
        <f>SUM(M430:M436)</f>
        <v>0</v>
      </c>
      <c r="N429" s="166"/>
      <c r="O429" s="166">
        <f>SUM(O430:O436)</f>
        <v>0.53</v>
      </c>
      <c r="P429" s="166"/>
      <c r="Q429" s="166">
        <f>SUM(Q430:Q436)</f>
        <v>0</v>
      </c>
      <c r="R429" s="167"/>
      <c r="S429" s="167"/>
      <c r="T429" s="167"/>
      <c r="U429" s="167"/>
      <c r="V429" s="167">
        <f>SUM(V430:V436)</f>
        <v>13.34</v>
      </c>
      <c r="W429" s="167"/>
      <c r="X429" s="167"/>
      <c r="AG429" t="s">
        <v>170</v>
      </c>
    </row>
    <row r="430" spans="1:60" ht="22.5" outlineLevel="1" x14ac:dyDescent="0.2">
      <c r="A430" s="175">
        <v>108</v>
      </c>
      <c r="B430" s="176" t="s">
        <v>558</v>
      </c>
      <c r="C430" s="188" t="s">
        <v>559</v>
      </c>
      <c r="D430" s="177" t="s">
        <v>173</v>
      </c>
      <c r="E430" s="178">
        <v>17.347999999999999</v>
      </c>
      <c r="F430" s="179"/>
      <c r="G430" s="180">
        <f>ROUND(E430*F430,2)</f>
        <v>0</v>
      </c>
      <c r="H430" s="159"/>
      <c r="I430" s="158">
        <f>ROUND(E430*H430,2)</f>
        <v>0</v>
      </c>
      <c r="J430" s="159"/>
      <c r="K430" s="158">
        <f>ROUND(E430*J430,2)</f>
        <v>0</v>
      </c>
      <c r="L430" s="158">
        <v>21</v>
      </c>
      <c r="M430" s="158">
        <f>G430*(1+L430/100)</f>
        <v>0</v>
      </c>
      <c r="N430" s="157">
        <v>1.3559999999999999E-2</v>
      </c>
      <c r="O430" s="157">
        <f>ROUND(E430*N430,2)</f>
        <v>0.24</v>
      </c>
      <c r="P430" s="157">
        <v>0</v>
      </c>
      <c r="Q430" s="157">
        <f>ROUND(E430*P430,2)</f>
        <v>0</v>
      </c>
      <c r="R430" s="158"/>
      <c r="S430" s="158" t="s">
        <v>174</v>
      </c>
      <c r="T430" s="158" t="s">
        <v>175</v>
      </c>
      <c r="U430" s="158">
        <v>0.76900000000000002</v>
      </c>
      <c r="V430" s="158">
        <f>ROUND(E430*U430,2)</f>
        <v>13.34</v>
      </c>
      <c r="W430" s="158"/>
      <c r="X430" s="158" t="s">
        <v>176</v>
      </c>
      <c r="Y430" s="148"/>
      <c r="Z430" s="148"/>
      <c r="AA430" s="148"/>
      <c r="AB430" s="148"/>
      <c r="AC430" s="148"/>
      <c r="AD430" s="148"/>
      <c r="AE430" s="148"/>
      <c r="AF430" s="148"/>
      <c r="AG430" s="148" t="s">
        <v>177</v>
      </c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1" x14ac:dyDescent="0.2">
      <c r="A431" s="155"/>
      <c r="B431" s="156"/>
      <c r="C431" s="189" t="s">
        <v>560</v>
      </c>
      <c r="D431" s="160"/>
      <c r="E431" s="161">
        <v>15.64</v>
      </c>
      <c r="F431" s="158"/>
      <c r="G431" s="158"/>
      <c r="H431" s="158"/>
      <c r="I431" s="158"/>
      <c r="J431" s="158"/>
      <c r="K431" s="158"/>
      <c r="L431" s="158"/>
      <c r="M431" s="158"/>
      <c r="N431" s="157"/>
      <c r="O431" s="157"/>
      <c r="P431" s="157"/>
      <c r="Q431" s="157"/>
      <c r="R431" s="158"/>
      <c r="S431" s="158"/>
      <c r="T431" s="158"/>
      <c r="U431" s="158"/>
      <c r="V431" s="158"/>
      <c r="W431" s="158"/>
      <c r="X431" s="158"/>
      <c r="Y431" s="148"/>
      <c r="Z431" s="148"/>
      <c r="AA431" s="148"/>
      <c r="AB431" s="148"/>
      <c r="AC431" s="148"/>
      <c r="AD431" s="148"/>
      <c r="AE431" s="148"/>
      <c r="AF431" s="148"/>
      <c r="AG431" s="148" t="s">
        <v>179</v>
      </c>
      <c r="AH431" s="148">
        <v>0</v>
      </c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outlineLevel="1" x14ac:dyDescent="0.2">
      <c r="A432" s="155"/>
      <c r="B432" s="156"/>
      <c r="C432" s="189" t="s">
        <v>561</v>
      </c>
      <c r="D432" s="160"/>
      <c r="E432" s="161">
        <v>2.89</v>
      </c>
      <c r="F432" s="158"/>
      <c r="G432" s="158"/>
      <c r="H432" s="158"/>
      <c r="I432" s="158"/>
      <c r="J432" s="158"/>
      <c r="K432" s="158"/>
      <c r="L432" s="158"/>
      <c r="M432" s="158"/>
      <c r="N432" s="157"/>
      <c r="O432" s="157"/>
      <c r="P432" s="157"/>
      <c r="Q432" s="157"/>
      <c r="R432" s="158"/>
      <c r="S432" s="158"/>
      <c r="T432" s="158"/>
      <c r="U432" s="158"/>
      <c r="V432" s="158"/>
      <c r="W432" s="158"/>
      <c r="X432" s="158"/>
      <c r="Y432" s="148"/>
      <c r="Z432" s="148"/>
      <c r="AA432" s="148"/>
      <c r="AB432" s="148"/>
      <c r="AC432" s="148"/>
      <c r="AD432" s="148"/>
      <c r="AE432" s="148"/>
      <c r="AF432" s="148"/>
      <c r="AG432" s="148" t="s">
        <v>179</v>
      </c>
      <c r="AH432" s="148">
        <v>0</v>
      </c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outlineLevel="1" x14ac:dyDescent="0.2">
      <c r="A433" s="155"/>
      <c r="B433" s="156"/>
      <c r="C433" s="189" t="s">
        <v>562</v>
      </c>
      <c r="D433" s="160"/>
      <c r="E433" s="161">
        <v>-1.1819999999999999</v>
      </c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48"/>
      <c r="Z433" s="148"/>
      <c r="AA433" s="148"/>
      <c r="AB433" s="148"/>
      <c r="AC433" s="148"/>
      <c r="AD433" s="148"/>
      <c r="AE433" s="148"/>
      <c r="AF433" s="148"/>
      <c r="AG433" s="148" t="s">
        <v>179</v>
      </c>
      <c r="AH433" s="148">
        <v>0</v>
      </c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ht="22.5" outlineLevel="1" x14ac:dyDescent="0.2">
      <c r="A434" s="175">
        <v>109</v>
      </c>
      <c r="B434" s="176" t="s">
        <v>563</v>
      </c>
      <c r="C434" s="188" t="s">
        <v>564</v>
      </c>
      <c r="D434" s="177" t="s">
        <v>173</v>
      </c>
      <c r="E434" s="178">
        <v>19.347999999999999</v>
      </c>
      <c r="F434" s="179"/>
      <c r="G434" s="180">
        <f>ROUND(E434*F434,2)</f>
        <v>0</v>
      </c>
      <c r="H434" s="159"/>
      <c r="I434" s="158">
        <f>ROUND(E434*H434,2)</f>
        <v>0</v>
      </c>
      <c r="J434" s="159"/>
      <c r="K434" s="158">
        <f>ROUND(E434*J434,2)</f>
        <v>0</v>
      </c>
      <c r="L434" s="158">
        <v>21</v>
      </c>
      <c r="M434" s="158">
        <f>G434*(1+L434/100)</f>
        <v>0</v>
      </c>
      <c r="N434" s="157">
        <v>1.4999999999999999E-2</v>
      </c>
      <c r="O434" s="157">
        <f>ROUND(E434*N434,2)</f>
        <v>0.28999999999999998</v>
      </c>
      <c r="P434" s="157">
        <v>0</v>
      </c>
      <c r="Q434" s="157">
        <f>ROUND(E434*P434,2)</f>
        <v>0</v>
      </c>
      <c r="R434" s="158"/>
      <c r="S434" s="158" t="s">
        <v>203</v>
      </c>
      <c r="T434" s="158" t="s">
        <v>175</v>
      </c>
      <c r="U434" s="158">
        <v>0</v>
      </c>
      <c r="V434" s="158">
        <f>ROUND(E434*U434,2)</f>
        <v>0</v>
      </c>
      <c r="W434" s="158"/>
      <c r="X434" s="158" t="s">
        <v>280</v>
      </c>
      <c r="Y434" s="148"/>
      <c r="Z434" s="148"/>
      <c r="AA434" s="148"/>
      <c r="AB434" s="148"/>
      <c r="AC434" s="148"/>
      <c r="AD434" s="148"/>
      <c r="AE434" s="148"/>
      <c r="AF434" s="148"/>
      <c r="AG434" s="148" t="s">
        <v>281</v>
      </c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</row>
    <row r="435" spans="1:60" outlineLevel="1" x14ac:dyDescent="0.2">
      <c r="A435" s="155"/>
      <c r="B435" s="156"/>
      <c r="C435" s="189" t="s">
        <v>565</v>
      </c>
      <c r="D435" s="160"/>
      <c r="E435" s="161">
        <v>17.347999999999999</v>
      </c>
      <c r="F435" s="158"/>
      <c r="G435" s="158"/>
      <c r="H435" s="158"/>
      <c r="I435" s="158"/>
      <c r="J435" s="158"/>
      <c r="K435" s="158"/>
      <c r="L435" s="158"/>
      <c r="M435" s="158"/>
      <c r="N435" s="157"/>
      <c r="O435" s="157"/>
      <c r="P435" s="157"/>
      <c r="Q435" s="157"/>
      <c r="R435" s="158"/>
      <c r="S435" s="158"/>
      <c r="T435" s="158"/>
      <c r="U435" s="158"/>
      <c r="V435" s="158"/>
      <c r="W435" s="158"/>
      <c r="X435" s="158"/>
      <c r="Y435" s="148"/>
      <c r="Z435" s="148"/>
      <c r="AA435" s="148"/>
      <c r="AB435" s="148"/>
      <c r="AC435" s="148"/>
      <c r="AD435" s="148"/>
      <c r="AE435" s="148"/>
      <c r="AF435" s="148"/>
      <c r="AG435" s="148" t="s">
        <v>179</v>
      </c>
      <c r="AH435" s="148">
        <v>0</v>
      </c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outlineLevel="1" x14ac:dyDescent="0.2">
      <c r="A436" s="155"/>
      <c r="B436" s="156"/>
      <c r="C436" s="189" t="s">
        <v>566</v>
      </c>
      <c r="D436" s="160"/>
      <c r="E436" s="161">
        <v>2</v>
      </c>
      <c r="F436" s="158"/>
      <c r="G436" s="158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48"/>
      <c r="Z436" s="148"/>
      <c r="AA436" s="148"/>
      <c r="AB436" s="148"/>
      <c r="AC436" s="148"/>
      <c r="AD436" s="148"/>
      <c r="AE436" s="148"/>
      <c r="AF436" s="148"/>
      <c r="AG436" s="148" t="s">
        <v>179</v>
      </c>
      <c r="AH436" s="148">
        <v>0</v>
      </c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x14ac:dyDescent="0.2">
      <c r="A437" s="168" t="s">
        <v>169</v>
      </c>
      <c r="B437" s="169" t="s">
        <v>137</v>
      </c>
      <c r="C437" s="187" t="s">
        <v>138</v>
      </c>
      <c r="D437" s="170"/>
      <c r="E437" s="171"/>
      <c r="F437" s="172"/>
      <c r="G437" s="173">
        <f>SUMIF(AG438:AG440,"&lt;&gt;NOR",G438:G440)</f>
        <v>0</v>
      </c>
      <c r="H437" s="167"/>
      <c r="I437" s="167">
        <f>SUM(I438:I440)</f>
        <v>0</v>
      </c>
      <c r="J437" s="167"/>
      <c r="K437" s="167">
        <f>SUM(K438:K440)</f>
        <v>0</v>
      </c>
      <c r="L437" s="167"/>
      <c r="M437" s="167">
        <f>SUM(M438:M440)</f>
        <v>0</v>
      </c>
      <c r="N437" s="166"/>
      <c r="O437" s="166">
        <f>SUM(O438:O440)</f>
        <v>0.01</v>
      </c>
      <c r="P437" s="166"/>
      <c r="Q437" s="166">
        <f>SUM(Q438:Q440)</f>
        <v>0</v>
      </c>
      <c r="R437" s="167"/>
      <c r="S437" s="167"/>
      <c r="T437" s="167"/>
      <c r="U437" s="167"/>
      <c r="V437" s="167">
        <f>SUM(V438:V440)</f>
        <v>3.65</v>
      </c>
      <c r="W437" s="167"/>
      <c r="X437" s="167"/>
      <c r="AG437" t="s">
        <v>170</v>
      </c>
    </row>
    <row r="438" spans="1:60" ht="22.5" outlineLevel="1" x14ac:dyDescent="0.2">
      <c r="A438" s="175">
        <v>110</v>
      </c>
      <c r="B438" s="176" t="s">
        <v>567</v>
      </c>
      <c r="C438" s="188" t="s">
        <v>568</v>
      </c>
      <c r="D438" s="177" t="s">
        <v>173</v>
      </c>
      <c r="E438" s="178">
        <v>34.695999999999998</v>
      </c>
      <c r="F438" s="179"/>
      <c r="G438" s="180">
        <f>ROUND(E438*F438,2)</f>
        <v>0</v>
      </c>
      <c r="H438" s="159"/>
      <c r="I438" s="158">
        <f>ROUND(E438*H438,2)</f>
        <v>0</v>
      </c>
      <c r="J438" s="159"/>
      <c r="K438" s="158">
        <f>ROUND(E438*J438,2)</f>
        <v>0</v>
      </c>
      <c r="L438" s="158">
        <v>21</v>
      </c>
      <c r="M438" s="158">
        <f>G438*(1+L438/100)</f>
        <v>0</v>
      </c>
      <c r="N438" s="157">
        <v>2.5000000000000001E-4</v>
      </c>
      <c r="O438" s="157">
        <f>ROUND(E438*N438,2)</f>
        <v>0.01</v>
      </c>
      <c r="P438" s="157">
        <v>0</v>
      </c>
      <c r="Q438" s="157">
        <f>ROUND(E438*P438,2)</f>
        <v>0</v>
      </c>
      <c r="R438" s="158"/>
      <c r="S438" s="158" t="s">
        <v>174</v>
      </c>
      <c r="T438" s="158" t="s">
        <v>175</v>
      </c>
      <c r="U438" s="158">
        <v>0.10506</v>
      </c>
      <c r="V438" s="158">
        <f>ROUND(E438*U438,2)</f>
        <v>3.65</v>
      </c>
      <c r="W438" s="158"/>
      <c r="X438" s="158" t="s">
        <v>176</v>
      </c>
      <c r="Y438" s="148"/>
      <c r="Z438" s="148"/>
      <c r="AA438" s="148"/>
      <c r="AB438" s="148"/>
      <c r="AC438" s="148"/>
      <c r="AD438" s="148"/>
      <c r="AE438" s="148"/>
      <c r="AF438" s="148"/>
      <c r="AG438" s="148" t="s">
        <v>177</v>
      </c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outlineLevel="1" x14ac:dyDescent="0.2">
      <c r="A439" s="155"/>
      <c r="B439" s="156"/>
      <c r="C439" s="189" t="s">
        <v>569</v>
      </c>
      <c r="D439" s="160"/>
      <c r="E439" s="161">
        <v>34.695999999999998</v>
      </c>
      <c r="F439" s="158"/>
      <c r="G439" s="158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48"/>
      <c r="Z439" s="148"/>
      <c r="AA439" s="148"/>
      <c r="AB439" s="148"/>
      <c r="AC439" s="148"/>
      <c r="AD439" s="148"/>
      <c r="AE439" s="148"/>
      <c r="AF439" s="148"/>
      <c r="AG439" s="148" t="s">
        <v>179</v>
      </c>
      <c r="AH439" s="148">
        <v>0</v>
      </c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outlineLevel="1" x14ac:dyDescent="0.2">
      <c r="A440" s="155"/>
      <c r="B440" s="156"/>
      <c r="C440" s="189" t="s">
        <v>570</v>
      </c>
      <c r="D440" s="160"/>
      <c r="E440" s="161"/>
      <c r="F440" s="158"/>
      <c r="G440" s="158"/>
      <c r="H440" s="158"/>
      <c r="I440" s="158"/>
      <c r="J440" s="158"/>
      <c r="K440" s="158"/>
      <c r="L440" s="158"/>
      <c r="M440" s="158"/>
      <c r="N440" s="157"/>
      <c r="O440" s="157"/>
      <c r="P440" s="157"/>
      <c r="Q440" s="157"/>
      <c r="R440" s="158"/>
      <c r="S440" s="158"/>
      <c r="T440" s="158"/>
      <c r="U440" s="158"/>
      <c r="V440" s="158"/>
      <c r="W440" s="158"/>
      <c r="X440" s="158"/>
      <c r="Y440" s="148"/>
      <c r="Z440" s="148"/>
      <c r="AA440" s="148"/>
      <c r="AB440" s="148"/>
      <c r="AC440" s="148"/>
      <c r="AD440" s="148"/>
      <c r="AE440" s="148"/>
      <c r="AF440" s="148"/>
      <c r="AG440" s="148" t="s">
        <v>179</v>
      </c>
      <c r="AH440" s="148">
        <v>0</v>
      </c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x14ac:dyDescent="0.2">
      <c r="A441" s="168" t="s">
        <v>169</v>
      </c>
      <c r="B441" s="169" t="s">
        <v>133</v>
      </c>
      <c r="C441" s="187" t="s">
        <v>134</v>
      </c>
      <c r="D441" s="170"/>
      <c r="E441" s="171"/>
      <c r="F441" s="172"/>
      <c r="G441" s="173">
        <f>SUMIF(AG442:AG469,"&lt;&gt;NOR",G442:G469)</f>
        <v>0</v>
      </c>
      <c r="H441" s="167"/>
      <c r="I441" s="167">
        <f>SUM(I442:I469)</f>
        <v>0</v>
      </c>
      <c r="J441" s="167"/>
      <c r="K441" s="167">
        <f>SUM(K442:K469)</f>
        <v>0</v>
      </c>
      <c r="L441" s="167"/>
      <c r="M441" s="167">
        <f>SUM(M442:M469)</f>
        <v>0</v>
      </c>
      <c r="N441" s="166"/>
      <c r="O441" s="166">
        <f>SUM(O442:O469)</f>
        <v>0.91999999999999993</v>
      </c>
      <c r="P441" s="166"/>
      <c r="Q441" s="166">
        <f>SUM(Q442:Q469)</f>
        <v>1.08</v>
      </c>
      <c r="R441" s="167"/>
      <c r="S441" s="167"/>
      <c r="T441" s="167"/>
      <c r="U441" s="167"/>
      <c r="V441" s="167">
        <f>SUM(V442:V469)</f>
        <v>0</v>
      </c>
      <c r="W441" s="167"/>
      <c r="X441" s="167"/>
      <c r="AG441" t="s">
        <v>170</v>
      </c>
    </row>
    <row r="442" spans="1:60" ht="22.5" outlineLevel="1" x14ac:dyDescent="0.2">
      <c r="A442" s="175">
        <v>111</v>
      </c>
      <c r="B442" s="176" t="s">
        <v>571</v>
      </c>
      <c r="C442" s="188" t="s">
        <v>572</v>
      </c>
      <c r="D442" s="177" t="s">
        <v>352</v>
      </c>
      <c r="E442" s="178">
        <v>39</v>
      </c>
      <c r="F442" s="179"/>
      <c r="G442" s="180">
        <f>ROUND(E442*F442,2)</f>
        <v>0</v>
      </c>
      <c r="H442" s="159"/>
      <c r="I442" s="158">
        <f>ROUND(E442*H442,2)</f>
        <v>0</v>
      </c>
      <c r="J442" s="159"/>
      <c r="K442" s="158">
        <f>ROUND(E442*J442,2)</f>
        <v>0</v>
      </c>
      <c r="L442" s="158">
        <v>21</v>
      </c>
      <c r="M442" s="158">
        <f>G442*(1+L442/100)</f>
        <v>0</v>
      </c>
      <c r="N442" s="157">
        <v>3.3999999999999998E-3</v>
      </c>
      <c r="O442" s="157">
        <f>ROUND(E442*N442,2)</f>
        <v>0.13</v>
      </c>
      <c r="P442" s="157">
        <v>0</v>
      </c>
      <c r="Q442" s="157">
        <f>ROUND(E442*P442,2)</f>
        <v>0</v>
      </c>
      <c r="R442" s="158"/>
      <c r="S442" s="158" t="s">
        <v>203</v>
      </c>
      <c r="T442" s="158" t="s">
        <v>175</v>
      </c>
      <c r="U442" s="158">
        <v>0</v>
      </c>
      <c r="V442" s="158">
        <f>ROUND(E442*U442,2)</f>
        <v>0</v>
      </c>
      <c r="W442" s="158"/>
      <c r="X442" s="158" t="s">
        <v>176</v>
      </c>
      <c r="Y442" s="148"/>
      <c r="Z442" s="148"/>
      <c r="AA442" s="148"/>
      <c r="AB442" s="148"/>
      <c r="AC442" s="148"/>
      <c r="AD442" s="148"/>
      <c r="AE442" s="148"/>
      <c r="AF442" s="148"/>
      <c r="AG442" s="148" t="s">
        <v>177</v>
      </c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outlineLevel="1" x14ac:dyDescent="0.2">
      <c r="A443" s="155"/>
      <c r="B443" s="156"/>
      <c r="C443" s="189" t="s">
        <v>573</v>
      </c>
      <c r="D443" s="160"/>
      <c r="E443" s="161">
        <v>39</v>
      </c>
      <c r="F443" s="158"/>
      <c r="G443" s="158"/>
      <c r="H443" s="158"/>
      <c r="I443" s="158"/>
      <c r="J443" s="158"/>
      <c r="K443" s="158"/>
      <c r="L443" s="158"/>
      <c r="M443" s="158"/>
      <c r="N443" s="157"/>
      <c r="O443" s="157"/>
      <c r="P443" s="157"/>
      <c r="Q443" s="157"/>
      <c r="R443" s="158"/>
      <c r="S443" s="158"/>
      <c r="T443" s="158"/>
      <c r="U443" s="158"/>
      <c r="V443" s="158"/>
      <c r="W443" s="158"/>
      <c r="X443" s="158"/>
      <c r="Y443" s="148"/>
      <c r="Z443" s="148"/>
      <c r="AA443" s="148"/>
      <c r="AB443" s="148"/>
      <c r="AC443" s="148"/>
      <c r="AD443" s="148"/>
      <c r="AE443" s="148"/>
      <c r="AF443" s="148"/>
      <c r="AG443" s="148" t="s">
        <v>179</v>
      </c>
      <c r="AH443" s="148">
        <v>0</v>
      </c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outlineLevel="1" x14ac:dyDescent="0.2">
      <c r="A444" s="155"/>
      <c r="B444" s="156"/>
      <c r="C444" s="189" t="s">
        <v>539</v>
      </c>
      <c r="D444" s="160"/>
      <c r="E444" s="161"/>
      <c r="F444" s="158"/>
      <c r="G444" s="158"/>
      <c r="H444" s="158"/>
      <c r="I444" s="158"/>
      <c r="J444" s="158"/>
      <c r="K444" s="158"/>
      <c r="L444" s="158"/>
      <c r="M444" s="158"/>
      <c r="N444" s="157"/>
      <c r="O444" s="157"/>
      <c r="P444" s="157"/>
      <c r="Q444" s="157"/>
      <c r="R444" s="158"/>
      <c r="S444" s="158"/>
      <c r="T444" s="158"/>
      <c r="U444" s="158"/>
      <c r="V444" s="158"/>
      <c r="W444" s="158"/>
      <c r="X444" s="158"/>
      <c r="Y444" s="148"/>
      <c r="Z444" s="148"/>
      <c r="AA444" s="148"/>
      <c r="AB444" s="148"/>
      <c r="AC444" s="148"/>
      <c r="AD444" s="148"/>
      <c r="AE444" s="148"/>
      <c r="AF444" s="148"/>
      <c r="AG444" s="148" t="s">
        <v>179</v>
      </c>
      <c r="AH444" s="148">
        <v>0</v>
      </c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ht="22.5" outlineLevel="1" x14ac:dyDescent="0.2">
      <c r="A445" s="175">
        <v>112</v>
      </c>
      <c r="B445" s="176" t="s">
        <v>574</v>
      </c>
      <c r="C445" s="188" t="s">
        <v>575</v>
      </c>
      <c r="D445" s="177" t="s">
        <v>352</v>
      </c>
      <c r="E445" s="178">
        <v>39</v>
      </c>
      <c r="F445" s="179"/>
      <c r="G445" s="180">
        <f>ROUND(E445*F445,2)</f>
        <v>0</v>
      </c>
      <c r="H445" s="159"/>
      <c r="I445" s="158">
        <f>ROUND(E445*H445,2)</f>
        <v>0</v>
      </c>
      <c r="J445" s="159"/>
      <c r="K445" s="158">
        <f>ROUND(E445*J445,2)</f>
        <v>0</v>
      </c>
      <c r="L445" s="158">
        <v>21</v>
      </c>
      <c r="M445" s="158">
        <f>G445*(1+L445/100)</f>
        <v>0</v>
      </c>
      <c r="N445" s="157">
        <v>2.3E-3</v>
      </c>
      <c r="O445" s="157">
        <f>ROUND(E445*N445,2)</f>
        <v>0.09</v>
      </c>
      <c r="P445" s="157">
        <v>0</v>
      </c>
      <c r="Q445" s="157">
        <f>ROUND(E445*P445,2)</f>
        <v>0</v>
      </c>
      <c r="R445" s="158"/>
      <c r="S445" s="158" t="s">
        <v>203</v>
      </c>
      <c r="T445" s="158" t="s">
        <v>175</v>
      </c>
      <c r="U445" s="158">
        <v>0</v>
      </c>
      <c r="V445" s="158">
        <f>ROUND(E445*U445,2)</f>
        <v>0</v>
      </c>
      <c r="W445" s="158"/>
      <c r="X445" s="158" t="s">
        <v>176</v>
      </c>
      <c r="Y445" s="148"/>
      <c r="Z445" s="148"/>
      <c r="AA445" s="148"/>
      <c r="AB445" s="148"/>
      <c r="AC445" s="148"/>
      <c r="AD445" s="148"/>
      <c r="AE445" s="148"/>
      <c r="AF445" s="148"/>
      <c r="AG445" s="148" t="s">
        <v>177</v>
      </c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outlineLevel="1" x14ac:dyDescent="0.2">
      <c r="A446" s="155"/>
      <c r="B446" s="156"/>
      <c r="C446" s="189" t="s">
        <v>573</v>
      </c>
      <c r="D446" s="160"/>
      <c r="E446" s="161">
        <v>39</v>
      </c>
      <c r="F446" s="158"/>
      <c r="G446" s="158"/>
      <c r="H446" s="158"/>
      <c r="I446" s="158"/>
      <c r="J446" s="158"/>
      <c r="K446" s="158"/>
      <c r="L446" s="158"/>
      <c r="M446" s="158"/>
      <c r="N446" s="157"/>
      <c r="O446" s="157"/>
      <c r="P446" s="157"/>
      <c r="Q446" s="157"/>
      <c r="R446" s="158"/>
      <c r="S446" s="158"/>
      <c r="T446" s="158"/>
      <c r="U446" s="158"/>
      <c r="V446" s="158"/>
      <c r="W446" s="158"/>
      <c r="X446" s="158"/>
      <c r="Y446" s="148"/>
      <c r="Z446" s="148"/>
      <c r="AA446" s="148"/>
      <c r="AB446" s="148"/>
      <c r="AC446" s="148"/>
      <c r="AD446" s="148"/>
      <c r="AE446" s="148"/>
      <c r="AF446" s="148"/>
      <c r="AG446" s="148" t="s">
        <v>179</v>
      </c>
      <c r="AH446" s="148">
        <v>0</v>
      </c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outlineLevel="1" x14ac:dyDescent="0.2">
      <c r="A447" s="155"/>
      <c r="B447" s="156"/>
      <c r="C447" s="189" t="s">
        <v>539</v>
      </c>
      <c r="D447" s="160"/>
      <c r="E447" s="161"/>
      <c r="F447" s="158"/>
      <c r="G447" s="158"/>
      <c r="H447" s="158"/>
      <c r="I447" s="158"/>
      <c r="J447" s="158"/>
      <c r="K447" s="158"/>
      <c r="L447" s="158"/>
      <c r="M447" s="158"/>
      <c r="N447" s="157"/>
      <c r="O447" s="157"/>
      <c r="P447" s="157"/>
      <c r="Q447" s="157"/>
      <c r="R447" s="158"/>
      <c r="S447" s="158"/>
      <c r="T447" s="158"/>
      <c r="U447" s="158"/>
      <c r="V447" s="158"/>
      <c r="W447" s="158"/>
      <c r="X447" s="158"/>
      <c r="Y447" s="148"/>
      <c r="Z447" s="148"/>
      <c r="AA447" s="148"/>
      <c r="AB447" s="148"/>
      <c r="AC447" s="148"/>
      <c r="AD447" s="148"/>
      <c r="AE447" s="148"/>
      <c r="AF447" s="148"/>
      <c r="AG447" s="148" t="s">
        <v>179</v>
      </c>
      <c r="AH447" s="148">
        <v>0</v>
      </c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ht="22.5" outlineLevel="1" x14ac:dyDescent="0.2">
      <c r="A448" s="175">
        <v>113</v>
      </c>
      <c r="B448" s="176" t="s">
        <v>576</v>
      </c>
      <c r="C448" s="188" t="s">
        <v>577</v>
      </c>
      <c r="D448" s="177" t="s">
        <v>352</v>
      </c>
      <c r="E448" s="178">
        <v>39</v>
      </c>
      <c r="F448" s="179"/>
      <c r="G448" s="180">
        <f>ROUND(E448*F448,2)</f>
        <v>0</v>
      </c>
      <c r="H448" s="159"/>
      <c r="I448" s="158">
        <f>ROUND(E448*H448,2)</f>
        <v>0</v>
      </c>
      <c r="J448" s="159"/>
      <c r="K448" s="158">
        <f>ROUND(E448*J448,2)</f>
        <v>0</v>
      </c>
      <c r="L448" s="158">
        <v>21</v>
      </c>
      <c r="M448" s="158">
        <f>G448*(1+L448/100)</f>
        <v>0</v>
      </c>
      <c r="N448" s="157">
        <v>3.3999999999999998E-3</v>
      </c>
      <c r="O448" s="157">
        <f>ROUND(E448*N448,2)</f>
        <v>0.13</v>
      </c>
      <c r="P448" s="157">
        <v>0</v>
      </c>
      <c r="Q448" s="157">
        <f>ROUND(E448*P448,2)</f>
        <v>0</v>
      </c>
      <c r="R448" s="158"/>
      <c r="S448" s="158" t="s">
        <v>203</v>
      </c>
      <c r="T448" s="158" t="s">
        <v>175</v>
      </c>
      <c r="U448" s="158">
        <v>0</v>
      </c>
      <c r="V448" s="158">
        <f>ROUND(E448*U448,2)</f>
        <v>0</v>
      </c>
      <c r="W448" s="158"/>
      <c r="X448" s="158" t="s">
        <v>176</v>
      </c>
      <c r="Y448" s="148"/>
      <c r="Z448" s="148"/>
      <c r="AA448" s="148"/>
      <c r="AB448" s="148"/>
      <c r="AC448" s="148"/>
      <c r="AD448" s="148"/>
      <c r="AE448" s="148"/>
      <c r="AF448" s="148"/>
      <c r="AG448" s="148" t="s">
        <v>177</v>
      </c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outlineLevel="1" x14ac:dyDescent="0.2">
      <c r="A449" s="155"/>
      <c r="B449" s="156"/>
      <c r="C449" s="189" t="s">
        <v>573</v>
      </c>
      <c r="D449" s="160"/>
      <c r="E449" s="161">
        <v>39</v>
      </c>
      <c r="F449" s="158"/>
      <c r="G449" s="158"/>
      <c r="H449" s="158"/>
      <c r="I449" s="158"/>
      <c r="J449" s="158"/>
      <c r="K449" s="158"/>
      <c r="L449" s="158"/>
      <c r="M449" s="158"/>
      <c r="N449" s="157"/>
      <c r="O449" s="157"/>
      <c r="P449" s="157"/>
      <c r="Q449" s="157"/>
      <c r="R449" s="158"/>
      <c r="S449" s="158"/>
      <c r="T449" s="158"/>
      <c r="U449" s="158"/>
      <c r="V449" s="158"/>
      <c r="W449" s="158"/>
      <c r="X449" s="158"/>
      <c r="Y449" s="148"/>
      <c r="Z449" s="148"/>
      <c r="AA449" s="148"/>
      <c r="AB449" s="148"/>
      <c r="AC449" s="148"/>
      <c r="AD449" s="148"/>
      <c r="AE449" s="148"/>
      <c r="AF449" s="148"/>
      <c r="AG449" s="148" t="s">
        <v>179</v>
      </c>
      <c r="AH449" s="148">
        <v>0</v>
      </c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outlineLevel="1" x14ac:dyDescent="0.2">
      <c r="A450" s="155"/>
      <c r="B450" s="156"/>
      <c r="C450" s="189" t="s">
        <v>539</v>
      </c>
      <c r="D450" s="160"/>
      <c r="E450" s="161"/>
      <c r="F450" s="158"/>
      <c r="G450" s="158"/>
      <c r="H450" s="158"/>
      <c r="I450" s="158"/>
      <c r="J450" s="158"/>
      <c r="K450" s="158"/>
      <c r="L450" s="158"/>
      <c r="M450" s="158"/>
      <c r="N450" s="157"/>
      <c r="O450" s="157"/>
      <c r="P450" s="157"/>
      <c r="Q450" s="157"/>
      <c r="R450" s="158"/>
      <c r="S450" s="158"/>
      <c r="T450" s="158"/>
      <c r="U450" s="158"/>
      <c r="V450" s="158"/>
      <c r="W450" s="158"/>
      <c r="X450" s="158"/>
      <c r="Y450" s="148"/>
      <c r="Z450" s="148"/>
      <c r="AA450" s="148"/>
      <c r="AB450" s="148"/>
      <c r="AC450" s="148"/>
      <c r="AD450" s="148"/>
      <c r="AE450" s="148"/>
      <c r="AF450" s="148"/>
      <c r="AG450" s="148" t="s">
        <v>179</v>
      </c>
      <c r="AH450" s="148">
        <v>0</v>
      </c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ht="22.5" outlineLevel="1" x14ac:dyDescent="0.2">
      <c r="A451" s="175">
        <v>114</v>
      </c>
      <c r="B451" s="176" t="s">
        <v>578</v>
      </c>
      <c r="C451" s="188" t="s">
        <v>579</v>
      </c>
      <c r="D451" s="177" t="s">
        <v>352</v>
      </c>
      <c r="E451" s="178">
        <v>39</v>
      </c>
      <c r="F451" s="179"/>
      <c r="G451" s="180">
        <f>ROUND(E451*F451,2)</f>
        <v>0</v>
      </c>
      <c r="H451" s="159"/>
      <c r="I451" s="158">
        <f>ROUND(E451*H451,2)</f>
        <v>0</v>
      </c>
      <c r="J451" s="159"/>
      <c r="K451" s="158">
        <f>ROUND(E451*J451,2)</f>
        <v>0</v>
      </c>
      <c r="L451" s="158">
        <v>21</v>
      </c>
      <c r="M451" s="158">
        <f>G451*(1+L451/100)</f>
        <v>0</v>
      </c>
      <c r="N451" s="157">
        <v>2.8999999999999998E-3</v>
      </c>
      <c r="O451" s="157">
        <f>ROUND(E451*N451,2)</f>
        <v>0.11</v>
      </c>
      <c r="P451" s="157">
        <v>0</v>
      </c>
      <c r="Q451" s="157">
        <f>ROUND(E451*P451,2)</f>
        <v>0</v>
      </c>
      <c r="R451" s="158"/>
      <c r="S451" s="158" t="s">
        <v>203</v>
      </c>
      <c r="T451" s="158" t="s">
        <v>175</v>
      </c>
      <c r="U451" s="158">
        <v>0</v>
      </c>
      <c r="V451" s="158">
        <f>ROUND(E451*U451,2)</f>
        <v>0</v>
      </c>
      <c r="W451" s="158"/>
      <c r="X451" s="158" t="s">
        <v>176</v>
      </c>
      <c r="Y451" s="148"/>
      <c r="Z451" s="148"/>
      <c r="AA451" s="148"/>
      <c r="AB451" s="148"/>
      <c r="AC451" s="148"/>
      <c r="AD451" s="148"/>
      <c r="AE451" s="148"/>
      <c r="AF451" s="148"/>
      <c r="AG451" s="148" t="s">
        <v>177</v>
      </c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outlineLevel="1" x14ac:dyDescent="0.2">
      <c r="A452" s="155"/>
      <c r="B452" s="156"/>
      <c r="C452" s="189" t="s">
        <v>573</v>
      </c>
      <c r="D452" s="160"/>
      <c r="E452" s="161">
        <v>39</v>
      </c>
      <c r="F452" s="158"/>
      <c r="G452" s="158"/>
      <c r="H452" s="158"/>
      <c r="I452" s="158"/>
      <c r="J452" s="158"/>
      <c r="K452" s="158"/>
      <c r="L452" s="158"/>
      <c r="M452" s="158"/>
      <c r="N452" s="157"/>
      <c r="O452" s="157"/>
      <c r="P452" s="157"/>
      <c r="Q452" s="157"/>
      <c r="R452" s="158"/>
      <c r="S452" s="158"/>
      <c r="T452" s="158"/>
      <c r="U452" s="158"/>
      <c r="V452" s="158"/>
      <c r="W452" s="158"/>
      <c r="X452" s="158"/>
      <c r="Y452" s="148"/>
      <c r="Z452" s="148"/>
      <c r="AA452" s="148"/>
      <c r="AB452" s="148"/>
      <c r="AC452" s="148"/>
      <c r="AD452" s="148"/>
      <c r="AE452" s="148"/>
      <c r="AF452" s="148"/>
      <c r="AG452" s="148" t="s">
        <v>179</v>
      </c>
      <c r="AH452" s="148">
        <v>0</v>
      </c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</row>
    <row r="453" spans="1:60" outlineLevel="1" x14ac:dyDescent="0.2">
      <c r="A453" s="155"/>
      <c r="B453" s="156"/>
      <c r="C453" s="189" t="s">
        <v>539</v>
      </c>
      <c r="D453" s="160"/>
      <c r="E453" s="161"/>
      <c r="F453" s="158"/>
      <c r="G453" s="158"/>
      <c r="H453" s="158"/>
      <c r="I453" s="158"/>
      <c r="J453" s="158"/>
      <c r="K453" s="158"/>
      <c r="L453" s="158"/>
      <c r="M453" s="158"/>
      <c r="N453" s="157"/>
      <c r="O453" s="157"/>
      <c r="P453" s="157"/>
      <c r="Q453" s="157"/>
      <c r="R453" s="158"/>
      <c r="S453" s="158"/>
      <c r="T453" s="158"/>
      <c r="U453" s="158"/>
      <c r="V453" s="158"/>
      <c r="W453" s="158"/>
      <c r="X453" s="158"/>
      <c r="Y453" s="148"/>
      <c r="Z453" s="148"/>
      <c r="AA453" s="148"/>
      <c r="AB453" s="148"/>
      <c r="AC453" s="148"/>
      <c r="AD453" s="148"/>
      <c r="AE453" s="148"/>
      <c r="AF453" s="148"/>
      <c r="AG453" s="148" t="s">
        <v>179</v>
      </c>
      <c r="AH453" s="148">
        <v>0</v>
      </c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ht="22.5" outlineLevel="1" x14ac:dyDescent="0.2">
      <c r="A454" s="175">
        <v>115</v>
      </c>
      <c r="B454" s="176" t="s">
        <v>580</v>
      </c>
      <c r="C454" s="188" t="s">
        <v>581</v>
      </c>
      <c r="D454" s="177" t="s">
        <v>352</v>
      </c>
      <c r="E454" s="178">
        <v>102</v>
      </c>
      <c r="F454" s="179"/>
      <c r="G454" s="180">
        <f>ROUND(E454*F454,2)</f>
        <v>0</v>
      </c>
      <c r="H454" s="159"/>
      <c r="I454" s="158">
        <f>ROUND(E454*H454,2)</f>
        <v>0</v>
      </c>
      <c r="J454" s="159"/>
      <c r="K454" s="158">
        <f>ROUND(E454*J454,2)</f>
        <v>0</v>
      </c>
      <c r="L454" s="158">
        <v>21</v>
      </c>
      <c r="M454" s="158">
        <f>G454*(1+L454/100)</f>
        <v>0</v>
      </c>
      <c r="N454" s="157">
        <v>1.9E-3</v>
      </c>
      <c r="O454" s="157">
        <f>ROUND(E454*N454,2)</f>
        <v>0.19</v>
      </c>
      <c r="P454" s="157">
        <v>0</v>
      </c>
      <c r="Q454" s="157">
        <f>ROUND(E454*P454,2)</f>
        <v>0</v>
      </c>
      <c r="R454" s="158"/>
      <c r="S454" s="158" t="s">
        <v>203</v>
      </c>
      <c r="T454" s="158" t="s">
        <v>175</v>
      </c>
      <c r="U454" s="158">
        <v>0</v>
      </c>
      <c r="V454" s="158">
        <f>ROUND(E454*U454,2)</f>
        <v>0</v>
      </c>
      <c r="W454" s="158"/>
      <c r="X454" s="158" t="s">
        <v>176</v>
      </c>
      <c r="Y454" s="148"/>
      <c r="Z454" s="148"/>
      <c r="AA454" s="148"/>
      <c r="AB454" s="148"/>
      <c r="AC454" s="148"/>
      <c r="AD454" s="148"/>
      <c r="AE454" s="148"/>
      <c r="AF454" s="148"/>
      <c r="AG454" s="148" t="s">
        <v>177</v>
      </c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outlineLevel="1" x14ac:dyDescent="0.2">
      <c r="A455" s="155"/>
      <c r="B455" s="156"/>
      <c r="C455" s="189" t="s">
        <v>582</v>
      </c>
      <c r="D455" s="160"/>
      <c r="E455" s="161">
        <v>102</v>
      </c>
      <c r="F455" s="158"/>
      <c r="G455" s="158"/>
      <c r="H455" s="158"/>
      <c r="I455" s="158"/>
      <c r="J455" s="158"/>
      <c r="K455" s="158"/>
      <c r="L455" s="158"/>
      <c r="M455" s="158"/>
      <c r="N455" s="157"/>
      <c r="O455" s="157"/>
      <c r="P455" s="157"/>
      <c r="Q455" s="157"/>
      <c r="R455" s="158"/>
      <c r="S455" s="158"/>
      <c r="T455" s="158"/>
      <c r="U455" s="158"/>
      <c r="V455" s="158"/>
      <c r="W455" s="158"/>
      <c r="X455" s="158"/>
      <c r="Y455" s="148"/>
      <c r="Z455" s="148"/>
      <c r="AA455" s="148"/>
      <c r="AB455" s="148"/>
      <c r="AC455" s="148"/>
      <c r="AD455" s="148"/>
      <c r="AE455" s="148"/>
      <c r="AF455" s="148"/>
      <c r="AG455" s="148" t="s">
        <v>179</v>
      </c>
      <c r="AH455" s="148">
        <v>0</v>
      </c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</row>
    <row r="456" spans="1:60" outlineLevel="1" x14ac:dyDescent="0.2">
      <c r="A456" s="155"/>
      <c r="B456" s="156"/>
      <c r="C456" s="189" t="s">
        <v>539</v>
      </c>
      <c r="D456" s="160"/>
      <c r="E456" s="161"/>
      <c r="F456" s="158"/>
      <c r="G456" s="158"/>
      <c r="H456" s="158"/>
      <c r="I456" s="158"/>
      <c r="J456" s="158"/>
      <c r="K456" s="158"/>
      <c r="L456" s="158"/>
      <c r="M456" s="158"/>
      <c r="N456" s="157"/>
      <c r="O456" s="157"/>
      <c r="P456" s="157"/>
      <c r="Q456" s="157"/>
      <c r="R456" s="158"/>
      <c r="S456" s="158"/>
      <c r="T456" s="158"/>
      <c r="U456" s="158"/>
      <c r="V456" s="158"/>
      <c r="W456" s="158"/>
      <c r="X456" s="158"/>
      <c r="Y456" s="148"/>
      <c r="Z456" s="148"/>
      <c r="AA456" s="148"/>
      <c r="AB456" s="148"/>
      <c r="AC456" s="148"/>
      <c r="AD456" s="148"/>
      <c r="AE456" s="148"/>
      <c r="AF456" s="148"/>
      <c r="AG456" s="148" t="s">
        <v>179</v>
      </c>
      <c r="AH456" s="148">
        <v>0</v>
      </c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ht="22.5" outlineLevel="1" x14ac:dyDescent="0.2">
      <c r="A457" s="175">
        <v>116</v>
      </c>
      <c r="B457" s="176" t="s">
        <v>583</v>
      </c>
      <c r="C457" s="188" t="s">
        <v>584</v>
      </c>
      <c r="D457" s="177" t="s">
        <v>352</v>
      </c>
      <c r="E457" s="178">
        <v>102</v>
      </c>
      <c r="F457" s="179"/>
      <c r="G457" s="180">
        <f>ROUND(E457*F457,2)</f>
        <v>0</v>
      </c>
      <c r="H457" s="159"/>
      <c r="I457" s="158">
        <f>ROUND(E457*H457,2)</f>
        <v>0</v>
      </c>
      <c r="J457" s="159"/>
      <c r="K457" s="158">
        <f>ROUND(E457*J457,2)</f>
        <v>0</v>
      </c>
      <c r="L457" s="158">
        <v>21</v>
      </c>
      <c r="M457" s="158">
        <f>G457*(1+L457/100)</f>
        <v>0</v>
      </c>
      <c r="N457" s="157">
        <v>2.5999999999999999E-3</v>
      </c>
      <c r="O457" s="157">
        <f>ROUND(E457*N457,2)</f>
        <v>0.27</v>
      </c>
      <c r="P457" s="157">
        <v>0</v>
      </c>
      <c r="Q457" s="157">
        <f>ROUND(E457*P457,2)</f>
        <v>0</v>
      </c>
      <c r="R457" s="158"/>
      <c r="S457" s="158" t="s">
        <v>203</v>
      </c>
      <c r="T457" s="158" t="s">
        <v>175</v>
      </c>
      <c r="U457" s="158">
        <v>0</v>
      </c>
      <c r="V457" s="158">
        <f>ROUND(E457*U457,2)</f>
        <v>0</v>
      </c>
      <c r="W457" s="158"/>
      <c r="X457" s="158" t="s">
        <v>176</v>
      </c>
      <c r="Y457" s="148"/>
      <c r="Z457" s="148"/>
      <c r="AA457" s="148"/>
      <c r="AB457" s="148"/>
      <c r="AC457" s="148"/>
      <c r="AD457" s="148"/>
      <c r="AE457" s="148"/>
      <c r="AF457" s="148"/>
      <c r="AG457" s="148" t="s">
        <v>177</v>
      </c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</row>
    <row r="458" spans="1:60" outlineLevel="1" x14ac:dyDescent="0.2">
      <c r="A458" s="155"/>
      <c r="B458" s="156"/>
      <c r="C458" s="189" t="s">
        <v>582</v>
      </c>
      <c r="D458" s="160"/>
      <c r="E458" s="161">
        <v>102</v>
      </c>
      <c r="F458" s="158"/>
      <c r="G458" s="158"/>
      <c r="H458" s="158"/>
      <c r="I458" s="158"/>
      <c r="J458" s="158"/>
      <c r="K458" s="158"/>
      <c r="L458" s="158"/>
      <c r="M458" s="158"/>
      <c r="N458" s="157"/>
      <c r="O458" s="157"/>
      <c r="P458" s="157"/>
      <c r="Q458" s="157"/>
      <c r="R458" s="158"/>
      <c r="S458" s="158"/>
      <c r="T458" s="158"/>
      <c r="U458" s="158"/>
      <c r="V458" s="158"/>
      <c r="W458" s="158"/>
      <c r="X458" s="158"/>
      <c r="Y458" s="148"/>
      <c r="Z458" s="148"/>
      <c r="AA458" s="148"/>
      <c r="AB458" s="148"/>
      <c r="AC458" s="148"/>
      <c r="AD458" s="148"/>
      <c r="AE458" s="148"/>
      <c r="AF458" s="148"/>
      <c r="AG458" s="148" t="s">
        <v>179</v>
      </c>
      <c r="AH458" s="148">
        <v>0</v>
      </c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</row>
    <row r="459" spans="1:60" outlineLevel="1" x14ac:dyDescent="0.2">
      <c r="A459" s="155"/>
      <c r="B459" s="156"/>
      <c r="C459" s="189" t="s">
        <v>539</v>
      </c>
      <c r="D459" s="160"/>
      <c r="E459" s="161"/>
      <c r="F459" s="158"/>
      <c r="G459" s="158"/>
      <c r="H459" s="158"/>
      <c r="I459" s="158"/>
      <c r="J459" s="158"/>
      <c r="K459" s="158"/>
      <c r="L459" s="158"/>
      <c r="M459" s="158"/>
      <c r="N459" s="157"/>
      <c r="O459" s="157"/>
      <c r="P459" s="157"/>
      <c r="Q459" s="157"/>
      <c r="R459" s="158"/>
      <c r="S459" s="158"/>
      <c r="T459" s="158"/>
      <c r="U459" s="158"/>
      <c r="V459" s="158"/>
      <c r="W459" s="158"/>
      <c r="X459" s="158"/>
      <c r="Y459" s="148"/>
      <c r="Z459" s="148"/>
      <c r="AA459" s="148"/>
      <c r="AB459" s="148"/>
      <c r="AC459" s="148"/>
      <c r="AD459" s="148"/>
      <c r="AE459" s="148"/>
      <c r="AF459" s="148"/>
      <c r="AG459" s="148" t="s">
        <v>179</v>
      </c>
      <c r="AH459" s="148">
        <v>0</v>
      </c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</row>
    <row r="460" spans="1:60" outlineLevel="1" x14ac:dyDescent="0.2">
      <c r="A460" s="175">
        <v>117</v>
      </c>
      <c r="B460" s="176" t="s">
        <v>585</v>
      </c>
      <c r="C460" s="188" t="s">
        <v>586</v>
      </c>
      <c r="D460" s="177" t="s">
        <v>173</v>
      </c>
      <c r="E460" s="178">
        <v>3245</v>
      </c>
      <c r="F460" s="179"/>
      <c r="G460" s="180">
        <f>ROUND(E460*F460,2)</f>
        <v>0</v>
      </c>
      <c r="H460" s="159"/>
      <c r="I460" s="158">
        <f>ROUND(E460*H460,2)</f>
        <v>0</v>
      </c>
      <c r="J460" s="159"/>
      <c r="K460" s="158">
        <f>ROUND(E460*J460,2)</f>
        <v>0</v>
      </c>
      <c r="L460" s="158">
        <v>21</v>
      </c>
      <c r="M460" s="158">
        <f>G460*(1+L460/100)</f>
        <v>0</v>
      </c>
      <c r="N460" s="157">
        <v>0</v>
      </c>
      <c r="O460" s="157">
        <f>ROUND(E460*N460,2)</f>
        <v>0</v>
      </c>
      <c r="P460" s="157">
        <v>0</v>
      </c>
      <c r="Q460" s="157">
        <f>ROUND(E460*P460,2)</f>
        <v>0</v>
      </c>
      <c r="R460" s="158"/>
      <c r="S460" s="158" t="s">
        <v>203</v>
      </c>
      <c r="T460" s="158" t="s">
        <v>175</v>
      </c>
      <c r="U460" s="158">
        <v>0</v>
      </c>
      <c r="V460" s="158">
        <f>ROUND(E460*U460,2)</f>
        <v>0</v>
      </c>
      <c r="W460" s="158"/>
      <c r="X460" s="158" t="s">
        <v>176</v>
      </c>
      <c r="Y460" s="148"/>
      <c r="Z460" s="148"/>
      <c r="AA460" s="148"/>
      <c r="AB460" s="148"/>
      <c r="AC460" s="148"/>
      <c r="AD460" s="148"/>
      <c r="AE460" s="148"/>
      <c r="AF460" s="148"/>
      <c r="AG460" s="148" t="s">
        <v>177</v>
      </c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</row>
    <row r="461" spans="1:60" outlineLevel="1" x14ac:dyDescent="0.2">
      <c r="A461" s="155"/>
      <c r="B461" s="156"/>
      <c r="C461" s="189" t="s">
        <v>262</v>
      </c>
      <c r="D461" s="160"/>
      <c r="E461" s="161">
        <v>2950</v>
      </c>
      <c r="F461" s="158"/>
      <c r="G461" s="158"/>
      <c r="H461" s="158"/>
      <c r="I461" s="158"/>
      <c r="J461" s="158"/>
      <c r="K461" s="158"/>
      <c r="L461" s="158"/>
      <c r="M461" s="158"/>
      <c r="N461" s="157"/>
      <c r="O461" s="157"/>
      <c r="P461" s="157"/>
      <c r="Q461" s="157"/>
      <c r="R461" s="158"/>
      <c r="S461" s="158"/>
      <c r="T461" s="158"/>
      <c r="U461" s="158"/>
      <c r="V461" s="158"/>
      <c r="W461" s="158"/>
      <c r="X461" s="158"/>
      <c r="Y461" s="148"/>
      <c r="Z461" s="148"/>
      <c r="AA461" s="148"/>
      <c r="AB461" s="148"/>
      <c r="AC461" s="148"/>
      <c r="AD461" s="148"/>
      <c r="AE461" s="148"/>
      <c r="AF461" s="148"/>
      <c r="AG461" s="148" t="s">
        <v>179</v>
      </c>
      <c r="AH461" s="148">
        <v>0</v>
      </c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</row>
    <row r="462" spans="1:60" outlineLevel="1" x14ac:dyDescent="0.2">
      <c r="A462" s="155"/>
      <c r="B462" s="156"/>
      <c r="C462" s="190" t="s">
        <v>195</v>
      </c>
      <c r="D462" s="162"/>
      <c r="E462" s="163">
        <v>295</v>
      </c>
      <c r="F462" s="158"/>
      <c r="G462" s="158"/>
      <c r="H462" s="158"/>
      <c r="I462" s="158"/>
      <c r="J462" s="158"/>
      <c r="K462" s="158"/>
      <c r="L462" s="158"/>
      <c r="M462" s="158"/>
      <c r="N462" s="157"/>
      <c r="O462" s="157"/>
      <c r="P462" s="157"/>
      <c r="Q462" s="157"/>
      <c r="R462" s="158"/>
      <c r="S462" s="158"/>
      <c r="T462" s="158"/>
      <c r="U462" s="158"/>
      <c r="V462" s="158"/>
      <c r="W462" s="158"/>
      <c r="X462" s="158"/>
      <c r="Y462" s="148"/>
      <c r="Z462" s="148"/>
      <c r="AA462" s="148"/>
      <c r="AB462" s="148"/>
      <c r="AC462" s="148"/>
      <c r="AD462" s="148"/>
      <c r="AE462" s="148"/>
      <c r="AF462" s="148"/>
      <c r="AG462" s="148" t="s">
        <v>179</v>
      </c>
      <c r="AH462" s="148">
        <v>4</v>
      </c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</row>
    <row r="463" spans="1:60" ht="22.5" outlineLevel="1" x14ac:dyDescent="0.2">
      <c r="A463" s="175">
        <v>118</v>
      </c>
      <c r="B463" s="176" t="s">
        <v>587</v>
      </c>
      <c r="C463" s="188" t="s">
        <v>588</v>
      </c>
      <c r="D463" s="177" t="s">
        <v>438</v>
      </c>
      <c r="E463" s="178">
        <v>1080</v>
      </c>
      <c r="F463" s="179"/>
      <c r="G463" s="180">
        <f>ROUND(E463*F463,2)</f>
        <v>0</v>
      </c>
      <c r="H463" s="159"/>
      <c r="I463" s="158">
        <f>ROUND(E463*H463,2)</f>
        <v>0</v>
      </c>
      <c r="J463" s="159"/>
      <c r="K463" s="158">
        <f>ROUND(E463*J463,2)</f>
        <v>0</v>
      </c>
      <c r="L463" s="158">
        <v>21</v>
      </c>
      <c r="M463" s="158">
        <f>G463*(1+L463/100)</f>
        <v>0</v>
      </c>
      <c r="N463" s="157">
        <v>0</v>
      </c>
      <c r="O463" s="157">
        <f>ROUND(E463*N463,2)</f>
        <v>0</v>
      </c>
      <c r="P463" s="157">
        <v>1E-3</v>
      </c>
      <c r="Q463" s="157">
        <f>ROUND(E463*P463,2)</f>
        <v>1.08</v>
      </c>
      <c r="R463" s="158"/>
      <c r="S463" s="158" t="s">
        <v>203</v>
      </c>
      <c r="T463" s="158" t="s">
        <v>175</v>
      </c>
      <c r="U463" s="158">
        <v>0</v>
      </c>
      <c r="V463" s="158">
        <f>ROUND(E463*U463,2)</f>
        <v>0</v>
      </c>
      <c r="W463" s="158"/>
      <c r="X463" s="158" t="s">
        <v>176</v>
      </c>
      <c r="Y463" s="148"/>
      <c r="Z463" s="148"/>
      <c r="AA463" s="148"/>
      <c r="AB463" s="148"/>
      <c r="AC463" s="148"/>
      <c r="AD463" s="148"/>
      <c r="AE463" s="148"/>
      <c r="AF463" s="148"/>
      <c r="AG463" s="148" t="s">
        <v>177</v>
      </c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</row>
    <row r="464" spans="1:60" outlineLevel="1" x14ac:dyDescent="0.2">
      <c r="A464" s="155"/>
      <c r="B464" s="156"/>
      <c r="C464" s="189" t="s">
        <v>589</v>
      </c>
      <c r="D464" s="160"/>
      <c r="E464" s="161">
        <v>380</v>
      </c>
      <c r="F464" s="158"/>
      <c r="G464" s="158"/>
      <c r="H464" s="158"/>
      <c r="I464" s="158"/>
      <c r="J464" s="158"/>
      <c r="K464" s="158"/>
      <c r="L464" s="158"/>
      <c r="M464" s="158"/>
      <c r="N464" s="157"/>
      <c r="O464" s="157"/>
      <c r="P464" s="157"/>
      <c r="Q464" s="157"/>
      <c r="R464" s="158"/>
      <c r="S464" s="158"/>
      <c r="T464" s="158"/>
      <c r="U464" s="158"/>
      <c r="V464" s="158"/>
      <c r="W464" s="158"/>
      <c r="X464" s="158"/>
      <c r="Y464" s="148"/>
      <c r="Z464" s="148"/>
      <c r="AA464" s="148"/>
      <c r="AB464" s="148"/>
      <c r="AC464" s="148"/>
      <c r="AD464" s="148"/>
      <c r="AE464" s="148"/>
      <c r="AF464" s="148"/>
      <c r="AG464" s="148" t="s">
        <v>179</v>
      </c>
      <c r="AH464" s="148">
        <v>0</v>
      </c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</row>
    <row r="465" spans="1:60" outlineLevel="1" x14ac:dyDescent="0.2">
      <c r="A465" s="155"/>
      <c r="B465" s="156"/>
      <c r="C465" s="189" t="s">
        <v>590</v>
      </c>
      <c r="D465" s="160"/>
      <c r="E465" s="161">
        <v>700</v>
      </c>
      <c r="F465" s="158"/>
      <c r="G465" s="158"/>
      <c r="H465" s="158"/>
      <c r="I465" s="158"/>
      <c r="J465" s="158"/>
      <c r="K465" s="158"/>
      <c r="L465" s="158"/>
      <c r="M465" s="158"/>
      <c r="N465" s="157"/>
      <c r="O465" s="157"/>
      <c r="P465" s="157"/>
      <c r="Q465" s="157"/>
      <c r="R465" s="158"/>
      <c r="S465" s="158"/>
      <c r="T465" s="158"/>
      <c r="U465" s="158"/>
      <c r="V465" s="158"/>
      <c r="W465" s="158"/>
      <c r="X465" s="158"/>
      <c r="Y465" s="148"/>
      <c r="Z465" s="148"/>
      <c r="AA465" s="148"/>
      <c r="AB465" s="148"/>
      <c r="AC465" s="148"/>
      <c r="AD465" s="148"/>
      <c r="AE465" s="148"/>
      <c r="AF465" s="148"/>
      <c r="AG465" s="148" t="s">
        <v>179</v>
      </c>
      <c r="AH465" s="148">
        <v>0</v>
      </c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</row>
    <row r="466" spans="1:60" ht="33.75" outlineLevel="1" x14ac:dyDescent="0.2">
      <c r="A466" s="181">
        <v>119</v>
      </c>
      <c r="B466" s="182" t="s">
        <v>591</v>
      </c>
      <c r="C466" s="191" t="s">
        <v>592</v>
      </c>
      <c r="D466" s="183" t="s">
        <v>352</v>
      </c>
      <c r="E466" s="184">
        <v>1</v>
      </c>
      <c r="F466" s="185"/>
      <c r="G466" s="186">
        <f>ROUND(E466*F466,2)</f>
        <v>0</v>
      </c>
      <c r="H466" s="159"/>
      <c r="I466" s="158">
        <f>ROUND(E466*H466,2)</f>
        <v>0</v>
      </c>
      <c r="J466" s="159"/>
      <c r="K466" s="158">
        <f>ROUND(E466*J466,2)</f>
        <v>0</v>
      </c>
      <c r="L466" s="158">
        <v>21</v>
      </c>
      <c r="M466" s="158">
        <f>G466*(1+L466/100)</f>
        <v>0</v>
      </c>
      <c r="N466" s="157">
        <v>0</v>
      </c>
      <c r="O466" s="157">
        <f>ROUND(E466*N466,2)</f>
        <v>0</v>
      </c>
      <c r="P466" s="157">
        <v>0</v>
      </c>
      <c r="Q466" s="157">
        <f>ROUND(E466*P466,2)</f>
        <v>0</v>
      </c>
      <c r="R466" s="158"/>
      <c r="S466" s="158" t="s">
        <v>203</v>
      </c>
      <c r="T466" s="158" t="s">
        <v>175</v>
      </c>
      <c r="U466" s="158">
        <v>0</v>
      </c>
      <c r="V466" s="158">
        <f>ROUND(E466*U466,2)</f>
        <v>0</v>
      </c>
      <c r="W466" s="158"/>
      <c r="X466" s="158" t="s">
        <v>176</v>
      </c>
      <c r="Y466" s="148"/>
      <c r="Z466" s="148"/>
      <c r="AA466" s="148"/>
      <c r="AB466" s="148"/>
      <c r="AC466" s="148"/>
      <c r="AD466" s="148"/>
      <c r="AE466" s="148"/>
      <c r="AF466" s="148"/>
      <c r="AG466" s="148" t="s">
        <v>177</v>
      </c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</row>
    <row r="467" spans="1:60" ht="33.75" outlineLevel="1" x14ac:dyDescent="0.2">
      <c r="A467" s="181">
        <v>120</v>
      </c>
      <c r="B467" s="182" t="s">
        <v>593</v>
      </c>
      <c r="C467" s="191" t="s">
        <v>594</v>
      </c>
      <c r="D467" s="183" t="s">
        <v>352</v>
      </c>
      <c r="E467" s="184">
        <v>1</v>
      </c>
      <c r="F467" s="185"/>
      <c r="G467" s="186">
        <f>ROUND(E467*F467,2)</f>
        <v>0</v>
      </c>
      <c r="H467" s="159"/>
      <c r="I467" s="158">
        <f>ROUND(E467*H467,2)</f>
        <v>0</v>
      </c>
      <c r="J467" s="159"/>
      <c r="K467" s="158">
        <f>ROUND(E467*J467,2)</f>
        <v>0</v>
      </c>
      <c r="L467" s="158">
        <v>21</v>
      </c>
      <c r="M467" s="158">
        <f>G467*(1+L467/100)</f>
        <v>0</v>
      </c>
      <c r="N467" s="157">
        <v>0</v>
      </c>
      <c r="O467" s="157">
        <f>ROUND(E467*N467,2)</f>
        <v>0</v>
      </c>
      <c r="P467" s="157">
        <v>0</v>
      </c>
      <c r="Q467" s="157">
        <f>ROUND(E467*P467,2)</f>
        <v>0</v>
      </c>
      <c r="R467" s="158"/>
      <c r="S467" s="158" t="s">
        <v>203</v>
      </c>
      <c r="T467" s="158" t="s">
        <v>175</v>
      </c>
      <c r="U467" s="158">
        <v>0</v>
      </c>
      <c r="V467" s="158">
        <f>ROUND(E467*U467,2)</f>
        <v>0</v>
      </c>
      <c r="W467" s="158"/>
      <c r="X467" s="158" t="s">
        <v>176</v>
      </c>
      <c r="Y467" s="148"/>
      <c r="Z467" s="148"/>
      <c r="AA467" s="148"/>
      <c r="AB467" s="148"/>
      <c r="AC467" s="148"/>
      <c r="AD467" s="148"/>
      <c r="AE467" s="148"/>
      <c r="AF467" s="148"/>
      <c r="AG467" s="148" t="s">
        <v>177</v>
      </c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</row>
    <row r="468" spans="1:60" ht="22.5" outlineLevel="1" x14ac:dyDescent="0.2">
      <c r="A468" s="181">
        <v>121</v>
      </c>
      <c r="B468" s="182" t="s">
        <v>595</v>
      </c>
      <c r="C468" s="191" t="s">
        <v>596</v>
      </c>
      <c r="D468" s="183" t="s">
        <v>193</v>
      </c>
      <c r="E468" s="184">
        <v>3.5</v>
      </c>
      <c r="F468" s="185"/>
      <c r="G468" s="186">
        <f>ROUND(E468*F468,2)</f>
        <v>0</v>
      </c>
      <c r="H468" s="159"/>
      <c r="I468" s="158">
        <f>ROUND(E468*H468,2)</f>
        <v>0</v>
      </c>
      <c r="J468" s="159"/>
      <c r="K468" s="158">
        <f>ROUND(E468*J468,2)</f>
        <v>0</v>
      </c>
      <c r="L468" s="158">
        <v>21</v>
      </c>
      <c r="M468" s="158">
        <f>G468*(1+L468/100)</f>
        <v>0</v>
      </c>
      <c r="N468" s="157">
        <v>0</v>
      </c>
      <c r="O468" s="157">
        <f>ROUND(E468*N468,2)</f>
        <v>0</v>
      </c>
      <c r="P468" s="157">
        <v>0</v>
      </c>
      <c r="Q468" s="157">
        <f>ROUND(E468*P468,2)</f>
        <v>0</v>
      </c>
      <c r="R468" s="158"/>
      <c r="S468" s="158" t="s">
        <v>203</v>
      </c>
      <c r="T468" s="158" t="s">
        <v>175</v>
      </c>
      <c r="U468" s="158">
        <v>0</v>
      </c>
      <c r="V468" s="158">
        <f>ROUND(E468*U468,2)</f>
        <v>0</v>
      </c>
      <c r="W468" s="158"/>
      <c r="X468" s="158" t="s">
        <v>176</v>
      </c>
      <c r="Y468" s="148"/>
      <c r="Z468" s="148"/>
      <c r="AA468" s="148"/>
      <c r="AB468" s="148"/>
      <c r="AC468" s="148"/>
      <c r="AD468" s="148"/>
      <c r="AE468" s="148"/>
      <c r="AF468" s="148"/>
      <c r="AG468" s="148" t="s">
        <v>177</v>
      </c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</row>
    <row r="469" spans="1:60" ht="22.5" outlineLevel="1" x14ac:dyDescent="0.2">
      <c r="A469" s="181">
        <v>122</v>
      </c>
      <c r="B469" s="182" t="s">
        <v>597</v>
      </c>
      <c r="C469" s="191" t="s">
        <v>598</v>
      </c>
      <c r="D469" s="183" t="s">
        <v>438</v>
      </c>
      <c r="E469" s="184">
        <v>27</v>
      </c>
      <c r="F469" s="185"/>
      <c r="G469" s="186">
        <f>ROUND(E469*F469,2)</f>
        <v>0</v>
      </c>
      <c r="H469" s="159"/>
      <c r="I469" s="158">
        <f>ROUND(E469*H469,2)</f>
        <v>0</v>
      </c>
      <c r="J469" s="159"/>
      <c r="K469" s="158">
        <f>ROUND(E469*J469,2)</f>
        <v>0</v>
      </c>
      <c r="L469" s="158">
        <v>21</v>
      </c>
      <c r="M469" s="158">
        <f>G469*(1+L469/100)</f>
        <v>0</v>
      </c>
      <c r="N469" s="157">
        <v>0</v>
      </c>
      <c r="O469" s="157">
        <f>ROUND(E469*N469,2)</f>
        <v>0</v>
      </c>
      <c r="P469" s="157">
        <v>0</v>
      </c>
      <c r="Q469" s="157">
        <f>ROUND(E469*P469,2)</f>
        <v>0</v>
      </c>
      <c r="R469" s="158"/>
      <c r="S469" s="158" t="s">
        <v>203</v>
      </c>
      <c r="T469" s="158" t="s">
        <v>175</v>
      </c>
      <c r="U469" s="158">
        <v>0</v>
      </c>
      <c r="V469" s="158">
        <f>ROUND(E469*U469,2)</f>
        <v>0</v>
      </c>
      <c r="W469" s="158"/>
      <c r="X469" s="158" t="s">
        <v>176</v>
      </c>
      <c r="Y469" s="148"/>
      <c r="Z469" s="148"/>
      <c r="AA469" s="148"/>
      <c r="AB469" s="148"/>
      <c r="AC469" s="148"/>
      <c r="AD469" s="148"/>
      <c r="AE469" s="148"/>
      <c r="AF469" s="148"/>
      <c r="AG469" s="148" t="s">
        <v>177</v>
      </c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</row>
    <row r="470" spans="1:60" ht="25.5" x14ac:dyDescent="0.2">
      <c r="A470" s="168" t="s">
        <v>169</v>
      </c>
      <c r="B470" s="169" t="s">
        <v>117</v>
      </c>
      <c r="C470" s="187" t="s">
        <v>118</v>
      </c>
      <c r="D470" s="170"/>
      <c r="E470" s="171"/>
      <c r="F470" s="172"/>
      <c r="G470" s="173">
        <f>SUMIF(AG471:AG473,"&lt;&gt;NOR",G471:G473)</f>
        <v>0</v>
      </c>
      <c r="H470" s="167"/>
      <c r="I470" s="167">
        <f>SUM(I471:I473)</f>
        <v>0</v>
      </c>
      <c r="J470" s="167"/>
      <c r="K470" s="167">
        <f>SUM(K471:K473)</f>
        <v>0</v>
      </c>
      <c r="L470" s="167"/>
      <c r="M470" s="167">
        <f>SUM(M471:M473)</f>
        <v>0</v>
      </c>
      <c r="N470" s="166"/>
      <c r="O470" s="166">
        <f>SUM(O471:O473)</f>
        <v>0.02</v>
      </c>
      <c r="P470" s="166"/>
      <c r="Q470" s="166">
        <f>SUM(Q471:Q473)</f>
        <v>0</v>
      </c>
      <c r="R470" s="167"/>
      <c r="S470" s="167"/>
      <c r="T470" s="167"/>
      <c r="U470" s="167"/>
      <c r="V470" s="167">
        <f>SUM(V471:V473)</f>
        <v>1.02</v>
      </c>
      <c r="W470" s="167"/>
      <c r="X470" s="167"/>
      <c r="AG470" t="s">
        <v>170</v>
      </c>
    </row>
    <row r="471" spans="1:60" outlineLevel="1" x14ac:dyDescent="0.2">
      <c r="A471" s="175">
        <v>123</v>
      </c>
      <c r="B471" s="176" t="s">
        <v>599</v>
      </c>
      <c r="C471" s="188" t="s">
        <v>600</v>
      </c>
      <c r="D471" s="177" t="s">
        <v>601</v>
      </c>
      <c r="E471" s="178">
        <v>6</v>
      </c>
      <c r="F471" s="179"/>
      <c r="G471" s="180">
        <f>ROUND(E471*F471,2)</f>
        <v>0</v>
      </c>
      <c r="H471" s="159"/>
      <c r="I471" s="158">
        <f>ROUND(E471*H471,2)</f>
        <v>0</v>
      </c>
      <c r="J471" s="159"/>
      <c r="K471" s="158">
        <f>ROUND(E471*J471,2)</f>
        <v>0</v>
      </c>
      <c r="L471" s="158">
        <v>21</v>
      </c>
      <c r="M471" s="158">
        <f>G471*(1+L471/100)</f>
        <v>0</v>
      </c>
      <c r="N471" s="157">
        <v>1.0000000000000001E-5</v>
      </c>
      <c r="O471" s="157">
        <f>ROUND(E471*N471,2)</f>
        <v>0</v>
      </c>
      <c r="P471" s="157">
        <v>0</v>
      </c>
      <c r="Q471" s="157">
        <f>ROUND(E471*P471,2)</f>
        <v>0</v>
      </c>
      <c r="R471" s="158"/>
      <c r="S471" s="158" t="s">
        <v>174</v>
      </c>
      <c r="T471" s="158" t="s">
        <v>175</v>
      </c>
      <c r="U471" s="158">
        <v>0.17</v>
      </c>
      <c r="V471" s="158">
        <f>ROUND(E471*U471,2)</f>
        <v>1.02</v>
      </c>
      <c r="W471" s="158"/>
      <c r="X471" s="158" t="s">
        <v>176</v>
      </c>
      <c r="Y471" s="148"/>
      <c r="Z471" s="148"/>
      <c r="AA471" s="148"/>
      <c r="AB471" s="148"/>
      <c r="AC471" s="148"/>
      <c r="AD471" s="148"/>
      <c r="AE471" s="148"/>
      <c r="AF471" s="148"/>
      <c r="AG471" s="148" t="s">
        <v>177</v>
      </c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</row>
    <row r="472" spans="1:60" outlineLevel="1" x14ac:dyDescent="0.2">
      <c r="A472" s="155"/>
      <c r="B472" s="156"/>
      <c r="C472" s="189" t="s">
        <v>602</v>
      </c>
      <c r="D472" s="160"/>
      <c r="E472" s="161">
        <v>6</v>
      </c>
      <c r="F472" s="158"/>
      <c r="G472" s="158"/>
      <c r="H472" s="158"/>
      <c r="I472" s="158"/>
      <c r="J472" s="158"/>
      <c r="K472" s="158"/>
      <c r="L472" s="158"/>
      <c r="M472" s="158"/>
      <c r="N472" s="157"/>
      <c r="O472" s="157"/>
      <c r="P472" s="157"/>
      <c r="Q472" s="157"/>
      <c r="R472" s="158"/>
      <c r="S472" s="158"/>
      <c r="T472" s="158"/>
      <c r="U472" s="158"/>
      <c r="V472" s="158"/>
      <c r="W472" s="158"/>
      <c r="X472" s="158"/>
      <c r="Y472" s="148"/>
      <c r="Z472" s="148"/>
      <c r="AA472" s="148"/>
      <c r="AB472" s="148"/>
      <c r="AC472" s="148"/>
      <c r="AD472" s="148"/>
      <c r="AE472" s="148"/>
      <c r="AF472" s="148"/>
      <c r="AG472" s="148" t="s">
        <v>179</v>
      </c>
      <c r="AH472" s="148">
        <v>0</v>
      </c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</row>
    <row r="473" spans="1:60" outlineLevel="1" x14ac:dyDescent="0.2">
      <c r="A473" s="181">
        <v>124</v>
      </c>
      <c r="B473" s="182" t="s">
        <v>603</v>
      </c>
      <c r="C473" s="191" t="s">
        <v>604</v>
      </c>
      <c r="D473" s="183" t="s">
        <v>601</v>
      </c>
      <c r="E473" s="184">
        <v>6</v>
      </c>
      <c r="F473" s="185"/>
      <c r="G473" s="186">
        <f>ROUND(E473*F473,2)</f>
        <v>0</v>
      </c>
      <c r="H473" s="159"/>
      <c r="I473" s="158">
        <f>ROUND(E473*H473,2)</f>
        <v>0</v>
      </c>
      <c r="J473" s="159"/>
      <c r="K473" s="158">
        <f>ROUND(E473*J473,2)</f>
        <v>0</v>
      </c>
      <c r="L473" s="158">
        <v>21</v>
      </c>
      <c r="M473" s="158">
        <f>G473*(1+L473/100)</f>
        <v>0</v>
      </c>
      <c r="N473" s="157">
        <v>3.2000000000000002E-3</v>
      </c>
      <c r="O473" s="157">
        <f>ROUND(E473*N473,2)</f>
        <v>0.02</v>
      </c>
      <c r="P473" s="157">
        <v>0</v>
      </c>
      <c r="Q473" s="157">
        <f>ROUND(E473*P473,2)</f>
        <v>0</v>
      </c>
      <c r="R473" s="158"/>
      <c r="S473" s="158" t="s">
        <v>203</v>
      </c>
      <c r="T473" s="158" t="s">
        <v>175</v>
      </c>
      <c r="U473" s="158">
        <v>0</v>
      </c>
      <c r="V473" s="158">
        <f>ROUND(E473*U473,2)</f>
        <v>0</v>
      </c>
      <c r="W473" s="158"/>
      <c r="X473" s="158" t="s">
        <v>280</v>
      </c>
      <c r="Y473" s="148"/>
      <c r="Z473" s="148"/>
      <c r="AA473" s="148"/>
      <c r="AB473" s="148"/>
      <c r="AC473" s="148"/>
      <c r="AD473" s="148"/>
      <c r="AE473" s="148"/>
      <c r="AF473" s="148"/>
      <c r="AG473" s="148" t="s">
        <v>281</v>
      </c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</row>
    <row r="474" spans="1:60" x14ac:dyDescent="0.2">
      <c r="A474" s="168" t="s">
        <v>169</v>
      </c>
      <c r="B474" s="169" t="s">
        <v>133</v>
      </c>
      <c r="C474" s="187" t="s">
        <v>134</v>
      </c>
      <c r="D474" s="170"/>
      <c r="E474" s="171"/>
      <c r="F474" s="172"/>
      <c r="G474" s="173">
        <f>SUMIF(AG475:AG508,"&lt;&gt;NOR",G475:G508)</f>
        <v>0</v>
      </c>
      <c r="H474" s="167"/>
      <c r="I474" s="167">
        <f>SUM(I475:I508)</f>
        <v>0</v>
      </c>
      <c r="J474" s="167"/>
      <c r="K474" s="167">
        <f>SUM(K475:K508)</f>
        <v>0</v>
      </c>
      <c r="L474" s="167"/>
      <c r="M474" s="167">
        <f>SUM(M475:M508)</f>
        <v>0</v>
      </c>
      <c r="N474" s="166"/>
      <c r="O474" s="166">
        <f>SUM(O475:O508)</f>
        <v>34.120000000000005</v>
      </c>
      <c r="P474" s="166"/>
      <c r="Q474" s="166">
        <f>SUM(Q475:Q508)</f>
        <v>14.93</v>
      </c>
      <c r="R474" s="167"/>
      <c r="S474" s="167"/>
      <c r="T474" s="167"/>
      <c r="U474" s="167"/>
      <c r="V474" s="167">
        <f>SUM(V475:V508)</f>
        <v>1465.61</v>
      </c>
      <c r="W474" s="167"/>
      <c r="X474" s="167"/>
      <c r="AG474" t="s">
        <v>170</v>
      </c>
    </row>
    <row r="475" spans="1:60" outlineLevel="1" x14ac:dyDescent="0.2">
      <c r="A475" s="175">
        <v>125</v>
      </c>
      <c r="B475" s="176" t="s">
        <v>605</v>
      </c>
      <c r="C475" s="188" t="s">
        <v>606</v>
      </c>
      <c r="D475" s="177" t="s">
        <v>173</v>
      </c>
      <c r="E475" s="178">
        <v>2873.75</v>
      </c>
      <c r="F475" s="179"/>
      <c r="G475" s="180">
        <f>ROUND(E475*F475,2)</f>
        <v>0</v>
      </c>
      <c r="H475" s="159"/>
      <c r="I475" s="158">
        <f>ROUND(E475*H475,2)</f>
        <v>0</v>
      </c>
      <c r="J475" s="159"/>
      <c r="K475" s="158">
        <f>ROUND(E475*J475,2)</f>
        <v>0</v>
      </c>
      <c r="L475" s="158">
        <v>21</v>
      </c>
      <c r="M475" s="158">
        <f>G475*(1+L475/100)</f>
        <v>0</v>
      </c>
      <c r="N475" s="157">
        <v>0</v>
      </c>
      <c r="O475" s="157">
        <f>ROUND(E475*N475,2)</f>
        <v>0</v>
      </c>
      <c r="P475" s="157">
        <v>5.0000000000000001E-3</v>
      </c>
      <c r="Q475" s="157">
        <f>ROUND(E475*P475,2)</f>
        <v>14.37</v>
      </c>
      <c r="R475" s="158"/>
      <c r="S475" s="158" t="s">
        <v>203</v>
      </c>
      <c r="T475" s="158" t="s">
        <v>175</v>
      </c>
      <c r="U475" s="158">
        <v>0.51</v>
      </c>
      <c r="V475" s="158">
        <f>ROUND(E475*U475,2)</f>
        <v>1465.61</v>
      </c>
      <c r="W475" s="158"/>
      <c r="X475" s="158" t="s">
        <v>176</v>
      </c>
      <c r="Y475" s="148"/>
      <c r="Z475" s="148"/>
      <c r="AA475" s="148"/>
      <c r="AB475" s="148"/>
      <c r="AC475" s="148"/>
      <c r="AD475" s="148"/>
      <c r="AE475" s="148"/>
      <c r="AF475" s="148"/>
      <c r="AG475" s="148" t="s">
        <v>177</v>
      </c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</row>
    <row r="476" spans="1:60" ht="22.5" outlineLevel="1" x14ac:dyDescent="0.2">
      <c r="A476" s="155"/>
      <c r="B476" s="156"/>
      <c r="C476" s="189" t="s">
        <v>607</v>
      </c>
      <c r="D476" s="160"/>
      <c r="E476" s="161">
        <v>2873.75</v>
      </c>
      <c r="F476" s="158"/>
      <c r="G476" s="158"/>
      <c r="H476" s="158"/>
      <c r="I476" s="158"/>
      <c r="J476" s="158"/>
      <c r="K476" s="158"/>
      <c r="L476" s="158"/>
      <c r="M476" s="158"/>
      <c r="N476" s="157"/>
      <c r="O476" s="157"/>
      <c r="P476" s="157"/>
      <c r="Q476" s="157"/>
      <c r="R476" s="158"/>
      <c r="S476" s="158"/>
      <c r="T476" s="158"/>
      <c r="U476" s="158"/>
      <c r="V476" s="158"/>
      <c r="W476" s="158"/>
      <c r="X476" s="158"/>
      <c r="Y476" s="148"/>
      <c r="Z476" s="148"/>
      <c r="AA476" s="148"/>
      <c r="AB476" s="148"/>
      <c r="AC476" s="148"/>
      <c r="AD476" s="148"/>
      <c r="AE476" s="148"/>
      <c r="AF476" s="148"/>
      <c r="AG476" s="148" t="s">
        <v>179</v>
      </c>
      <c r="AH476" s="148">
        <v>0</v>
      </c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</row>
    <row r="477" spans="1:60" outlineLevel="1" x14ac:dyDescent="0.2">
      <c r="A477" s="175">
        <v>126</v>
      </c>
      <c r="B477" s="176" t="s">
        <v>608</v>
      </c>
      <c r="C477" s="188" t="s">
        <v>609</v>
      </c>
      <c r="D477" s="177" t="s">
        <v>193</v>
      </c>
      <c r="E477" s="178">
        <v>222</v>
      </c>
      <c r="F477" s="179"/>
      <c r="G477" s="180">
        <f>ROUND(E477*F477,2)</f>
        <v>0</v>
      </c>
      <c r="H477" s="159"/>
      <c r="I477" s="158">
        <f>ROUND(E477*H477,2)</f>
        <v>0</v>
      </c>
      <c r="J477" s="159"/>
      <c r="K477" s="158">
        <f>ROUND(E477*J477,2)</f>
        <v>0</v>
      </c>
      <c r="L477" s="158">
        <v>21</v>
      </c>
      <c r="M477" s="158">
        <f>G477*(1+L477/100)</f>
        <v>0</v>
      </c>
      <c r="N477" s="157">
        <v>0</v>
      </c>
      <c r="O477" s="157">
        <f>ROUND(E477*N477,2)</f>
        <v>0</v>
      </c>
      <c r="P477" s="157">
        <v>2.5000000000000001E-3</v>
      </c>
      <c r="Q477" s="157">
        <f>ROUND(E477*P477,2)</f>
        <v>0.56000000000000005</v>
      </c>
      <c r="R477" s="158"/>
      <c r="S477" s="158" t="s">
        <v>203</v>
      </c>
      <c r="T477" s="158" t="s">
        <v>175</v>
      </c>
      <c r="U477" s="158">
        <v>0</v>
      </c>
      <c r="V477" s="158">
        <f>ROUND(E477*U477,2)</f>
        <v>0</v>
      </c>
      <c r="W477" s="158"/>
      <c r="X477" s="158" t="s">
        <v>176</v>
      </c>
      <c r="Y477" s="148"/>
      <c r="Z477" s="148"/>
      <c r="AA477" s="148"/>
      <c r="AB477" s="148"/>
      <c r="AC477" s="148"/>
      <c r="AD477" s="148"/>
      <c r="AE477" s="148"/>
      <c r="AF477" s="148"/>
      <c r="AG477" s="148" t="s">
        <v>177</v>
      </c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</row>
    <row r="478" spans="1:60" outlineLevel="1" x14ac:dyDescent="0.2">
      <c r="A478" s="155"/>
      <c r="B478" s="156"/>
      <c r="C478" s="189" t="s">
        <v>610</v>
      </c>
      <c r="D478" s="160"/>
      <c r="E478" s="161">
        <v>222</v>
      </c>
      <c r="F478" s="158"/>
      <c r="G478" s="158"/>
      <c r="H478" s="158"/>
      <c r="I478" s="158"/>
      <c r="J478" s="158"/>
      <c r="K478" s="158"/>
      <c r="L478" s="158"/>
      <c r="M478" s="158"/>
      <c r="N478" s="157"/>
      <c r="O478" s="157"/>
      <c r="P478" s="157"/>
      <c r="Q478" s="157"/>
      <c r="R478" s="158"/>
      <c r="S478" s="158"/>
      <c r="T478" s="158"/>
      <c r="U478" s="158"/>
      <c r="V478" s="158"/>
      <c r="W478" s="158"/>
      <c r="X478" s="158"/>
      <c r="Y478" s="148"/>
      <c r="Z478" s="148"/>
      <c r="AA478" s="148"/>
      <c r="AB478" s="148"/>
      <c r="AC478" s="148"/>
      <c r="AD478" s="148"/>
      <c r="AE478" s="148"/>
      <c r="AF478" s="148"/>
      <c r="AG478" s="148" t="s">
        <v>179</v>
      </c>
      <c r="AH478" s="148">
        <v>0</v>
      </c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</row>
    <row r="479" spans="1:60" outlineLevel="1" x14ac:dyDescent="0.2">
      <c r="A479" s="175">
        <v>127</v>
      </c>
      <c r="B479" s="176" t="s">
        <v>611</v>
      </c>
      <c r="C479" s="188" t="s">
        <v>612</v>
      </c>
      <c r="D479" s="177" t="s">
        <v>438</v>
      </c>
      <c r="E479" s="178">
        <v>1540.96128</v>
      </c>
      <c r="F479" s="179"/>
      <c r="G479" s="180">
        <f>ROUND(E479*F479,2)</f>
        <v>0</v>
      </c>
      <c r="H479" s="159"/>
      <c r="I479" s="158">
        <f>ROUND(E479*H479,2)</f>
        <v>0</v>
      </c>
      <c r="J479" s="159"/>
      <c r="K479" s="158">
        <f>ROUND(E479*J479,2)</f>
        <v>0</v>
      </c>
      <c r="L479" s="158">
        <v>21</v>
      </c>
      <c r="M479" s="158">
        <f>G479*(1+L479/100)</f>
        <v>0</v>
      </c>
      <c r="N479" s="157">
        <v>1.282E-2</v>
      </c>
      <c r="O479" s="157">
        <f>ROUND(E479*N479,2)</f>
        <v>19.760000000000002</v>
      </c>
      <c r="P479" s="157">
        <v>0</v>
      </c>
      <c r="Q479" s="157">
        <f>ROUND(E479*P479,2)</f>
        <v>0</v>
      </c>
      <c r="R479" s="158"/>
      <c r="S479" s="158" t="s">
        <v>203</v>
      </c>
      <c r="T479" s="158" t="s">
        <v>175</v>
      </c>
      <c r="U479" s="158">
        <v>0</v>
      </c>
      <c r="V479" s="158">
        <f>ROUND(E479*U479,2)</f>
        <v>0</v>
      </c>
      <c r="W479" s="158"/>
      <c r="X479" s="158" t="s">
        <v>280</v>
      </c>
      <c r="Y479" s="148"/>
      <c r="Z479" s="148"/>
      <c r="AA479" s="148"/>
      <c r="AB479" s="148"/>
      <c r="AC479" s="148"/>
      <c r="AD479" s="148"/>
      <c r="AE479" s="148"/>
      <c r="AF479" s="148"/>
      <c r="AG479" s="148" t="s">
        <v>281</v>
      </c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</row>
    <row r="480" spans="1:60" outlineLevel="1" x14ac:dyDescent="0.2">
      <c r="A480" s="155"/>
      <c r="B480" s="156"/>
      <c r="C480" s="189" t="s">
        <v>613</v>
      </c>
      <c r="D480" s="160"/>
      <c r="E480" s="161">
        <v>1000.7808</v>
      </c>
      <c r="F480" s="158"/>
      <c r="G480" s="158"/>
      <c r="H480" s="158"/>
      <c r="I480" s="158"/>
      <c r="J480" s="158"/>
      <c r="K480" s="158"/>
      <c r="L480" s="158"/>
      <c r="M480" s="158"/>
      <c r="N480" s="157"/>
      <c r="O480" s="157"/>
      <c r="P480" s="157"/>
      <c r="Q480" s="157"/>
      <c r="R480" s="158"/>
      <c r="S480" s="158"/>
      <c r="T480" s="158"/>
      <c r="U480" s="158"/>
      <c r="V480" s="158"/>
      <c r="W480" s="158"/>
      <c r="X480" s="158"/>
      <c r="Y480" s="148"/>
      <c r="Z480" s="148"/>
      <c r="AA480" s="148"/>
      <c r="AB480" s="148"/>
      <c r="AC480" s="148"/>
      <c r="AD480" s="148"/>
      <c r="AE480" s="148"/>
      <c r="AF480" s="148"/>
      <c r="AG480" s="148" t="s">
        <v>179</v>
      </c>
      <c r="AH480" s="148">
        <v>0</v>
      </c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</row>
    <row r="481" spans="1:60" outlineLevel="1" x14ac:dyDescent="0.2">
      <c r="A481" s="155"/>
      <c r="B481" s="156"/>
      <c r="C481" s="189" t="s">
        <v>614</v>
      </c>
      <c r="D481" s="160"/>
      <c r="E481" s="161">
        <v>283.35359999999997</v>
      </c>
      <c r="F481" s="158"/>
      <c r="G481" s="158"/>
      <c r="H481" s="158"/>
      <c r="I481" s="158"/>
      <c r="J481" s="158"/>
      <c r="K481" s="158"/>
      <c r="L481" s="158"/>
      <c r="M481" s="158"/>
      <c r="N481" s="157"/>
      <c r="O481" s="157"/>
      <c r="P481" s="157"/>
      <c r="Q481" s="157"/>
      <c r="R481" s="158"/>
      <c r="S481" s="158"/>
      <c r="T481" s="158"/>
      <c r="U481" s="158"/>
      <c r="V481" s="158"/>
      <c r="W481" s="158"/>
      <c r="X481" s="158"/>
      <c r="Y481" s="148"/>
      <c r="Z481" s="148"/>
      <c r="AA481" s="148"/>
      <c r="AB481" s="148"/>
      <c r="AC481" s="148"/>
      <c r="AD481" s="148"/>
      <c r="AE481" s="148"/>
      <c r="AF481" s="148"/>
      <c r="AG481" s="148" t="s">
        <v>179</v>
      </c>
      <c r="AH481" s="148">
        <v>0</v>
      </c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</row>
    <row r="482" spans="1:60" outlineLevel="1" x14ac:dyDescent="0.2">
      <c r="A482" s="155"/>
      <c r="B482" s="156"/>
      <c r="C482" s="190" t="s">
        <v>441</v>
      </c>
      <c r="D482" s="162"/>
      <c r="E482" s="163">
        <v>256.82688000000002</v>
      </c>
      <c r="F482" s="158"/>
      <c r="G482" s="158"/>
      <c r="H482" s="158"/>
      <c r="I482" s="158"/>
      <c r="J482" s="158"/>
      <c r="K482" s="158"/>
      <c r="L482" s="158"/>
      <c r="M482" s="158"/>
      <c r="N482" s="157"/>
      <c r="O482" s="157"/>
      <c r="P482" s="157"/>
      <c r="Q482" s="157"/>
      <c r="R482" s="158"/>
      <c r="S482" s="158"/>
      <c r="T482" s="158"/>
      <c r="U482" s="158"/>
      <c r="V482" s="158"/>
      <c r="W482" s="158"/>
      <c r="X482" s="158"/>
      <c r="Y482" s="148"/>
      <c r="Z482" s="148"/>
      <c r="AA482" s="148"/>
      <c r="AB482" s="148"/>
      <c r="AC482" s="148"/>
      <c r="AD482" s="148"/>
      <c r="AE482" s="148"/>
      <c r="AF482" s="148"/>
      <c r="AG482" s="148" t="s">
        <v>179</v>
      </c>
      <c r="AH482" s="148">
        <v>4</v>
      </c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</row>
    <row r="483" spans="1:60" outlineLevel="1" x14ac:dyDescent="0.2">
      <c r="A483" s="175">
        <v>128</v>
      </c>
      <c r="B483" s="176" t="s">
        <v>615</v>
      </c>
      <c r="C483" s="188" t="s">
        <v>616</v>
      </c>
      <c r="D483" s="177" t="s">
        <v>438</v>
      </c>
      <c r="E483" s="178">
        <v>773.38368000000003</v>
      </c>
      <c r="F483" s="179"/>
      <c r="G483" s="180">
        <f>ROUND(E483*F483,2)</f>
        <v>0</v>
      </c>
      <c r="H483" s="159"/>
      <c r="I483" s="158">
        <f>ROUND(E483*H483,2)</f>
        <v>0</v>
      </c>
      <c r="J483" s="159"/>
      <c r="K483" s="158">
        <f>ROUND(E483*J483,2)</f>
        <v>0</v>
      </c>
      <c r="L483" s="158">
        <v>21</v>
      </c>
      <c r="M483" s="158">
        <f>G483*(1+L483/100)</f>
        <v>0</v>
      </c>
      <c r="N483" s="157">
        <v>6.28E-3</v>
      </c>
      <c r="O483" s="157">
        <f>ROUND(E483*N483,2)</f>
        <v>4.8600000000000003</v>
      </c>
      <c r="P483" s="157">
        <v>0</v>
      </c>
      <c r="Q483" s="157">
        <f>ROUND(E483*P483,2)</f>
        <v>0</v>
      </c>
      <c r="R483" s="158"/>
      <c r="S483" s="158" t="s">
        <v>203</v>
      </c>
      <c r="T483" s="158" t="s">
        <v>175</v>
      </c>
      <c r="U483" s="158">
        <v>0</v>
      </c>
      <c r="V483" s="158">
        <f>ROUND(E483*U483,2)</f>
        <v>0</v>
      </c>
      <c r="W483" s="158"/>
      <c r="X483" s="158" t="s">
        <v>280</v>
      </c>
      <c r="Y483" s="148"/>
      <c r="Z483" s="148"/>
      <c r="AA483" s="148"/>
      <c r="AB483" s="148"/>
      <c r="AC483" s="148"/>
      <c r="AD483" s="148"/>
      <c r="AE483" s="148"/>
      <c r="AF483" s="148"/>
      <c r="AG483" s="148" t="s">
        <v>281</v>
      </c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</row>
    <row r="484" spans="1:60" outlineLevel="1" x14ac:dyDescent="0.2">
      <c r="A484" s="155"/>
      <c r="B484" s="156"/>
      <c r="C484" s="189" t="s">
        <v>617</v>
      </c>
      <c r="D484" s="160"/>
      <c r="E484" s="161">
        <v>483.3648</v>
      </c>
      <c r="F484" s="158"/>
      <c r="G484" s="158"/>
      <c r="H484" s="158"/>
      <c r="I484" s="158"/>
      <c r="J484" s="158"/>
      <c r="K484" s="158"/>
      <c r="L484" s="158"/>
      <c r="M484" s="158"/>
      <c r="N484" s="157"/>
      <c r="O484" s="157"/>
      <c r="P484" s="157"/>
      <c r="Q484" s="157"/>
      <c r="R484" s="158"/>
      <c r="S484" s="158"/>
      <c r="T484" s="158"/>
      <c r="U484" s="158"/>
      <c r="V484" s="158"/>
      <c r="W484" s="158"/>
      <c r="X484" s="158"/>
      <c r="Y484" s="148"/>
      <c r="Z484" s="148"/>
      <c r="AA484" s="148"/>
      <c r="AB484" s="148"/>
      <c r="AC484" s="148"/>
      <c r="AD484" s="148"/>
      <c r="AE484" s="148"/>
      <c r="AF484" s="148"/>
      <c r="AG484" s="148" t="s">
        <v>179</v>
      </c>
      <c r="AH484" s="148">
        <v>0</v>
      </c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</row>
    <row r="485" spans="1:60" outlineLevel="1" x14ac:dyDescent="0.2">
      <c r="A485" s="155"/>
      <c r="B485" s="156"/>
      <c r="C485" s="189" t="s">
        <v>618</v>
      </c>
      <c r="D485" s="160"/>
      <c r="E485" s="161">
        <v>161.1216</v>
      </c>
      <c r="F485" s="158"/>
      <c r="G485" s="158"/>
      <c r="H485" s="158"/>
      <c r="I485" s="158"/>
      <c r="J485" s="158"/>
      <c r="K485" s="158"/>
      <c r="L485" s="158"/>
      <c r="M485" s="158"/>
      <c r="N485" s="157"/>
      <c r="O485" s="157"/>
      <c r="P485" s="157"/>
      <c r="Q485" s="157"/>
      <c r="R485" s="158"/>
      <c r="S485" s="158"/>
      <c r="T485" s="158"/>
      <c r="U485" s="158"/>
      <c r="V485" s="158"/>
      <c r="W485" s="158"/>
      <c r="X485" s="158"/>
      <c r="Y485" s="148"/>
      <c r="Z485" s="148"/>
      <c r="AA485" s="148"/>
      <c r="AB485" s="148"/>
      <c r="AC485" s="148"/>
      <c r="AD485" s="148"/>
      <c r="AE485" s="148"/>
      <c r="AF485" s="148"/>
      <c r="AG485" s="148" t="s">
        <v>179</v>
      </c>
      <c r="AH485" s="148">
        <v>0</v>
      </c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</row>
    <row r="486" spans="1:60" outlineLevel="1" x14ac:dyDescent="0.2">
      <c r="A486" s="155"/>
      <c r="B486" s="156"/>
      <c r="C486" s="190" t="s">
        <v>441</v>
      </c>
      <c r="D486" s="162"/>
      <c r="E486" s="163">
        <v>128.89727999999999</v>
      </c>
      <c r="F486" s="158"/>
      <c r="G486" s="158"/>
      <c r="H486" s="158"/>
      <c r="I486" s="158"/>
      <c r="J486" s="158"/>
      <c r="K486" s="158"/>
      <c r="L486" s="158"/>
      <c r="M486" s="158"/>
      <c r="N486" s="157"/>
      <c r="O486" s="157"/>
      <c r="P486" s="157"/>
      <c r="Q486" s="157"/>
      <c r="R486" s="158"/>
      <c r="S486" s="158"/>
      <c r="T486" s="158"/>
      <c r="U486" s="158"/>
      <c r="V486" s="158"/>
      <c r="W486" s="158"/>
      <c r="X486" s="158"/>
      <c r="Y486" s="148"/>
      <c r="Z486" s="148"/>
      <c r="AA486" s="148"/>
      <c r="AB486" s="148"/>
      <c r="AC486" s="148"/>
      <c r="AD486" s="148"/>
      <c r="AE486" s="148"/>
      <c r="AF486" s="148"/>
      <c r="AG486" s="148" t="s">
        <v>179</v>
      </c>
      <c r="AH486" s="148">
        <v>4</v>
      </c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</row>
    <row r="487" spans="1:60" ht="22.5" outlineLevel="1" x14ac:dyDescent="0.2">
      <c r="A487" s="175">
        <v>129</v>
      </c>
      <c r="B487" s="176" t="s">
        <v>619</v>
      </c>
      <c r="C487" s="188" t="s">
        <v>620</v>
      </c>
      <c r="D487" s="177" t="s">
        <v>252</v>
      </c>
      <c r="E487" s="178">
        <v>6.3471900000000003</v>
      </c>
      <c r="F487" s="179"/>
      <c r="G487" s="180">
        <f>ROUND(E487*F487,2)</f>
        <v>0</v>
      </c>
      <c r="H487" s="159"/>
      <c r="I487" s="158">
        <f>ROUND(E487*H487,2)</f>
        <v>0</v>
      </c>
      <c r="J487" s="159"/>
      <c r="K487" s="158">
        <f>ROUND(E487*J487,2)</f>
        <v>0</v>
      </c>
      <c r="L487" s="158">
        <v>21</v>
      </c>
      <c r="M487" s="158">
        <f>G487*(1+L487/100)</f>
        <v>0</v>
      </c>
      <c r="N487" s="157">
        <v>1</v>
      </c>
      <c r="O487" s="157">
        <f>ROUND(E487*N487,2)</f>
        <v>6.35</v>
      </c>
      <c r="P487" s="157">
        <v>0</v>
      </c>
      <c r="Q487" s="157">
        <f>ROUND(E487*P487,2)</f>
        <v>0</v>
      </c>
      <c r="R487" s="158"/>
      <c r="S487" s="158" t="s">
        <v>203</v>
      </c>
      <c r="T487" s="158" t="s">
        <v>175</v>
      </c>
      <c r="U487" s="158">
        <v>0</v>
      </c>
      <c r="V487" s="158">
        <f>ROUND(E487*U487,2)</f>
        <v>0</v>
      </c>
      <c r="W487" s="158"/>
      <c r="X487" s="158" t="s">
        <v>280</v>
      </c>
      <c r="Y487" s="148"/>
      <c r="Z487" s="148"/>
      <c r="AA487" s="148"/>
      <c r="AB487" s="148"/>
      <c r="AC487" s="148"/>
      <c r="AD487" s="148"/>
      <c r="AE487" s="148"/>
      <c r="AF487" s="148"/>
      <c r="AG487" s="148" t="s">
        <v>281</v>
      </c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</row>
    <row r="488" spans="1:60" outlineLevel="1" x14ac:dyDescent="0.2">
      <c r="A488" s="155"/>
      <c r="B488" s="156"/>
      <c r="C488" s="189" t="s">
        <v>439</v>
      </c>
      <c r="D488" s="160"/>
      <c r="E488" s="161"/>
      <c r="F488" s="158"/>
      <c r="G488" s="158"/>
      <c r="H488" s="158"/>
      <c r="I488" s="158"/>
      <c r="J488" s="158"/>
      <c r="K488" s="158"/>
      <c r="L488" s="158"/>
      <c r="M488" s="158"/>
      <c r="N488" s="157"/>
      <c r="O488" s="157"/>
      <c r="P488" s="157"/>
      <c r="Q488" s="157"/>
      <c r="R488" s="158"/>
      <c r="S488" s="158"/>
      <c r="T488" s="158"/>
      <c r="U488" s="158"/>
      <c r="V488" s="158"/>
      <c r="W488" s="158"/>
      <c r="X488" s="158"/>
      <c r="Y488" s="148"/>
      <c r="Z488" s="148"/>
      <c r="AA488" s="148"/>
      <c r="AB488" s="148"/>
      <c r="AC488" s="148"/>
      <c r="AD488" s="148"/>
      <c r="AE488" s="148"/>
      <c r="AF488" s="148"/>
      <c r="AG488" s="148" t="s">
        <v>179</v>
      </c>
      <c r="AH488" s="148">
        <v>0</v>
      </c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</row>
    <row r="489" spans="1:60" outlineLevel="1" x14ac:dyDescent="0.2">
      <c r="A489" s="155"/>
      <c r="B489" s="156"/>
      <c r="C489" s="189" t="s">
        <v>621</v>
      </c>
      <c r="D489" s="160"/>
      <c r="E489" s="161">
        <v>4.4793099999999999</v>
      </c>
      <c r="F489" s="158"/>
      <c r="G489" s="158"/>
      <c r="H489" s="158"/>
      <c r="I489" s="158"/>
      <c r="J489" s="158"/>
      <c r="K489" s="158"/>
      <c r="L489" s="158"/>
      <c r="M489" s="158"/>
      <c r="N489" s="157"/>
      <c r="O489" s="157"/>
      <c r="P489" s="157"/>
      <c r="Q489" s="157"/>
      <c r="R489" s="158"/>
      <c r="S489" s="158"/>
      <c r="T489" s="158"/>
      <c r="U489" s="158"/>
      <c r="V489" s="158"/>
      <c r="W489" s="158"/>
      <c r="X489" s="158"/>
      <c r="Y489" s="148"/>
      <c r="Z489" s="148"/>
      <c r="AA489" s="148"/>
      <c r="AB489" s="148"/>
      <c r="AC489" s="148"/>
      <c r="AD489" s="148"/>
      <c r="AE489" s="148"/>
      <c r="AF489" s="148"/>
      <c r="AG489" s="148" t="s">
        <v>179</v>
      </c>
      <c r="AH489" s="148">
        <v>0</v>
      </c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</row>
    <row r="490" spans="1:60" outlineLevel="1" x14ac:dyDescent="0.2">
      <c r="A490" s="155"/>
      <c r="B490" s="156"/>
      <c r="C490" s="189" t="s">
        <v>622</v>
      </c>
      <c r="D490" s="160"/>
      <c r="E490" s="161">
        <v>0.27150000000000002</v>
      </c>
      <c r="F490" s="158"/>
      <c r="G490" s="158"/>
      <c r="H490" s="158"/>
      <c r="I490" s="158"/>
      <c r="J490" s="158"/>
      <c r="K490" s="158"/>
      <c r="L490" s="158"/>
      <c r="M490" s="158"/>
      <c r="N490" s="157"/>
      <c r="O490" s="157"/>
      <c r="P490" s="157"/>
      <c r="Q490" s="157"/>
      <c r="R490" s="158"/>
      <c r="S490" s="158"/>
      <c r="T490" s="158"/>
      <c r="U490" s="158"/>
      <c r="V490" s="158"/>
      <c r="W490" s="158"/>
      <c r="X490" s="158"/>
      <c r="Y490" s="148"/>
      <c r="Z490" s="148"/>
      <c r="AA490" s="148"/>
      <c r="AB490" s="148"/>
      <c r="AC490" s="148"/>
      <c r="AD490" s="148"/>
      <c r="AE490" s="148"/>
      <c r="AF490" s="148"/>
      <c r="AG490" s="148" t="s">
        <v>179</v>
      </c>
      <c r="AH490" s="148">
        <v>0</v>
      </c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</row>
    <row r="491" spans="1:60" outlineLevel="1" x14ac:dyDescent="0.2">
      <c r="A491" s="155"/>
      <c r="B491" s="156"/>
      <c r="C491" s="189" t="s">
        <v>623</v>
      </c>
      <c r="D491" s="160"/>
      <c r="E491" s="161">
        <v>0.24027999999999999</v>
      </c>
      <c r="F491" s="158"/>
      <c r="G491" s="158"/>
      <c r="H491" s="158"/>
      <c r="I491" s="158"/>
      <c r="J491" s="158"/>
      <c r="K491" s="158"/>
      <c r="L491" s="158"/>
      <c r="M491" s="158"/>
      <c r="N491" s="157"/>
      <c r="O491" s="157"/>
      <c r="P491" s="157"/>
      <c r="Q491" s="157"/>
      <c r="R491" s="158"/>
      <c r="S491" s="158"/>
      <c r="T491" s="158"/>
      <c r="U491" s="158"/>
      <c r="V491" s="158"/>
      <c r="W491" s="158"/>
      <c r="X491" s="158"/>
      <c r="Y491" s="148"/>
      <c r="Z491" s="148"/>
      <c r="AA491" s="148"/>
      <c r="AB491" s="148"/>
      <c r="AC491" s="148"/>
      <c r="AD491" s="148"/>
      <c r="AE491" s="148"/>
      <c r="AF491" s="148"/>
      <c r="AG491" s="148" t="s">
        <v>179</v>
      </c>
      <c r="AH491" s="148">
        <v>0</v>
      </c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</row>
    <row r="492" spans="1:60" outlineLevel="1" x14ac:dyDescent="0.2">
      <c r="A492" s="155"/>
      <c r="B492" s="156"/>
      <c r="C492" s="189" t="s">
        <v>624</v>
      </c>
      <c r="D492" s="160"/>
      <c r="E492" s="161">
        <v>0.11447</v>
      </c>
      <c r="F492" s="158"/>
      <c r="G492" s="158"/>
      <c r="H492" s="158"/>
      <c r="I492" s="158"/>
      <c r="J492" s="158"/>
      <c r="K492" s="158"/>
      <c r="L492" s="158"/>
      <c r="M492" s="158"/>
      <c r="N492" s="157"/>
      <c r="O492" s="157"/>
      <c r="P492" s="157"/>
      <c r="Q492" s="157"/>
      <c r="R492" s="158"/>
      <c r="S492" s="158"/>
      <c r="T492" s="158"/>
      <c r="U492" s="158"/>
      <c r="V492" s="158"/>
      <c r="W492" s="158"/>
      <c r="X492" s="158"/>
      <c r="Y492" s="148"/>
      <c r="Z492" s="148"/>
      <c r="AA492" s="148"/>
      <c r="AB492" s="148"/>
      <c r="AC492" s="148"/>
      <c r="AD492" s="148"/>
      <c r="AE492" s="148"/>
      <c r="AF492" s="148"/>
      <c r="AG492" s="148" t="s">
        <v>179</v>
      </c>
      <c r="AH492" s="148">
        <v>0</v>
      </c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outlineLevel="1" x14ac:dyDescent="0.2">
      <c r="A493" s="155"/>
      <c r="B493" s="156"/>
      <c r="C493" s="189" t="s">
        <v>625</v>
      </c>
      <c r="D493" s="160"/>
      <c r="E493" s="161">
        <v>3.8550000000000001E-2</v>
      </c>
      <c r="F493" s="158"/>
      <c r="G493" s="158"/>
      <c r="H493" s="158"/>
      <c r="I493" s="158"/>
      <c r="J493" s="158"/>
      <c r="K493" s="158"/>
      <c r="L493" s="158"/>
      <c r="M493" s="158"/>
      <c r="N493" s="157"/>
      <c r="O493" s="157"/>
      <c r="P493" s="157"/>
      <c r="Q493" s="157"/>
      <c r="R493" s="158"/>
      <c r="S493" s="158"/>
      <c r="T493" s="158"/>
      <c r="U493" s="158"/>
      <c r="V493" s="158"/>
      <c r="W493" s="158"/>
      <c r="X493" s="158"/>
      <c r="Y493" s="148"/>
      <c r="Z493" s="148"/>
      <c r="AA493" s="148"/>
      <c r="AB493" s="148"/>
      <c r="AC493" s="148"/>
      <c r="AD493" s="148"/>
      <c r="AE493" s="148"/>
      <c r="AF493" s="148"/>
      <c r="AG493" s="148" t="s">
        <v>179</v>
      </c>
      <c r="AH493" s="148">
        <v>0</v>
      </c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</row>
    <row r="494" spans="1:60" outlineLevel="1" x14ac:dyDescent="0.2">
      <c r="A494" s="155"/>
      <c r="B494" s="156"/>
      <c r="C494" s="189" t="s">
        <v>626</v>
      </c>
      <c r="D494" s="160"/>
      <c r="E494" s="161">
        <v>0.14521000000000001</v>
      </c>
      <c r="F494" s="158"/>
      <c r="G494" s="158"/>
      <c r="H494" s="158"/>
      <c r="I494" s="158"/>
      <c r="J494" s="158"/>
      <c r="K494" s="158"/>
      <c r="L494" s="158"/>
      <c r="M494" s="158"/>
      <c r="N494" s="157"/>
      <c r="O494" s="157"/>
      <c r="P494" s="157"/>
      <c r="Q494" s="157"/>
      <c r="R494" s="158"/>
      <c r="S494" s="158"/>
      <c r="T494" s="158"/>
      <c r="U494" s="158"/>
      <c r="V494" s="158"/>
      <c r="W494" s="158"/>
      <c r="X494" s="158"/>
      <c r="Y494" s="148"/>
      <c r="Z494" s="148"/>
      <c r="AA494" s="148"/>
      <c r="AB494" s="148"/>
      <c r="AC494" s="148"/>
      <c r="AD494" s="148"/>
      <c r="AE494" s="148"/>
      <c r="AF494" s="148"/>
      <c r="AG494" s="148" t="s">
        <v>179</v>
      </c>
      <c r="AH494" s="148">
        <v>0</v>
      </c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</row>
    <row r="495" spans="1:60" outlineLevel="1" x14ac:dyDescent="0.2">
      <c r="A495" s="155"/>
      <c r="B495" s="156"/>
      <c r="C495" s="190" t="s">
        <v>441</v>
      </c>
      <c r="D495" s="162"/>
      <c r="E495" s="163">
        <v>1.05786</v>
      </c>
      <c r="F495" s="158"/>
      <c r="G495" s="158"/>
      <c r="H495" s="158"/>
      <c r="I495" s="158"/>
      <c r="J495" s="158"/>
      <c r="K495" s="158"/>
      <c r="L495" s="158"/>
      <c r="M495" s="158"/>
      <c r="N495" s="157"/>
      <c r="O495" s="157"/>
      <c r="P495" s="157"/>
      <c r="Q495" s="157"/>
      <c r="R495" s="158"/>
      <c r="S495" s="158"/>
      <c r="T495" s="158"/>
      <c r="U495" s="158"/>
      <c r="V495" s="158"/>
      <c r="W495" s="158"/>
      <c r="X495" s="158"/>
      <c r="Y495" s="148"/>
      <c r="Z495" s="148"/>
      <c r="AA495" s="148"/>
      <c r="AB495" s="148"/>
      <c r="AC495" s="148"/>
      <c r="AD495" s="148"/>
      <c r="AE495" s="148"/>
      <c r="AF495" s="148"/>
      <c r="AG495" s="148" t="s">
        <v>179</v>
      </c>
      <c r="AH495" s="148">
        <v>4</v>
      </c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</row>
    <row r="496" spans="1:60" ht="22.5" outlineLevel="1" x14ac:dyDescent="0.2">
      <c r="A496" s="175">
        <v>130</v>
      </c>
      <c r="B496" s="176" t="s">
        <v>627</v>
      </c>
      <c r="C496" s="188" t="s">
        <v>628</v>
      </c>
      <c r="D496" s="177" t="s">
        <v>252</v>
      </c>
      <c r="E496" s="178">
        <v>1.0739000000000001</v>
      </c>
      <c r="F496" s="179"/>
      <c r="G496" s="180">
        <f>ROUND(E496*F496,2)</f>
        <v>0</v>
      </c>
      <c r="H496" s="159"/>
      <c r="I496" s="158">
        <f>ROUND(E496*H496,2)</f>
        <v>0</v>
      </c>
      <c r="J496" s="159"/>
      <c r="K496" s="158">
        <f>ROUND(E496*J496,2)</f>
        <v>0</v>
      </c>
      <c r="L496" s="158">
        <v>21</v>
      </c>
      <c r="M496" s="158">
        <f>G496*(1+L496/100)</f>
        <v>0</v>
      </c>
      <c r="N496" s="157">
        <v>1</v>
      </c>
      <c r="O496" s="157">
        <f>ROUND(E496*N496,2)</f>
        <v>1.07</v>
      </c>
      <c r="P496" s="157">
        <v>0</v>
      </c>
      <c r="Q496" s="157">
        <f>ROUND(E496*P496,2)</f>
        <v>0</v>
      </c>
      <c r="R496" s="158"/>
      <c r="S496" s="158" t="s">
        <v>203</v>
      </c>
      <c r="T496" s="158" t="s">
        <v>175</v>
      </c>
      <c r="U496" s="158">
        <v>0</v>
      </c>
      <c r="V496" s="158">
        <f>ROUND(E496*U496,2)</f>
        <v>0</v>
      </c>
      <c r="W496" s="158"/>
      <c r="X496" s="158" t="s">
        <v>280</v>
      </c>
      <c r="Y496" s="148"/>
      <c r="Z496" s="148"/>
      <c r="AA496" s="148"/>
      <c r="AB496" s="148"/>
      <c r="AC496" s="148"/>
      <c r="AD496" s="148"/>
      <c r="AE496" s="148"/>
      <c r="AF496" s="148"/>
      <c r="AG496" s="148" t="s">
        <v>281</v>
      </c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</row>
    <row r="497" spans="1:60" outlineLevel="1" x14ac:dyDescent="0.2">
      <c r="A497" s="155"/>
      <c r="B497" s="156"/>
      <c r="C497" s="189" t="s">
        <v>439</v>
      </c>
      <c r="D497" s="160"/>
      <c r="E497" s="161"/>
      <c r="F497" s="158"/>
      <c r="G497" s="158"/>
      <c r="H497" s="158"/>
      <c r="I497" s="158"/>
      <c r="J497" s="158"/>
      <c r="K497" s="158"/>
      <c r="L497" s="158"/>
      <c r="M497" s="158"/>
      <c r="N497" s="157"/>
      <c r="O497" s="157"/>
      <c r="P497" s="157"/>
      <c r="Q497" s="157"/>
      <c r="R497" s="158"/>
      <c r="S497" s="158"/>
      <c r="T497" s="158"/>
      <c r="U497" s="158"/>
      <c r="V497" s="158"/>
      <c r="W497" s="158"/>
      <c r="X497" s="158"/>
      <c r="Y497" s="148"/>
      <c r="Z497" s="148"/>
      <c r="AA497" s="148"/>
      <c r="AB497" s="148"/>
      <c r="AC497" s="148"/>
      <c r="AD497" s="148"/>
      <c r="AE497" s="148"/>
      <c r="AF497" s="148"/>
      <c r="AG497" s="148" t="s">
        <v>179</v>
      </c>
      <c r="AH497" s="148">
        <v>0</v>
      </c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</row>
    <row r="498" spans="1:60" outlineLevel="1" x14ac:dyDescent="0.2">
      <c r="A498" s="155"/>
      <c r="B498" s="156"/>
      <c r="C498" s="189" t="s">
        <v>629</v>
      </c>
      <c r="D498" s="160"/>
      <c r="E498" s="161">
        <v>0.89492000000000005</v>
      </c>
      <c r="F498" s="158"/>
      <c r="G498" s="158"/>
      <c r="H498" s="158"/>
      <c r="I498" s="158"/>
      <c r="J498" s="158"/>
      <c r="K498" s="158"/>
      <c r="L498" s="158"/>
      <c r="M498" s="158"/>
      <c r="N498" s="157"/>
      <c r="O498" s="157"/>
      <c r="P498" s="157"/>
      <c r="Q498" s="157"/>
      <c r="R498" s="158"/>
      <c r="S498" s="158"/>
      <c r="T498" s="158"/>
      <c r="U498" s="158"/>
      <c r="V498" s="158"/>
      <c r="W498" s="158"/>
      <c r="X498" s="158"/>
      <c r="Y498" s="148"/>
      <c r="Z498" s="148"/>
      <c r="AA498" s="148"/>
      <c r="AB498" s="148"/>
      <c r="AC498" s="148"/>
      <c r="AD498" s="148"/>
      <c r="AE498" s="148"/>
      <c r="AF498" s="148"/>
      <c r="AG498" s="148" t="s">
        <v>179</v>
      </c>
      <c r="AH498" s="148">
        <v>0</v>
      </c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</row>
    <row r="499" spans="1:60" outlineLevel="1" x14ac:dyDescent="0.2">
      <c r="A499" s="155"/>
      <c r="B499" s="156"/>
      <c r="C499" s="190" t="s">
        <v>453</v>
      </c>
      <c r="D499" s="162"/>
      <c r="E499" s="163">
        <v>0.17898</v>
      </c>
      <c r="F499" s="158"/>
      <c r="G499" s="158"/>
      <c r="H499" s="158"/>
      <c r="I499" s="158"/>
      <c r="J499" s="158"/>
      <c r="K499" s="158"/>
      <c r="L499" s="158"/>
      <c r="M499" s="158"/>
      <c r="N499" s="157"/>
      <c r="O499" s="157"/>
      <c r="P499" s="157"/>
      <c r="Q499" s="157"/>
      <c r="R499" s="158"/>
      <c r="S499" s="158"/>
      <c r="T499" s="158"/>
      <c r="U499" s="158"/>
      <c r="V499" s="158"/>
      <c r="W499" s="158"/>
      <c r="X499" s="158"/>
      <c r="Y499" s="148"/>
      <c r="Z499" s="148"/>
      <c r="AA499" s="148"/>
      <c r="AB499" s="148"/>
      <c r="AC499" s="148"/>
      <c r="AD499" s="148"/>
      <c r="AE499" s="148"/>
      <c r="AF499" s="148"/>
      <c r="AG499" s="148" t="s">
        <v>179</v>
      </c>
      <c r="AH499" s="148">
        <v>4</v>
      </c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</row>
    <row r="500" spans="1:60" ht="22.5" outlineLevel="1" x14ac:dyDescent="0.2">
      <c r="A500" s="175">
        <v>131</v>
      </c>
      <c r="B500" s="176" t="s">
        <v>630</v>
      </c>
      <c r="C500" s="188" t="s">
        <v>631</v>
      </c>
      <c r="D500" s="177" t="s">
        <v>252</v>
      </c>
      <c r="E500" s="178">
        <v>0.24235000000000001</v>
      </c>
      <c r="F500" s="179"/>
      <c r="G500" s="180">
        <f>ROUND(E500*F500,2)</f>
        <v>0</v>
      </c>
      <c r="H500" s="159"/>
      <c r="I500" s="158">
        <f>ROUND(E500*H500,2)</f>
        <v>0</v>
      </c>
      <c r="J500" s="159"/>
      <c r="K500" s="158">
        <f>ROUND(E500*J500,2)</f>
        <v>0</v>
      </c>
      <c r="L500" s="158">
        <v>21</v>
      </c>
      <c r="M500" s="158">
        <f>G500*(1+L500/100)</f>
        <v>0</v>
      </c>
      <c r="N500" s="157">
        <v>1</v>
      </c>
      <c r="O500" s="157">
        <f>ROUND(E500*N500,2)</f>
        <v>0.24</v>
      </c>
      <c r="P500" s="157">
        <v>0</v>
      </c>
      <c r="Q500" s="157">
        <f>ROUND(E500*P500,2)</f>
        <v>0</v>
      </c>
      <c r="R500" s="158"/>
      <c r="S500" s="158" t="s">
        <v>203</v>
      </c>
      <c r="T500" s="158" t="s">
        <v>175</v>
      </c>
      <c r="U500" s="158">
        <v>0</v>
      </c>
      <c r="V500" s="158">
        <f>ROUND(E500*U500,2)</f>
        <v>0</v>
      </c>
      <c r="W500" s="158"/>
      <c r="X500" s="158" t="s">
        <v>280</v>
      </c>
      <c r="Y500" s="148"/>
      <c r="Z500" s="148"/>
      <c r="AA500" s="148"/>
      <c r="AB500" s="148"/>
      <c r="AC500" s="148"/>
      <c r="AD500" s="148"/>
      <c r="AE500" s="148"/>
      <c r="AF500" s="148"/>
      <c r="AG500" s="148" t="s">
        <v>281</v>
      </c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</row>
    <row r="501" spans="1:60" outlineLevel="1" x14ac:dyDescent="0.2">
      <c r="A501" s="155"/>
      <c r="B501" s="156"/>
      <c r="C501" s="189" t="s">
        <v>439</v>
      </c>
      <c r="D501" s="160"/>
      <c r="E501" s="161"/>
      <c r="F501" s="158"/>
      <c r="G501" s="158"/>
      <c r="H501" s="158"/>
      <c r="I501" s="158"/>
      <c r="J501" s="158"/>
      <c r="K501" s="158"/>
      <c r="L501" s="158"/>
      <c r="M501" s="158"/>
      <c r="N501" s="157"/>
      <c r="O501" s="157"/>
      <c r="P501" s="157"/>
      <c r="Q501" s="157"/>
      <c r="R501" s="158"/>
      <c r="S501" s="158"/>
      <c r="T501" s="158"/>
      <c r="U501" s="158"/>
      <c r="V501" s="158"/>
      <c r="W501" s="158"/>
      <c r="X501" s="158"/>
      <c r="Y501" s="148"/>
      <c r="Z501" s="148"/>
      <c r="AA501" s="148"/>
      <c r="AB501" s="148"/>
      <c r="AC501" s="148"/>
      <c r="AD501" s="148"/>
      <c r="AE501" s="148"/>
      <c r="AF501" s="148"/>
      <c r="AG501" s="148" t="s">
        <v>179</v>
      </c>
      <c r="AH501" s="148">
        <v>0</v>
      </c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</row>
    <row r="502" spans="1:60" outlineLevel="1" x14ac:dyDescent="0.2">
      <c r="A502" s="155"/>
      <c r="B502" s="156"/>
      <c r="C502" s="189" t="s">
        <v>632</v>
      </c>
      <c r="D502" s="160"/>
      <c r="E502" s="161">
        <v>0.20196</v>
      </c>
      <c r="F502" s="158"/>
      <c r="G502" s="158"/>
      <c r="H502" s="158"/>
      <c r="I502" s="158"/>
      <c r="J502" s="158"/>
      <c r="K502" s="158"/>
      <c r="L502" s="158"/>
      <c r="M502" s="158"/>
      <c r="N502" s="157"/>
      <c r="O502" s="157"/>
      <c r="P502" s="157"/>
      <c r="Q502" s="157"/>
      <c r="R502" s="158"/>
      <c r="S502" s="158"/>
      <c r="T502" s="158"/>
      <c r="U502" s="158"/>
      <c r="V502" s="158"/>
      <c r="W502" s="158"/>
      <c r="X502" s="158"/>
      <c r="Y502" s="148"/>
      <c r="Z502" s="148"/>
      <c r="AA502" s="148"/>
      <c r="AB502" s="148"/>
      <c r="AC502" s="148"/>
      <c r="AD502" s="148"/>
      <c r="AE502" s="148"/>
      <c r="AF502" s="148"/>
      <c r="AG502" s="148" t="s">
        <v>179</v>
      </c>
      <c r="AH502" s="148">
        <v>0</v>
      </c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</row>
    <row r="503" spans="1:60" outlineLevel="1" x14ac:dyDescent="0.2">
      <c r="A503" s="155"/>
      <c r="B503" s="156"/>
      <c r="C503" s="190" t="s">
        <v>441</v>
      </c>
      <c r="D503" s="162"/>
      <c r="E503" s="163">
        <v>4.0390000000000002E-2</v>
      </c>
      <c r="F503" s="158"/>
      <c r="G503" s="158"/>
      <c r="H503" s="158"/>
      <c r="I503" s="158"/>
      <c r="J503" s="158"/>
      <c r="K503" s="158"/>
      <c r="L503" s="158"/>
      <c r="M503" s="158"/>
      <c r="N503" s="157"/>
      <c r="O503" s="157"/>
      <c r="P503" s="157"/>
      <c r="Q503" s="157"/>
      <c r="R503" s="158"/>
      <c r="S503" s="158"/>
      <c r="T503" s="158"/>
      <c r="U503" s="158"/>
      <c r="V503" s="158"/>
      <c r="W503" s="158"/>
      <c r="X503" s="158"/>
      <c r="Y503" s="148"/>
      <c r="Z503" s="148"/>
      <c r="AA503" s="148"/>
      <c r="AB503" s="148"/>
      <c r="AC503" s="148"/>
      <c r="AD503" s="148"/>
      <c r="AE503" s="148"/>
      <c r="AF503" s="148"/>
      <c r="AG503" s="148" t="s">
        <v>179</v>
      </c>
      <c r="AH503" s="148">
        <v>4</v>
      </c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</row>
    <row r="504" spans="1:60" ht="22.5" outlineLevel="1" x14ac:dyDescent="0.2">
      <c r="A504" s="175">
        <v>132</v>
      </c>
      <c r="B504" s="176" t="s">
        <v>633</v>
      </c>
      <c r="C504" s="188" t="s">
        <v>634</v>
      </c>
      <c r="D504" s="177" t="s">
        <v>252</v>
      </c>
      <c r="E504" s="178">
        <v>1.8367800000000001</v>
      </c>
      <c r="F504" s="179"/>
      <c r="G504" s="180">
        <f>ROUND(E504*F504,2)</f>
        <v>0</v>
      </c>
      <c r="H504" s="159"/>
      <c r="I504" s="158">
        <f>ROUND(E504*H504,2)</f>
        <v>0</v>
      </c>
      <c r="J504" s="159"/>
      <c r="K504" s="158">
        <f>ROUND(E504*J504,2)</f>
        <v>0</v>
      </c>
      <c r="L504" s="158">
        <v>21</v>
      </c>
      <c r="M504" s="158">
        <f>G504*(1+L504/100)</f>
        <v>0</v>
      </c>
      <c r="N504" s="157">
        <v>1</v>
      </c>
      <c r="O504" s="157">
        <f>ROUND(E504*N504,2)</f>
        <v>1.84</v>
      </c>
      <c r="P504" s="157">
        <v>0</v>
      </c>
      <c r="Q504" s="157">
        <f>ROUND(E504*P504,2)</f>
        <v>0</v>
      </c>
      <c r="R504" s="158"/>
      <c r="S504" s="158" t="s">
        <v>203</v>
      </c>
      <c r="T504" s="158" t="s">
        <v>175</v>
      </c>
      <c r="U504" s="158">
        <v>0</v>
      </c>
      <c r="V504" s="158">
        <f>ROUND(E504*U504,2)</f>
        <v>0</v>
      </c>
      <c r="W504" s="158"/>
      <c r="X504" s="158" t="s">
        <v>280</v>
      </c>
      <c r="Y504" s="148"/>
      <c r="Z504" s="148"/>
      <c r="AA504" s="148"/>
      <c r="AB504" s="148"/>
      <c r="AC504" s="148"/>
      <c r="AD504" s="148"/>
      <c r="AE504" s="148"/>
      <c r="AF504" s="148"/>
      <c r="AG504" s="148" t="s">
        <v>281</v>
      </c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</row>
    <row r="505" spans="1:60" outlineLevel="1" x14ac:dyDescent="0.2">
      <c r="A505" s="155"/>
      <c r="B505" s="156"/>
      <c r="C505" s="189" t="s">
        <v>439</v>
      </c>
      <c r="D505" s="160"/>
      <c r="E505" s="161"/>
      <c r="F505" s="158"/>
      <c r="G505" s="158"/>
      <c r="H505" s="158"/>
      <c r="I505" s="158"/>
      <c r="J505" s="158"/>
      <c r="K505" s="158"/>
      <c r="L505" s="158"/>
      <c r="M505" s="158"/>
      <c r="N505" s="157"/>
      <c r="O505" s="157"/>
      <c r="P505" s="157"/>
      <c r="Q505" s="157"/>
      <c r="R505" s="158"/>
      <c r="S505" s="158"/>
      <c r="T505" s="158"/>
      <c r="U505" s="158"/>
      <c r="V505" s="158"/>
      <c r="W505" s="158"/>
      <c r="X505" s="158"/>
      <c r="Y505" s="148"/>
      <c r="Z505" s="148"/>
      <c r="AA505" s="148"/>
      <c r="AB505" s="148"/>
      <c r="AC505" s="148"/>
      <c r="AD505" s="148"/>
      <c r="AE505" s="148"/>
      <c r="AF505" s="148"/>
      <c r="AG505" s="148" t="s">
        <v>179</v>
      </c>
      <c r="AH505" s="148">
        <v>0</v>
      </c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</row>
    <row r="506" spans="1:60" outlineLevel="1" x14ac:dyDescent="0.2">
      <c r="A506" s="155"/>
      <c r="B506" s="156"/>
      <c r="C506" s="189" t="s">
        <v>635</v>
      </c>
      <c r="D506" s="160"/>
      <c r="E506" s="161">
        <v>1.5306500000000001</v>
      </c>
      <c r="F506" s="158"/>
      <c r="G506" s="158"/>
      <c r="H506" s="158"/>
      <c r="I506" s="158"/>
      <c r="J506" s="158"/>
      <c r="K506" s="158"/>
      <c r="L506" s="158"/>
      <c r="M506" s="158"/>
      <c r="N506" s="157"/>
      <c r="O506" s="157"/>
      <c r="P506" s="157"/>
      <c r="Q506" s="157"/>
      <c r="R506" s="158"/>
      <c r="S506" s="158"/>
      <c r="T506" s="158"/>
      <c r="U506" s="158"/>
      <c r="V506" s="158"/>
      <c r="W506" s="158"/>
      <c r="X506" s="158"/>
      <c r="Y506" s="148"/>
      <c r="Z506" s="148"/>
      <c r="AA506" s="148"/>
      <c r="AB506" s="148"/>
      <c r="AC506" s="148"/>
      <c r="AD506" s="148"/>
      <c r="AE506" s="148"/>
      <c r="AF506" s="148"/>
      <c r="AG506" s="148" t="s">
        <v>179</v>
      </c>
      <c r="AH506" s="148">
        <v>0</v>
      </c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</row>
    <row r="507" spans="1:60" outlineLevel="1" x14ac:dyDescent="0.2">
      <c r="A507" s="155"/>
      <c r="B507" s="156"/>
      <c r="C507" s="190" t="s">
        <v>453</v>
      </c>
      <c r="D507" s="162"/>
      <c r="E507" s="163">
        <v>0.30613000000000001</v>
      </c>
      <c r="F507" s="158"/>
      <c r="G507" s="158"/>
      <c r="H507" s="158"/>
      <c r="I507" s="158"/>
      <c r="J507" s="158"/>
      <c r="K507" s="158"/>
      <c r="L507" s="158"/>
      <c r="M507" s="158"/>
      <c r="N507" s="157"/>
      <c r="O507" s="157"/>
      <c r="P507" s="157"/>
      <c r="Q507" s="157"/>
      <c r="R507" s="158"/>
      <c r="S507" s="158"/>
      <c r="T507" s="158"/>
      <c r="U507" s="158"/>
      <c r="V507" s="158"/>
      <c r="W507" s="158"/>
      <c r="X507" s="158"/>
      <c r="Y507" s="148"/>
      <c r="Z507" s="148"/>
      <c r="AA507" s="148"/>
      <c r="AB507" s="148"/>
      <c r="AC507" s="148"/>
      <c r="AD507" s="148"/>
      <c r="AE507" s="148"/>
      <c r="AF507" s="148"/>
      <c r="AG507" s="148" t="s">
        <v>179</v>
      </c>
      <c r="AH507" s="148">
        <v>4</v>
      </c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</row>
    <row r="508" spans="1:60" ht="22.5" outlineLevel="1" x14ac:dyDescent="0.2">
      <c r="A508" s="181">
        <v>133</v>
      </c>
      <c r="B508" s="182" t="s">
        <v>636</v>
      </c>
      <c r="C508" s="191" t="s">
        <v>637</v>
      </c>
      <c r="D508" s="183" t="s">
        <v>0</v>
      </c>
      <c r="E508" s="184">
        <v>55288.064599999998</v>
      </c>
      <c r="F508" s="185"/>
      <c r="G508" s="186">
        <f>ROUND(E508*F508,2)</f>
        <v>0</v>
      </c>
      <c r="H508" s="159"/>
      <c r="I508" s="158">
        <f>ROUND(E508*H508,2)</f>
        <v>0</v>
      </c>
      <c r="J508" s="159"/>
      <c r="K508" s="158">
        <f>ROUND(E508*J508,2)</f>
        <v>0</v>
      </c>
      <c r="L508" s="158">
        <v>21</v>
      </c>
      <c r="M508" s="158">
        <f>G508*(1+L508/100)</f>
        <v>0</v>
      </c>
      <c r="N508" s="157">
        <v>0</v>
      </c>
      <c r="O508" s="157">
        <f>ROUND(E508*N508,2)</f>
        <v>0</v>
      </c>
      <c r="P508" s="157">
        <v>0</v>
      </c>
      <c r="Q508" s="157">
        <f>ROUND(E508*P508,2)</f>
        <v>0</v>
      </c>
      <c r="R508" s="158"/>
      <c r="S508" s="158" t="s">
        <v>174</v>
      </c>
      <c r="T508" s="158" t="s">
        <v>175</v>
      </c>
      <c r="U508" s="158">
        <v>0</v>
      </c>
      <c r="V508" s="158">
        <f>ROUND(E508*U508,2)</f>
        <v>0</v>
      </c>
      <c r="W508" s="158"/>
      <c r="X508" s="158" t="s">
        <v>176</v>
      </c>
      <c r="Y508" s="148"/>
      <c r="Z508" s="148"/>
      <c r="AA508" s="148"/>
      <c r="AB508" s="148"/>
      <c r="AC508" s="148"/>
      <c r="AD508" s="148"/>
      <c r="AE508" s="148"/>
      <c r="AF508" s="148"/>
      <c r="AG508" s="148" t="s">
        <v>285</v>
      </c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</row>
    <row r="509" spans="1:60" x14ac:dyDescent="0.2">
      <c r="A509" s="168" t="s">
        <v>169</v>
      </c>
      <c r="B509" s="169" t="s">
        <v>135</v>
      </c>
      <c r="C509" s="187" t="s">
        <v>136</v>
      </c>
      <c r="D509" s="170"/>
      <c r="E509" s="171"/>
      <c r="F509" s="172"/>
      <c r="G509" s="173">
        <f>SUMIF(AG510:AG514,"&lt;&gt;NOR",G510:G514)</f>
        <v>0</v>
      </c>
      <c r="H509" s="167"/>
      <c r="I509" s="167">
        <f>SUM(I510:I514)</f>
        <v>0</v>
      </c>
      <c r="J509" s="167"/>
      <c r="K509" s="167">
        <f>SUM(K510:K514)</f>
        <v>0</v>
      </c>
      <c r="L509" s="167"/>
      <c r="M509" s="167">
        <f>SUM(M510:M514)</f>
        <v>0</v>
      </c>
      <c r="N509" s="166"/>
      <c r="O509" s="166">
        <f>SUM(O510:O514)</f>
        <v>0</v>
      </c>
      <c r="P509" s="166"/>
      <c r="Q509" s="166">
        <f>SUM(Q510:Q514)</f>
        <v>0</v>
      </c>
      <c r="R509" s="167"/>
      <c r="S509" s="167"/>
      <c r="T509" s="167"/>
      <c r="U509" s="167"/>
      <c r="V509" s="167">
        <f>SUM(V510:V514)</f>
        <v>0</v>
      </c>
      <c r="W509" s="167"/>
      <c r="X509" s="167"/>
      <c r="AG509" t="s">
        <v>170</v>
      </c>
    </row>
    <row r="510" spans="1:60" outlineLevel="1" x14ac:dyDescent="0.2">
      <c r="A510" s="175">
        <v>134</v>
      </c>
      <c r="B510" s="176" t="s">
        <v>638</v>
      </c>
      <c r="C510" s="188" t="s">
        <v>639</v>
      </c>
      <c r="D510" s="177" t="s">
        <v>352</v>
      </c>
      <c r="E510" s="178">
        <v>90</v>
      </c>
      <c r="F510" s="179"/>
      <c r="G510" s="180">
        <f>ROUND(E510*F510,2)</f>
        <v>0</v>
      </c>
      <c r="H510" s="159"/>
      <c r="I510" s="158">
        <f>ROUND(E510*H510,2)</f>
        <v>0</v>
      </c>
      <c r="J510" s="159"/>
      <c r="K510" s="158">
        <f>ROUND(E510*J510,2)</f>
        <v>0</v>
      </c>
      <c r="L510" s="158">
        <v>21</v>
      </c>
      <c r="M510" s="158">
        <f>G510*(1+L510/100)</f>
        <v>0</v>
      </c>
      <c r="N510" s="157">
        <v>0</v>
      </c>
      <c r="O510" s="157">
        <f>ROUND(E510*N510,2)</f>
        <v>0</v>
      </c>
      <c r="P510" s="157">
        <v>0</v>
      </c>
      <c r="Q510" s="157">
        <f>ROUND(E510*P510,2)</f>
        <v>0</v>
      </c>
      <c r="R510" s="158"/>
      <c r="S510" s="158" t="s">
        <v>203</v>
      </c>
      <c r="T510" s="158" t="s">
        <v>175</v>
      </c>
      <c r="U510" s="158">
        <v>0</v>
      </c>
      <c r="V510" s="158">
        <f>ROUND(E510*U510,2)</f>
        <v>0</v>
      </c>
      <c r="W510" s="158"/>
      <c r="X510" s="158" t="s">
        <v>176</v>
      </c>
      <c r="Y510" s="148"/>
      <c r="Z510" s="148"/>
      <c r="AA510" s="148"/>
      <c r="AB510" s="148"/>
      <c r="AC510" s="148"/>
      <c r="AD510" s="148"/>
      <c r="AE510" s="148"/>
      <c r="AF510" s="148"/>
      <c r="AG510" s="148" t="s">
        <v>177</v>
      </c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</row>
    <row r="511" spans="1:60" outlineLevel="1" x14ac:dyDescent="0.2">
      <c r="A511" s="155"/>
      <c r="B511" s="156"/>
      <c r="C511" s="189" t="s">
        <v>640</v>
      </c>
      <c r="D511" s="160"/>
      <c r="E511" s="161">
        <v>90</v>
      </c>
      <c r="F511" s="158"/>
      <c r="G511" s="158"/>
      <c r="H511" s="158"/>
      <c r="I511" s="158"/>
      <c r="J511" s="158"/>
      <c r="K511" s="158"/>
      <c r="L511" s="158"/>
      <c r="M511" s="158"/>
      <c r="N511" s="157"/>
      <c r="O511" s="157"/>
      <c r="P511" s="157"/>
      <c r="Q511" s="157"/>
      <c r="R511" s="158"/>
      <c r="S511" s="158"/>
      <c r="T511" s="158"/>
      <c r="U511" s="158"/>
      <c r="V511" s="158"/>
      <c r="W511" s="158"/>
      <c r="X511" s="158"/>
      <c r="Y511" s="148"/>
      <c r="Z511" s="148"/>
      <c r="AA511" s="148"/>
      <c r="AB511" s="148"/>
      <c r="AC511" s="148"/>
      <c r="AD511" s="148"/>
      <c r="AE511" s="148"/>
      <c r="AF511" s="148"/>
      <c r="AG511" s="148" t="s">
        <v>179</v>
      </c>
      <c r="AH511" s="148">
        <v>0</v>
      </c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</row>
    <row r="512" spans="1:60" outlineLevel="1" x14ac:dyDescent="0.2">
      <c r="A512" s="175">
        <v>135</v>
      </c>
      <c r="B512" s="176" t="s">
        <v>641</v>
      </c>
      <c r="C512" s="188" t="s">
        <v>642</v>
      </c>
      <c r="D512" s="177" t="s">
        <v>352</v>
      </c>
      <c r="E512" s="178">
        <v>90</v>
      </c>
      <c r="F512" s="179"/>
      <c r="G512" s="180">
        <f>ROUND(E512*F512,2)</f>
        <v>0</v>
      </c>
      <c r="H512" s="159"/>
      <c r="I512" s="158">
        <f>ROUND(E512*H512,2)</f>
        <v>0</v>
      </c>
      <c r="J512" s="159"/>
      <c r="K512" s="158">
        <f>ROUND(E512*J512,2)</f>
        <v>0</v>
      </c>
      <c r="L512" s="158">
        <v>21</v>
      </c>
      <c r="M512" s="158">
        <f>G512*(1+L512/100)</f>
        <v>0</v>
      </c>
      <c r="N512" s="157">
        <v>0</v>
      </c>
      <c r="O512" s="157">
        <f>ROUND(E512*N512,2)</f>
        <v>0</v>
      </c>
      <c r="P512" s="157">
        <v>0</v>
      </c>
      <c r="Q512" s="157">
        <f>ROUND(E512*P512,2)</f>
        <v>0</v>
      </c>
      <c r="R512" s="158"/>
      <c r="S512" s="158" t="s">
        <v>203</v>
      </c>
      <c r="T512" s="158" t="s">
        <v>175</v>
      </c>
      <c r="U512" s="158">
        <v>0</v>
      </c>
      <c r="V512" s="158">
        <f>ROUND(E512*U512,2)</f>
        <v>0</v>
      </c>
      <c r="W512" s="158"/>
      <c r="X512" s="158" t="s">
        <v>176</v>
      </c>
      <c r="Y512" s="148"/>
      <c r="Z512" s="148"/>
      <c r="AA512" s="148"/>
      <c r="AB512" s="148"/>
      <c r="AC512" s="148"/>
      <c r="AD512" s="148"/>
      <c r="AE512" s="148"/>
      <c r="AF512" s="148"/>
      <c r="AG512" s="148" t="s">
        <v>177</v>
      </c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</row>
    <row r="513" spans="1:60" outlineLevel="1" x14ac:dyDescent="0.2">
      <c r="A513" s="155"/>
      <c r="B513" s="156"/>
      <c r="C513" s="189" t="s">
        <v>640</v>
      </c>
      <c r="D513" s="160"/>
      <c r="E513" s="161">
        <v>90</v>
      </c>
      <c r="F513" s="158"/>
      <c r="G513" s="158"/>
      <c r="H513" s="158"/>
      <c r="I513" s="158"/>
      <c r="J513" s="158"/>
      <c r="K513" s="158"/>
      <c r="L513" s="158"/>
      <c r="M513" s="158"/>
      <c r="N513" s="157"/>
      <c r="O513" s="157"/>
      <c r="P513" s="157"/>
      <c r="Q513" s="157"/>
      <c r="R513" s="158"/>
      <c r="S513" s="158"/>
      <c r="T513" s="158"/>
      <c r="U513" s="158"/>
      <c r="V513" s="158"/>
      <c r="W513" s="158"/>
      <c r="X513" s="158"/>
      <c r="Y513" s="148"/>
      <c r="Z513" s="148"/>
      <c r="AA513" s="148"/>
      <c r="AB513" s="148"/>
      <c r="AC513" s="148"/>
      <c r="AD513" s="148"/>
      <c r="AE513" s="148"/>
      <c r="AF513" s="148"/>
      <c r="AG513" s="148" t="s">
        <v>179</v>
      </c>
      <c r="AH513" s="148">
        <v>0</v>
      </c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</row>
    <row r="514" spans="1:60" ht="22.5" outlineLevel="1" x14ac:dyDescent="0.2">
      <c r="A514" s="181">
        <v>136</v>
      </c>
      <c r="B514" s="182" t="s">
        <v>643</v>
      </c>
      <c r="C514" s="191" t="s">
        <v>644</v>
      </c>
      <c r="D514" s="183" t="s">
        <v>0</v>
      </c>
      <c r="E514" s="184">
        <v>1672.2</v>
      </c>
      <c r="F514" s="185"/>
      <c r="G514" s="186">
        <f>ROUND(E514*F514,2)</f>
        <v>0</v>
      </c>
      <c r="H514" s="159"/>
      <c r="I514" s="158">
        <f>ROUND(E514*H514,2)</f>
        <v>0</v>
      </c>
      <c r="J514" s="159"/>
      <c r="K514" s="158">
        <f>ROUND(E514*J514,2)</f>
        <v>0</v>
      </c>
      <c r="L514" s="158">
        <v>21</v>
      </c>
      <c r="M514" s="158">
        <f>G514*(1+L514/100)</f>
        <v>0</v>
      </c>
      <c r="N514" s="157">
        <v>0</v>
      </c>
      <c r="O514" s="157">
        <f>ROUND(E514*N514,2)</f>
        <v>0</v>
      </c>
      <c r="P514" s="157">
        <v>0</v>
      </c>
      <c r="Q514" s="157">
        <f>ROUND(E514*P514,2)</f>
        <v>0</v>
      </c>
      <c r="R514" s="158"/>
      <c r="S514" s="158" t="s">
        <v>203</v>
      </c>
      <c r="T514" s="158" t="s">
        <v>175</v>
      </c>
      <c r="U514" s="158">
        <v>0</v>
      </c>
      <c r="V514" s="158">
        <f>ROUND(E514*U514,2)</f>
        <v>0</v>
      </c>
      <c r="W514" s="158"/>
      <c r="X514" s="158" t="s">
        <v>176</v>
      </c>
      <c r="Y514" s="148"/>
      <c r="Z514" s="148"/>
      <c r="AA514" s="148"/>
      <c r="AB514" s="148"/>
      <c r="AC514" s="148"/>
      <c r="AD514" s="148"/>
      <c r="AE514" s="148"/>
      <c r="AF514" s="148"/>
      <c r="AG514" s="148" t="s">
        <v>285</v>
      </c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</row>
    <row r="515" spans="1:60" x14ac:dyDescent="0.2">
      <c r="A515" s="168" t="s">
        <v>169</v>
      </c>
      <c r="B515" s="169" t="s">
        <v>137</v>
      </c>
      <c r="C515" s="187" t="s">
        <v>138</v>
      </c>
      <c r="D515" s="170"/>
      <c r="E515" s="171"/>
      <c r="F515" s="172"/>
      <c r="G515" s="173">
        <f>SUMIF(AG516:AG519,"&lt;&gt;NOR",G516:G519)</f>
        <v>0</v>
      </c>
      <c r="H515" s="167"/>
      <c r="I515" s="167">
        <f>SUM(I516:I519)</f>
        <v>0</v>
      </c>
      <c r="J515" s="167"/>
      <c r="K515" s="167">
        <f>SUM(K516:K519)</f>
        <v>0</v>
      </c>
      <c r="L515" s="167"/>
      <c r="M515" s="167">
        <f>SUM(M516:M519)</f>
        <v>0</v>
      </c>
      <c r="N515" s="166"/>
      <c r="O515" s="166">
        <f>SUM(O516:O519)</f>
        <v>0.37</v>
      </c>
      <c r="P515" s="166"/>
      <c r="Q515" s="166">
        <f>SUM(Q516:Q519)</f>
        <v>0</v>
      </c>
      <c r="R515" s="167"/>
      <c r="S515" s="167"/>
      <c r="T515" s="167"/>
      <c r="U515" s="167"/>
      <c r="V515" s="167">
        <f>SUM(V516:V519)</f>
        <v>78.010000000000005</v>
      </c>
      <c r="W515" s="167"/>
      <c r="X515" s="167"/>
      <c r="AG515" t="s">
        <v>170</v>
      </c>
    </row>
    <row r="516" spans="1:60" ht="22.5" outlineLevel="1" x14ac:dyDescent="0.2">
      <c r="A516" s="175">
        <v>137</v>
      </c>
      <c r="B516" s="176" t="s">
        <v>645</v>
      </c>
      <c r="C516" s="188" t="s">
        <v>646</v>
      </c>
      <c r="D516" s="177" t="s">
        <v>173</v>
      </c>
      <c r="E516" s="178">
        <v>580.45898999999997</v>
      </c>
      <c r="F516" s="179"/>
      <c r="G516" s="180">
        <f>ROUND(E516*F516,2)</f>
        <v>0</v>
      </c>
      <c r="H516" s="159"/>
      <c r="I516" s="158">
        <f>ROUND(E516*H516,2)</f>
        <v>0</v>
      </c>
      <c r="J516" s="159"/>
      <c r="K516" s="158">
        <f>ROUND(E516*J516,2)</f>
        <v>0</v>
      </c>
      <c r="L516" s="158">
        <v>21</v>
      </c>
      <c r="M516" s="158">
        <f>G516*(1+L516/100)</f>
        <v>0</v>
      </c>
      <c r="N516" s="157">
        <v>6.3000000000000003E-4</v>
      </c>
      <c r="O516" s="157">
        <f>ROUND(E516*N516,2)</f>
        <v>0.37</v>
      </c>
      <c r="P516" s="157">
        <v>0</v>
      </c>
      <c r="Q516" s="157">
        <f>ROUND(E516*P516,2)</f>
        <v>0</v>
      </c>
      <c r="R516" s="158"/>
      <c r="S516" s="158" t="s">
        <v>174</v>
      </c>
      <c r="T516" s="158" t="s">
        <v>175</v>
      </c>
      <c r="U516" s="158">
        <v>0.13439000000000001</v>
      </c>
      <c r="V516" s="158">
        <f>ROUND(E516*U516,2)</f>
        <v>78.010000000000005</v>
      </c>
      <c r="W516" s="158"/>
      <c r="X516" s="158" t="s">
        <v>647</v>
      </c>
      <c r="Y516" s="148"/>
      <c r="Z516" s="148"/>
      <c r="AA516" s="148"/>
      <c r="AB516" s="148"/>
      <c r="AC516" s="148"/>
      <c r="AD516" s="148"/>
      <c r="AE516" s="148"/>
      <c r="AF516" s="148"/>
      <c r="AG516" s="148" t="s">
        <v>648</v>
      </c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</row>
    <row r="517" spans="1:60" outlineLevel="1" x14ac:dyDescent="0.2">
      <c r="A517" s="155"/>
      <c r="B517" s="156"/>
      <c r="C517" s="189" t="s">
        <v>186</v>
      </c>
      <c r="D517" s="160"/>
      <c r="E517" s="161">
        <v>580.45898999999997</v>
      </c>
      <c r="F517" s="158"/>
      <c r="G517" s="158"/>
      <c r="H517" s="158"/>
      <c r="I517" s="158"/>
      <c r="J517" s="158"/>
      <c r="K517" s="158"/>
      <c r="L517" s="158"/>
      <c r="M517" s="158"/>
      <c r="N517" s="157"/>
      <c r="O517" s="157"/>
      <c r="P517" s="157"/>
      <c r="Q517" s="157"/>
      <c r="R517" s="158"/>
      <c r="S517" s="158"/>
      <c r="T517" s="158"/>
      <c r="U517" s="158"/>
      <c r="V517" s="158"/>
      <c r="W517" s="158"/>
      <c r="X517" s="158"/>
      <c r="Y517" s="148"/>
      <c r="Z517" s="148"/>
      <c r="AA517" s="148"/>
      <c r="AB517" s="148"/>
      <c r="AC517" s="148"/>
      <c r="AD517" s="148"/>
      <c r="AE517" s="148"/>
      <c r="AF517" s="148"/>
      <c r="AG517" s="148" t="s">
        <v>179</v>
      </c>
      <c r="AH517" s="148">
        <v>0</v>
      </c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</row>
    <row r="518" spans="1:60" ht="22.5" outlineLevel="1" x14ac:dyDescent="0.2">
      <c r="A518" s="175">
        <v>138</v>
      </c>
      <c r="B518" s="176" t="s">
        <v>649</v>
      </c>
      <c r="C518" s="188" t="s">
        <v>650</v>
      </c>
      <c r="D518" s="177" t="s">
        <v>246</v>
      </c>
      <c r="E518" s="178">
        <v>1</v>
      </c>
      <c r="F518" s="179"/>
      <c r="G518" s="180">
        <f>ROUND(E518*F518,2)</f>
        <v>0</v>
      </c>
      <c r="H518" s="159"/>
      <c r="I518" s="158">
        <f>ROUND(E518*H518,2)</f>
        <v>0</v>
      </c>
      <c r="J518" s="159"/>
      <c r="K518" s="158">
        <f>ROUND(E518*J518,2)</f>
        <v>0</v>
      </c>
      <c r="L518" s="158">
        <v>21</v>
      </c>
      <c r="M518" s="158">
        <f>G518*(1+L518/100)</f>
        <v>0</v>
      </c>
      <c r="N518" s="157">
        <v>0</v>
      </c>
      <c r="O518" s="157">
        <f>ROUND(E518*N518,2)</f>
        <v>0</v>
      </c>
      <c r="P518" s="157">
        <v>0</v>
      </c>
      <c r="Q518" s="157">
        <f>ROUND(E518*P518,2)</f>
        <v>0</v>
      </c>
      <c r="R518" s="158"/>
      <c r="S518" s="158" t="s">
        <v>203</v>
      </c>
      <c r="T518" s="158" t="s">
        <v>175</v>
      </c>
      <c r="U518" s="158">
        <v>0</v>
      </c>
      <c r="V518" s="158">
        <f>ROUND(E518*U518,2)</f>
        <v>0</v>
      </c>
      <c r="W518" s="158"/>
      <c r="X518" s="158" t="s">
        <v>176</v>
      </c>
      <c r="Y518" s="148"/>
      <c r="Z518" s="148"/>
      <c r="AA518" s="148"/>
      <c r="AB518" s="148"/>
      <c r="AC518" s="148"/>
      <c r="AD518" s="148"/>
      <c r="AE518" s="148"/>
      <c r="AF518" s="148"/>
      <c r="AG518" s="148" t="s">
        <v>177</v>
      </c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</row>
    <row r="519" spans="1:60" outlineLevel="1" x14ac:dyDescent="0.2">
      <c r="A519" s="155"/>
      <c r="B519" s="156"/>
      <c r="C519" s="189" t="s">
        <v>651</v>
      </c>
      <c r="D519" s="160"/>
      <c r="E519" s="161">
        <v>1</v>
      </c>
      <c r="F519" s="158"/>
      <c r="G519" s="158"/>
      <c r="H519" s="158"/>
      <c r="I519" s="158"/>
      <c r="J519" s="158"/>
      <c r="K519" s="158"/>
      <c r="L519" s="158"/>
      <c r="M519" s="158"/>
      <c r="N519" s="157"/>
      <c r="O519" s="157"/>
      <c r="P519" s="157"/>
      <c r="Q519" s="157"/>
      <c r="R519" s="158"/>
      <c r="S519" s="158"/>
      <c r="T519" s="158"/>
      <c r="U519" s="158"/>
      <c r="V519" s="158"/>
      <c r="W519" s="158"/>
      <c r="X519" s="158"/>
      <c r="Y519" s="148"/>
      <c r="Z519" s="148"/>
      <c r="AA519" s="148"/>
      <c r="AB519" s="148"/>
      <c r="AC519" s="148"/>
      <c r="AD519" s="148"/>
      <c r="AE519" s="148"/>
      <c r="AF519" s="148"/>
      <c r="AG519" s="148" t="s">
        <v>179</v>
      </c>
      <c r="AH519" s="148">
        <v>0</v>
      </c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</row>
    <row r="520" spans="1:60" x14ac:dyDescent="0.2">
      <c r="A520" s="168" t="s">
        <v>169</v>
      </c>
      <c r="B520" s="169" t="s">
        <v>139</v>
      </c>
      <c r="C520" s="187" t="s">
        <v>140</v>
      </c>
      <c r="D520" s="170"/>
      <c r="E520" s="171"/>
      <c r="F520" s="172"/>
      <c r="G520" s="173">
        <f>SUMIF(AG521:AG539,"&lt;&gt;NOR",G521:G539)</f>
        <v>0</v>
      </c>
      <c r="H520" s="167"/>
      <c r="I520" s="167">
        <f>SUM(I521:I539)</f>
        <v>0</v>
      </c>
      <c r="J520" s="167"/>
      <c r="K520" s="167">
        <f>SUM(K521:K539)</f>
        <v>0</v>
      </c>
      <c r="L520" s="167"/>
      <c r="M520" s="167">
        <f>SUM(M521:M539)</f>
        <v>0</v>
      </c>
      <c r="N520" s="166"/>
      <c r="O520" s="166">
        <f>SUM(O521:O539)</f>
        <v>0</v>
      </c>
      <c r="P520" s="166"/>
      <c r="Q520" s="166">
        <f>SUM(Q521:Q539)</f>
        <v>0</v>
      </c>
      <c r="R520" s="167"/>
      <c r="S520" s="167"/>
      <c r="T520" s="167"/>
      <c r="U520" s="167"/>
      <c r="V520" s="167">
        <f>SUM(V521:V539)</f>
        <v>488.15999999999997</v>
      </c>
      <c r="W520" s="167"/>
      <c r="X520" s="167"/>
      <c r="AG520" t="s">
        <v>170</v>
      </c>
    </row>
    <row r="521" spans="1:60" ht="33.75" outlineLevel="1" x14ac:dyDescent="0.2">
      <c r="A521" s="175">
        <v>139</v>
      </c>
      <c r="B521" s="176" t="s">
        <v>652</v>
      </c>
      <c r="C521" s="188" t="s">
        <v>653</v>
      </c>
      <c r="D521" s="177" t="s">
        <v>252</v>
      </c>
      <c r="E521" s="178">
        <v>209.96039999999999</v>
      </c>
      <c r="F521" s="179"/>
      <c r="G521" s="180">
        <f>ROUND(E521*F521,2)</f>
        <v>0</v>
      </c>
      <c r="H521" s="159"/>
      <c r="I521" s="158">
        <f>ROUND(E521*H521,2)</f>
        <v>0</v>
      </c>
      <c r="J521" s="159"/>
      <c r="K521" s="158">
        <f>ROUND(E521*J521,2)</f>
        <v>0</v>
      </c>
      <c r="L521" s="158">
        <v>21</v>
      </c>
      <c r="M521" s="158">
        <f>G521*(1+L521/100)</f>
        <v>0</v>
      </c>
      <c r="N521" s="157">
        <v>0</v>
      </c>
      <c r="O521" s="157">
        <f>ROUND(E521*N521,2)</f>
        <v>0</v>
      </c>
      <c r="P521" s="157">
        <v>0</v>
      </c>
      <c r="Q521" s="157">
        <f>ROUND(E521*P521,2)</f>
        <v>0</v>
      </c>
      <c r="R521" s="158"/>
      <c r="S521" s="158" t="s">
        <v>203</v>
      </c>
      <c r="T521" s="158" t="s">
        <v>175</v>
      </c>
      <c r="U521" s="158">
        <v>0.27700000000000002</v>
      </c>
      <c r="V521" s="158">
        <f>ROUND(E521*U521,2)</f>
        <v>58.16</v>
      </c>
      <c r="W521" s="158"/>
      <c r="X521" s="158" t="s">
        <v>176</v>
      </c>
      <c r="Y521" s="148"/>
      <c r="Z521" s="148"/>
      <c r="AA521" s="148"/>
      <c r="AB521" s="148"/>
      <c r="AC521" s="148"/>
      <c r="AD521" s="148"/>
      <c r="AE521" s="148"/>
      <c r="AF521" s="148"/>
      <c r="AG521" s="148" t="s">
        <v>654</v>
      </c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</row>
    <row r="522" spans="1:60" outlineLevel="1" x14ac:dyDescent="0.2">
      <c r="A522" s="155"/>
      <c r="B522" s="156"/>
      <c r="C522" s="189" t="s">
        <v>655</v>
      </c>
      <c r="D522" s="160"/>
      <c r="E522" s="161">
        <v>209.96039999999999</v>
      </c>
      <c r="F522" s="158"/>
      <c r="G522" s="158"/>
      <c r="H522" s="158"/>
      <c r="I522" s="158"/>
      <c r="J522" s="158"/>
      <c r="K522" s="158"/>
      <c r="L522" s="158"/>
      <c r="M522" s="158"/>
      <c r="N522" s="157"/>
      <c r="O522" s="157"/>
      <c r="P522" s="157"/>
      <c r="Q522" s="157"/>
      <c r="R522" s="158"/>
      <c r="S522" s="158"/>
      <c r="T522" s="158"/>
      <c r="U522" s="158"/>
      <c r="V522" s="158"/>
      <c r="W522" s="158"/>
      <c r="X522" s="158"/>
      <c r="Y522" s="148"/>
      <c r="Z522" s="148"/>
      <c r="AA522" s="148"/>
      <c r="AB522" s="148"/>
      <c r="AC522" s="148"/>
      <c r="AD522" s="148"/>
      <c r="AE522" s="148"/>
      <c r="AF522" s="148"/>
      <c r="AG522" s="148" t="s">
        <v>179</v>
      </c>
      <c r="AH522" s="148">
        <v>0</v>
      </c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</row>
    <row r="523" spans="1:60" outlineLevel="1" x14ac:dyDescent="0.2">
      <c r="A523" s="175">
        <v>140</v>
      </c>
      <c r="B523" s="176" t="s">
        <v>660</v>
      </c>
      <c r="C523" s="188" t="s">
        <v>661</v>
      </c>
      <c r="D523" s="177" t="s">
        <v>252</v>
      </c>
      <c r="E523" s="178">
        <v>209.96039999999999</v>
      </c>
      <c r="F523" s="179"/>
      <c r="G523" s="180">
        <f>ROUND(E523*F523,2)</f>
        <v>0</v>
      </c>
      <c r="H523" s="159"/>
      <c r="I523" s="158">
        <f>ROUND(E523*H523,2)</f>
        <v>0</v>
      </c>
      <c r="J523" s="159"/>
      <c r="K523" s="158">
        <f>ROUND(E523*J523,2)</f>
        <v>0</v>
      </c>
      <c r="L523" s="158">
        <v>21</v>
      </c>
      <c r="M523" s="158">
        <f>G523*(1+L523/100)</f>
        <v>0</v>
      </c>
      <c r="N523" s="157">
        <v>0</v>
      </c>
      <c r="O523" s="157">
        <f>ROUND(E523*N523,2)</f>
        <v>0</v>
      </c>
      <c r="P523" s="157">
        <v>0</v>
      </c>
      <c r="Q523" s="157">
        <f>ROUND(E523*P523,2)</f>
        <v>0</v>
      </c>
      <c r="R523" s="158"/>
      <c r="S523" s="158" t="s">
        <v>203</v>
      </c>
      <c r="T523" s="158" t="s">
        <v>175</v>
      </c>
      <c r="U523" s="158">
        <v>0.49</v>
      </c>
      <c r="V523" s="158">
        <f>ROUND(E523*U523,2)</f>
        <v>102.88</v>
      </c>
      <c r="W523" s="158"/>
      <c r="X523" s="158" t="s">
        <v>176</v>
      </c>
      <c r="Y523" s="148"/>
      <c r="Z523" s="148"/>
      <c r="AA523" s="148"/>
      <c r="AB523" s="148"/>
      <c r="AC523" s="148"/>
      <c r="AD523" s="148"/>
      <c r="AE523" s="148"/>
      <c r="AF523" s="148"/>
      <c r="AG523" s="148" t="s">
        <v>654</v>
      </c>
      <c r="AH523" s="148"/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</row>
    <row r="524" spans="1:60" outlineLevel="1" x14ac:dyDescent="0.2">
      <c r="A524" s="155"/>
      <c r="B524" s="156"/>
      <c r="C524" s="189" t="s">
        <v>954</v>
      </c>
      <c r="D524" s="160"/>
      <c r="E524" s="161">
        <v>209.96039999999999</v>
      </c>
      <c r="F524" s="158"/>
      <c r="G524" s="158"/>
      <c r="H524" s="158"/>
      <c r="I524" s="158"/>
      <c r="J524" s="158"/>
      <c r="K524" s="158"/>
      <c r="L524" s="158"/>
      <c r="M524" s="158"/>
      <c r="N524" s="157"/>
      <c r="O524" s="157"/>
      <c r="P524" s="157"/>
      <c r="Q524" s="157"/>
      <c r="R524" s="158"/>
      <c r="S524" s="158"/>
      <c r="T524" s="158"/>
      <c r="U524" s="158"/>
      <c r="V524" s="158"/>
      <c r="W524" s="158"/>
      <c r="X524" s="158"/>
      <c r="Y524" s="148"/>
      <c r="Z524" s="148"/>
      <c r="AA524" s="148"/>
      <c r="AB524" s="148"/>
      <c r="AC524" s="148"/>
      <c r="AD524" s="148"/>
      <c r="AE524" s="148"/>
      <c r="AF524" s="148"/>
      <c r="AG524" s="148" t="s">
        <v>179</v>
      </c>
      <c r="AH524" s="148">
        <v>5</v>
      </c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</row>
    <row r="525" spans="1:60" ht="22.5" outlineLevel="1" x14ac:dyDescent="0.2">
      <c r="A525" s="175">
        <v>141</v>
      </c>
      <c r="B525" s="176" t="s">
        <v>662</v>
      </c>
      <c r="C525" s="188" t="s">
        <v>663</v>
      </c>
      <c r="D525" s="177" t="s">
        <v>252</v>
      </c>
      <c r="E525" s="178">
        <v>3989.24766</v>
      </c>
      <c r="F525" s="179"/>
      <c r="G525" s="180">
        <f>ROUND(E525*F525,2)</f>
        <v>0</v>
      </c>
      <c r="H525" s="159"/>
      <c r="I525" s="158">
        <f>ROUND(E525*H525,2)</f>
        <v>0</v>
      </c>
      <c r="J525" s="159"/>
      <c r="K525" s="158">
        <f>ROUND(E525*J525,2)</f>
        <v>0</v>
      </c>
      <c r="L525" s="158">
        <v>21</v>
      </c>
      <c r="M525" s="158">
        <f>G525*(1+L525/100)</f>
        <v>0</v>
      </c>
      <c r="N525" s="157">
        <v>0</v>
      </c>
      <c r="O525" s="157">
        <f>ROUND(E525*N525,2)</f>
        <v>0</v>
      </c>
      <c r="P525" s="157">
        <v>0</v>
      </c>
      <c r="Q525" s="157">
        <f>ROUND(E525*P525,2)</f>
        <v>0</v>
      </c>
      <c r="R525" s="158"/>
      <c r="S525" s="158" t="s">
        <v>174</v>
      </c>
      <c r="T525" s="158" t="s">
        <v>175</v>
      </c>
      <c r="U525" s="158">
        <v>0</v>
      </c>
      <c r="V525" s="158">
        <f>ROUND(E525*U525,2)</f>
        <v>0</v>
      </c>
      <c r="W525" s="158"/>
      <c r="X525" s="158" t="s">
        <v>176</v>
      </c>
      <c r="Y525" s="148"/>
      <c r="Z525" s="148"/>
      <c r="AA525" s="148"/>
      <c r="AB525" s="148"/>
      <c r="AC525" s="148"/>
      <c r="AD525" s="148"/>
      <c r="AE525" s="148"/>
      <c r="AF525" s="148"/>
      <c r="AG525" s="148" t="s">
        <v>177</v>
      </c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</row>
    <row r="526" spans="1:60" outlineLevel="1" x14ac:dyDescent="0.2">
      <c r="A526" s="155"/>
      <c r="B526" s="156"/>
      <c r="C526" s="189" t="s">
        <v>955</v>
      </c>
      <c r="D526" s="160"/>
      <c r="E526" s="161">
        <v>209.96039999999999</v>
      </c>
      <c r="F526" s="158"/>
      <c r="G526" s="158"/>
      <c r="H526" s="158"/>
      <c r="I526" s="158"/>
      <c r="J526" s="158"/>
      <c r="K526" s="158"/>
      <c r="L526" s="158"/>
      <c r="M526" s="158"/>
      <c r="N526" s="157"/>
      <c r="O526" s="157"/>
      <c r="P526" s="157"/>
      <c r="Q526" s="157"/>
      <c r="R526" s="158"/>
      <c r="S526" s="158"/>
      <c r="T526" s="158"/>
      <c r="U526" s="158"/>
      <c r="V526" s="158"/>
      <c r="W526" s="158"/>
      <c r="X526" s="158"/>
      <c r="Y526" s="148"/>
      <c r="Z526" s="148"/>
      <c r="AA526" s="148"/>
      <c r="AB526" s="148"/>
      <c r="AC526" s="148"/>
      <c r="AD526" s="148"/>
      <c r="AE526" s="148"/>
      <c r="AF526" s="148"/>
      <c r="AG526" s="148" t="s">
        <v>179</v>
      </c>
      <c r="AH526" s="148">
        <v>5</v>
      </c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</row>
    <row r="527" spans="1:60" outlineLevel="1" x14ac:dyDescent="0.2">
      <c r="A527" s="155"/>
      <c r="B527" s="156"/>
      <c r="C527" s="190" t="s">
        <v>956</v>
      </c>
      <c r="D527" s="162"/>
      <c r="E527" s="163">
        <v>3989.24766</v>
      </c>
      <c r="F527" s="158"/>
      <c r="G527" s="158"/>
      <c r="H527" s="158"/>
      <c r="I527" s="158"/>
      <c r="J527" s="158"/>
      <c r="K527" s="158"/>
      <c r="L527" s="158"/>
      <c r="M527" s="158"/>
      <c r="N527" s="157"/>
      <c r="O527" s="157"/>
      <c r="P527" s="157"/>
      <c r="Q527" s="157"/>
      <c r="R527" s="158"/>
      <c r="S527" s="158"/>
      <c r="T527" s="158"/>
      <c r="U527" s="158"/>
      <c r="V527" s="158"/>
      <c r="W527" s="158"/>
      <c r="X527" s="158"/>
      <c r="Y527" s="148"/>
      <c r="Z527" s="148"/>
      <c r="AA527" s="148"/>
      <c r="AB527" s="148"/>
      <c r="AC527" s="148"/>
      <c r="AD527" s="148"/>
      <c r="AE527" s="148"/>
      <c r="AF527" s="148"/>
      <c r="AG527" s="148" t="s">
        <v>179</v>
      </c>
      <c r="AH527" s="148">
        <v>4</v>
      </c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</row>
    <row r="528" spans="1:60" ht="22.5" outlineLevel="1" x14ac:dyDescent="0.2">
      <c r="A528" s="175">
        <v>142</v>
      </c>
      <c r="B528" s="176" t="s">
        <v>664</v>
      </c>
      <c r="C528" s="188" t="s">
        <v>665</v>
      </c>
      <c r="D528" s="177" t="s">
        <v>252</v>
      </c>
      <c r="E528" s="178">
        <v>60.574590000000001</v>
      </c>
      <c r="F528" s="179"/>
      <c r="G528" s="180">
        <f>ROUND(E528*F528,2)</f>
        <v>0</v>
      </c>
      <c r="H528" s="159"/>
      <c r="I528" s="158">
        <f>ROUND(E528*H528,2)</f>
        <v>0</v>
      </c>
      <c r="J528" s="159"/>
      <c r="K528" s="158">
        <f>ROUND(E528*J528,2)</f>
        <v>0</v>
      </c>
      <c r="L528" s="158">
        <v>21</v>
      </c>
      <c r="M528" s="158">
        <f>G528*(1+L528/100)</f>
        <v>0</v>
      </c>
      <c r="N528" s="157">
        <v>0</v>
      </c>
      <c r="O528" s="157">
        <f>ROUND(E528*N528,2)</f>
        <v>0</v>
      </c>
      <c r="P528" s="157">
        <v>0</v>
      </c>
      <c r="Q528" s="157">
        <f>ROUND(E528*P528,2)</f>
        <v>0</v>
      </c>
      <c r="R528" s="158"/>
      <c r="S528" s="158" t="s">
        <v>666</v>
      </c>
      <c r="T528" s="158" t="s">
        <v>175</v>
      </c>
      <c r="U528" s="158">
        <v>0</v>
      </c>
      <c r="V528" s="158">
        <f>ROUND(E528*U528,2)</f>
        <v>0</v>
      </c>
      <c r="W528" s="158"/>
      <c r="X528" s="158" t="s">
        <v>176</v>
      </c>
      <c r="Y528" s="148"/>
      <c r="Z528" s="148"/>
      <c r="AA528" s="148"/>
      <c r="AB528" s="148"/>
      <c r="AC528" s="148"/>
      <c r="AD528" s="148"/>
      <c r="AE528" s="148"/>
      <c r="AF528" s="148"/>
      <c r="AG528" s="148" t="s">
        <v>654</v>
      </c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</row>
    <row r="529" spans="1:60" outlineLevel="1" x14ac:dyDescent="0.2">
      <c r="A529" s="155"/>
      <c r="B529" s="156"/>
      <c r="C529" s="189" t="s">
        <v>655</v>
      </c>
      <c r="D529" s="160"/>
      <c r="E529" s="161">
        <v>209.96039999999999</v>
      </c>
      <c r="F529" s="158"/>
      <c r="G529" s="158"/>
      <c r="H529" s="158"/>
      <c r="I529" s="158"/>
      <c r="J529" s="158"/>
      <c r="K529" s="158"/>
      <c r="L529" s="158"/>
      <c r="M529" s="158"/>
      <c r="N529" s="157"/>
      <c r="O529" s="157"/>
      <c r="P529" s="157"/>
      <c r="Q529" s="157"/>
      <c r="R529" s="158"/>
      <c r="S529" s="158"/>
      <c r="T529" s="158"/>
      <c r="U529" s="158"/>
      <c r="V529" s="158"/>
      <c r="W529" s="158"/>
      <c r="X529" s="158"/>
      <c r="Y529" s="148"/>
      <c r="Z529" s="148"/>
      <c r="AA529" s="148"/>
      <c r="AB529" s="148"/>
      <c r="AC529" s="148"/>
      <c r="AD529" s="148"/>
      <c r="AE529" s="148"/>
      <c r="AF529" s="148"/>
      <c r="AG529" s="148" t="s">
        <v>179</v>
      </c>
      <c r="AH529" s="148">
        <v>5</v>
      </c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</row>
    <row r="530" spans="1:60" outlineLevel="1" x14ac:dyDescent="0.2">
      <c r="A530" s="155"/>
      <c r="B530" s="156"/>
      <c r="C530" s="189" t="s">
        <v>656</v>
      </c>
      <c r="D530" s="160"/>
      <c r="E530" s="161">
        <v>-19.185770000000002</v>
      </c>
      <c r="F530" s="158"/>
      <c r="G530" s="158"/>
      <c r="H530" s="158"/>
      <c r="I530" s="158"/>
      <c r="J530" s="158"/>
      <c r="K530" s="158"/>
      <c r="L530" s="158"/>
      <c r="M530" s="158"/>
      <c r="N530" s="157"/>
      <c r="O530" s="157"/>
      <c r="P530" s="157"/>
      <c r="Q530" s="157"/>
      <c r="R530" s="158"/>
      <c r="S530" s="158"/>
      <c r="T530" s="158"/>
      <c r="U530" s="158"/>
      <c r="V530" s="158"/>
      <c r="W530" s="158"/>
      <c r="X530" s="158"/>
      <c r="Y530" s="148"/>
      <c r="Z530" s="148"/>
      <c r="AA530" s="148"/>
      <c r="AB530" s="148"/>
      <c r="AC530" s="148"/>
      <c r="AD530" s="148"/>
      <c r="AE530" s="148"/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</row>
    <row r="531" spans="1:60" outlineLevel="1" x14ac:dyDescent="0.2">
      <c r="A531" s="155"/>
      <c r="B531" s="156"/>
      <c r="C531" s="189" t="s">
        <v>657</v>
      </c>
      <c r="D531" s="160"/>
      <c r="E531" s="161">
        <v>-86.212500000000006</v>
      </c>
      <c r="F531" s="158"/>
      <c r="G531" s="158"/>
      <c r="H531" s="158"/>
      <c r="I531" s="158"/>
      <c r="J531" s="158"/>
      <c r="K531" s="158"/>
      <c r="L531" s="158"/>
      <c r="M531" s="158"/>
      <c r="N531" s="157"/>
      <c r="O531" s="157"/>
      <c r="P531" s="157"/>
      <c r="Q531" s="157"/>
      <c r="R531" s="158"/>
      <c r="S531" s="158"/>
      <c r="T531" s="158"/>
      <c r="U531" s="158"/>
      <c r="V531" s="158"/>
      <c r="W531" s="158"/>
      <c r="X531" s="158"/>
      <c r="Y531" s="148"/>
      <c r="Z531" s="148"/>
      <c r="AA531" s="148"/>
      <c r="AB531" s="148"/>
      <c r="AC531" s="148"/>
      <c r="AD531" s="148"/>
      <c r="AE531" s="148"/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</row>
    <row r="532" spans="1:60" outlineLevel="1" x14ac:dyDescent="0.2">
      <c r="A532" s="155"/>
      <c r="B532" s="156"/>
      <c r="C532" s="189" t="s">
        <v>658</v>
      </c>
      <c r="D532" s="160"/>
      <c r="E532" s="161">
        <v>-33.526969999999999</v>
      </c>
      <c r="F532" s="158"/>
      <c r="G532" s="158"/>
      <c r="H532" s="158"/>
      <c r="I532" s="158"/>
      <c r="J532" s="158"/>
      <c r="K532" s="158"/>
      <c r="L532" s="158"/>
      <c r="M532" s="158"/>
      <c r="N532" s="157"/>
      <c r="O532" s="157"/>
      <c r="P532" s="157"/>
      <c r="Q532" s="157"/>
      <c r="R532" s="158"/>
      <c r="S532" s="158"/>
      <c r="T532" s="158"/>
      <c r="U532" s="158"/>
      <c r="V532" s="158"/>
      <c r="W532" s="158"/>
      <c r="X532" s="158"/>
      <c r="Y532" s="148"/>
      <c r="Z532" s="148"/>
      <c r="AA532" s="148"/>
      <c r="AB532" s="148"/>
      <c r="AC532" s="148"/>
      <c r="AD532" s="148"/>
      <c r="AE532" s="148"/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</row>
    <row r="533" spans="1:60" outlineLevel="1" x14ac:dyDescent="0.2">
      <c r="A533" s="155"/>
      <c r="B533" s="156"/>
      <c r="C533" s="189" t="s">
        <v>659</v>
      </c>
      <c r="D533" s="160"/>
      <c r="E533" s="161">
        <v>-10.460179999999999</v>
      </c>
      <c r="F533" s="158"/>
      <c r="G533" s="158"/>
      <c r="H533" s="158"/>
      <c r="I533" s="158"/>
      <c r="J533" s="158"/>
      <c r="K533" s="158"/>
      <c r="L533" s="158"/>
      <c r="M533" s="158"/>
      <c r="N533" s="157"/>
      <c r="O533" s="157"/>
      <c r="P533" s="157"/>
      <c r="Q533" s="157"/>
      <c r="R533" s="158"/>
      <c r="S533" s="158"/>
      <c r="T533" s="158"/>
      <c r="U533" s="158"/>
      <c r="V533" s="158"/>
      <c r="W533" s="158"/>
      <c r="X533" s="158"/>
      <c r="Y533" s="148"/>
      <c r="Z533" s="148"/>
      <c r="AA533" s="148"/>
      <c r="AB533" s="148"/>
      <c r="AC533" s="148"/>
      <c r="AD533" s="148"/>
      <c r="AE533" s="148"/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</row>
    <row r="534" spans="1:60" ht="33.75" outlineLevel="1" x14ac:dyDescent="0.2">
      <c r="A534" s="175">
        <v>143</v>
      </c>
      <c r="B534" s="176" t="s">
        <v>667</v>
      </c>
      <c r="C534" s="188" t="s">
        <v>668</v>
      </c>
      <c r="D534" s="177" t="s">
        <v>252</v>
      </c>
      <c r="E534" s="178">
        <v>209.96039999999999</v>
      </c>
      <c r="F534" s="179"/>
      <c r="G534" s="180">
        <f>ROUND(E534*F534,2)</f>
        <v>0</v>
      </c>
      <c r="H534" s="159"/>
      <c r="I534" s="158">
        <f>ROUND(E534*H534,2)</f>
        <v>0</v>
      </c>
      <c r="J534" s="159"/>
      <c r="K534" s="158">
        <f>ROUND(E534*J534,2)</f>
        <v>0</v>
      </c>
      <c r="L534" s="158">
        <v>21</v>
      </c>
      <c r="M534" s="158">
        <f>G534*(1+L534/100)</f>
        <v>0</v>
      </c>
      <c r="N534" s="157">
        <v>0</v>
      </c>
      <c r="O534" s="157">
        <f>ROUND(E534*N534,2)</f>
        <v>0</v>
      </c>
      <c r="P534" s="157">
        <v>0</v>
      </c>
      <c r="Q534" s="157">
        <f>ROUND(E534*P534,2)</f>
        <v>0</v>
      </c>
      <c r="R534" s="158"/>
      <c r="S534" s="158" t="s">
        <v>203</v>
      </c>
      <c r="T534" s="158" t="s">
        <v>175</v>
      </c>
      <c r="U534" s="158">
        <v>0.83199999999999996</v>
      </c>
      <c r="V534" s="158">
        <f>ROUND(E534*U534,2)</f>
        <v>174.69</v>
      </c>
      <c r="W534" s="158"/>
      <c r="X534" s="158" t="s">
        <v>176</v>
      </c>
      <c r="Y534" s="148"/>
      <c r="Z534" s="148"/>
      <c r="AA534" s="148"/>
      <c r="AB534" s="148"/>
      <c r="AC534" s="148"/>
      <c r="AD534" s="148"/>
      <c r="AE534" s="148"/>
      <c r="AF534" s="148"/>
      <c r="AG534" s="148" t="s">
        <v>654</v>
      </c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</row>
    <row r="535" spans="1:60" outlineLevel="1" x14ac:dyDescent="0.2">
      <c r="A535" s="155"/>
      <c r="B535" s="156"/>
      <c r="C535" s="189" t="s">
        <v>957</v>
      </c>
      <c r="D535" s="160"/>
      <c r="E535" s="161">
        <v>209.96039999999999</v>
      </c>
      <c r="F535" s="158"/>
      <c r="G535" s="158"/>
      <c r="H535" s="158"/>
      <c r="I535" s="158"/>
      <c r="J535" s="158"/>
      <c r="K535" s="158"/>
      <c r="L535" s="158"/>
      <c r="M535" s="158"/>
      <c r="N535" s="157"/>
      <c r="O535" s="157"/>
      <c r="P535" s="157"/>
      <c r="Q535" s="157"/>
      <c r="R535" s="158"/>
      <c r="S535" s="158"/>
      <c r="T535" s="158"/>
      <c r="U535" s="158"/>
      <c r="V535" s="158"/>
      <c r="W535" s="158"/>
      <c r="X535" s="158"/>
      <c r="Y535" s="148"/>
      <c r="Z535" s="148"/>
      <c r="AA535" s="148"/>
      <c r="AB535" s="148"/>
      <c r="AC535" s="148"/>
      <c r="AD535" s="148"/>
      <c r="AE535" s="148"/>
      <c r="AF535" s="148"/>
      <c r="AG535" s="148" t="s">
        <v>179</v>
      </c>
      <c r="AH535" s="148">
        <v>5</v>
      </c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</row>
    <row r="536" spans="1:60" ht="33.75" outlineLevel="1" x14ac:dyDescent="0.2">
      <c r="A536" s="175">
        <v>144</v>
      </c>
      <c r="B536" s="176" t="s">
        <v>669</v>
      </c>
      <c r="C536" s="188" t="s">
        <v>670</v>
      </c>
      <c r="D536" s="177" t="s">
        <v>252</v>
      </c>
      <c r="E536" s="178">
        <v>419.92081000000002</v>
      </c>
      <c r="F536" s="179"/>
      <c r="G536" s="180">
        <f>ROUND(E536*F536,2)</f>
        <v>0</v>
      </c>
      <c r="H536" s="159"/>
      <c r="I536" s="158">
        <f>ROUND(E536*H536,2)</f>
        <v>0</v>
      </c>
      <c r="J536" s="159"/>
      <c r="K536" s="158">
        <f>ROUND(E536*J536,2)</f>
        <v>0</v>
      </c>
      <c r="L536" s="158">
        <v>21</v>
      </c>
      <c r="M536" s="158">
        <f>G536*(1+L536/100)</f>
        <v>0</v>
      </c>
      <c r="N536" s="157">
        <v>0</v>
      </c>
      <c r="O536" s="157">
        <f>ROUND(E536*N536,2)</f>
        <v>0</v>
      </c>
      <c r="P536" s="157">
        <v>0</v>
      </c>
      <c r="Q536" s="157">
        <f>ROUND(E536*P536,2)</f>
        <v>0</v>
      </c>
      <c r="R536" s="158"/>
      <c r="S536" s="158" t="s">
        <v>174</v>
      </c>
      <c r="T536" s="158" t="s">
        <v>175</v>
      </c>
      <c r="U536" s="158">
        <v>0.36</v>
      </c>
      <c r="V536" s="158">
        <f>ROUND(E536*U536,2)</f>
        <v>151.16999999999999</v>
      </c>
      <c r="W536" s="158"/>
      <c r="X536" s="158" t="s">
        <v>176</v>
      </c>
      <c r="Y536" s="148"/>
      <c r="Z536" s="148"/>
      <c r="AA536" s="148"/>
      <c r="AB536" s="148"/>
      <c r="AC536" s="148"/>
      <c r="AD536" s="148"/>
      <c r="AE536" s="148"/>
      <c r="AF536" s="148"/>
      <c r="AG536" s="148" t="s">
        <v>654</v>
      </c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</row>
    <row r="537" spans="1:60" outlineLevel="1" x14ac:dyDescent="0.2">
      <c r="A537" s="155"/>
      <c r="B537" s="156"/>
      <c r="C537" s="189" t="s">
        <v>959</v>
      </c>
      <c r="D537" s="160"/>
      <c r="E537" s="161">
        <v>419.92081000000002</v>
      </c>
      <c r="F537" s="158"/>
      <c r="G537" s="158"/>
      <c r="H537" s="158"/>
      <c r="I537" s="158"/>
      <c r="J537" s="158"/>
      <c r="K537" s="158"/>
      <c r="L537" s="158"/>
      <c r="M537" s="158"/>
      <c r="N537" s="157"/>
      <c r="O537" s="157"/>
      <c r="P537" s="157"/>
      <c r="Q537" s="157"/>
      <c r="R537" s="158"/>
      <c r="S537" s="158"/>
      <c r="T537" s="158"/>
      <c r="U537" s="158"/>
      <c r="V537" s="158"/>
      <c r="W537" s="158"/>
      <c r="X537" s="158"/>
      <c r="Y537" s="148"/>
      <c r="Z537" s="148"/>
      <c r="AA537" s="148"/>
      <c r="AB537" s="148"/>
      <c r="AC537" s="148"/>
      <c r="AD537" s="148"/>
      <c r="AE537" s="148"/>
      <c r="AF537" s="148"/>
      <c r="AG537" s="148" t="s">
        <v>179</v>
      </c>
      <c r="AH537" s="148">
        <v>5</v>
      </c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</row>
    <row r="538" spans="1:60" outlineLevel="1" x14ac:dyDescent="0.2">
      <c r="A538" s="175">
        <v>145</v>
      </c>
      <c r="B538" s="176" t="s">
        <v>671</v>
      </c>
      <c r="C538" s="188" t="s">
        <v>672</v>
      </c>
      <c r="D538" s="177" t="s">
        <v>252</v>
      </c>
      <c r="E538" s="178">
        <v>209.96039999999999</v>
      </c>
      <c r="F538" s="179"/>
      <c r="G538" s="180">
        <f>ROUND(E538*F538,2)</f>
        <v>0</v>
      </c>
      <c r="H538" s="159"/>
      <c r="I538" s="158">
        <f>ROUND(E538*H538,2)</f>
        <v>0</v>
      </c>
      <c r="J538" s="159"/>
      <c r="K538" s="158">
        <f>ROUND(E538*J538,2)</f>
        <v>0</v>
      </c>
      <c r="L538" s="158">
        <v>21</v>
      </c>
      <c r="M538" s="158">
        <f>G538*(1+L538/100)</f>
        <v>0</v>
      </c>
      <c r="N538" s="157">
        <v>0</v>
      </c>
      <c r="O538" s="157">
        <f>ROUND(E538*N538,2)</f>
        <v>0</v>
      </c>
      <c r="P538" s="157">
        <v>0</v>
      </c>
      <c r="Q538" s="157">
        <f>ROUND(E538*P538,2)</f>
        <v>0</v>
      </c>
      <c r="R538" s="158"/>
      <c r="S538" s="158" t="s">
        <v>174</v>
      </c>
      <c r="T538" s="158" t="s">
        <v>175</v>
      </c>
      <c r="U538" s="158">
        <v>6.0000000000000001E-3</v>
      </c>
      <c r="V538" s="158">
        <f>ROUND(E538*U538,2)</f>
        <v>1.26</v>
      </c>
      <c r="W538" s="158"/>
      <c r="X538" s="158" t="s">
        <v>176</v>
      </c>
      <c r="Y538" s="148"/>
      <c r="Z538" s="148"/>
      <c r="AA538" s="148"/>
      <c r="AB538" s="148"/>
      <c r="AC538" s="148"/>
      <c r="AD538" s="148"/>
      <c r="AE538" s="148"/>
      <c r="AF538" s="148"/>
      <c r="AG538" s="148" t="s">
        <v>654</v>
      </c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</row>
    <row r="539" spans="1:60" outlineLevel="1" x14ac:dyDescent="0.2">
      <c r="A539" s="155"/>
      <c r="B539" s="156"/>
      <c r="C539" s="189" t="s">
        <v>958</v>
      </c>
      <c r="D539" s="160"/>
      <c r="E539" s="161">
        <v>209.96039999999999</v>
      </c>
      <c r="F539" s="158"/>
      <c r="G539" s="158"/>
      <c r="H539" s="158"/>
      <c r="I539" s="158"/>
      <c r="J539" s="158"/>
      <c r="K539" s="158"/>
      <c r="L539" s="158"/>
      <c r="M539" s="158"/>
      <c r="N539" s="157"/>
      <c r="O539" s="157"/>
      <c r="P539" s="157"/>
      <c r="Q539" s="157"/>
      <c r="R539" s="158"/>
      <c r="S539" s="158"/>
      <c r="T539" s="158"/>
      <c r="U539" s="158"/>
      <c r="V539" s="158"/>
      <c r="W539" s="158"/>
      <c r="X539" s="158"/>
      <c r="Y539" s="148"/>
      <c r="Z539" s="148"/>
      <c r="AA539" s="148"/>
      <c r="AB539" s="148"/>
      <c r="AC539" s="148"/>
      <c r="AD539" s="148"/>
      <c r="AE539" s="148"/>
      <c r="AF539" s="148"/>
      <c r="AG539" s="148" t="s">
        <v>179</v>
      </c>
      <c r="AH539" s="148">
        <v>5</v>
      </c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</row>
    <row r="540" spans="1:60" x14ac:dyDescent="0.2">
      <c r="A540" s="168" t="s">
        <v>169</v>
      </c>
      <c r="B540" s="169" t="s">
        <v>133</v>
      </c>
      <c r="C540" s="187" t="s">
        <v>134</v>
      </c>
      <c r="D540" s="170"/>
      <c r="E540" s="171"/>
      <c r="F540" s="172"/>
      <c r="G540" s="173">
        <f>SUMIF(AG541:AG542,"&lt;&gt;NOR",G541:G542)</f>
        <v>0</v>
      </c>
      <c r="H540" s="167"/>
      <c r="I540" s="167">
        <f>SUM(I541:I542)</f>
        <v>0</v>
      </c>
      <c r="J540" s="167"/>
      <c r="K540" s="167">
        <f>SUM(K541:K542)</f>
        <v>0</v>
      </c>
      <c r="L540" s="167"/>
      <c r="M540" s="167">
        <f>SUM(M541:M542)</f>
        <v>0</v>
      </c>
      <c r="N540" s="166"/>
      <c r="O540" s="166">
        <f>SUM(O541:O542)</f>
        <v>0</v>
      </c>
      <c r="P540" s="166"/>
      <c r="Q540" s="166">
        <f>SUM(Q541:Q542)</f>
        <v>0</v>
      </c>
      <c r="R540" s="167"/>
      <c r="S540" s="167"/>
      <c r="T540" s="167"/>
      <c r="U540" s="167"/>
      <c r="V540" s="167">
        <f>SUM(V541:V542)</f>
        <v>0</v>
      </c>
      <c r="W540" s="167"/>
      <c r="X540" s="167"/>
      <c r="AG540" t="s">
        <v>170</v>
      </c>
    </row>
    <row r="541" spans="1:60" outlineLevel="1" x14ac:dyDescent="0.2">
      <c r="A541" s="175">
        <v>146</v>
      </c>
      <c r="B541" s="176" t="s">
        <v>673</v>
      </c>
      <c r="C541" s="188" t="s">
        <v>674</v>
      </c>
      <c r="D541" s="177" t="s">
        <v>193</v>
      </c>
      <c r="E541" s="178">
        <v>237.6</v>
      </c>
      <c r="F541" s="179"/>
      <c r="G541" s="180">
        <f>ROUND(E541*F541,2)</f>
        <v>0</v>
      </c>
      <c r="H541" s="159"/>
      <c r="I541" s="158">
        <f>ROUND(E541*H541,2)</f>
        <v>0</v>
      </c>
      <c r="J541" s="159"/>
      <c r="K541" s="158">
        <f>ROUND(E541*J541,2)</f>
        <v>0</v>
      </c>
      <c r="L541" s="158">
        <v>21</v>
      </c>
      <c r="M541" s="158">
        <f>G541*(1+L541/100)</f>
        <v>0</v>
      </c>
      <c r="N541" s="157">
        <v>0</v>
      </c>
      <c r="O541" s="157">
        <f>ROUND(E541*N541,2)</f>
        <v>0</v>
      </c>
      <c r="P541" s="157">
        <v>0</v>
      </c>
      <c r="Q541" s="157">
        <f>ROUND(E541*P541,2)</f>
        <v>0</v>
      </c>
      <c r="R541" s="158"/>
      <c r="S541" s="158" t="s">
        <v>203</v>
      </c>
      <c r="T541" s="158" t="s">
        <v>175</v>
      </c>
      <c r="U541" s="158">
        <v>0</v>
      </c>
      <c r="V541" s="158">
        <f>ROUND(E541*U541,2)</f>
        <v>0</v>
      </c>
      <c r="W541" s="158"/>
      <c r="X541" s="158" t="s">
        <v>176</v>
      </c>
      <c r="Y541" s="148"/>
      <c r="Z541" s="148"/>
      <c r="AA541" s="148"/>
      <c r="AB541" s="148"/>
      <c r="AC541" s="148"/>
      <c r="AD541" s="148"/>
      <c r="AE541" s="148"/>
      <c r="AF541" s="148"/>
      <c r="AG541" s="148" t="s">
        <v>177</v>
      </c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</row>
    <row r="542" spans="1:60" outlineLevel="1" x14ac:dyDescent="0.2">
      <c r="A542" s="155"/>
      <c r="B542" s="156"/>
      <c r="C542" s="189" t="s">
        <v>675</v>
      </c>
      <c r="D542" s="160"/>
      <c r="E542" s="161">
        <v>237.6</v>
      </c>
      <c r="F542" s="158"/>
      <c r="G542" s="158"/>
      <c r="H542" s="158"/>
      <c r="I542" s="158"/>
      <c r="J542" s="158"/>
      <c r="K542" s="158"/>
      <c r="L542" s="158"/>
      <c r="M542" s="158"/>
      <c r="N542" s="157"/>
      <c r="O542" s="157"/>
      <c r="P542" s="157"/>
      <c r="Q542" s="157"/>
      <c r="R542" s="158"/>
      <c r="S542" s="158"/>
      <c r="T542" s="158"/>
      <c r="U542" s="158"/>
      <c r="V542" s="158"/>
      <c r="W542" s="158"/>
      <c r="X542" s="158"/>
      <c r="Y542" s="148"/>
      <c r="Z542" s="148"/>
      <c r="AA542" s="148"/>
      <c r="AB542" s="148"/>
      <c r="AC542" s="148"/>
      <c r="AD542" s="148"/>
      <c r="AE542" s="148"/>
      <c r="AF542" s="148"/>
      <c r="AG542" s="148" t="s">
        <v>179</v>
      </c>
      <c r="AH542" s="148">
        <v>0</v>
      </c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</row>
    <row r="543" spans="1:60" x14ac:dyDescent="0.2">
      <c r="A543" s="168" t="s">
        <v>169</v>
      </c>
      <c r="B543" s="169" t="s">
        <v>139</v>
      </c>
      <c r="C543" s="187" t="s">
        <v>140</v>
      </c>
      <c r="D543" s="170"/>
      <c r="E543" s="171"/>
      <c r="F543" s="172"/>
      <c r="G543" s="173">
        <f>SUMIF(AG544:AG556,"&lt;&gt;NOR",G544:G556)</f>
        <v>0</v>
      </c>
      <c r="H543" s="167"/>
      <c r="I543" s="167">
        <f>SUM(I544:I556)</f>
        <v>0</v>
      </c>
      <c r="J543" s="167"/>
      <c r="K543" s="167">
        <f>SUM(K544:K556)</f>
        <v>0</v>
      </c>
      <c r="L543" s="167"/>
      <c r="M543" s="167">
        <f>SUM(M544:M556)</f>
        <v>0</v>
      </c>
      <c r="N543" s="166"/>
      <c r="O543" s="166">
        <f>SUM(O544:O556)</f>
        <v>0</v>
      </c>
      <c r="P543" s="166"/>
      <c r="Q543" s="166">
        <f>SUM(Q544:Q556)</f>
        <v>0</v>
      </c>
      <c r="R543" s="167"/>
      <c r="S543" s="167"/>
      <c r="T543" s="167"/>
      <c r="U543" s="167"/>
      <c r="V543" s="167">
        <f>SUM(V544:V556)</f>
        <v>0</v>
      </c>
      <c r="W543" s="167"/>
      <c r="X543" s="167"/>
      <c r="AG543" t="s">
        <v>170</v>
      </c>
    </row>
    <row r="544" spans="1:60" ht="22.5" outlineLevel="1" x14ac:dyDescent="0.2">
      <c r="A544" s="175">
        <v>147</v>
      </c>
      <c r="B544" s="176" t="s">
        <v>676</v>
      </c>
      <c r="C544" s="188" t="s">
        <v>677</v>
      </c>
      <c r="D544" s="177" t="s">
        <v>252</v>
      </c>
      <c r="E544" s="178">
        <v>19.185770000000002</v>
      </c>
      <c r="F544" s="179"/>
      <c r="G544" s="180">
        <f>ROUND(E544*F544,2)</f>
        <v>0</v>
      </c>
      <c r="H544" s="159"/>
      <c r="I544" s="158">
        <f>ROUND(E544*H544,2)</f>
        <v>0</v>
      </c>
      <c r="J544" s="159"/>
      <c r="K544" s="158">
        <f>ROUND(E544*J544,2)</f>
        <v>0</v>
      </c>
      <c r="L544" s="158">
        <v>21</v>
      </c>
      <c r="M544" s="158">
        <f>G544*(1+L544/100)</f>
        <v>0</v>
      </c>
      <c r="N544" s="157">
        <v>0</v>
      </c>
      <c r="O544" s="157">
        <f>ROUND(E544*N544,2)</f>
        <v>0</v>
      </c>
      <c r="P544" s="157">
        <v>0</v>
      </c>
      <c r="Q544" s="157">
        <f>ROUND(E544*P544,2)</f>
        <v>0</v>
      </c>
      <c r="R544" s="158"/>
      <c r="S544" s="158" t="s">
        <v>174</v>
      </c>
      <c r="T544" s="158" t="s">
        <v>174</v>
      </c>
      <c r="U544" s="158">
        <v>0</v>
      </c>
      <c r="V544" s="158">
        <f>ROUND(E544*U544,2)</f>
        <v>0</v>
      </c>
      <c r="W544" s="158"/>
      <c r="X544" s="158" t="s">
        <v>176</v>
      </c>
      <c r="Y544" s="148"/>
      <c r="Z544" s="148"/>
      <c r="AA544" s="148"/>
      <c r="AB544" s="148"/>
      <c r="AC544" s="148"/>
      <c r="AD544" s="148"/>
      <c r="AE544" s="148"/>
      <c r="AF544" s="148"/>
      <c r="AG544" s="148" t="s">
        <v>177</v>
      </c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</row>
    <row r="545" spans="1:60" outlineLevel="1" x14ac:dyDescent="0.2">
      <c r="A545" s="155"/>
      <c r="B545" s="156"/>
      <c r="C545" s="189" t="s">
        <v>678</v>
      </c>
      <c r="D545" s="160"/>
      <c r="E545" s="161">
        <v>1.08114</v>
      </c>
      <c r="F545" s="158"/>
      <c r="G545" s="158"/>
      <c r="H545" s="158"/>
      <c r="I545" s="158"/>
      <c r="J545" s="158"/>
      <c r="K545" s="158"/>
      <c r="L545" s="158"/>
      <c r="M545" s="158"/>
      <c r="N545" s="157"/>
      <c r="O545" s="157"/>
      <c r="P545" s="157"/>
      <c r="Q545" s="157"/>
      <c r="R545" s="158"/>
      <c r="S545" s="158"/>
      <c r="T545" s="158"/>
      <c r="U545" s="158"/>
      <c r="V545" s="158"/>
      <c r="W545" s="158"/>
      <c r="X545" s="158"/>
      <c r="Y545" s="148"/>
      <c r="Z545" s="148"/>
      <c r="AA545" s="148"/>
      <c r="AB545" s="148"/>
      <c r="AC545" s="148"/>
      <c r="AD545" s="148"/>
      <c r="AE545" s="148"/>
      <c r="AF545" s="148"/>
      <c r="AG545" s="148" t="s">
        <v>179</v>
      </c>
      <c r="AH545" s="148">
        <v>7</v>
      </c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</row>
    <row r="546" spans="1:60" outlineLevel="1" x14ac:dyDescent="0.2">
      <c r="A546" s="155"/>
      <c r="B546" s="156"/>
      <c r="C546" s="189" t="s">
        <v>679</v>
      </c>
      <c r="D546" s="160"/>
      <c r="E546" s="161">
        <v>4.1094600000000003</v>
      </c>
      <c r="F546" s="158"/>
      <c r="G546" s="158"/>
      <c r="H546" s="158"/>
      <c r="I546" s="158"/>
      <c r="J546" s="158"/>
      <c r="K546" s="158"/>
      <c r="L546" s="158"/>
      <c r="M546" s="158"/>
      <c r="N546" s="157"/>
      <c r="O546" s="157"/>
      <c r="P546" s="157"/>
      <c r="Q546" s="157"/>
      <c r="R546" s="158"/>
      <c r="S546" s="158"/>
      <c r="T546" s="158"/>
      <c r="U546" s="158"/>
      <c r="V546" s="158"/>
      <c r="W546" s="158"/>
      <c r="X546" s="158"/>
      <c r="Y546" s="148"/>
      <c r="Z546" s="148"/>
      <c r="AA546" s="148"/>
      <c r="AB546" s="148"/>
      <c r="AC546" s="148"/>
      <c r="AD546" s="148"/>
      <c r="AE546" s="148"/>
      <c r="AF546" s="148"/>
      <c r="AG546" s="148" t="s">
        <v>179</v>
      </c>
      <c r="AH546" s="148">
        <v>7</v>
      </c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</row>
    <row r="547" spans="1:60" outlineLevel="1" x14ac:dyDescent="0.2">
      <c r="A547" s="155"/>
      <c r="B547" s="156"/>
      <c r="C547" s="189" t="s">
        <v>680</v>
      </c>
      <c r="D547" s="160"/>
      <c r="E547" s="161">
        <v>13.99516</v>
      </c>
      <c r="F547" s="158"/>
      <c r="G547" s="158"/>
      <c r="H547" s="158"/>
      <c r="I547" s="158"/>
      <c r="J547" s="158"/>
      <c r="K547" s="158"/>
      <c r="L547" s="158"/>
      <c r="M547" s="158"/>
      <c r="N547" s="157"/>
      <c r="O547" s="157"/>
      <c r="P547" s="157"/>
      <c r="Q547" s="157"/>
      <c r="R547" s="158"/>
      <c r="S547" s="158"/>
      <c r="T547" s="158"/>
      <c r="U547" s="158"/>
      <c r="V547" s="158"/>
      <c r="W547" s="158"/>
      <c r="X547" s="158"/>
      <c r="Y547" s="148"/>
      <c r="Z547" s="148"/>
      <c r="AA547" s="148"/>
      <c r="AB547" s="148"/>
      <c r="AC547" s="148"/>
      <c r="AD547" s="148"/>
      <c r="AE547" s="148"/>
      <c r="AF547" s="148"/>
      <c r="AG547" s="148" t="s">
        <v>179</v>
      </c>
      <c r="AH547" s="148">
        <v>7</v>
      </c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</row>
    <row r="548" spans="1:60" ht="22.5" outlineLevel="1" x14ac:dyDescent="0.2">
      <c r="A548" s="175">
        <v>148</v>
      </c>
      <c r="B548" s="176" t="s">
        <v>681</v>
      </c>
      <c r="C548" s="188" t="s">
        <v>682</v>
      </c>
      <c r="D548" s="177" t="s">
        <v>252</v>
      </c>
      <c r="E548" s="178">
        <v>33.526969999999999</v>
      </c>
      <c r="F548" s="179"/>
      <c r="G548" s="180">
        <f>ROUND(E548*F548,2)</f>
        <v>0</v>
      </c>
      <c r="H548" s="159"/>
      <c r="I548" s="158">
        <f>ROUND(E548*H548,2)</f>
        <v>0</v>
      </c>
      <c r="J548" s="159"/>
      <c r="K548" s="158">
        <f>ROUND(E548*J548,2)</f>
        <v>0</v>
      </c>
      <c r="L548" s="158">
        <v>21</v>
      </c>
      <c r="M548" s="158">
        <f>G548*(1+L548/100)</f>
        <v>0</v>
      </c>
      <c r="N548" s="157">
        <v>0</v>
      </c>
      <c r="O548" s="157">
        <f>ROUND(E548*N548,2)</f>
        <v>0</v>
      </c>
      <c r="P548" s="157">
        <v>0</v>
      </c>
      <c r="Q548" s="157">
        <f>ROUND(E548*P548,2)</f>
        <v>0</v>
      </c>
      <c r="R548" s="158"/>
      <c r="S548" s="158" t="s">
        <v>174</v>
      </c>
      <c r="T548" s="158" t="s">
        <v>174</v>
      </c>
      <c r="U548" s="158">
        <v>0</v>
      </c>
      <c r="V548" s="158">
        <f>ROUND(E548*U548,2)</f>
        <v>0</v>
      </c>
      <c r="W548" s="158"/>
      <c r="X548" s="158" t="s">
        <v>176</v>
      </c>
      <c r="Y548" s="148"/>
      <c r="Z548" s="148"/>
      <c r="AA548" s="148"/>
      <c r="AB548" s="148"/>
      <c r="AC548" s="148"/>
      <c r="AD548" s="148"/>
      <c r="AE548" s="148"/>
      <c r="AF548" s="148"/>
      <c r="AG548" s="148" t="s">
        <v>177</v>
      </c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</row>
    <row r="549" spans="1:60" outlineLevel="1" x14ac:dyDescent="0.2">
      <c r="A549" s="155"/>
      <c r="B549" s="156"/>
      <c r="C549" s="189" t="s">
        <v>683</v>
      </c>
      <c r="D549" s="160"/>
      <c r="E549" s="161">
        <v>31.122710000000001</v>
      </c>
      <c r="F549" s="158"/>
      <c r="G549" s="158"/>
      <c r="H549" s="158"/>
      <c r="I549" s="158"/>
      <c r="J549" s="158"/>
      <c r="K549" s="158"/>
      <c r="L549" s="158"/>
      <c r="M549" s="158"/>
      <c r="N549" s="157"/>
      <c r="O549" s="157"/>
      <c r="P549" s="157"/>
      <c r="Q549" s="157"/>
      <c r="R549" s="158"/>
      <c r="S549" s="158"/>
      <c r="T549" s="158"/>
      <c r="U549" s="158"/>
      <c r="V549" s="158"/>
      <c r="W549" s="158"/>
      <c r="X549" s="158"/>
      <c r="Y549" s="148"/>
      <c r="Z549" s="148"/>
      <c r="AA549" s="148"/>
      <c r="AB549" s="148"/>
      <c r="AC549" s="148"/>
      <c r="AD549" s="148"/>
      <c r="AE549" s="148"/>
      <c r="AF549" s="148"/>
      <c r="AG549" s="148" t="s">
        <v>179</v>
      </c>
      <c r="AH549" s="148">
        <v>7</v>
      </c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</row>
    <row r="550" spans="1:60" outlineLevel="1" x14ac:dyDescent="0.2">
      <c r="A550" s="155"/>
      <c r="B550" s="156"/>
      <c r="C550" s="189" t="s">
        <v>684</v>
      </c>
      <c r="D550" s="160"/>
      <c r="E550" s="161">
        <v>2.4042599999999998</v>
      </c>
      <c r="F550" s="158"/>
      <c r="G550" s="158"/>
      <c r="H550" s="158"/>
      <c r="I550" s="158"/>
      <c r="J550" s="158"/>
      <c r="K550" s="158"/>
      <c r="L550" s="158"/>
      <c r="M550" s="158"/>
      <c r="N550" s="157"/>
      <c r="O550" s="157"/>
      <c r="P550" s="157"/>
      <c r="Q550" s="157"/>
      <c r="R550" s="158"/>
      <c r="S550" s="158"/>
      <c r="T550" s="158"/>
      <c r="U550" s="158"/>
      <c r="V550" s="158"/>
      <c r="W550" s="158"/>
      <c r="X550" s="158"/>
      <c r="Y550" s="148"/>
      <c r="Z550" s="148"/>
      <c r="AA550" s="148"/>
      <c r="AB550" s="148"/>
      <c r="AC550" s="148"/>
      <c r="AD550" s="148"/>
      <c r="AE550" s="148"/>
      <c r="AF550" s="148"/>
      <c r="AG550" s="148" t="s">
        <v>179</v>
      </c>
      <c r="AH550" s="148">
        <v>7</v>
      </c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</row>
    <row r="551" spans="1:60" outlineLevel="1" x14ac:dyDescent="0.2">
      <c r="A551" s="175">
        <v>149</v>
      </c>
      <c r="B551" s="176" t="s">
        <v>685</v>
      </c>
      <c r="C551" s="188" t="s">
        <v>686</v>
      </c>
      <c r="D551" s="177" t="s">
        <v>252</v>
      </c>
      <c r="E551" s="178">
        <v>86.212500000000006</v>
      </c>
      <c r="F551" s="179"/>
      <c r="G551" s="180">
        <f>ROUND(E551*F551,2)</f>
        <v>0</v>
      </c>
      <c r="H551" s="159"/>
      <c r="I551" s="158">
        <f>ROUND(E551*H551,2)</f>
        <v>0</v>
      </c>
      <c r="J551" s="159"/>
      <c r="K551" s="158">
        <f>ROUND(E551*J551,2)</f>
        <v>0</v>
      </c>
      <c r="L551" s="158">
        <v>21</v>
      </c>
      <c r="M551" s="158">
        <f>G551*(1+L551/100)</f>
        <v>0</v>
      </c>
      <c r="N551" s="157">
        <v>0</v>
      </c>
      <c r="O551" s="157">
        <f>ROUND(E551*N551,2)</f>
        <v>0</v>
      </c>
      <c r="P551" s="157">
        <v>0</v>
      </c>
      <c r="Q551" s="157">
        <f>ROUND(E551*P551,2)</f>
        <v>0</v>
      </c>
      <c r="R551" s="158"/>
      <c r="S551" s="158" t="s">
        <v>203</v>
      </c>
      <c r="T551" s="158" t="s">
        <v>175</v>
      </c>
      <c r="U551" s="158">
        <v>0</v>
      </c>
      <c r="V551" s="158">
        <f>ROUND(E551*U551,2)</f>
        <v>0</v>
      </c>
      <c r="W551" s="158"/>
      <c r="X551" s="158" t="s">
        <v>176</v>
      </c>
      <c r="Y551" s="148"/>
      <c r="Z551" s="148"/>
      <c r="AA551" s="148"/>
      <c r="AB551" s="148"/>
      <c r="AC551" s="148"/>
      <c r="AD551" s="148"/>
      <c r="AE551" s="148"/>
      <c r="AF551" s="148"/>
      <c r="AG551" s="148" t="s">
        <v>177</v>
      </c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</row>
    <row r="552" spans="1:60" outlineLevel="1" x14ac:dyDescent="0.2">
      <c r="A552" s="155"/>
      <c r="B552" s="156"/>
      <c r="C552" s="189" t="s">
        <v>687</v>
      </c>
      <c r="D552" s="160"/>
      <c r="E552" s="161">
        <v>86.212500000000006</v>
      </c>
      <c r="F552" s="158"/>
      <c r="G552" s="158"/>
      <c r="H552" s="158"/>
      <c r="I552" s="158"/>
      <c r="J552" s="158"/>
      <c r="K552" s="158"/>
      <c r="L552" s="158"/>
      <c r="M552" s="158"/>
      <c r="N552" s="157"/>
      <c r="O552" s="157"/>
      <c r="P552" s="157"/>
      <c r="Q552" s="157"/>
      <c r="R552" s="158"/>
      <c r="S552" s="158"/>
      <c r="T552" s="158"/>
      <c r="U552" s="158"/>
      <c r="V552" s="158"/>
      <c r="W552" s="158"/>
      <c r="X552" s="158"/>
      <c r="Y552" s="148"/>
      <c r="Z552" s="148"/>
      <c r="AA552" s="148"/>
      <c r="AB552" s="148"/>
      <c r="AC552" s="148"/>
      <c r="AD552" s="148"/>
      <c r="AE552" s="148"/>
      <c r="AF552" s="148"/>
      <c r="AG552" s="148" t="s">
        <v>179</v>
      </c>
      <c r="AH552" s="148">
        <v>7</v>
      </c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</row>
    <row r="553" spans="1:60" outlineLevel="1" x14ac:dyDescent="0.2">
      <c r="A553" s="155"/>
      <c r="B553" s="156"/>
      <c r="C553" s="189" t="s">
        <v>688</v>
      </c>
      <c r="D553" s="160"/>
      <c r="E553" s="161"/>
      <c r="F553" s="158"/>
      <c r="G553" s="158"/>
      <c r="H553" s="158"/>
      <c r="I553" s="158"/>
      <c r="J553" s="158"/>
      <c r="K553" s="158"/>
      <c r="L553" s="158"/>
      <c r="M553" s="158"/>
      <c r="N553" s="157"/>
      <c r="O553" s="157"/>
      <c r="P553" s="157"/>
      <c r="Q553" s="157"/>
      <c r="R553" s="158"/>
      <c r="S553" s="158"/>
      <c r="T553" s="158"/>
      <c r="U553" s="158"/>
      <c r="V553" s="158"/>
      <c r="W553" s="158"/>
      <c r="X553" s="158"/>
      <c r="Y553" s="148"/>
      <c r="Z553" s="148"/>
      <c r="AA553" s="148"/>
      <c r="AB553" s="148"/>
      <c r="AC553" s="148"/>
      <c r="AD553" s="148"/>
      <c r="AE553" s="148"/>
      <c r="AF553" s="148"/>
      <c r="AG553" s="148" t="s">
        <v>179</v>
      </c>
      <c r="AH553" s="148">
        <v>7</v>
      </c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</row>
    <row r="554" spans="1:60" outlineLevel="1" x14ac:dyDescent="0.2">
      <c r="A554" s="175">
        <v>150</v>
      </c>
      <c r="B554" s="176" t="s">
        <v>689</v>
      </c>
      <c r="C554" s="188" t="s">
        <v>690</v>
      </c>
      <c r="D554" s="177" t="s">
        <v>252</v>
      </c>
      <c r="E554" s="178">
        <v>10.460179999999999</v>
      </c>
      <c r="F554" s="179"/>
      <c r="G554" s="180">
        <f>ROUND(E554*F554,2)</f>
        <v>0</v>
      </c>
      <c r="H554" s="159"/>
      <c r="I554" s="158">
        <f>ROUND(E554*H554,2)</f>
        <v>0</v>
      </c>
      <c r="J554" s="159"/>
      <c r="K554" s="158">
        <f>ROUND(E554*J554,2)</f>
        <v>0</v>
      </c>
      <c r="L554" s="158">
        <v>21</v>
      </c>
      <c r="M554" s="158">
        <f>G554*(1+L554/100)</f>
        <v>0</v>
      </c>
      <c r="N554" s="157">
        <v>0</v>
      </c>
      <c r="O554" s="157">
        <f>ROUND(E554*N554,2)</f>
        <v>0</v>
      </c>
      <c r="P554" s="157">
        <v>0</v>
      </c>
      <c r="Q554" s="157">
        <f>ROUND(E554*P554,2)</f>
        <v>0</v>
      </c>
      <c r="R554" s="158"/>
      <c r="S554" s="158" t="s">
        <v>203</v>
      </c>
      <c r="T554" s="158" t="s">
        <v>175</v>
      </c>
      <c r="U554" s="158">
        <v>0</v>
      </c>
      <c r="V554" s="158">
        <f>ROUND(E554*U554,2)</f>
        <v>0</v>
      </c>
      <c r="W554" s="158"/>
      <c r="X554" s="158" t="s">
        <v>176</v>
      </c>
      <c r="Y554" s="148"/>
      <c r="Z554" s="148"/>
      <c r="AA554" s="148"/>
      <c r="AB554" s="148"/>
      <c r="AC554" s="148"/>
      <c r="AD554" s="148"/>
      <c r="AE554" s="148"/>
      <c r="AF554" s="148"/>
      <c r="AG554" s="148" t="s">
        <v>177</v>
      </c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</row>
    <row r="555" spans="1:60" outlineLevel="1" x14ac:dyDescent="0.2">
      <c r="A555" s="155"/>
      <c r="B555" s="156"/>
      <c r="C555" s="189" t="s">
        <v>691</v>
      </c>
      <c r="D555" s="160"/>
      <c r="E555" s="161">
        <v>9.4833800000000004</v>
      </c>
      <c r="F555" s="158"/>
      <c r="G555" s="158"/>
      <c r="H555" s="158"/>
      <c r="I555" s="158"/>
      <c r="J555" s="158"/>
      <c r="K555" s="158"/>
      <c r="L555" s="158"/>
      <c r="M555" s="158"/>
      <c r="N555" s="157"/>
      <c r="O555" s="157"/>
      <c r="P555" s="157"/>
      <c r="Q555" s="157"/>
      <c r="R555" s="158"/>
      <c r="S555" s="158"/>
      <c r="T555" s="158"/>
      <c r="U555" s="158"/>
      <c r="V555" s="158"/>
      <c r="W555" s="158"/>
      <c r="X555" s="158"/>
      <c r="Y555" s="148"/>
      <c r="Z555" s="148"/>
      <c r="AA555" s="148"/>
      <c r="AB555" s="148"/>
      <c r="AC555" s="148"/>
      <c r="AD555" s="148"/>
      <c r="AE555" s="148"/>
      <c r="AF555" s="148"/>
      <c r="AG555" s="148" t="s">
        <v>179</v>
      </c>
      <c r="AH555" s="148">
        <v>7</v>
      </c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</row>
    <row r="556" spans="1:60" outlineLevel="1" x14ac:dyDescent="0.2">
      <c r="A556" s="155"/>
      <c r="B556" s="156"/>
      <c r="C556" s="189" t="s">
        <v>692</v>
      </c>
      <c r="D556" s="160"/>
      <c r="E556" s="161">
        <v>0.9768</v>
      </c>
      <c r="F556" s="158"/>
      <c r="G556" s="158"/>
      <c r="H556" s="158"/>
      <c r="I556" s="158"/>
      <c r="J556" s="158"/>
      <c r="K556" s="158"/>
      <c r="L556" s="158"/>
      <c r="M556" s="158"/>
      <c r="N556" s="157"/>
      <c r="O556" s="157"/>
      <c r="P556" s="157"/>
      <c r="Q556" s="157"/>
      <c r="R556" s="158"/>
      <c r="S556" s="158"/>
      <c r="T556" s="158"/>
      <c r="U556" s="158"/>
      <c r="V556" s="158"/>
      <c r="W556" s="158"/>
      <c r="X556" s="158"/>
      <c r="Y556" s="148"/>
      <c r="Z556" s="148"/>
      <c r="AA556" s="148"/>
      <c r="AB556" s="148"/>
      <c r="AC556" s="148"/>
      <c r="AD556" s="148"/>
      <c r="AE556" s="148"/>
      <c r="AF556" s="148"/>
      <c r="AG556" s="148" t="s">
        <v>179</v>
      </c>
      <c r="AH556" s="148">
        <v>7</v>
      </c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</row>
    <row r="557" spans="1:60" x14ac:dyDescent="0.2">
      <c r="A557" s="168" t="s">
        <v>169</v>
      </c>
      <c r="B557" s="169" t="s">
        <v>115</v>
      </c>
      <c r="C557" s="187" t="s">
        <v>116</v>
      </c>
      <c r="D557" s="170"/>
      <c r="E557" s="171"/>
      <c r="F557" s="172"/>
      <c r="G557" s="173">
        <f>SUMIF(AG558:AG559,"&lt;&gt;NOR",G558:G559)</f>
        <v>0</v>
      </c>
      <c r="H557" s="167"/>
      <c r="I557" s="167">
        <f>SUM(I558:I559)</f>
        <v>0</v>
      </c>
      <c r="J557" s="167"/>
      <c r="K557" s="167">
        <f>SUM(K558:K559)</f>
        <v>0</v>
      </c>
      <c r="L557" s="167"/>
      <c r="M557" s="167">
        <f>SUM(M558:M559)</f>
        <v>0</v>
      </c>
      <c r="N557" s="166"/>
      <c r="O557" s="166">
        <f>SUM(O558:O559)</f>
        <v>0</v>
      </c>
      <c r="P557" s="166"/>
      <c r="Q557" s="166">
        <f>SUM(Q558:Q559)</f>
        <v>0</v>
      </c>
      <c r="R557" s="167"/>
      <c r="S557" s="167"/>
      <c r="T557" s="167"/>
      <c r="U557" s="167"/>
      <c r="V557" s="167">
        <f>SUM(V558:V559)</f>
        <v>0</v>
      </c>
      <c r="W557" s="167"/>
      <c r="X557" s="167"/>
      <c r="AG557" t="s">
        <v>170</v>
      </c>
    </row>
    <row r="558" spans="1:60" ht="22.5" outlineLevel="1" x14ac:dyDescent="0.2">
      <c r="A558" s="175">
        <v>151</v>
      </c>
      <c r="B558" s="176" t="s">
        <v>693</v>
      </c>
      <c r="C558" s="188" t="s">
        <v>694</v>
      </c>
      <c r="D558" s="177" t="s">
        <v>173</v>
      </c>
      <c r="E558" s="178">
        <v>1750</v>
      </c>
      <c r="F558" s="179"/>
      <c r="G558" s="180">
        <f>ROUND(E558*F558,2)</f>
        <v>0</v>
      </c>
      <c r="H558" s="159"/>
      <c r="I558" s="158">
        <f>ROUND(E558*H558,2)</f>
        <v>0</v>
      </c>
      <c r="J558" s="159"/>
      <c r="K558" s="158">
        <f>ROUND(E558*J558,2)</f>
        <v>0</v>
      </c>
      <c r="L558" s="158">
        <v>21</v>
      </c>
      <c r="M558" s="158">
        <f>G558*(1+L558/100)</f>
        <v>0</v>
      </c>
      <c r="N558" s="157">
        <v>0</v>
      </c>
      <c r="O558" s="157">
        <f>ROUND(E558*N558,2)</f>
        <v>0</v>
      </c>
      <c r="P558" s="157">
        <v>0</v>
      </c>
      <c r="Q558" s="157">
        <f>ROUND(E558*P558,2)</f>
        <v>0</v>
      </c>
      <c r="R558" s="158"/>
      <c r="S558" s="158" t="s">
        <v>203</v>
      </c>
      <c r="T558" s="158" t="s">
        <v>175</v>
      </c>
      <c r="U558" s="158">
        <v>0</v>
      </c>
      <c r="V558" s="158">
        <f>ROUND(E558*U558,2)</f>
        <v>0</v>
      </c>
      <c r="W558" s="158"/>
      <c r="X558" s="158" t="s">
        <v>176</v>
      </c>
      <c r="Y558" s="148"/>
      <c r="Z558" s="148"/>
      <c r="AA558" s="148"/>
      <c r="AB558" s="148"/>
      <c r="AC558" s="148"/>
      <c r="AD558" s="148"/>
      <c r="AE558" s="148"/>
      <c r="AF558" s="148"/>
      <c r="AG558" s="148" t="s">
        <v>177</v>
      </c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</row>
    <row r="559" spans="1:60" outlineLevel="1" x14ac:dyDescent="0.2">
      <c r="A559" s="155"/>
      <c r="B559" s="156"/>
      <c r="C559" s="189" t="s">
        <v>695</v>
      </c>
      <c r="D559" s="160"/>
      <c r="E559" s="161">
        <v>1750</v>
      </c>
      <c r="F559" s="158"/>
      <c r="G559" s="158"/>
      <c r="H559" s="158"/>
      <c r="I559" s="158"/>
      <c r="J559" s="158"/>
      <c r="K559" s="158"/>
      <c r="L559" s="158"/>
      <c r="M559" s="158"/>
      <c r="N559" s="157"/>
      <c r="O559" s="157"/>
      <c r="P559" s="157"/>
      <c r="Q559" s="157"/>
      <c r="R559" s="158"/>
      <c r="S559" s="158"/>
      <c r="T559" s="158"/>
      <c r="U559" s="158"/>
      <c r="V559" s="158"/>
      <c r="W559" s="158"/>
      <c r="X559" s="158"/>
      <c r="Y559" s="148"/>
      <c r="Z559" s="148"/>
      <c r="AA559" s="148"/>
      <c r="AB559" s="148"/>
      <c r="AC559" s="148"/>
      <c r="AD559" s="148"/>
      <c r="AE559" s="148"/>
      <c r="AF559" s="148"/>
      <c r="AG559" s="148" t="s">
        <v>179</v>
      </c>
      <c r="AH559" s="148">
        <v>0</v>
      </c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</row>
    <row r="560" spans="1:60" x14ac:dyDescent="0.2">
      <c r="A560" s="168" t="s">
        <v>169</v>
      </c>
      <c r="B560" s="169" t="s">
        <v>113</v>
      </c>
      <c r="C560" s="187" t="s">
        <v>114</v>
      </c>
      <c r="D560" s="170"/>
      <c r="E560" s="171"/>
      <c r="F560" s="172"/>
      <c r="G560" s="173">
        <f>SUMIF(AG561:AG566,"&lt;&gt;NOR",G561:G566)</f>
        <v>0</v>
      </c>
      <c r="H560" s="167"/>
      <c r="I560" s="167">
        <f>SUM(I561:I566)</f>
        <v>0</v>
      </c>
      <c r="J560" s="167"/>
      <c r="K560" s="167">
        <f>SUM(K561:K566)</f>
        <v>0</v>
      </c>
      <c r="L560" s="167"/>
      <c r="M560" s="167">
        <f>SUM(M561:M566)</f>
        <v>0</v>
      </c>
      <c r="N560" s="166"/>
      <c r="O560" s="166">
        <f>SUM(O561:O566)</f>
        <v>3.8200000000000003</v>
      </c>
      <c r="P560" s="166"/>
      <c r="Q560" s="166">
        <f>SUM(Q561:Q566)</f>
        <v>0</v>
      </c>
      <c r="R560" s="167"/>
      <c r="S560" s="167"/>
      <c r="T560" s="167"/>
      <c r="U560" s="167"/>
      <c r="V560" s="167">
        <f>SUM(V561:V566)</f>
        <v>109.97999999999999</v>
      </c>
      <c r="W560" s="167"/>
      <c r="X560" s="167"/>
      <c r="AG560" t="s">
        <v>170</v>
      </c>
    </row>
    <row r="561" spans="1:60" ht="22.5" outlineLevel="1" x14ac:dyDescent="0.2">
      <c r="A561" s="175">
        <v>152</v>
      </c>
      <c r="B561" s="176" t="s">
        <v>696</v>
      </c>
      <c r="C561" s="188" t="s">
        <v>697</v>
      </c>
      <c r="D561" s="177" t="s">
        <v>173</v>
      </c>
      <c r="E561" s="178">
        <v>95.634</v>
      </c>
      <c r="F561" s="179"/>
      <c r="G561" s="180">
        <f>ROUND(E561*F561,2)</f>
        <v>0</v>
      </c>
      <c r="H561" s="159"/>
      <c r="I561" s="158">
        <f>ROUND(E561*H561,2)</f>
        <v>0</v>
      </c>
      <c r="J561" s="159"/>
      <c r="K561" s="158">
        <f>ROUND(E561*J561,2)</f>
        <v>0</v>
      </c>
      <c r="L561" s="158">
        <v>21</v>
      </c>
      <c r="M561" s="158">
        <f>G561*(1+L561/100)</f>
        <v>0</v>
      </c>
      <c r="N561" s="157">
        <v>4.9100000000000003E-3</v>
      </c>
      <c r="O561" s="157">
        <f>ROUND(E561*N561,2)</f>
        <v>0.47</v>
      </c>
      <c r="P561" s="157">
        <v>0</v>
      </c>
      <c r="Q561" s="157">
        <f>ROUND(E561*P561,2)</f>
        <v>0</v>
      </c>
      <c r="R561" s="158"/>
      <c r="S561" s="158" t="s">
        <v>174</v>
      </c>
      <c r="T561" s="158" t="s">
        <v>174</v>
      </c>
      <c r="U561" s="158">
        <v>0.36</v>
      </c>
      <c r="V561" s="158">
        <f>ROUND(E561*U561,2)</f>
        <v>34.43</v>
      </c>
      <c r="W561" s="158"/>
      <c r="X561" s="158" t="s">
        <v>176</v>
      </c>
      <c r="Y561" s="148"/>
      <c r="Z561" s="148"/>
      <c r="AA561" s="148"/>
      <c r="AB561" s="148"/>
      <c r="AC561" s="148"/>
      <c r="AD561" s="148"/>
      <c r="AE561" s="148"/>
      <c r="AF561" s="148"/>
      <c r="AG561" s="148" t="s">
        <v>177</v>
      </c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</row>
    <row r="562" spans="1:60" outlineLevel="1" x14ac:dyDescent="0.2">
      <c r="A562" s="155"/>
      <c r="B562" s="156"/>
      <c r="C562" s="189" t="s">
        <v>698</v>
      </c>
      <c r="D562" s="160"/>
      <c r="E562" s="161">
        <v>83.16</v>
      </c>
      <c r="F562" s="158"/>
      <c r="G562" s="158"/>
      <c r="H562" s="158"/>
      <c r="I562" s="158"/>
      <c r="J562" s="158"/>
      <c r="K562" s="158"/>
      <c r="L562" s="158"/>
      <c r="M562" s="158"/>
      <c r="N562" s="157"/>
      <c r="O562" s="157"/>
      <c r="P562" s="157"/>
      <c r="Q562" s="157"/>
      <c r="R562" s="158"/>
      <c r="S562" s="158"/>
      <c r="T562" s="158"/>
      <c r="U562" s="158"/>
      <c r="V562" s="158"/>
      <c r="W562" s="158"/>
      <c r="X562" s="158"/>
      <c r="Y562" s="148"/>
      <c r="Z562" s="148"/>
      <c r="AA562" s="148"/>
      <c r="AB562" s="148"/>
      <c r="AC562" s="148"/>
      <c r="AD562" s="148"/>
      <c r="AE562" s="148"/>
      <c r="AF562" s="148"/>
      <c r="AG562" s="148" t="s">
        <v>179</v>
      </c>
      <c r="AH562" s="148">
        <v>0</v>
      </c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</row>
    <row r="563" spans="1:60" outlineLevel="1" x14ac:dyDescent="0.2">
      <c r="A563" s="155"/>
      <c r="B563" s="156"/>
      <c r="C563" s="190" t="s">
        <v>699</v>
      </c>
      <c r="D563" s="162"/>
      <c r="E563" s="163">
        <v>12.474</v>
      </c>
      <c r="F563" s="158"/>
      <c r="G563" s="158"/>
      <c r="H563" s="158"/>
      <c r="I563" s="158"/>
      <c r="J563" s="158"/>
      <c r="K563" s="158"/>
      <c r="L563" s="158"/>
      <c r="M563" s="158"/>
      <c r="N563" s="157"/>
      <c r="O563" s="157"/>
      <c r="P563" s="157"/>
      <c r="Q563" s="157"/>
      <c r="R563" s="158"/>
      <c r="S563" s="158"/>
      <c r="T563" s="158"/>
      <c r="U563" s="158"/>
      <c r="V563" s="158"/>
      <c r="W563" s="158"/>
      <c r="X563" s="158"/>
      <c r="Y563" s="148"/>
      <c r="Z563" s="148"/>
      <c r="AA563" s="148"/>
      <c r="AB563" s="148"/>
      <c r="AC563" s="148"/>
      <c r="AD563" s="148"/>
      <c r="AE563" s="148"/>
      <c r="AF563" s="148"/>
      <c r="AG563" s="148" t="s">
        <v>179</v>
      </c>
      <c r="AH563" s="148">
        <v>4</v>
      </c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</row>
    <row r="564" spans="1:60" outlineLevel="1" x14ac:dyDescent="0.2">
      <c r="A564" s="175">
        <v>153</v>
      </c>
      <c r="B564" s="176" t="s">
        <v>700</v>
      </c>
      <c r="C564" s="188" t="s">
        <v>701</v>
      </c>
      <c r="D564" s="177" t="s">
        <v>173</v>
      </c>
      <c r="E564" s="178">
        <v>95.634</v>
      </c>
      <c r="F564" s="179"/>
      <c r="G564" s="180">
        <f>ROUND(E564*F564,2)</f>
        <v>0</v>
      </c>
      <c r="H564" s="159"/>
      <c r="I564" s="158">
        <f>ROUND(E564*H564,2)</f>
        <v>0</v>
      </c>
      <c r="J564" s="159"/>
      <c r="K564" s="158">
        <f>ROUND(E564*J564,2)</f>
        <v>0</v>
      </c>
      <c r="L564" s="158">
        <v>21</v>
      </c>
      <c r="M564" s="158">
        <f>G564*(1+L564/100)</f>
        <v>0</v>
      </c>
      <c r="N564" s="157">
        <v>3.5000000000000003E-2</v>
      </c>
      <c r="O564" s="157">
        <f>ROUND(E564*N564,2)</f>
        <v>3.35</v>
      </c>
      <c r="P564" s="157">
        <v>0</v>
      </c>
      <c r="Q564" s="157">
        <f>ROUND(E564*P564,2)</f>
        <v>0</v>
      </c>
      <c r="R564" s="158"/>
      <c r="S564" s="158" t="s">
        <v>174</v>
      </c>
      <c r="T564" s="158" t="s">
        <v>174</v>
      </c>
      <c r="U564" s="158">
        <v>0.79</v>
      </c>
      <c r="V564" s="158">
        <f>ROUND(E564*U564,2)</f>
        <v>75.55</v>
      </c>
      <c r="W564" s="158"/>
      <c r="X564" s="158" t="s">
        <v>176</v>
      </c>
      <c r="Y564" s="148"/>
      <c r="Z564" s="148"/>
      <c r="AA564" s="148"/>
      <c r="AB564" s="148"/>
      <c r="AC564" s="148"/>
      <c r="AD564" s="148"/>
      <c r="AE564" s="148"/>
      <c r="AF564" s="148"/>
      <c r="AG564" s="148" t="s">
        <v>177</v>
      </c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</row>
    <row r="565" spans="1:60" outlineLevel="1" x14ac:dyDescent="0.2">
      <c r="A565" s="155"/>
      <c r="B565" s="156"/>
      <c r="C565" s="189" t="s">
        <v>702</v>
      </c>
      <c r="D565" s="160"/>
      <c r="E565" s="161">
        <v>95.634</v>
      </c>
      <c r="F565" s="158"/>
      <c r="G565" s="158"/>
      <c r="H565" s="158"/>
      <c r="I565" s="158"/>
      <c r="J565" s="158"/>
      <c r="K565" s="158"/>
      <c r="L565" s="158"/>
      <c r="M565" s="158"/>
      <c r="N565" s="157"/>
      <c r="O565" s="157"/>
      <c r="P565" s="157"/>
      <c r="Q565" s="157"/>
      <c r="R565" s="158"/>
      <c r="S565" s="158"/>
      <c r="T565" s="158"/>
      <c r="U565" s="158"/>
      <c r="V565" s="158"/>
      <c r="W565" s="158"/>
      <c r="X565" s="158"/>
      <c r="Y565" s="148"/>
      <c r="Z565" s="148"/>
      <c r="AA565" s="148"/>
      <c r="AB565" s="148"/>
      <c r="AC565" s="148"/>
      <c r="AD565" s="148"/>
      <c r="AE565" s="148"/>
      <c r="AF565" s="148"/>
      <c r="AG565" s="148" t="s">
        <v>179</v>
      </c>
      <c r="AH565" s="148">
        <v>5</v>
      </c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</row>
    <row r="566" spans="1:60" outlineLevel="1" x14ac:dyDescent="0.2">
      <c r="A566" s="155"/>
      <c r="B566" s="156"/>
      <c r="C566" s="189" t="s">
        <v>703</v>
      </c>
      <c r="D566" s="160"/>
      <c r="E566" s="161"/>
      <c r="F566" s="158"/>
      <c r="G566" s="158"/>
      <c r="H566" s="158"/>
      <c r="I566" s="158"/>
      <c r="J566" s="158"/>
      <c r="K566" s="158"/>
      <c r="L566" s="158"/>
      <c r="M566" s="158"/>
      <c r="N566" s="157"/>
      <c r="O566" s="157"/>
      <c r="P566" s="157"/>
      <c r="Q566" s="157"/>
      <c r="R566" s="158"/>
      <c r="S566" s="158"/>
      <c r="T566" s="158"/>
      <c r="U566" s="158"/>
      <c r="V566" s="158"/>
      <c r="W566" s="158"/>
      <c r="X566" s="158"/>
      <c r="Y566" s="148"/>
      <c r="Z566" s="148"/>
      <c r="AA566" s="148"/>
      <c r="AB566" s="148"/>
      <c r="AC566" s="148"/>
      <c r="AD566" s="148"/>
      <c r="AE566" s="148"/>
      <c r="AF566" s="148"/>
      <c r="AG566" s="148" t="s">
        <v>179</v>
      </c>
      <c r="AH566" s="148">
        <v>0</v>
      </c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</row>
    <row r="567" spans="1:60" x14ac:dyDescent="0.2">
      <c r="A567" s="168" t="s">
        <v>169</v>
      </c>
      <c r="B567" s="169" t="s">
        <v>115</v>
      </c>
      <c r="C567" s="187" t="s">
        <v>116</v>
      </c>
      <c r="D567" s="170"/>
      <c r="E567" s="171"/>
      <c r="F567" s="172"/>
      <c r="G567" s="173">
        <f>SUMIF(AG568:AG573,"&lt;&gt;NOR",G568:G573)</f>
        <v>0</v>
      </c>
      <c r="H567" s="167"/>
      <c r="I567" s="167">
        <f>SUM(I568:I573)</f>
        <v>0</v>
      </c>
      <c r="J567" s="167"/>
      <c r="K567" s="167">
        <f>SUM(K568:K573)</f>
        <v>0</v>
      </c>
      <c r="L567" s="167"/>
      <c r="M567" s="167">
        <f>SUM(M568:M573)</f>
        <v>0</v>
      </c>
      <c r="N567" s="166"/>
      <c r="O567" s="166">
        <f>SUM(O568:O573)</f>
        <v>0</v>
      </c>
      <c r="P567" s="166"/>
      <c r="Q567" s="166">
        <f>SUM(Q568:Q573)</f>
        <v>0</v>
      </c>
      <c r="R567" s="167"/>
      <c r="S567" s="167"/>
      <c r="T567" s="167"/>
      <c r="U567" s="167"/>
      <c r="V567" s="167">
        <f>SUM(V568:V573)</f>
        <v>0</v>
      </c>
      <c r="W567" s="167"/>
      <c r="X567" s="167"/>
      <c r="AG567" t="s">
        <v>170</v>
      </c>
    </row>
    <row r="568" spans="1:60" ht="22.5" outlineLevel="1" x14ac:dyDescent="0.2">
      <c r="A568" s="175">
        <v>154</v>
      </c>
      <c r="B568" s="176" t="s">
        <v>704</v>
      </c>
      <c r="C568" s="188" t="s">
        <v>705</v>
      </c>
      <c r="D568" s="177" t="s">
        <v>173</v>
      </c>
      <c r="E568" s="178">
        <v>550</v>
      </c>
      <c r="F568" s="179"/>
      <c r="G568" s="180">
        <f>ROUND(E568*F568,2)</f>
        <v>0</v>
      </c>
      <c r="H568" s="159"/>
      <c r="I568" s="158">
        <f>ROUND(E568*H568,2)</f>
        <v>0</v>
      </c>
      <c r="J568" s="159"/>
      <c r="K568" s="158">
        <f>ROUND(E568*J568,2)</f>
        <v>0</v>
      </c>
      <c r="L568" s="158">
        <v>21</v>
      </c>
      <c r="M568" s="158">
        <f>G568*(1+L568/100)</f>
        <v>0</v>
      </c>
      <c r="N568" s="157">
        <v>0</v>
      </c>
      <c r="O568" s="157">
        <f>ROUND(E568*N568,2)</f>
        <v>0</v>
      </c>
      <c r="P568" s="157">
        <v>0</v>
      </c>
      <c r="Q568" s="157">
        <f>ROUND(E568*P568,2)</f>
        <v>0</v>
      </c>
      <c r="R568" s="158"/>
      <c r="S568" s="158" t="s">
        <v>203</v>
      </c>
      <c r="T568" s="158" t="s">
        <v>175</v>
      </c>
      <c r="U568" s="158">
        <v>0</v>
      </c>
      <c r="V568" s="158">
        <f>ROUND(E568*U568,2)</f>
        <v>0</v>
      </c>
      <c r="W568" s="158"/>
      <c r="X568" s="158" t="s">
        <v>176</v>
      </c>
      <c r="Y568" s="148"/>
      <c r="Z568" s="148"/>
      <c r="AA568" s="148"/>
      <c r="AB568" s="148"/>
      <c r="AC568" s="148"/>
      <c r="AD568" s="148"/>
      <c r="AE568" s="148"/>
      <c r="AF568" s="148"/>
      <c r="AG568" s="148" t="s">
        <v>177</v>
      </c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</row>
    <row r="569" spans="1:60" outlineLevel="1" x14ac:dyDescent="0.2">
      <c r="A569" s="155"/>
      <c r="B569" s="156"/>
      <c r="C569" s="189" t="s">
        <v>706</v>
      </c>
      <c r="D569" s="160"/>
      <c r="E569" s="161">
        <v>550</v>
      </c>
      <c r="F569" s="158"/>
      <c r="G569" s="158"/>
      <c r="H569" s="158"/>
      <c r="I569" s="158"/>
      <c r="J569" s="158"/>
      <c r="K569" s="158"/>
      <c r="L569" s="158"/>
      <c r="M569" s="158"/>
      <c r="N569" s="157"/>
      <c r="O569" s="157"/>
      <c r="P569" s="157"/>
      <c r="Q569" s="157"/>
      <c r="R569" s="158"/>
      <c r="S569" s="158"/>
      <c r="T569" s="158"/>
      <c r="U569" s="158"/>
      <c r="V569" s="158"/>
      <c r="W569" s="158"/>
      <c r="X569" s="158"/>
      <c r="Y569" s="148"/>
      <c r="Z569" s="148"/>
      <c r="AA569" s="148"/>
      <c r="AB569" s="148"/>
      <c r="AC569" s="148"/>
      <c r="AD569" s="148"/>
      <c r="AE569" s="148"/>
      <c r="AF569" s="148"/>
      <c r="AG569" s="148" t="s">
        <v>179</v>
      </c>
      <c r="AH569" s="148">
        <v>0</v>
      </c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</row>
    <row r="570" spans="1:60" ht="22.5" outlineLevel="1" x14ac:dyDescent="0.2">
      <c r="A570" s="175">
        <v>155</v>
      </c>
      <c r="B570" s="176" t="s">
        <v>707</v>
      </c>
      <c r="C570" s="188" t="s">
        <v>708</v>
      </c>
      <c r="D570" s="177" t="s">
        <v>173</v>
      </c>
      <c r="E570" s="178">
        <v>550</v>
      </c>
      <c r="F570" s="179"/>
      <c r="G570" s="180">
        <f>ROUND(E570*F570,2)</f>
        <v>0</v>
      </c>
      <c r="H570" s="159"/>
      <c r="I570" s="158">
        <f>ROUND(E570*H570,2)</f>
        <v>0</v>
      </c>
      <c r="J570" s="159"/>
      <c r="K570" s="158">
        <f>ROUND(E570*J570,2)</f>
        <v>0</v>
      </c>
      <c r="L570" s="158">
        <v>21</v>
      </c>
      <c r="M570" s="158">
        <f>G570*(1+L570/100)</f>
        <v>0</v>
      </c>
      <c r="N570" s="157">
        <v>0</v>
      </c>
      <c r="O570" s="157">
        <f>ROUND(E570*N570,2)</f>
        <v>0</v>
      </c>
      <c r="P570" s="157">
        <v>0</v>
      </c>
      <c r="Q570" s="157">
        <f>ROUND(E570*P570,2)</f>
        <v>0</v>
      </c>
      <c r="R570" s="158"/>
      <c r="S570" s="158" t="s">
        <v>203</v>
      </c>
      <c r="T570" s="158" t="s">
        <v>175</v>
      </c>
      <c r="U570" s="158">
        <v>0</v>
      </c>
      <c r="V570" s="158">
        <f>ROUND(E570*U570,2)</f>
        <v>0</v>
      </c>
      <c r="W570" s="158"/>
      <c r="X570" s="158" t="s">
        <v>176</v>
      </c>
      <c r="Y570" s="148"/>
      <c r="Z570" s="148"/>
      <c r="AA570" s="148"/>
      <c r="AB570" s="148"/>
      <c r="AC570" s="148"/>
      <c r="AD570" s="148"/>
      <c r="AE570" s="148"/>
      <c r="AF570" s="148"/>
      <c r="AG570" s="148" t="s">
        <v>177</v>
      </c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</row>
    <row r="571" spans="1:60" outlineLevel="1" x14ac:dyDescent="0.2">
      <c r="A571" s="155"/>
      <c r="B571" s="156"/>
      <c r="C571" s="189" t="s">
        <v>706</v>
      </c>
      <c r="D571" s="160"/>
      <c r="E571" s="161">
        <v>550</v>
      </c>
      <c r="F571" s="158"/>
      <c r="G571" s="158"/>
      <c r="H571" s="158"/>
      <c r="I571" s="158"/>
      <c r="J571" s="158"/>
      <c r="K571" s="158"/>
      <c r="L571" s="158"/>
      <c r="M571" s="158"/>
      <c r="N571" s="157"/>
      <c r="O571" s="157"/>
      <c r="P571" s="157"/>
      <c r="Q571" s="157"/>
      <c r="R571" s="158"/>
      <c r="S571" s="158"/>
      <c r="T571" s="158"/>
      <c r="U571" s="158"/>
      <c r="V571" s="158"/>
      <c r="W571" s="158"/>
      <c r="X571" s="158"/>
      <c r="Y571" s="148"/>
      <c r="Z571" s="148"/>
      <c r="AA571" s="148"/>
      <c r="AB571" s="148"/>
      <c r="AC571" s="148"/>
      <c r="AD571" s="148"/>
      <c r="AE571" s="148"/>
      <c r="AF571" s="148"/>
      <c r="AG571" s="148" t="s">
        <v>179</v>
      </c>
      <c r="AH571" s="148">
        <v>0</v>
      </c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</row>
    <row r="572" spans="1:60" ht="22.5" outlineLevel="1" x14ac:dyDescent="0.2">
      <c r="A572" s="175">
        <v>156</v>
      </c>
      <c r="B572" s="176" t="s">
        <v>709</v>
      </c>
      <c r="C572" s="188" t="s">
        <v>710</v>
      </c>
      <c r="D572" s="177" t="s">
        <v>173</v>
      </c>
      <c r="E572" s="178">
        <v>550</v>
      </c>
      <c r="F572" s="179"/>
      <c r="G572" s="180">
        <f>ROUND(E572*F572,2)</f>
        <v>0</v>
      </c>
      <c r="H572" s="159"/>
      <c r="I572" s="158">
        <f>ROUND(E572*H572,2)</f>
        <v>0</v>
      </c>
      <c r="J572" s="159"/>
      <c r="K572" s="158">
        <f>ROUND(E572*J572,2)</f>
        <v>0</v>
      </c>
      <c r="L572" s="158">
        <v>21</v>
      </c>
      <c r="M572" s="158">
        <f>G572*(1+L572/100)</f>
        <v>0</v>
      </c>
      <c r="N572" s="157">
        <v>0</v>
      </c>
      <c r="O572" s="157">
        <f>ROUND(E572*N572,2)</f>
        <v>0</v>
      </c>
      <c r="P572" s="157">
        <v>0</v>
      </c>
      <c r="Q572" s="157">
        <f>ROUND(E572*P572,2)</f>
        <v>0</v>
      </c>
      <c r="R572" s="158"/>
      <c r="S572" s="158" t="s">
        <v>203</v>
      </c>
      <c r="T572" s="158" t="s">
        <v>175</v>
      </c>
      <c r="U572" s="158">
        <v>0</v>
      </c>
      <c r="V572" s="158">
        <f>ROUND(E572*U572,2)</f>
        <v>0</v>
      </c>
      <c r="W572" s="158"/>
      <c r="X572" s="158" t="s">
        <v>176</v>
      </c>
      <c r="Y572" s="148"/>
      <c r="Z572" s="148"/>
      <c r="AA572" s="148"/>
      <c r="AB572" s="148"/>
      <c r="AC572" s="148"/>
      <c r="AD572" s="148"/>
      <c r="AE572" s="148"/>
      <c r="AF572" s="148"/>
      <c r="AG572" s="148" t="s">
        <v>177</v>
      </c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</row>
    <row r="573" spans="1:60" outlineLevel="1" x14ac:dyDescent="0.2">
      <c r="A573" s="155"/>
      <c r="B573" s="156"/>
      <c r="C573" s="189" t="s">
        <v>706</v>
      </c>
      <c r="D573" s="160"/>
      <c r="E573" s="161">
        <v>550</v>
      </c>
      <c r="F573" s="158"/>
      <c r="G573" s="158"/>
      <c r="H573" s="158"/>
      <c r="I573" s="158"/>
      <c r="J573" s="158"/>
      <c r="K573" s="158"/>
      <c r="L573" s="158"/>
      <c r="M573" s="158"/>
      <c r="N573" s="157"/>
      <c r="O573" s="157"/>
      <c r="P573" s="157"/>
      <c r="Q573" s="157"/>
      <c r="R573" s="158"/>
      <c r="S573" s="158"/>
      <c r="T573" s="158"/>
      <c r="U573" s="158"/>
      <c r="V573" s="158"/>
      <c r="W573" s="158"/>
      <c r="X573" s="158"/>
      <c r="Y573" s="148"/>
      <c r="Z573" s="148"/>
      <c r="AA573" s="148"/>
      <c r="AB573" s="148"/>
      <c r="AC573" s="148"/>
      <c r="AD573" s="148"/>
      <c r="AE573" s="148"/>
      <c r="AF573" s="148"/>
      <c r="AG573" s="148" t="s">
        <v>179</v>
      </c>
      <c r="AH573" s="148">
        <v>0</v>
      </c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</row>
    <row r="574" spans="1:60" x14ac:dyDescent="0.2">
      <c r="A574" s="3"/>
      <c r="B574" s="4"/>
      <c r="C574" s="194"/>
      <c r="D574" s="6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AE574">
        <v>15</v>
      </c>
      <c r="AF574">
        <v>21</v>
      </c>
      <c r="AG574" t="s">
        <v>156</v>
      </c>
    </row>
    <row r="575" spans="1:60" x14ac:dyDescent="0.2">
      <c r="A575" s="151"/>
      <c r="B575" s="152" t="s">
        <v>31</v>
      </c>
      <c r="C575" s="195"/>
      <c r="D575" s="153"/>
      <c r="E575" s="154"/>
      <c r="F575" s="154"/>
      <c r="G575" s="174">
        <f>G8+G21+G31+G58+G67+G69+G98+G102+G163+G233+G251+G286+G429+G437+G441+G470+G474+G509+G515+G520+G540+G543+G557+G560+G567</f>
        <v>0</v>
      </c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AE575">
        <f>SUMIF(L7:L573,AE574,G7:G573)</f>
        <v>0</v>
      </c>
      <c r="AF575">
        <f>SUMIF(L7:L573,AF574,G7:G573)</f>
        <v>0</v>
      </c>
      <c r="AG575" t="s">
        <v>711</v>
      </c>
    </row>
    <row r="576" spans="1:60" x14ac:dyDescent="0.2">
      <c r="A576" s="3"/>
      <c r="B576" s="4"/>
      <c r="C576" s="194"/>
      <c r="D576" s="6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33" x14ac:dyDescent="0.2">
      <c r="A577" s="3"/>
      <c r="B577" s="4"/>
      <c r="C577" s="194"/>
      <c r="D577" s="6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33" x14ac:dyDescent="0.2">
      <c r="A578" s="259" t="s">
        <v>712</v>
      </c>
      <c r="B578" s="259"/>
      <c r="C578" s="260"/>
      <c r="D578" s="6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33" x14ac:dyDescent="0.2">
      <c r="A579" s="261"/>
      <c r="B579" s="262"/>
      <c r="C579" s="263"/>
      <c r="D579" s="262"/>
      <c r="E579" s="262"/>
      <c r="F579" s="262"/>
      <c r="G579" s="26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AG579" t="s">
        <v>713</v>
      </c>
    </row>
    <row r="580" spans="1:33" x14ac:dyDescent="0.2">
      <c r="A580" s="265"/>
      <c r="B580" s="266"/>
      <c r="C580" s="267"/>
      <c r="D580" s="266"/>
      <c r="E580" s="266"/>
      <c r="F580" s="266"/>
      <c r="G580" s="268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33" x14ac:dyDescent="0.2">
      <c r="A581" s="265"/>
      <c r="B581" s="266"/>
      <c r="C581" s="267"/>
      <c r="D581" s="266"/>
      <c r="E581" s="266"/>
      <c r="F581" s="266"/>
      <c r="G581" s="268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33" x14ac:dyDescent="0.2">
      <c r="A582" s="265"/>
      <c r="B582" s="266"/>
      <c r="C582" s="267"/>
      <c r="D582" s="266"/>
      <c r="E582" s="266"/>
      <c r="F582" s="266"/>
      <c r="G582" s="268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33" x14ac:dyDescent="0.2">
      <c r="A583" s="269"/>
      <c r="B583" s="270"/>
      <c r="C583" s="271"/>
      <c r="D583" s="270"/>
      <c r="E583" s="270"/>
      <c r="F583" s="270"/>
      <c r="G583" s="27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33" x14ac:dyDescent="0.2">
      <c r="A584" s="3"/>
      <c r="B584" s="4"/>
      <c r="C584" s="194"/>
      <c r="D584" s="6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33" x14ac:dyDescent="0.2">
      <c r="C585" s="196"/>
      <c r="D585" s="10"/>
      <c r="AG585" t="s">
        <v>714</v>
      </c>
    </row>
    <row r="586" spans="1:33" x14ac:dyDescent="0.2">
      <c r="D586" s="10"/>
    </row>
    <row r="587" spans="1:33" x14ac:dyDescent="0.2">
      <c r="D587" s="10"/>
    </row>
    <row r="588" spans="1:33" x14ac:dyDescent="0.2">
      <c r="D588" s="10"/>
    </row>
    <row r="589" spans="1:33" x14ac:dyDescent="0.2">
      <c r="D589" s="10"/>
    </row>
    <row r="590" spans="1:33" x14ac:dyDescent="0.2">
      <c r="D590" s="10"/>
    </row>
    <row r="591" spans="1:33" x14ac:dyDescent="0.2">
      <c r="D591" s="10"/>
    </row>
    <row r="592" spans="1:33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u7J37b6+5zXw4SOyj0l9tVTiZY6UWfkUEylzIgDvRsBVx9vqm3omyeuWoDRHW35sMrLZqgTTdOsoezJrjijyQ==" saltValue="iFGY2g8X9+fkTBBo8Z6Cfg==" spinCount="100000" sheet="1"/>
  <mergeCells count="6">
    <mergeCell ref="A579:G583"/>
    <mergeCell ref="A1:G1"/>
    <mergeCell ref="C2:G2"/>
    <mergeCell ref="C3:G3"/>
    <mergeCell ref="C4:G4"/>
    <mergeCell ref="A578:C57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144</v>
      </c>
    </row>
    <row r="2" spans="1:60" ht="25.15" customHeight="1" x14ac:dyDescent="0.2">
      <c r="A2" s="140" t="s">
        <v>8</v>
      </c>
      <c r="B2" s="49" t="s">
        <v>41</v>
      </c>
      <c r="C2" s="253" t="s">
        <v>42</v>
      </c>
      <c r="D2" s="254"/>
      <c r="E2" s="254"/>
      <c r="F2" s="254"/>
      <c r="G2" s="255"/>
      <c r="AG2" t="s">
        <v>145</v>
      </c>
    </row>
    <row r="3" spans="1:60" ht="25.15" customHeight="1" x14ac:dyDescent="0.2">
      <c r="A3" s="140" t="s">
        <v>9</v>
      </c>
      <c r="B3" s="49" t="s">
        <v>49</v>
      </c>
      <c r="C3" s="253" t="s">
        <v>50</v>
      </c>
      <c r="D3" s="254"/>
      <c r="E3" s="254"/>
      <c r="F3" s="254"/>
      <c r="G3" s="255"/>
      <c r="AC3" s="122" t="s">
        <v>145</v>
      </c>
      <c r="AG3" t="s">
        <v>146</v>
      </c>
    </row>
    <row r="4" spans="1:60" ht="25.15" customHeight="1" x14ac:dyDescent="0.2">
      <c r="A4" s="141" t="s">
        <v>10</v>
      </c>
      <c r="B4" s="142" t="s">
        <v>53</v>
      </c>
      <c r="C4" s="256" t="s">
        <v>54</v>
      </c>
      <c r="D4" s="257"/>
      <c r="E4" s="257"/>
      <c r="F4" s="257"/>
      <c r="G4" s="258"/>
      <c r="AG4" t="s">
        <v>147</v>
      </c>
    </row>
    <row r="5" spans="1:60" x14ac:dyDescent="0.2">
      <c r="D5" s="10"/>
    </row>
    <row r="6" spans="1:60" ht="38.25" x14ac:dyDescent="0.2">
      <c r="A6" s="144" t="s">
        <v>148</v>
      </c>
      <c r="B6" s="146" t="s">
        <v>149</v>
      </c>
      <c r="C6" s="146" t="s">
        <v>150</v>
      </c>
      <c r="D6" s="145" t="s">
        <v>151</v>
      </c>
      <c r="E6" s="144" t="s">
        <v>152</v>
      </c>
      <c r="F6" s="143" t="s">
        <v>153</v>
      </c>
      <c r="G6" s="144" t="s">
        <v>31</v>
      </c>
      <c r="H6" s="147" t="s">
        <v>32</v>
      </c>
      <c r="I6" s="147" t="s">
        <v>154</v>
      </c>
      <c r="J6" s="147" t="s">
        <v>33</v>
      </c>
      <c r="K6" s="147" t="s">
        <v>155</v>
      </c>
      <c r="L6" s="147" t="s">
        <v>156</v>
      </c>
      <c r="M6" s="147" t="s">
        <v>157</v>
      </c>
      <c r="N6" s="147" t="s">
        <v>158</v>
      </c>
      <c r="O6" s="147" t="s">
        <v>159</v>
      </c>
      <c r="P6" s="147" t="s">
        <v>160</v>
      </c>
      <c r="Q6" s="147" t="s">
        <v>161</v>
      </c>
      <c r="R6" s="147" t="s">
        <v>162</v>
      </c>
      <c r="S6" s="147" t="s">
        <v>163</v>
      </c>
      <c r="T6" s="147" t="s">
        <v>164</v>
      </c>
      <c r="U6" s="147" t="s">
        <v>165</v>
      </c>
      <c r="V6" s="147" t="s">
        <v>166</v>
      </c>
      <c r="W6" s="147" t="s">
        <v>167</v>
      </c>
      <c r="X6" s="147" t="s">
        <v>168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">
      <c r="A8" s="168" t="s">
        <v>169</v>
      </c>
      <c r="B8" s="169" t="s">
        <v>67</v>
      </c>
      <c r="C8" s="187" t="s">
        <v>68</v>
      </c>
      <c r="D8" s="170"/>
      <c r="E8" s="171"/>
      <c r="F8" s="172"/>
      <c r="G8" s="173">
        <f>SUMIF(AG9:AG9,"&lt;&gt;NOR",G9:G9)</f>
        <v>0</v>
      </c>
      <c r="H8" s="167"/>
      <c r="I8" s="167">
        <f>SUM(I9:I9)</f>
        <v>0</v>
      </c>
      <c r="J8" s="167"/>
      <c r="K8" s="167">
        <f>SUM(K9:K9)</f>
        <v>0</v>
      </c>
      <c r="L8" s="167"/>
      <c r="M8" s="167">
        <f>SUM(M9:M9)</f>
        <v>0</v>
      </c>
      <c r="N8" s="166"/>
      <c r="O8" s="166">
        <f>SUM(O9:O9)</f>
        <v>0</v>
      </c>
      <c r="P8" s="166"/>
      <c r="Q8" s="166">
        <f>SUM(Q9:Q9)</f>
        <v>0</v>
      </c>
      <c r="R8" s="167"/>
      <c r="S8" s="167"/>
      <c r="T8" s="167"/>
      <c r="U8" s="167"/>
      <c r="V8" s="167">
        <f>SUM(V9:V9)</f>
        <v>0</v>
      </c>
      <c r="W8" s="167"/>
      <c r="X8" s="167"/>
      <c r="AG8" t="s">
        <v>170</v>
      </c>
    </row>
    <row r="9" spans="1:60" outlineLevel="1" x14ac:dyDescent="0.2">
      <c r="A9" s="181">
        <v>1</v>
      </c>
      <c r="B9" s="182" t="s">
        <v>715</v>
      </c>
      <c r="C9" s="191" t="s">
        <v>716</v>
      </c>
      <c r="D9" s="183" t="s">
        <v>352</v>
      </c>
      <c r="E9" s="184">
        <v>1</v>
      </c>
      <c r="F9" s="185"/>
      <c r="G9" s="186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203</v>
      </c>
      <c r="T9" s="158" t="s">
        <v>175</v>
      </c>
      <c r="U9" s="158">
        <v>0</v>
      </c>
      <c r="V9" s="158">
        <f>ROUND(E9*U9,2)</f>
        <v>0</v>
      </c>
      <c r="W9" s="158"/>
      <c r="X9" s="158" t="s">
        <v>176</v>
      </c>
      <c r="Y9" s="148"/>
      <c r="Z9" s="148"/>
      <c r="AA9" s="148"/>
      <c r="AB9" s="148"/>
      <c r="AC9" s="148"/>
      <c r="AD9" s="148"/>
      <c r="AE9" s="148"/>
      <c r="AF9" s="148"/>
      <c r="AG9" s="148" t="s">
        <v>253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x14ac:dyDescent="0.2">
      <c r="A10" s="168" t="s">
        <v>169</v>
      </c>
      <c r="B10" s="169" t="s">
        <v>89</v>
      </c>
      <c r="C10" s="187" t="s">
        <v>90</v>
      </c>
      <c r="D10" s="170"/>
      <c r="E10" s="171"/>
      <c r="F10" s="172"/>
      <c r="G10" s="173">
        <f>SUMIF(AG11:AG13,"&lt;&gt;NOR",G11:G13)</f>
        <v>0</v>
      </c>
      <c r="H10" s="167"/>
      <c r="I10" s="167">
        <f>SUM(I11:I13)</f>
        <v>0</v>
      </c>
      <c r="J10" s="167"/>
      <c r="K10" s="167">
        <f>SUM(K11:K13)</f>
        <v>0</v>
      </c>
      <c r="L10" s="167"/>
      <c r="M10" s="167">
        <f>SUM(M11:M13)</f>
        <v>0</v>
      </c>
      <c r="N10" s="166"/>
      <c r="O10" s="166">
        <f>SUM(O11:O13)</f>
        <v>0</v>
      </c>
      <c r="P10" s="166"/>
      <c r="Q10" s="166">
        <f>SUM(Q11:Q13)</f>
        <v>0</v>
      </c>
      <c r="R10" s="167"/>
      <c r="S10" s="167"/>
      <c r="T10" s="167"/>
      <c r="U10" s="167"/>
      <c r="V10" s="167">
        <f>SUM(V11:V13)</f>
        <v>0</v>
      </c>
      <c r="W10" s="167"/>
      <c r="X10" s="167"/>
      <c r="AG10" t="s">
        <v>170</v>
      </c>
    </row>
    <row r="11" spans="1:60" ht="22.5" outlineLevel="1" x14ac:dyDescent="0.2">
      <c r="A11" s="181">
        <v>2</v>
      </c>
      <c r="B11" s="182" t="s">
        <v>717</v>
      </c>
      <c r="C11" s="191" t="s">
        <v>718</v>
      </c>
      <c r="D11" s="183" t="s">
        <v>352</v>
      </c>
      <c r="E11" s="184">
        <v>82</v>
      </c>
      <c r="F11" s="185"/>
      <c r="G11" s="186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203</v>
      </c>
      <c r="T11" s="158" t="s">
        <v>175</v>
      </c>
      <c r="U11" s="158">
        <v>0</v>
      </c>
      <c r="V11" s="158">
        <f>ROUND(E11*U11,2)</f>
        <v>0</v>
      </c>
      <c r="W11" s="158"/>
      <c r="X11" s="158" t="s">
        <v>176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253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81">
        <v>3</v>
      </c>
      <c r="B12" s="182" t="s">
        <v>719</v>
      </c>
      <c r="C12" s="191" t="s">
        <v>720</v>
      </c>
      <c r="D12" s="183" t="s">
        <v>352</v>
      </c>
      <c r="E12" s="184">
        <v>26</v>
      </c>
      <c r="F12" s="185"/>
      <c r="G12" s="186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203</v>
      </c>
      <c r="T12" s="158" t="s">
        <v>175</v>
      </c>
      <c r="U12" s="158">
        <v>0</v>
      </c>
      <c r="V12" s="158">
        <f>ROUND(E12*U12,2)</f>
        <v>0</v>
      </c>
      <c r="W12" s="158"/>
      <c r="X12" s="158" t="s">
        <v>176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253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81">
        <v>4</v>
      </c>
      <c r="B13" s="182" t="s">
        <v>721</v>
      </c>
      <c r="C13" s="191" t="s">
        <v>722</v>
      </c>
      <c r="D13" s="183" t="s">
        <v>723</v>
      </c>
      <c r="E13" s="184">
        <v>9</v>
      </c>
      <c r="F13" s="185"/>
      <c r="G13" s="186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203</v>
      </c>
      <c r="T13" s="158" t="s">
        <v>175</v>
      </c>
      <c r="U13" s="158">
        <v>0</v>
      </c>
      <c r="V13" s="158">
        <f>ROUND(E13*U13,2)</f>
        <v>0</v>
      </c>
      <c r="W13" s="158"/>
      <c r="X13" s="158" t="s">
        <v>176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253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8" t="s">
        <v>169</v>
      </c>
      <c r="B14" s="169" t="s">
        <v>97</v>
      </c>
      <c r="C14" s="187" t="s">
        <v>98</v>
      </c>
      <c r="D14" s="170"/>
      <c r="E14" s="171"/>
      <c r="F14" s="172"/>
      <c r="G14" s="173">
        <f>SUMIF(AG15:AG16,"&lt;&gt;NOR",G15:G16)</f>
        <v>0</v>
      </c>
      <c r="H14" s="167"/>
      <c r="I14" s="167">
        <f>SUM(I15:I16)</f>
        <v>0</v>
      </c>
      <c r="J14" s="167"/>
      <c r="K14" s="167">
        <f>SUM(K15:K16)</f>
        <v>0</v>
      </c>
      <c r="L14" s="167"/>
      <c r="M14" s="167">
        <f>SUM(M15:M16)</f>
        <v>0</v>
      </c>
      <c r="N14" s="166"/>
      <c r="O14" s="166">
        <f>SUM(O15:O16)</f>
        <v>0</v>
      </c>
      <c r="P14" s="166"/>
      <c r="Q14" s="166">
        <f>SUM(Q15:Q16)</f>
        <v>0</v>
      </c>
      <c r="R14" s="167"/>
      <c r="S14" s="167"/>
      <c r="T14" s="167"/>
      <c r="U14" s="167"/>
      <c r="V14" s="167">
        <f>SUM(V15:V16)</f>
        <v>0</v>
      </c>
      <c r="W14" s="167"/>
      <c r="X14" s="167"/>
      <c r="AG14" t="s">
        <v>170</v>
      </c>
    </row>
    <row r="15" spans="1:60" outlineLevel="1" x14ac:dyDescent="0.2">
      <c r="A15" s="181">
        <v>5</v>
      </c>
      <c r="B15" s="182" t="s">
        <v>724</v>
      </c>
      <c r="C15" s="191" t="s">
        <v>725</v>
      </c>
      <c r="D15" s="183" t="s">
        <v>193</v>
      </c>
      <c r="E15" s="184">
        <v>550</v>
      </c>
      <c r="F15" s="185"/>
      <c r="G15" s="186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203</v>
      </c>
      <c r="T15" s="158" t="s">
        <v>175</v>
      </c>
      <c r="U15" s="158">
        <v>0</v>
      </c>
      <c r="V15" s="158">
        <f>ROUND(E15*U15,2)</f>
        <v>0</v>
      </c>
      <c r="W15" s="158"/>
      <c r="X15" s="158" t="s">
        <v>176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253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81">
        <v>6</v>
      </c>
      <c r="B16" s="182" t="s">
        <v>726</v>
      </c>
      <c r="C16" s="191" t="s">
        <v>727</v>
      </c>
      <c r="D16" s="183" t="s">
        <v>193</v>
      </c>
      <c r="E16" s="184">
        <v>200</v>
      </c>
      <c r="F16" s="185"/>
      <c r="G16" s="186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8"/>
      <c r="S16" s="158" t="s">
        <v>203</v>
      </c>
      <c r="T16" s="158" t="s">
        <v>175</v>
      </c>
      <c r="U16" s="158">
        <v>0</v>
      </c>
      <c r="V16" s="158">
        <f>ROUND(E16*U16,2)</f>
        <v>0</v>
      </c>
      <c r="W16" s="158"/>
      <c r="X16" s="158" t="s">
        <v>176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253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68" t="s">
        <v>169</v>
      </c>
      <c r="B17" s="169" t="s">
        <v>99</v>
      </c>
      <c r="C17" s="187" t="s">
        <v>100</v>
      </c>
      <c r="D17" s="170"/>
      <c r="E17" s="171"/>
      <c r="F17" s="172"/>
      <c r="G17" s="173">
        <f>SUMIF(AG18:AG18,"&lt;&gt;NOR",G18:G18)</f>
        <v>0</v>
      </c>
      <c r="H17" s="167"/>
      <c r="I17" s="167">
        <f>SUM(I18:I18)</f>
        <v>0</v>
      </c>
      <c r="J17" s="167"/>
      <c r="K17" s="167">
        <f>SUM(K18:K18)</f>
        <v>0</v>
      </c>
      <c r="L17" s="167"/>
      <c r="M17" s="167">
        <f>SUM(M18:M18)</f>
        <v>0</v>
      </c>
      <c r="N17" s="166"/>
      <c r="O17" s="166">
        <f>SUM(O18:O18)</f>
        <v>0</v>
      </c>
      <c r="P17" s="166"/>
      <c r="Q17" s="166">
        <f>SUM(Q18:Q18)</f>
        <v>0</v>
      </c>
      <c r="R17" s="167"/>
      <c r="S17" s="167"/>
      <c r="T17" s="167"/>
      <c r="U17" s="167"/>
      <c r="V17" s="167">
        <f>SUM(V18:V18)</f>
        <v>0</v>
      </c>
      <c r="W17" s="167"/>
      <c r="X17" s="167"/>
      <c r="AG17" t="s">
        <v>170</v>
      </c>
    </row>
    <row r="18" spans="1:60" outlineLevel="1" x14ac:dyDescent="0.2">
      <c r="A18" s="181">
        <v>7</v>
      </c>
      <c r="B18" s="182" t="s">
        <v>728</v>
      </c>
      <c r="C18" s="191" t="s">
        <v>729</v>
      </c>
      <c r="D18" s="183" t="s">
        <v>730</v>
      </c>
      <c r="E18" s="184">
        <v>250</v>
      </c>
      <c r="F18" s="185"/>
      <c r="G18" s="186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8"/>
      <c r="S18" s="158" t="s">
        <v>203</v>
      </c>
      <c r="T18" s="158" t="s">
        <v>175</v>
      </c>
      <c r="U18" s="158">
        <v>0</v>
      </c>
      <c r="V18" s="158">
        <f>ROUND(E18*U18,2)</f>
        <v>0</v>
      </c>
      <c r="W18" s="158"/>
      <c r="X18" s="158" t="s">
        <v>176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253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5.5" x14ac:dyDescent="0.2">
      <c r="A19" s="168" t="s">
        <v>169</v>
      </c>
      <c r="B19" s="169" t="s">
        <v>101</v>
      </c>
      <c r="C19" s="187" t="s">
        <v>102</v>
      </c>
      <c r="D19" s="170"/>
      <c r="E19" s="171"/>
      <c r="F19" s="172"/>
      <c r="G19" s="173">
        <f>SUMIF(AG20:AG20,"&lt;&gt;NOR",G20:G20)</f>
        <v>0</v>
      </c>
      <c r="H19" s="167"/>
      <c r="I19" s="167">
        <f>SUM(I20:I20)</f>
        <v>0</v>
      </c>
      <c r="J19" s="167"/>
      <c r="K19" s="167">
        <f>SUM(K20:K20)</f>
        <v>0</v>
      </c>
      <c r="L19" s="167"/>
      <c r="M19" s="167">
        <f>SUM(M20:M20)</f>
        <v>0</v>
      </c>
      <c r="N19" s="166"/>
      <c r="O19" s="166">
        <f>SUM(O20:O20)</f>
        <v>0</v>
      </c>
      <c r="P19" s="166"/>
      <c r="Q19" s="166">
        <f>SUM(Q20:Q20)</f>
        <v>0</v>
      </c>
      <c r="R19" s="167"/>
      <c r="S19" s="167"/>
      <c r="T19" s="167"/>
      <c r="U19" s="167"/>
      <c r="V19" s="167">
        <f>SUM(V20:V20)</f>
        <v>0</v>
      </c>
      <c r="W19" s="167"/>
      <c r="X19" s="167"/>
      <c r="AG19" t="s">
        <v>170</v>
      </c>
    </row>
    <row r="20" spans="1:60" outlineLevel="1" x14ac:dyDescent="0.2">
      <c r="A20" s="181">
        <v>8</v>
      </c>
      <c r="B20" s="182" t="s">
        <v>731</v>
      </c>
      <c r="C20" s="191" t="s">
        <v>732</v>
      </c>
      <c r="D20" s="183" t="s">
        <v>352</v>
      </c>
      <c r="E20" s="184">
        <v>2</v>
      </c>
      <c r="F20" s="185"/>
      <c r="G20" s="186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203</v>
      </c>
      <c r="T20" s="158" t="s">
        <v>175</v>
      </c>
      <c r="U20" s="158">
        <v>0</v>
      </c>
      <c r="V20" s="158">
        <f>ROUND(E20*U20,2)</f>
        <v>0</v>
      </c>
      <c r="W20" s="158"/>
      <c r="X20" s="158" t="s">
        <v>176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253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5.5" x14ac:dyDescent="0.2">
      <c r="A21" s="168" t="s">
        <v>169</v>
      </c>
      <c r="B21" s="169" t="s">
        <v>103</v>
      </c>
      <c r="C21" s="187" t="s">
        <v>104</v>
      </c>
      <c r="D21" s="170"/>
      <c r="E21" s="171"/>
      <c r="F21" s="172"/>
      <c r="G21" s="173">
        <f>SUMIF(AG22:AG23,"&lt;&gt;NOR",G22:G23)</f>
        <v>0</v>
      </c>
      <c r="H21" s="167"/>
      <c r="I21" s="167">
        <f>SUM(I22:I23)</f>
        <v>0</v>
      </c>
      <c r="J21" s="167"/>
      <c r="K21" s="167">
        <f>SUM(K22:K23)</f>
        <v>0</v>
      </c>
      <c r="L21" s="167"/>
      <c r="M21" s="167">
        <f>SUM(M22:M23)</f>
        <v>0</v>
      </c>
      <c r="N21" s="166"/>
      <c r="O21" s="166">
        <f>SUM(O22:O23)</f>
        <v>0</v>
      </c>
      <c r="P21" s="166"/>
      <c r="Q21" s="166">
        <f>SUM(Q22:Q23)</f>
        <v>0</v>
      </c>
      <c r="R21" s="167"/>
      <c r="S21" s="167"/>
      <c r="T21" s="167"/>
      <c r="U21" s="167"/>
      <c r="V21" s="167">
        <f>SUM(V22:V23)</f>
        <v>0</v>
      </c>
      <c r="W21" s="167"/>
      <c r="X21" s="167"/>
      <c r="AG21" t="s">
        <v>170</v>
      </c>
    </row>
    <row r="22" spans="1:60" outlineLevel="1" x14ac:dyDescent="0.2">
      <c r="A22" s="181">
        <v>9</v>
      </c>
      <c r="B22" s="182" t="s">
        <v>733</v>
      </c>
      <c r="C22" s="191" t="s">
        <v>734</v>
      </c>
      <c r="D22" s="183" t="s">
        <v>193</v>
      </c>
      <c r="E22" s="184">
        <v>50</v>
      </c>
      <c r="F22" s="185"/>
      <c r="G22" s="186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203</v>
      </c>
      <c r="T22" s="158" t="s">
        <v>175</v>
      </c>
      <c r="U22" s="158">
        <v>0</v>
      </c>
      <c r="V22" s="158">
        <f>ROUND(E22*U22,2)</f>
        <v>0</v>
      </c>
      <c r="W22" s="158"/>
      <c r="X22" s="158" t="s">
        <v>176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253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81">
        <v>10</v>
      </c>
      <c r="B23" s="182" t="s">
        <v>735</v>
      </c>
      <c r="C23" s="191" t="s">
        <v>736</v>
      </c>
      <c r="D23" s="183" t="s">
        <v>737</v>
      </c>
      <c r="E23" s="184">
        <v>1</v>
      </c>
      <c r="F23" s="185"/>
      <c r="G23" s="186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8"/>
      <c r="S23" s="158" t="s">
        <v>203</v>
      </c>
      <c r="T23" s="158" t="s">
        <v>175</v>
      </c>
      <c r="U23" s="158">
        <v>0</v>
      </c>
      <c r="V23" s="158">
        <f>ROUND(E23*U23,2)</f>
        <v>0</v>
      </c>
      <c r="W23" s="158"/>
      <c r="X23" s="158" t="s">
        <v>176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253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x14ac:dyDescent="0.2">
      <c r="A24" s="168" t="s">
        <v>169</v>
      </c>
      <c r="B24" s="169" t="s">
        <v>105</v>
      </c>
      <c r="C24" s="187" t="s">
        <v>106</v>
      </c>
      <c r="D24" s="170"/>
      <c r="E24" s="171"/>
      <c r="F24" s="172"/>
      <c r="G24" s="173">
        <f>SUMIF(AG25:AG27,"&lt;&gt;NOR",G25:G27)</f>
        <v>0</v>
      </c>
      <c r="H24" s="167"/>
      <c r="I24" s="167">
        <f>SUM(I25:I27)</f>
        <v>0</v>
      </c>
      <c r="J24" s="167"/>
      <c r="K24" s="167">
        <f>SUM(K25:K27)</f>
        <v>0</v>
      </c>
      <c r="L24" s="167"/>
      <c r="M24" s="167">
        <f>SUM(M25:M27)</f>
        <v>0</v>
      </c>
      <c r="N24" s="166"/>
      <c r="O24" s="166">
        <f>SUM(O25:O27)</f>
        <v>0</v>
      </c>
      <c r="P24" s="166"/>
      <c r="Q24" s="166">
        <f>SUM(Q25:Q27)</f>
        <v>0</v>
      </c>
      <c r="R24" s="167"/>
      <c r="S24" s="167"/>
      <c r="T24" s="167"/>
      <c r="U24" s="167"/>
      <c r="V24" s="167">
        <f>SUM(V25:V27)</f>
        <v>0</v>
      </c>
      <c r="W24" s="167"/>
      <c r="X24" s="167"/>
      <c r="AG24" t="s">
        <v>170</v>
      </c>
    </row>
    <row r="25" spans="1:60" ht="22.5" outlineLevel="1" x14ac:dyDescent="0.2">
      <c r="A25" s="181">
        <v>11</v>
      </c>
      <c r="B25" s="182" t="s">
        <v>738</v>
      </c>
      <c r="C25" s="191" t="s">
        <v>739</v>
      </c>
      <c r="D25" s="183" t="s">
        <v>740</v>
      </c>
      <c r="E25" s="184">
        <v>1</v>
      </c>
      <c r="F25" s="185"/>
      <c r="G25" s="186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8"/>
      <c r="S25" s="158" t="s">
        <v>203</v>
      </c>
      <c r="T25" s="158" t="s">
        <v>175</v>
      </c>
      <c r="U25" s="158">
        <v>0</v>
      </c>
      <c r="V25" s="158">
        <f>ROUND(E25*U25,2)</f>
        <v>0</v>
      </c>
      <c r="W25" s="158"/>
      <c r="X25" s="158" t="s">
        <v>176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253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45" outlineLevel="1" x14ac:dyDescent="0.2">
      <c r="A26" s="181">
        <v>12</v>
      </c>
      <c r="B26" s="182" t="s">
        <v>741</v>
      </c>
      <c r="C26" s="191" t="s">
        <v>742</v>
      </c>
      <c r="D26" s="183" t="s">
        <v>352</v>
      </c>
      <c r="E26" s="184">
        <v>81</v>
      </c>
      <c r="F26" s="185"/>
      <c r="G26" s="186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8"/>
      <c r="S26" s="158" t="s">
        <v>203</v>
      </c>
      <c r="T26" s="158" t="s">
        <v>175</v>
      </c>
      <c r="U26" s="158">
        <v>0</v>
      </c>
      <c r="V26" s="158">
        <f>ROUND(E26*U26,2)</f>
        <v>0</v>
      </c>
      <c r="W26" s="158"/>
      <c r="X26" s="158" t="s">
        <v>176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253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81">
        <v>13</v>
      </c>
      <c r="B27" s="182" t="s">
        <v>743</v>
      </c>
      <c r="C27" s="191" t="s">
        <v>744</v>
      </c>
      <c r="D27" s="183" t="s">
        <v>352</v>
      </c>
      <c r="E27" s="184">
        <v>18</v>
      </c>
      <c r="F27" s="185"/>
      <c r="G27" s="186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8"/>
      <c r="S27" s="158" t="s">
        <v>203</v>
      </c>
      <c r="T27" s="158" t="s">
        <v>175</v>
      </c>
      <c r="U27" s="158">
        <v>0</v>
      </c>
      <c r="V27" s="158">
        <f>ROUND(E27*U27,2)</f>
        <v>0</v>
      </c>
      <c r="W27" s="158"/>
      <c r="X27" s="158" t="s">
        <v>176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253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168" t="s">
        <v>169</v>
      </c>
      <c r="B28" s="169" t="s">
        <v>107</v>
      </c>
      <c r="C28" s="187" t="s">
        <v>108</v>
      </c>
      <c r="D28" s="170"/>
      <c r="E28" s="171"/>
      <c r="F28" s="172"/>
      <c r="G28" s="173">
        <f>SUMIF(AG29:AG31,"&lt;&gt;NOR",G29:G31)</f>
        <v>0</v>
      </c>
      <c r="H28" s="167"/>
      <c r="I28" s="167">
        <f>SUM(I29:I31)</f>
        <v>0</v>
      </c>
      <c r="J28" s="167"/>
      <c r="K28" s="167">
        <f>SUM(K29:K31)</f>
        <v>0</v>
      </c>
      <c r="L28" s="167"/>
      <c r="M28" s="167">
        <f>SUM(M29:M31)</f>
        <v>0</v>
      </c>
      <c r="N28" s="166"/>
      <c r="O28" s="166">
        <f>SUM(O29:O31)</f>
        <v>0</v>
      </c>
      <c r="P28" s="166"/>
      <c r="Q28" s="166">
        <f>SUM(Q29:Q31)</f>
        <v>0</v>
      </c>
      <c r="R28" s="167"/>
      <c r="S28" s="167"/>
      <c r="T28" s="167"/>
      <c r="U28" s="167"/>
      <c r="V28" s="167">
        <f>SUM(V29:V31)</f>
        <v>0</v>
      </c>
      <c r="W28" s="167"/>
      <c r="X28" s="167"/>
      <c r="AG28" t="s">
        <v>170</v>
      </c>
    </row>
    <row r="29" spans="1:60" ht="22.5" outlineLevel="1" x14ac:dyDescent="0.2">
      <c r="A29" s="181">
        <v>14</v>
      </c>
      <c r="B29" s="182" t="s">
        <v>745</v>
      </c>
      <c r="C29" s="191" t="s">
        <v>746</v>
      </c>
      <c r="D29" s="183" t="s">
        <v>352</v>
      </c>
      <c r="E29" s="184">
        <v>26</v>
      </c>
      <c r="F29" s="185"/>
      <c r="G29" s="186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7">
        <v>0</v>
      </c>
      <c r="O29" s="157">
        <f>ROUND(E29*N29,2)</f>
        <v>0</v>
      </c>
      <c r="P29" s="157">
        <v>0</v>
      </c>
      <c r="Q29" s="157">
        <f>ROUND(E29*P29,2)</f>
        <v>0</v>
      </c>
      <c r="R29" s="158"/>
      <c r="S29" s="158" t="s">
        <v>203</v>
      </c>
      <c r="T29" s="158" t="s">
        <v>175</v>
      </c>
      <c r="U29" s="158">
        <v>0</v>
      </c>
      <c r="V29" s="158">
        <f>ROUND(E29*U29,2)</f>
        <v>0</v>
      </c>
      <c r="W29" s="158"/>
      <c r="X29" s="158" t="s">
        <v>176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253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81">
        <v>15</v>
      </c>
      <c r="B30" s="182" t="s">
        <v>747</v>
      </c>
      <c r="C30" s="191" t="s">
        <v>748</v>
      </c>
      <c r="D30" s="183" t="s">
        <v>352</v>
      </c>
      <c r="E30" s="184">
        <v>26</v>
      </c>
      <c r="F30" s="185"/>
      <c r="G30" s="186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7">
        <v>0</v>
      </c>
      <c r="O30" s="157">
        <f>ROUND(E30*N30,2)</f>
        <v>0</v>
      </c>
      <c r="P30" s="157">
        <v>0</v>
      </c>
      <c r="Q30" s="157">
        <f>ROUND(E30*P30,2)</f>
        <v>0</v>
      </c>
      <c r="R30" s="158"/>
      <c r="S30" s="158" t="s">
        <v>203</v>
      </c>
      <c r="T30" s="158" t="s">
        <v>175</v>
      </c>
      <c r="U30" s="158">
        <v>0</v>
      </c>
      <c r="V30" s="158">
        <f>ROUND(E30*U30,2)</f>
        <v>0</v>
      </c>
      <c r="W30" s="158"/>
      <c r="X30" s="158" t="s">
        <v>176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253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81">
        <v>16</v>
      </c>
      <c r="B31" s="182" t="s">
        <v>749</v>
      </c>
      <c r="C31" s="191" t="s">
        <v>750</v>
      </c>
      <c r="D31" s="183" t="s">
        <v>352</v>
      </c>
      <c r="E31" s="184">
        <v>26</v>
      </c>
      <c r="F31" s="185"/>
      <c r="G31" s="186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0</v>
      </c>
      <c r="O31" s="157">
        <f>ROUND(E31*N31,2)</f>
        <v>0</v>
      </c>
      <c r="P31" s="157">
        <v>0</v>
      </c>
      <c r="Q31" s="157">
        <f>ROUND(E31*P31,2)</f>
        <v>0</v>
      </c>
      <c r="R31" s="158"/>
      <c r="S31" s="158" t="s">
        <v>203</v>
      </c>
      <c r="T31" s="158" t="s">
        <v>175</v>
      </c>
      <c r="U31" s="158">
        <v>0</v>
      </c>
      <c r="V31" s="158">
        <f>ROUND(E31*U31,2)</f>
        <v>0</v>
      </c>
      <c r="W31" s="158"/>
      <c r="X31" s="158" t="s">
        <v>176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253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168" t="s">
        <v>169</v>
      </c>
      <c r="B32" s="169" t="s">
        <v>69</v>
      </c>
      <c r="C32" s="187" t="s">
        <v>70</v>
      </c>
      <c r="D32" s="170"/>
      <c r="E32" s="171"/>
      <c r="F32" s="172"/>
      <c r="G32" s="173">
        <f>SUMIF(AG33:AG33,"&lt;&gt;NOR",G33:G33)</f>
        <v>0</v>
      </c>
      <c r="H32" s="167"/>
      <c r="I32" s="167">
        <f>SUM(I33:I33)</f>
        <v>0</v>
      </c>
      <c r="J32" s="167"/>
      <c r="K32" s="167">
        <f>SUM(K33:K33)</f>
        <v>0</v>
      </c>
      <c r="L32" s="167"/>
      <c r="M32" s="167">
        <f>SUM(M33:M33)</f>
        <v>0</v>
      </c>
      <c r="N32" s="166"/>
      <c r="O32" s="166">
        <f>SUM(O33:O33)</f>
        <v>0</v>
      </c>
      <c r="P32" s="166"/>
      <c r="Q32" s="166">
        <f>SUM(Q33:Q33)</f>
        <v>0</v>
      </c>
      <c r="R32" s="167"/>
      <c r="S32" s="167"/>
      <c r="T32" s="167"/>
      <c r="U32" s="167"/>
      <c r="V32" s="167">
        <f>SUM(V33:V33)</f>
        <v>0</v>
      </c>
      <c r="W32" s="167"/>
      <c r="X32" s="167"/>
      <c r="AG32" t="s">
        <v>170</v>
      </c>
    </row>
    <row r="33" spans="1:60" ht="22.5" outlineLevel="1" x14ac:dyDescent="0.2">
      <c r="A33" s="181">
        <v>17</v>
      </c>
      <c r="B33" s="182" t="s">
        <v>751</v>
      </c>
      <c r="C33" s="191" t="s">
        <v>752</v>
      </c>
      <c r="D33" s="183" t="s">
        <v>352</v>
      </c>
      <c r="E33" s="184">
        <v>1</v>
      </c>
      <c r="F33" s="185"/>
      <c r="G33" s="186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203</v>
      </c>
      <c r="T33" s="158" t="s">
        <v>175</v>
      </c>
      <c r="U33" s="158">
        <v>0</v>
      </c>
      <c r="V33" s="158">
        <f>ROUND(E33*U33,2)</f>
        <v>0</v>
      </c>
      <c r="W33" s="158"/>
      <c r="X33" s="158" t="s">
        <v>176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253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x14ac:dyDescent="0.2">
      <c r="A34" s="168" t="s">
        <v>169</v>
      </c>
      <c r="B34" s="169" t="s">
        <v>71</v>
      </c>
      <c r="C34" s="187" t="s">
        <v>72</v>
      </c>
      <c r="D34" s="170"/>
      <c r="E34" s="171"/>
      <c r="F34" s="172"/>
      <c r="G34" s="173">
        <f>SUMIF(AG35:AG42,"&lt;&gt;NOR",G35:G42)</f>
        <v>0</v>
      </c>
      <c r="H34" s="167"/>
      <c r="I34" s="167">
        <f>SUM(I35:I42)</f>
        <v>0</v>
      </c>
      <c r="J34" s="167"/>
      <c r="K34" s="167">
        <f>SUM(K35:K42)</f>
        <v>0</v>
      </c>
      <c r="L34" s="167"/>
      <c r="M34" s="167">
        <f>SUM(M35:M42)</f>
        <v>0</v>
      </c>
      <c r="N34" s="166"/>
      <c r="O34" s="166">
        <f>SUM(O35:O42)</f>
        <v>0</v>
      </c>
      <c r="P34" s="166"/>
      <c r="Q34" s="166">
        <f>SUM(Q35:Q42)</f>
        <v>0</v>
      </c>
      <c r="R34" s="167"/>
      <c r="S34" s="167"/>
      <c r="T34" s="167"/>
      <c r="U34" s="167"/>
      <c r="V34" s="167">
        <f>SUM(V35:V42)</f>
        <v>0</v>
      </c>
      <c r="W34" s="167"/>
      <c r="X34" s="167"/>
      <c r="AG34" t="s">
        <v>170</v>
      </c>
    </row>
    <row r="35" spans="1:60" outlineLevel="1" x14ac:dyDescent="0.2">
      <c r="A35" s="181">
        <v>18</v>
      </c>
      <c r="B35" s="182" t="s">
        <v>753</v>
      </c>
      <c r="C35" s="191" t="s">
        <v>754</v>
      </c>
      <c r="D35" s="183" t="s">
        <v>193</v>
      </c>
      <c r="E35" s="184">
        <v>10</v>
      </c>
      <c r="F35" s="185"/>
      <c r="G35" s="186">
        <f t="shared" ref="G35:G42" si="0">ROUND(E35*F35,2)</f>
        <v>0</v>
      </c>
      <c r="H35" s="159"/>
      <c r="I35" s="158">
        <f t="shared" ref="I35:I42" si="1">ROUND(E35*H35,2)</f>
        <v>0</v>
      </c>
      <c r="J35" s="159"/>
      <c r="K35" s="158">
        <f t="shared" ref="K35:K42" si="2">ROUND(E35*J35,2)</f>
        <v>0</v>
      </c>
      <c r="L35" s="158">
        <v>21</v>
      </c>
      <c r="M35" s="158">
        <f t="shared" ref="M35:M42" si="3">G35*(1+L35/100)</f>
        <v>0</v>
      </c>
      <c r="N35" s="157">
        <v>0</v>
      </c>
      <c r="O35" s="157">
        <f t="shared" ref="O35:O42" si="4">ROUND(E35*N35,2)</f>
        <v>0</v>
      </c>
      <c r="P35" s="157">
        <v>0</v>
      </c>
      <c r="Q35" s="157">
        <f t="shared" ref="Q35:Q42" si="5">ROUND(E35*P35,2)</f>
        <v>0</v>
      </c>
      <c r="R35" s="158"/>
      <c r="S35" s="158" t="s">
        <v>203</v>
      </c>
      <c r="T35" s="158" t="s">
        <v>175</v>
      </c>
      <c r="U35" s="158">
        <v>0</v>
      </c>
      <c r="V35" s="158">
        <f t="shared" ref="V35:V42" si="6">ROUND(E35*U35,2)</f>
        <v>0</v>
      </c>
      <c r="W35" s="158"/>
      <c r="X35" s="158" t="s">
        <v>176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253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81">
        <v>19</v>
      </c>
      <c r="B36" s="182" t="s">
        <v>755</v>
      </c>
      <c r="C36" s="191" t="s">
        <v>756</v>
      </c>
      <c r="D36" s="183" t="s">
        <v>193</v>
      </c>
      <c r="E36" s="184">
        <v>200</v>
      </c>
      <c r="F36" s="185"/>
      <c r="G36" s="186">
        <f t="shared" si="0"/>
        <v>0</v>
      </c>
      <c r="H36" s="159"/>
      <c r="I36" s="158">
        <f t="shared" si="1"/>
        <v>0</v>
      </c>
      <c r="J36" s="159"/>
      <c r="K36" s="158">
        <f t="shared" si="2"/>
        <v>0</v>
      </c>
      <c r="L36" s="158">
        <v>21</v>
      </c>
      <c r="M36" s="158">
        <f t="shared" si="3"/>
        <v>0</v>
      </c>
      <c r="N36" s="157">
        <v>0</v>
      </c>
      <c r="O36" s="157">
        <f t="shared" si="4"/>
        <v>0</v>
      </c>
      <c r="P36" s="157">
        <v>0</v>
      </c>
      <c r="Q36" s="157">
        <f t="shared" si="5"/>
        <v>0</v>
      </c>
      <c r="R36" s="158"/>
      <c r="S36" s="158" t="s">
        <v>203</v>
      </c>
      <c r="T36" s="158" t="s">
        <v>175</v>
      </c>
      <c r="U36" s="158">
        <v>0</v>
      </c>
      <c r="V36" s="158">
        <f t="shared" si="6"/>
        <v>0</v>
      </c>
      <c r="W36" s="158"/>
      <c r="X36" s="158" t="s">
        <v>176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253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81">
        <v>20</v>
      </c>
      <c r="B37" s="182" t="s">
        <v>757</v>
      </c>
      <c r="C37" s="191" t="s">
        <v>758</v>
      </c>
      <c r="D37" s="183" t="s">
        <v>193</v>
      </c>
      <c r="E37" s="184">
        <v>950</v>
      </c>
      <c r="F37" s="185"/>
      <c r="G37" s="186">
        <f t="shared" si="0"/>
        <v>0</v>
      </c>
      <c r="H37" s="159"/>
      <c r="I37" s="158">
        <f t="shared" si="1"/>
        <v>0</v>
      </c>
      <c r="J37" s="159"/>
      <c r="K37" s="158">
        <f t="shared" si="2"/>
        <v>0</v>
      </c>
      <c r="L37" s="158">
        <v>21</v>
      </c>
      <c r="M37" s="158">
        <f t="shared" si="3"/>
        <v>0</v>
      </c>
      <c r="N37" s="157">
        <v>0</v>
      </c>
      <c r="O37" s="157">
        <f t="shared" si="4"/>
        <v>0</v>
      </c>
      <c r="P37" s="157">
        <v>0</v>
      </c>
      <c r="Q37" s="157">
        <f t="shared" si="5"/>
        <v>0</v>
      </c>
      <c r="R37" s="158"/>
      <c r="S37" s="158" t="s">
        <v>203</v>
      </c>
      <c r="T37" s="158" t="s">
        <v>175</v>
      </c>
      <c r="U37" s="158">
        <v>0</v>
      </c>
      <c r="V37" s="158">
        <f t="shared" si="6"/>
        <v>0</v>
      </c>
      <c r="W37" s="158"/>
      <c r="X37" s="158" t="s">
        <v>176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253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81">
        <v>21</v>
      </c>
      <c r="B38" s="182" t="s">
        <v>759</v>
      </c>
      <c r="C38" s="191" t="s">
        <v>760</v>
      </c>
      <c r="D38" s="183" t="s">
        <v>193</v>
      </c>
      <c r="E38" s="184">
        <v>45</v>
      </c>
      <c r="F38" s="185"/>
      <c r="G38" s="186">
        <f t="shared" si="0"/>
        <v>0</v>
      </c>
      <c r="H38" s="159"/>
      <c r="I38" s="158">
        <f t="shared" si="1"/>
        <v>0</v>
      </c>
      <c r="J38" s="159"/>
      <c r="K38" s="158">
        <f t="shared" si="2"/>
        <v>0</v>
      </c>
      <c r="L38" s="158">
        <v>21</v>
      </c>
      <c r="M38" s="158">
        <f t="shared" si="3"/>
        <v>0</v>
      </c>
      <c r="N38" s="157">
        <v>0</v>
      </c>
      <c r="O38" s="157">
        <f t="shared" si="4"/>
        <v>0</v>
      </c>
      <c r="P38" s="157">
        <v>0</v>
      </c>
      <c r="Q38" s="157">
        <f t="shared" si="5"/>
        <v>0</v>
      </c>
      <c r="R38" s="158"/>
      <c r="S38" s="158" t="s">
        <v>203</v>
      </c>
      <c r="T38" s="158" t="s">
        <v>175</v>
      </c>
      <c r="U38" s="158">
        <v>0</v>
      </c>
      <c r="V38" s="158">
        <f t="shared" si="6"/>
        <v>0</v>
      </c>
      <c r="W38" s="158"/>
      <c r="X38" s="158" t="s">
        <v>176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253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81">
        <v>22</v>
      </c>
      <c r="B39" s="182" t="s">
        <v>761</v>
      </c>
      <c r="C39" s="191" t="s">
        <v>762</v>
      </c>
      <c r="D39" s="183" t="s">
        <v>193</v>
      </c>
      <c r="E39" s="184">
        <v>1100</v>
      </c>
      <c r="F39" s="185"/>
      <c r="G39" s="186">
        <f t="shared" si="0"/>
        <v>0</v>
      </c>
      <c r="H39" s="159"/>
      <c r="I39" s="158">
        <f t="shared" si="1"/>
        <v>0</v>
      </c>
      <c r="J39" s="159"/>
      <c r="K39" s="158">
        <f t="shared" si="2"/>
        <v>0</v>
      </c>
      <c r="L39" s="158">
        <v>21</v>
      </c>
      <c r="M39" s="158">
        <f t="shared" si="3"/>
        <v>0</v>
      </c>
      <c r="N39" s="157">
        <v>0</v>
      </c>
      <c r="O39" s="157">
        <f t="shared" si="4"/>
        <v>0</v>
      </c>
      <c r="P39" s="157">
        <v>0</v>
      </c>
      <c r="Q39" s="157">
        <f t="shared" si="5"/>
        <v>0</v>
      </c>
      <c r="R39" s="158"/>
      <c r="S39" s="158" t="s">
        <v>203</v>
      </c>
      <c r="T39" s="158" t="s">
        <v>175</v>
      </c>
      <c r="U39" s="158">
        <v>0</v>
      </c>
      <c r="V39" s="158">
        <f t="shared" si="6"/>
        <v>0</v>
      </c>
      <c r="W39" s="158"/>
      <c r="X39" s="158" t="s">
        <v>176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253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81">
        <v>23</v>
      </c>
      <c r="B40" s="182" t="s">
        <v>763</v>
      </c>
      <c r="C40" s="191" t="s">
        <v>764</v>
      </c>
      <c r="D40" s="183" t="s">
        <v>193</v>
      </c>
      <c r="E40" s="184">
        <v>100</v>
      </c>
      <c r="F40" s="185"/>
      <c r="G40" s="186">
        <f t="shared" si="0"/>
        <v>0</v>
      </c>
      <c r="H40" s="159"/>
      <c r="I40" s="158">
        <f t="shared" si="1"/>
        <v>0</v>
      </c>
      <c r="J40" s="159"/>
      <c r="K40" s="158">
        <f t="shared" si="2"/>
        <v>0</v>
      </c>
      <c r="L40" s="158">
        <v>21</v>
      </c>
      <c r="M40" s="158">
        <f t="shared" si="3"/>
        <v>0</v>
      </c>
      <c r="N40" s="157">
        <v>0</v>
      </c>
      <c r="O40" s="157">
        <f t="shared" si="4"/>
        <v>0</v>
      </c>
      <c r="P40" s="157">
        <v>0</v>
      </c>
      <c r="Q40" s="157">
        <f t="shared" si="5"/>
        <v>0</v>
      </c>
      <c r="R40" s="158"/>
      <c r="S40" s="158" t="s">
        <v>203</v>
      </c>
      <c r="T40" s="158" t="s">
        <v>175</v>
      </c>
      <c r="U40" s="158">
        <v>0</v>
      </c>
      <c r="V40" s="158">
        <f t="shared" si="6"/>
        <v>0</v>
      </c>
      <c r="W40" s="158"/>
      <c r="X40" s="158" t="s">
        <v>176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253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81">
        <v>24</v>
      </c>
      <c r="B41" s="182" t="s">
        <v>765</v>
      </c>
      <c r="C41" s="191" t="s">
        <v>766</v>
      </c>
      <c r="D41" s="183" t="s">
        <v>193</v>
      </c>
      <c r="E41" s="184">
        <v>950</v>
      </c>
      <c r="F41" s="185"/>
      <c r="G41" s="186">
        <f t="shared" si="0"/>
        <v>0</v>
      </c>
      <c r="H41" s="159"/>
      <c r="I41" s="158">
        <f t="shared" si="1"/>
        <v>0</v>
      </c>
      <c r="J41" s="159"/>
      <c r="K41" s="158">
        <f t="shared" si="2"/>
        <v>0</v>
      </c>
      <c r="L41" s="158">
        <v>21</v>
      </c>
      <c r="M41" s="158">
        <f t="shared" si="3"/>
        <v>0</v>
      </c>
      <c r="N41" s="157">
        <v>0</v>
      </c>
      <c r="O41" s="157">
        <f t="shared" si="4"/>
        <v>0</v>
      </c>
      <c r="P41" s="157">
        <v>0</v>
      </c>
      <c r="Q41" s="157">
        <f t="shared" si="5"/>
        <v>0</v>
      </c>
      <c r="R41" s="158"/>
      <c r="S41" s="158" t="s">
        <v>203</v>
      </c>
      <c r="T41" s="158" t="s">
        <v>175</v>
      </c>
      <c r="U41" s="158">
        <v>0</v>
      </c>
      <c r="V41" s="158">
        <f t="shared" si="6"/>
        <v>0</v>
      </c>
      <c r="W41" s="158"/>
      <c r="X41" s="158" t="s">
        <v>176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253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81">
        <v>25</v>
      </c>
      <c r="B42" s="182" t="s">
        <v>767</v>
      </c>
      <c r="C42" s="191" t="s">
        <v>768</v>
      </c>
      <c r="D42" s="183" t="s">
        <v>193</v>
      </c>
      <c r="E42" s="184">
        <v>8</v>
      </c>
      <c r="F42" s="185"/>
      <c r="G42" s="186">
        <f t="shared" si="0"/>
        <v>0</v>
      </c>
      <c r="H42" s="159"/>
      <c r="I42" s="158">
        <f t="shared" si="1"/>
        <v>0</v>
      </c>
      <c r="J42" s="159"/>
      <c r="K42" s="158">
        <f t="shared" si="2"/>
        <v>0</v>
      </c>
      <c r="L42" s="158">
        <v>21</v>
      </c>
      <c r="M42" s="158">
        <f t="shared" si="3"/>
        <v>0</v>
      </c>
      <c r="N42" s="157">
        <v>0</v>
      </c>
      <c r="O42" s="157">
        <f t="shared" si="4"/>
        <v>0</v>
      </c>
      <c r="P42" s="157">
        <v>0</v>
      </c>
      <c r="Q42" s="157">
        <f t="shared" si="5"/>
        <v>0</v>
      </c>
      <c r="R42" s="158"/>
      <c r="S42" s="158" t="s">
        <v>203</v>
      </c>
      <c r="T42" s="158" t="s">
        <v>175</v>
      </c>
      <c r="U42" s="158">
        <v>0</v>
      </c>
      <c r="V42" s="158">
        <f t="shared" si="6"/>
        <v>0</v>
      </c>
      <c r="W42" s="158"/>
      <c r="X42" s="158" t="s">
        <v>176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253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x14ac:dyDescent="0.2">
      <c r="A43" s="168" t="s">
        <v>169</v>
      </c>
      <c r="B43" s="169" t="s">
        <v>73</v>
      </c>
      <c r="C43" s="187" t="s">
        <v>74</v>
      </c>
      <c r="D43" s="170"/>
      <c r="E43" s="171"/>
      <c r="F43" s="172"/>
      <c r="G43" s="173">
        <f>SUMIF(AG44:AG45,"&lt;&gt;NOR",G44:G45)</f>
        <v>0</v>
      </c>
      <c r="H43" s="167"/>
      <c r="I43" s="167">
        <f>SUM(I44:I45)</f>
        <v>0</v>
      </c>
      <c r="J43" s="167"/>
      <c r="K43" s="167">
        <f>SUM(K44:K45)</f>
        <v>0</v>
      </c>
      <c r="L43" s="167"/>
      <c r="M43" s="167">
        <f>SUM(M44:M45)</f>
        <v>0</v>
      </c>
      <c r="N43" s="166"/>
      <c r="O43" s="166">
        <f>SUM(O44:O45)</f>
        <v>0</v>
      </c>
      <c r="P43" s="166"/>
      <c r="Q43" s="166">
        <f>SUM(Q44:Q45)</f>
        <v>0</v>
      </c>
      <c r="R43" s="167"/>
      <c r="S43" s="167"/>
      <c r="T43" s="167"/>
      <c r="U43" s="167"/>
      <c r="V43" s="167">
        <f>SUM(V44:V45)</f>
        <v>0</v>
      </c>
      <c r="W43" s="167"/>
      <c r="X43" s="167"/>
      <c r="AG43" t="s">
        <v>170</v>
      </c>
    </row>
    <row r="44" spans="1:60" outlineLevel="1" x14ac:dyDescent="0.2">
      <c r="A44" s="181">
        <v>26</v>
      </c>
      <c r="B44" s="182" t="s">
        <v>769</v>
      </c>
      <c r="C44" s="191" t="s">
        <v>770</v>
      </c>
      <c r="D44" s="183" t="s">
        <v>352</v>
      </c>
      <c r="E44" s="184">
        <v>1</v>
      </c>
      <c r="F44" s="185"/>
      <c r="G44" s="186">
        <f>ROUND(E44*F44,2)</f>
        <v>0</v>
      </c>
      <c r="H44" s="159"/>
      <c r="I44" s="158">
        <f>ROUND(E44*H44,2)</f>
        <v>0</v>
      </c>
      <c r="J44" s="159"/>
      <c r="K44" s="158">
        <f>ROUND(E44*J44,2)</f>
        <v>0</v>
      </c>
      <c r="L44" s="158">
        <v>21</v>
      </c>
      <c r="M44" s="158">
        <f>G44*(1+L44/100)</f>
        <v>0</v>
      </c>
      <c r="N44" s="157">
        <v>0</v>
      </c>
      <c r="O44" s="157">
        <f>ROUND(E44*N44,2)</f>
        <v>0</v>
      </c>
      <c r="P44" s="157">
        <v>0</v>
      </c>
      <c r="Q44" s="157">
        <f>ROUND(E44*P44,2)</f>
        <v>0</v>
      </c>
      <c r="R44" s="158"/>
      <c r="S44" s="158" t="s">
        <v>203</v>
      </c>
      <c r="T44" s="158" t="s">
        <v>175</v>
      </c>
      <c r="U44" s="158">
        <v>0</v>
      </c>
      <c r="V44" s="158">
        <f>ROUND(E44*U44,2)</f>
        <v>0</v>
      </c>
      <c r="W44" s="158"/>
      <c r="X44" s="158" t="s">
        <v>176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253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81">
        <v>27</v>
      </c>
      <c r="B45" s="182" t="s">
        <v>771</v>
      </c>
      <c r="C45" s="191" t="s">
        <v>772</v>
      </c>
      <c r="D45" s="183" t="s">
        <v>352</v>
      </c>
      <c r="E45" s="184">
        <v>1</v>
      </c>
      <c r="F45" s="185"/>
      <c r="G45" s="186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7">
        <v>0</v>
      </c>
      <c r="O45" s="157">
        <f>ROUND(E45*N45,2)</f>
        <v>0</v>
      </c>
      <c r="P45" s="157">
        <v>0</v>
      </c>
      <c r="Q45" s="157">
        <f>ROUND(E45*P45,2)</f>
        <v>0</v>
      </c>
      <c r="R45" s="158"/>
      <c r="S45" s="158" t="s">
        <v>203</v>
      </c>
      <c r="T45" s="158" t="s">
        <v>175</v>
      </c>
      <c r="U45" s="158">
        <v>0</v>
      </c>
      <c r="V45" s="158">
        <f>ROUND(E45*U45,2)</f>
        <v>0</v>
      </c>
      <c r="W45" s="158"/>
      <c r="X45" s="158" t="s">
        <v>176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253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x14ac:dyDescent="0.2">
      <c r="A46" s="168" t="s">
        <v>169</v>
      </c>
      <c r="B46" s="169" t="s">
        <v>75</v>
      </c>
      <c r="C46" s="187" t="s">
        <v>76</v>
      </c>
      <c r="D46" s="170"/>
      <c r="E46" s="171"/>
      <c r="F46" s="172"/>
      <c r="G46" s="173">
        <f>SUMIF(AG47:AG51,"&lt;&gt;NOR",G47:G51)</f>
        <v>0</v>
      </c>
      <c r="H46" s="167"/>
      <c r="I46" s="167">
        <f>SUM(I47:I51)</f>
        <v>0</v>
      </c>
      <c r="J46" s="167"/>
      <c r="K46" s="167">
        <f>SUM(K47:K51)</f>
        <v>0</v>
      </c>
      <c r="L46" s="167"/>
      <c r="M46" s="167">
        <f>SUM(M47:M51)</f>
        <v>0</v>
      </c>
      <c r="N46" s="166"/>
      <c r="O46" s="166">
        <f>SUM(O47:O51)</f>
        <v>0</v>
      </c>
      <c r="P46" s="166"/>
      <c r="Q46" s="166">
        <f>SUM(Q47:Q51)</f>
        <v>0</v>
      </c>
      <c r="R46" s="167"/>
      <c r="S46" s="167"/>
      <c r="T46" s="167"/>
      <c r="U46" s="167"/>
      <c r="V46" s="167">
        <f>SUM(V47:V51)</f>
        <v>0</v>
      </c>
      <c r="W46" s="167"/>
      <c r="X46" s="167"/>
      <c r="AG46" t="s">
        <v>170</v>
      </c>
    </row>
    <row r="47" spans="1:60" outlineLevel="1" x14ac:dyDescent="0.2">
      <c r="A47" s="181">
        <v>28</v>
      </c>
      <c r="B47" s="182" t="s">
        <v>773</v>
      </c>
      <c r="C47" s="191" t="s">
        <v>774</v>
      </c>
      <c r="D47" s="183" t="s">
        <v>193</v>
      </c>
      <c r="E47" s="184">
        <v>400</v>
      </c>
      <c r="F47" s="185"/>
      <c r="G47" s="186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7">
        <v>0</v>
      </c>
      <c r="O47" s="157">
        <f>ROUND(E47*N47,2)</f>
        <v>0</v>
      </c>
      <c r="P47" s="157">
        <v>0</v>
      </c>
      <c r="Q47" s="157">
        <f>ROUND(E47*P47,2)</f>
        <v>0</v>
      </c>
      <c r="R47" s="158"/>
      <c r="S47" s="158" t="s">
        <v>203</v>
      </c>
      <c r="T47" s="158" t="s">
        <v>175</v>
      </c>
      <c r="U47" s="158">
        <v>0</v>
      </c>
      <c r="V47" s="158">
        <f>ROUND(E47*U47,2)</f>
        <v>0</v>
      </c>
      <c r="W47" s="158"/>
      <c r="X47" s="158" t="s">
        <v>176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253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81">
        <v>29</v>
      </c>
      <c r="B48" s="182" t="s">
        <v>775</v>
      </c>
      <c r="C48" s="191" t="s">
        <v>776</v>
      </c>
      <c r="D48" s="183" t="s">
        <v>352</v>
      </c>
      <c r="E48" s="184">
        <v>1</v>
      </c>
      <c r="F48" s="185"/>
      <c r="G48" s="186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8"/>
      <c r="S48" s="158" t="s">
        <v>203</v>
      </c>
      <c r="T48" s="158" t="s">
        <v>175</v>
      </c>
      <c r="U48" s="158">
        <v>0</v>
      </c>
      <c r="V48" s="158">
        <f>ROUND(E48*U48,2)</f>
        <v>0</v>
      </c>
      <c r="W48" s="158"/>
      <c r="X48" s="158" t="s">
        <v>176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253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2.5" outlineLevel="1" x14ac:dyDescent="0.2">
      <c r="A49" s="181">
        <v>30</v>
      </c>
      <c r="B49" s="182" t="s">
        <v>777</v>
      </c>
      <c r="C49" s="191" t="s">
        <v>778</v>
      </c>
      <c r="D49" s="183" t="s">
        <v>193</v>
      </c>
      <c r="E49" s="184">
        <v>40</v>
      </c>
      <c r="F49" s="185"/>
      <c r="G49" s="186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7">
        <v>0</v>
      </c>
      <c r="O49" s="157">
        <f>ROUND(E49*N49,2)</f>
        <v>0</v>
      </c>
      <c r="P49" s="157">
        <v>0</v>
      </c>
      <c r="Q49" s="157">
        <f>ROUND(E49*P49,2)</f>
        <v>0</v>
      </c>
      <c r="R49" s="158"/>
      <c r="S49" s="158" t="s">
        <v>203</v>
      </c>
      <c r="T49" s="158" t="s">
        <v>175</v>
      </c>
      <c r="U49" s="158">
        <v>0</v>
      </c>
      <c r="V49" s="158">
        <f>ROUND(E49*U49,2)</f>
        <v>0</v>
      </c>
      <c r="W49" s="158"/>
      <c r="X49" s="158" t="s">
        <v>176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253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81">
        <v>31</v>
      </c>
      <c r="B50" s="182" t="s">
        <v>779</v>
      </c>
      <c r="C50" s="191" t="s">
        <v>780</v>
      </c>
      <c r="D50" s="183" t="s">
        <v>352</v>
      </c>
      <c r="E50" s="184">
        <v>26</v>
      </c>
      <c r="F50" s="185"/>
      <c r="G50" s="186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7">
        <v>0</v>
      </c>
      <c r="O50" s="157">
        <f>ROUND(E50*N50,2)</f>
        <v>0</v>
      </c>
      <c r="P50" s="157">
        <v>0</v>
      </c>
      <c r="Q50" s="157">
        <f>ROUND(E50*P50,2)</f>
        <v>0</v>
      </c>
      <c r="R50" s="158"/>
      <c r="S50" s="158" t="s">
        <v>203</v>
      </c>
      <c r="T50" s="158" t="s">
        <v>175</v>
      </c>
      <c r="U50" s="158">
        <v>0</v>
      </c>
      <c r="V50" s="158">
        <f>ROUND(E50*U50,2)</f>
        <v>0</v>
      </c>
      <c r="W50" s="158"/>
      <c r="X50" s="158" t="s">
        <v>176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253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81">
        <v>32</v>
      </c>
      <c r="B51" s="182" t="s">
        <v>779</v>
      </c>
      <c r="C51" s="191" t="s">
        <v>781</v>
      </c>
      <c r="D51" s="183" t="s">
        <v>352</v>
      </c>
      <c r="E51" s="184">
        <v>20</v>
      </c>
      <c r="F51" s="185"/>
      <c r="G51" s="186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7">
        <v>0</v>
      </c>
      <c r="O51" s="157">
        <f>ROUND(E51*N51,2)</f>
        <v>0</v>
      </c>
      <c r="P51" s="157">
        <v>0</v>
      </c>
      <c r="Q51" s="157">
        <f>ROUND(E51*P51,2)</f>
        <v>0</v>
      </c>
      <c r="R51" s="158"/>
      <c r="S51" s="158" t="s">
        <v>203</v>
      </c>
      <c r="T51" s="158" t="s">
        <v>175</v>
      </c>
      <c r="U51" s="158">
        <v>0</v>
      </c>
      <c r="V51" s="158">
        <f>ROUND(E51*U51,2)</f>
        <v>0</v>
      </c>
      <c r="W51" s="158"/>
      <c r="X51" s="158" t="s">
        <v>782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783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x14ac:dyDescent="0.2">
      <c r="A52" s="168" t="s">
        <v>169</v>
      </c>
      <c r="B52" s="169" t="s">
        <v>77</v>
      </c>
      <c r="C52" s="187" t="s">
        <v>78</v>
      </c>
      <c r="D52" s="170"/>
      <c r="E52" s="171"/>
      <c r="F52" s="172"/>
      <c r="G52" s="173">
        <f>SUMIF(AG53:AG70,"&lt;&gt;NOR",G53:G70)</f>
        <v>0</v>
      </c>
      <c r="H52" s="167"/>
      <c r="I52" s="167">
        <f>SUM(I53:I70)</f>
        <v>0</v>
      </c>
      <c r="J52" s="167"/>
      <c r="K52" s="167">
        <f>SUM(K53:K70)</f>
        <v>0</v>
      </c>
      <c r="L52" s="167"/>
      <c r="M52" s="167">
        <f>SUM(M53:M70)</f>
        <v>0</v>
      </c>
      <c r="N52" s="166"/>
      <c r="O52" s="166">
        <f>SUM(O53:O70)</f>
        <v>0</v>
      </c>
      <c r="P52" s="166"/>
      <c r="Q52" s="166">
        <f>SUM(Q53:Q70)</f>
        <v>0</v>
      </c>
      <c r="R52" s="167"/>
      <c r="S52" s="167"/>
      <c r="T52" s="167"/>
      <c r="U52" s="167"/>
      <c r="V52" s="167">
        <f>SUM(V53:V70)</f>
        <v>0</v>
      </c>
      <c r="W52" s="167"/>
      <c r="X52" s="167"/>
      <c r="AG52" t="s">
        <v>170</v>
      </c>
    </row>
    <row r="53" spans="1:60" outlineLevel="1" x14ac:dyDescent="0.2">
      <c r="A53" s="181">
        <v>33</v>
      </c>
      <c r="B53" s="182" t="s">
        <v>784</v>
      </c>
      <c r="C53" s="191" t="s">
        <v>785</v>
      </c>
      <c r="D53" s="183" t="s">
        <v>249</v>
      </c>
      <c r="E53" s="184">
        <v>8</v>
      </c>
      <c r="F53" s="185"/>
      <c r="G53" s="186">
        <f t="shared" ref="G53:G70" si="7">ROUND(E53*F53,2)</f>
        <v>0</v>
      </c>
      <c r="H53" s="159"/>
      <c r="I53" s="158">
        <f t="shared" ref="I53:I70" si="8">ROUND(E53*H53,2)</f>
        <v>0</v>
      </c>
      <c r="J53" s="159"/>
      <c r="K53" s="158">
        <f t="shared" ref="K53:K70" si="9">ROUND(E53*J53,2)</f>
        <v>0</v>
      </c>
      <c r="L53" s="158">
        <v>21</v>
      </c>
      <c r="M53" s="158">
        <f t="shared" ref="M53:M70" si="10">G53*(1+L53/100)</f>
        <v>0</v>
      </c>
      <c r="N53" s="157">
        <v>0</v>
      </c>
      <c r="O53" s="157">
        <f t="shared" ref="O53:O70" si="11">ROUND(E53*N53,2)</f>
        <v>0</v>
      </c>
      <c r="P53" s="157">
        <v>0</v>
      </c>
      <c r="Q53" s="157">
        <f t="shared" ref="Q53:Q70" si="12">ROUND(E53*P53,2)</f>
        <v>0</v>
      </c>
      <c r="R53" s="158"/>
      <c r="S53" s="158" t="s">
        <v>203</v>
      </c>
      <c r="T53" s="158" t="s">
        <v>175</v>
      </c>
      <c r="U53" s="158">
        <v>0</v>
      </c>
      <c r="V53" s="158">
        <f t="shared" ref="V53:V70" si="13">ROUND(E53*U53,2)</f>
        <v>0</v>
      </c>
      <c r="W53" s="158"/>
      <c r="X53" s="158" t="s">
        <v>176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253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2.5" outlineLevel="1" x14ac:dyDescent="0.2">
      <c r="A54" s="181">
        <v>34</v>
      </c>
      <c r="B54" s="182" t="s">
        <v>779</v>
      </c>
      <c r="C54" s="191" t="s">
        <v>786</v>
      </c>
      <c r="D54" s="183" t="s">
        <v>249</v>
      </c>
      <c r="E54" s="184">
        <v>16</v>
      </c>
      <c r="F54" s="185"/>
      <c r="G54" s="186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21</v>
      </c>
      <c r="M54" s="158">
        <f t="shared" si="10"/>
        <v>0</v>
      </c>
      <c r="N54" s="157">
        <v>0</v>
      </c>
      <c r="O54" s="157">
        <f t="shared" si="11"/>
        <v>0</v>
      </c>
      <c r="P54" s="157">
        <v>0</v>
      </c>
      <c r="Q54" s="157">
        <f t="shared" si="12"/>
        <v>0</v>
      </c>
      <c r="R54" s="158"/>
      <c r="S54" s="158" t="s">
        <v>203</v>
      </c>
      <c r="T54" s="158" t="s">
        <v>175</v>
      </c>
      <c r="U54" s="158">
        <v>0</v>
      </c>
      <c r="V54" s="158">
        <f t="shared" si="13"/>
        <v>0</v>
      </c>
      <c r="W54" s="158"/>
      <c r="X54" s="158" t="s">
        <v>782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783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81">
        <v>35</v>
      </c>
      <c r="B55" s="182" t="s">
        <v>787</v>
      </c>
      <c r="C55" s="191" t="s">
        <v>788</v>
      </c>
      <c r="D55" s="183" t="s">
        <v>249</v>
      </c>
      <c r="E55" s="184">
        <v>48</v>
      </c>
      <c r="F55" s="185"/>
      <c r="G55" s="186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21</v>
      </c>
      <c r="M55" s="158">
        <f t="shared" si="10"/>
        <v>0</v>
      </c>
      <c r="N55" s="157">
        <v>0</v>
      </c>
      <c r="O55" s="157">
        <f t="shared" si="11"/>
        <v>0</v>
      </c>
      <c r="P55" s="157">
        <v>0</v>
      </c>
      <c r="Q55" s="157">
        <f t="shared" si="12"/>
        <v>0</v>
      </c>
      <c r="R55" s="158"/>
      <c r="S55" s="158" t="s">
        <v>203</v>
      </c>
      <c r="T55" s="158" t="s">
        <v>175</v>
      </c>
      <c r="U55" s="158">
        <v>0</v>
      </c>
      <c r="V55" s="158">
        <f t="shared" si="13"/>
        <v>0</v>
      </c>
      <c r="W55" s="158"/>
      <c r="X55" s="158" t="s">
        <v>176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253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81">
        <v>36</v>
      </c>
      <c r="B56" s="182" t="s">
        <v>789</v>
      </c>
      <c r="C56" s="191" t="s">
        <v>790</v>
      </c>
      <c r="D56" s="183" t="s">
        <v>249</v>
      </c>
      <c r="E56" s="184">
        <v>4</v>
      </c>
      <c r="F56" s="185"/>
      <c r="G56" s="186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21</v>
      </c>
      <c r="M56" s="158">
        <f t="shared" si="10"/>
        <v>0</v>
      </c>
      <c r="N56" s="157">
        <v>0</v>
      </c>
      <c r="O56" s="157">
        <f t="shared" si="11"/>
        <v>0</v>
      </c>
      <c r="P56" s="157">
        <v>0</v>
      </c>
      <c r="Q56" s="157">
        <f t="shared" si="12"/>
        <v>0</v>
      </c>
      <c r="R56" s="158"/>
      <c r="S56" s="158" t="s">
        <v>203</v>
      </c>
      <c r="T56" s="158" t="s">
        <v>175</v>
      </c>
      <c r="U56" s="158">
        <v>0</v>
      </c>
      <c r="V56" s="158">
        <f t="shared" si="13"/>
        <v>0</v>
      </c>
      <c r="W56" s="158"/>
      <c r="X56" s="158" t="s">
        <v>176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253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81">
        <v>37</v>
      </c>
      <c r="B57" s="182" t="s">
        <v>791</v>
      </c>
      <c r="C57" s="191" t="s">
        <v>792</v>
      </c>
      <c r="D57" s="183" t="s">
        <v>249</v>
      </c>
      <c r="E57" s="184">
        <v>16</v>
      </c>
      <c r="F57" s="185"/>
      <c r="G57" s="186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21</v>
      </c>
      <c r="M57" s="158">
        <f t="shared" si="10"/>
        <v>0</v>
      </c>
      <c r="N57" s="157">
        <v>0</v>
      </c>
      <c r="O57" s="157">
        <f t="shared" si="11"/>
        <v>0</v>
      </c>
      <c r="P57" s="157">
        <v>0</v>
      </c>
      <c r="Q57" s="157">
        <f t="shared" si="12"/>
        <v>0</v>
      </c>
      <c r="R57" s="158"/>
      <c r="S57" s="158" t="s">
        <v>203</v>
      </c>
      <c r="T57" s="158" t="s">
        <v>175</v>
      </c>
      <c r="U57" s="158">
        <v>0</v>
      </c>
      <c r="V57" s="158">
        <f t="shared" si="13"/>
        <v>0</v>
      </c>
      <c r="W57" s="158"/>
      <c r="X57" s="158" t="s">
        <v>176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253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1" x14ac:dyDescent="0.2">
      <c r="A58" s="181">
        <v>38</v>
      </c>
      <c r="B58" s="182" t="s">
        <v>793</v>
      </c>
      <c r="C58" s="191" t="s">
        <v>794</v>
      </c>
      <c r="D58" s="183" t="s">
        <v>249</v>
      </c>
      <c r="E58" s="184">
        <v>16</v>
      </c>
      <c r="F58" s="185"/>
      <c r="G58" s="186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21</v>
      </c>
      <c r="M58" s="158">
        <f t="shared" si="10"/>
        <v>0</v>
      </c>
      <c r="N58" s="157">
        <v>0</v>
      </c>
      <c r="O58" s="157">
        <f t="shared" si="11"/>
        <v>0</v>
      </c>
      <c r="P58" s="157">
        <v>0</v>
      </c>
      <c r="Q58" s="157">
        <f t="shared" si="12"/>
        <v>0</v>
      </c>
      <c r="R58" s="158"/>
      <c r="S58" s="158" t="s">
        <v>203</v>
      </c>
      <c r="T58" s="158" t="s">
        <v>175</v>
      </c>
      <c r="U58" s="158">
        <v>0</v>
      </c>
      <c r="V58" s="158">
        <f t="shared" si="13"/>
        <v>0</v>
      </c>
      <c r="W58" s="158"/>
      <c r="X58" s="158" t="s">
        <v>176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253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81">
        <v>39</v>
      </c>
      <c r="B59" s="182" t="s">
        <v>795</v>
      </c>
      <c r="C59" s="191" t="s">
        <v>796</v>
      </c>
      <c r="D59" s="183" t="s">
        <v>249</v>
      </c>
      <c r="E59" s="184">
        <v>60</v>
      </c>
      <c r="F59" s="185"/>
      <c r="G59" s="186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21</v>
      </c>
      <c r="M59" s="158">
        <f t="shared" si="10"/>
        <v>0</v>
      </c>
      <c r="N59" s="157">
        <v>0</v>
      </c>
      <c r="O59" s="157">
        <f t="shared" si="11"/>
        <v>0</v>
      </c>
      <c r="P59" s="157">
        <v>0</v>
      </c>
      <c r="Q59" s="157">
        <f t="shared" si="12"/>
        <v>0</v>
      </c>
      <c r="R59" s="158"/>
      <c r="S59" s="158" t="s">
        <v>203</v>
      </c>
      <c r="T59" s="158" t="s">
        <v>175</v>
      </c>
      <c r="U59" s="158">
        <v>0</v>
      </c>
      <c r="V59" s="158">
        <f t="shared" si="13"/>
        <v>0</v>
      </c>
      <c r="W59" s="158"/>
      <c r="X59" s="158" t="s">
        <v>176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253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81">
        <v>40</v>
      </c>
      <c r="B60" s="182" t="s">
        <v>797</v>
      </c>
      <c r="C60" s="191" t="s">
        <v>798</v>
      </c>
      <c r="D60" s="183" t="s">
        <v>249</v>
      </c>
      <c r="E60" s="184">
        <v>48</v>
      </c>
      <c r="F60" s="185"/>
      <c r="G60" s="186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21</v>
      </c>
      <c r="M60" s="158">
        <f t="shared" si="10"/>
        <v>0</v>
      </c>
      <c r="N60" s="157">
        <v>0</v>
      </c>
      <c r="O60" s="157">
        <f t="shared" si="11"/>
        <v>0</v>
      </c>
      <c r="P60" s="157">
        <v>0</v>
      </c>
      <c r="Q60" s="157">
        <f t="shared" si="12"/>
        <v>0</v>
      </c>
      <c r="R60" s="158"/>
      <c r="S60" s="158" t="s">
        <v>203</v>
      </c>
      <c r="T60" s="158" t="s">
        <v>175</v>
      </c>
      <c r="U60" s="158">
        <v>0</v>
      </c>
      <c r="V60" s="158">
        <f t="shared" si="13"/>
        <v>0</v>
      </c>
      <c r="W60" s="158"/>
      <c r="X60" s="158" t="s">
        <v>176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253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81">
        <v>41</v>
      </c>
      <c r="B61" s="182" t="s">
        <v>799</v>
      </c>
      <c r="C61" s="191" t="s">
        <v>800</v>
      </c>
      <c r="D61" s="183" t="s">
        <v>249</v>
      </c>
      <c r="E61" s="184">
        <v>36</v>
      </c>
      <c r="F61" s="185"/>
      <c r="G61" s="186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21</v>
      </c>
      <c r="M61" s="158">
        <f t="shared" si="10"/>
        <v>0</v>
      </c>
      <c r="N61" s="157">
        <v>0</v>
      </c>
      <c r="O61" s="157">
        <f t="shared" si="11"/>
        <v>0</v>
      </c>
      <c r="P61" s="157">
        <v>0</v>
      </c>
      <c r="Q61" s="157">
        <f t="shared" si="12"/>
        <v>0</v>
      </c>
      <c r="R61" s="158"/>
      <c r="S61" s="158" t="s">
        <v>203</v>
      </c>
      <c r="T61" s="158" t="s">
        <v>175</v>
      </c>
      <c r="U61" s="158">
        <v>0</v>
      </c>
      <c r="V61" s="158">
        <f t="shared" si="13"/>
        <v>0</v>
      </c>
      <c r="W61" s="158"/>
      <c r="X61" s="158" t="s">
        <v>176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253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81">
        <v>42</v>
      </c>
      <c r="B62" s="182" t="s">
        <v>801</v>
      </c>
      <c r="C62" s="191" t="s">
        <v>802</v>
      </c>
      <c r="D62" s="183" t="s">
        <v>249</v>
      </c>
      <c r="E62" s="184">
        <v>24</v>
      </c>
      <c r="F62" s="185"/>
      <c r="G62" s="186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21</v>
      </c>
      <c r="M62" s="158">
        <f t="shared" si="10"/>
        <v>0</v>
      </c>
      <c r="N62" s="157">
        <v>0</v>
      </c>
      <c r="O62" s="157">
        <f t="shared" si="11"/>
        <v>0</v>
      </c>
      <c r="P62" s="157">
        <v>0</v>
      </c>
      <c r="Q62" s="157">
        <f t="shared" si="12"/>
        <v>0</v>
      </c>
      <c r="R62" s="158"/>
      <c r="S62" s="158" t="s">
        <v>203</v>
      </c>
      <c r="T62" s="158" t="s">
        <v>175</v>
      </c>
      <c r="U62" s="158">
        <v>0</v>
      </c>
      <c r="V62" s="158">
        <f t="shared" si="13"/>
        <v>0</v>
      </c>
      <c r="W62" s="158"/>
      <c r="X62" s="158" t="s">
        <v>176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253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81">
        <v>43</v>
      </c>
      <c r="B63" s="182" t="s">
        <v>803</v>
      </c>
      <c r="C63" s="191" t="s">
        <v>804</v>
      </c>
      <c r="D63" s="183" t="s">
        <v>249</v>
      </c>
      <c r="E63" s="184">
        <v>16</v>
      </c>
      <c r="F63" s="185"/>
      <c r="G63" s="186">
        <f t="shared" si="7"/>
        <v>0</v>
      </c>
      <c r="H63" s="159"/>
      <c r="I63" s="158">
        <f t="shared" si="8"/>
        <v>0</v>
      </c>
      <c r="J63" s="159"/>
      <c r="K63" s="158">
        <f t="shared" si="9"/>
        <v>0</v>
      </c>
      <c r="L63" s="158">
        <v>21</v>
      </c>
      <c r="M63" s="158">
        <f t="shared" si="10"/>
        <v>0</v>
      </c>
      <c r="N63" s="157">
        <v>0</v>
      </c>
      <c r="O63" s="157">
        <f t="shared" si="11"/>
        <v>0</v>
      </c>
      <c r="P63" s="157">
        <v>0</v>
      </c>
      <c r="Q63" s="157">
        <f t="shared" si="12"/>
        <v>0</v>
      </c>
      <c r="R63" s="158"/>
      <c r="S63" s="158" t="s">
        <v>203</v>
      </c>
      <c r="T63" s="158" t="s">
        <v>175</v>
      </c>
      <c r="U63" s="158">
        <v>0</v>
      </c>
      <c r="V63" s="158">
        <f t="shared" si="13"/>
        <v>0</v>
      </c>
      <c r="W63" s="158"/>
      <c r="X63" s="158" t="s">
        <v>176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253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81">
        <v>44</v>
      </c>
      <c r="B64" s="182" t="s">
        <v>805</v>
      </c>
      <c r="C64" s="191" t="s">
        <v>806</v>
      </c>
      <c r="D64" s="183" t="s">
        <v>249</v>
      </c>
      <c r="E64" s="184">
        <v>6</v>
      </c>
      <c r="F64" s="185"/>
      <c r="G64" s="186">
        <f t="shared" si="7"/>
        <v>0</v>
      </c>
      <c r="H64" s="159"/>
      <c r="I64" s="158">
        <f t="shared" si="8"/>
        <v>0</v>
      </c>
      <c r="J64" s="159"/>
      <c r="K64" s="158">
        <f t="shared" si="9"/>
        <v>0</v>
      </c>
      <c r="L64" s="158">
        <v>21</v>
      </c>
      <c r="M64" s="158">
        <f t="shared" si="10"/>
        <v>0</v>
      </c>
      <c r="N64" s="157">
        <v>0</v>
      </c>
      <c r="O64" s="157">
        <f t="shared" si="11"/>
        <v>0</v>
      </c>
      <c r="P64" s="157">
        <v>0</v>
      </c>
      <c r="Q64" s="157">
        <f t="shared" si="12"/>
        <v>0</v>
      </c>
      <c r="R64" s="158"/>
      <c r="S64" s="158" t="s">
        <v>203</v>
      </c>
      <c r="T64" s="158" t="s">
        <v>175</v>
      </c>
      <c r="U64" s="158">
        <v>0</v>
      </c>
      <c r="V64" s="158">
        <f t="shared" si="13"/>
        <v>0</v>
      </c>
      <c r="W64" s="158"/>
      <c r="X64" s="158" t="s">
        <v>176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253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81">
        <v>45</v>
      </c>
      <c r="B65" s="182" t="s">
        <v>807</v>
      </c>
      <c r="C65" s="191" t="s">
        <v>808</v>
      </c>
      <c r="D65" s="183" t="s">
        <v>249</v>
      </c>
      <c r="E65" s="184">
        <v>8</v>
      </c>
      <c r="F65" s="185"/>
      <c r="G65" s="186">
        <f t="shared" si="7"/>
        <v>0</v>
      </c>
      <c r="H65" s="159"/>
      <c r="I65" s="158">
        <f t="shared" si="8"/>
        <v>0</v>
      </c>
      <c r="J65" s="159"/>
      <c r="K65" s="158">
        <f t="shared" si="9"/>
        <v>0</v>
      </c>
      <c r="L65" s="158">
        <v>21</v>
      </c>
      <c r="M65" s="158">
        <f t="shared" si="10"/>
        <v>0</v>
      </c>
      <c r="N65" s="157">
        <v>0</v>
      </c>
      <c r="O65" s="157">
        <f t="shared" si="11"/>
        <v>0</v>
      </c>
      <c r="P65" s="157">
        <v>0</v>
      </c>
      <c r="Q65" s="157">
        <f t="shared" si="12"/>
        <v>0</v>
      </c>
      <c r="R65" s="158"/>
      <c r="S65" s="158" t="s">
        <v>203</v>
      </c>
      <c r="T65" s="158" t="s">
        <v>175</v>
      </c>
      <c r="U65" s="158">
        <v>0</v>
      </c>
      <c r="V65" s="158">
        <f t="shared" si="13"/>
        <v>0</v>
      </c>
      <c r="W65" s="158"/>
      <c r="X65" s="158" t="s">
        <v>176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253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81">
        <v>46</v>
      </c>
      <c r="B66" s="182" t="s">
        <v>809</v>
      </c>
      <c r="C66" s="191" t="s">
        <v>810</v>
      </c>
      <c r="D66" s="183" t="s">
        <v>249</v>
      </c>
      <c r="E66" s="184">
        <v>24</v>
      </c>
      <c r="F66" s="185"/>
      <c r="G66" s="186">
        <f t="shared" si="7"/>
        <v>0</v>
      </c>
      <c r="H66" s="159"/>
      <c r="I66" s="158">
        <f t="shared" si="8"/>
        <v>0</v>
      </c>
      <c r="J66" s="159"/>
      <c r="K66" s="158">
        <f t="shared" si="9"/>
        <v>0</v>
      </c>
      <c r="L66" s="158">
        <v>21</v>
      </c>
      <c r="M66" s="158">
        <f t="shared" si="10"/>
        <v>0</v>
      </c>
      <c r="N66" s="157">
        <v>0</v>
      </c>
      <c r="O66" s="157">
        <f t="shared" si="11"/>
        <v>0</v>
      </c>
      <c r="P66" s="157">
        <v>0</v>
      </c>
      <c r="Q66" s="157">
        <f t="shared" si="12"/>
        <v>0</v>
      </c>
      <c r="R66" s="158"/>
      <c r="S66" s="158" t="s">
        <v>203</v>
      </c>
      <c r="T66" s="158" t="s">
        <v>175</v>
      </c>
      <c r="U66" s="158">
        <v>0</v>
      </c>
      <c r="V66" s="158">
        <f t="shared" si="13"/>
        <v>0</v>
      </c>
      <c r="W66" s="158"/>
      <c r="X66" s="158" t="s">
        <v>176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253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81">
        <v>47</v>
      </c>
      <c r="B67" s="182" t="s">
        <v>811</v>
      </c>
      <c r="C67" s="191" t="s">
        <v>812</v>
      </c>
      <c r="D67" s="183" t="s">
        <v>249</v>
      </c>
      <c r="E67" s="184">
        <v>24</v>
      </c>
      <c r="F67" s="185"/>
      <c r="G67" s="186">
        <f t="shared" si="7"/>
        <v>0</v>
      </c>
      <c r="H67" s="159"/>
      <c r="I67" s="158">
        <f t="shared" si="8"/>
        <v>0</v>
      </c>
      <c r="J67" s="159"/>
      <c r="K67" s="158">
        <f t="shared" si="9"/>
        <v>0</v>
      </c>
      <c r="L67" s="158">
        <v>21</v>
      </c>
      <c r="M67" s="158">
        <f t="shared" si="10"/>
        <v>0</v>
      </c>
      <c r="N67" s="157">
        <v>0</v>
      </c>
      <c r="O67" s="157">
        <f t="shared" si="11"/>
        <v>0</v>
      </c>
      <c r="P67" s="157">
        <v>0</v>
      </c>
      <c r="Q67" s="157">
        <f t="shared" si="12"/>
        <v>0</v>
      </c>
      <c r="R67" s="158"/>
      <c r="S67" s="158" t="s">
        <v>203</v>
      </c>
      <c r="T67" s="158" t="s">
        <v>175</v>
      </c>
      <c r="U67" s="158">
        <v>0</v>
      </c>
      <c r="V67" s="158">
        <f t="shared" si="13"/>
        <v>0</v>
      </c>
      <c r="W67" s="158"/>
      <c r="X67" s="158" t="s">
        <v>176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253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81">
        <v>48</v>
      </c>
      <c r="B68" s="182" t="s">
        <v>813</v>
      </c>
      <c r="C68" s="191" t="s">
        <v>814</v>
      </c>
      <c r="D68" s="183" t="s">
        <v>249</v>
      </c>
      <c r="E68" s="184">
        <v>24</v>
      </c>
      <c r="F68" s="185"/>
      <c r="G68" s="186">
        <f t="shared" si="7"/>
        <v>0</v>
      </c>
      <c r="H68" s="159"/>
      <c r="I68" s="158">
        <f t="shared" si="8"/>
        <v>0</v>
      </c>
      <c r="J68" s="159"/>
      <c r="K68" s="158">
        <f t="shared" si="9"/>
        <v>0</v>
      </c>
      <c r="L68" s="158">
        <v>21</v>
      </c>
      <c r="M68" s="158">
        <f t="shared" si="10"/>
        <v>0</v>
      </c>
      <c r="N68" s="157">
        <v>0</v>
      </c>
      <c r="O68" s="157">
        <f t="shared" si="11"/>
        <v>0</v>
      </c>
      <c r="P68" s="157">
        <v>0</v>
      </c>
      <c r="Q68" s="157">
        <f t="shared" si="12"/>
        <v>0</v>
      </c>
      <c r="R68" s="158"/>
      <c r="S68" s="158" t="s">
        <v>203</v>
      </c>
      <c r="T68" s="158" t="s">
        <v>175</v>
      </c>
      <c r="U68" s="158">
        <v>0</v>
      </c>
      <c r="V68" s="158">
        <f t="shared" si="13"/>
        <v>0</v>
      </c>
      <c r="W68" s="158"/>
      <c r="X68" s="158" t="s">
        <v>176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253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81">
        <v>49</v>
      </c>
      <c r="B69" s="182" t="s">
        <v>815</v>
      </c>
      <c r="C69" s="191" t="s">
        <v>816</v>
      </c>
      <c r="D69" s="183" t="s">
        <v>249</v>
      </c>
      <c r="E69" s="184">
        <v>24</v>
      </c>
      <c r="F69" s="185"/>
      <c r="G69" s="186">
        <f t="shared" si="7"/>
        <v>0</v>
      </c>
      <c r="H69" s="159"/>
      <c r="I69" s="158">
        <f t="shared" si="8"/>
        <v>0</v>
      </c>
      <c r="J69" s="159"/>
      <c r="K69" s="158">
        <f t="shared" si="9"/>
        <v>0</v>
      </c>
      <c r="L69" s="158">
        <v>21</v>
      </c>
      <c r="M69" s="158">
        <f t="shared" si="10"/>
        <v>0</v>
      </c>
      <c r="N69" s="157">
        <v>0</v>
      </c>
      <c r="O69" s="157">
        <f t="shared" si="11"/>
        <v>0</v>
      </c>
      <c r="P69" s="157">
        <v>0</v>
      </c>
      <c r="Q69" s="157">
        <f t="shared" si="12"/>
        <v>0</v>
      </c>
      <c r="R69" s="158"/>
      <c r="S69" s="158" t="s">
        <v>203</v>
      </c>
      <c r="T69" s="158" t="s">
        <v>175</v>
      </c>
      <c r="U69" s="158">
        <v>0</v>
      </c>
      <c r="V69" s="158">
        <f t="shared" si="13"/>
        <v>0</v>
      </c>
      <c r="W69" s="158"/>
      <c r="X69" s="158" t="s">
        <v>176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253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81">
        <v>50</v>
      </c>
      <c r="B70" s="182" t="s">
        <v>817</v>
      </c>
      <c r="C70" s="191" t="s">
        <v>818</v>
      </c>
      <c r="D70" s="183" t="s">
        <v>249</v>
      </c>
      <c r="E70" s="184">
        <v>24</v>
      </c>
      <c r="F70" s="185"/>
      <c r="G70" s="186">
        <f t="shared" si="7"/>
        <v>0</v>
      </c>
      <c r="H70" s="159"/>
      <c r="I70" s="158">
        <f t="shared" si="8"/>
        <v>0</v>
      </c>
      <c r="J70" s="159"/>
      <c r="K70" s="158">
        <f t="shared" si="9"/>
        <v>0</v>
      </c>
      <c r="L70" s="158">
        <v>21</v>
      </c>
      <c r="M70" s="158">
        <f t="shared" si="10"/>
        <v>0</v>
      </c>
      <c r="N70" s="157">
        <v>0</v>
      </c>
      <c r="O70" s="157">
        <f t="shared" si="11"/>
        <v>0</v>
      </c>
      <c r="P70" s="157">
        <v>0</v>
      </c>
      <c r="Q70" s="157">
        <f t="shared" si="12"/>
        <v>0</v>
      </c>
      <c r="R70" s="158"/>
      <c r="S70" s="158" t="s">
        <v>203</v>
      </c>
      <c r="T70" s="158" t="s">
        <v>175</v>
      </c>
      <c r="U70" s="158">
        <v>0</v>
      </c>
      <c r="V70" s="158">
        <f t="shared" si="13"/>
        <v>0</v>
      </c>
      <c r="W70" s="158"/>
      <c r="X70" s="158" t="s">
        <v>176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253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x14ac:dyDescent="0.2">
      <c r="A71" s="168" t="s">
        <v>169</v>
      </c>
      <c r="B71" s="169" t="s">
        <v>79</v>
      </c>
      <c r="C71" s="187" t="s">
        <v>80</v>
      </c>
      <c r="D71" s="170"/>
      <c r="E71" s="171"/>
      <c r="F71" s="172"/>
      <c r="G71" s="173">
        <f>SUMIF(AG72:AG91,"&lt;&gt;NOR",G72:G91)</f>
        <v>0</v>
      </c>
      <c r="H71" s="167"/>
      <c r="I71" s="167">
        <f>SUM(I72:I91)</f>
        <v>0</v>
      </c>
      <c r="J71" s="167"/>
      <c r="K71" s="167">
        <f>SUM(K72:K91)</f>
        <v>0</v>
      </c>
      <c r="L71" s="167"/>
      <c r="M71" s="167">
        <f>SUM(M72:M91)</f>
        <v>0</v>
      </c>
      <c r="N71" s="166"/>
      <c r="O71" s="166">
        <f>SUM(O72:O91)</f>
        <v>0</v>
      </c>
      <c r="P71" s="166"/>
      <c r="Q71" s="166">
        <f>SUM(Q72:Q91)</f>
        <v>0</v>
      </c>
      <c r="R71" s="167"/>
      <c r="S71" s="167"/>
      <c r="T71" s="167"/>
      <c r="U71" s="167"/>
      <c r="V71" s="167">
        <f>SUM(V72:V91)</f>
        <v>0</v>
      </c>
      <c r="W71" s="167"/>
      <c r="X71" s="167"/>
      <c r="AG71" t="s">
        <v>170</v>
      </c>
    </row>
    <row r="72" spans="1:60" outlineLevel="1" x14ac:dyDescent="0.2">
      <c r="A72" s="181">
        <v>51</v>
      </c>
      <c r="B72" s="182" t="s">
        <v>819</v>
      </c>
      <c r="C72" s="191" t="s">
        <v>820</v>
      </c>
      <c r="D72" s="183" t="s">
        <v>352</v>
      </c>
      <c r="E72" s="184">
        <v>1</v>
      </c>
      <c r="F72" s="185"/>
      <c r="G72" s="186">
        <f t="shared" ref="G72:G91" si="14">ROUND(E72*F72,2)</f>
        <v>0</v>
      </c>
      <c r="H72" s="159"/>
      <c r="I72" s="158">
        <f t="shared" ref="I72:I91" si="15">ROUND(E72*H72,2)</f>
        <v>0</v>
      </c>
      <c r="J72" s="159"/>
      <c r="K72" s="158">
        <f t="shared" ref="K72:K91" si="16">ROUND(E72*J72,2)</f>
        <v>0</v>
      </c>
      <c r="L72" s="158">
        <v>21</v>
      </c>
      <c r="M72" s="158">
        <f t="shared" ref="M72:M91" si="17">G72*(1+L72/100)</f>
        <v>0</v>
      </c>
      <c r="N72" s="157">
        <v>0</v>
      </c>
      <c r="O72" s="157">
        <f t="shared" ref="O72:O91" si="18">ROUND(E72*N72,2)</f>
        <v>0</v>
      </c>
      <c r="P72" s="157">
        <v>0</v>
      </c>
      <c r="Q72" s="157">
        <f t="shared" ref="Q72:Q91" si="19">ROUND(E72*P72,2)</f>
        <v>0</v>
      </c>
      <c r="R72" s="158"/>
      <c r="S72" s="158" t="s">
        <v>203</v>
      </c>
      <c r="T72" s="158" t="s">
        <v>175</v>
      </c>
      <c r="U72" s="158">
        <v>0</v>
      </c>
      <c r="V72" s="158">
        <f t="shared" ref="V72:V91" si="20">ROUND(E72*U72,2)</f>
        <v>0</v>
      </c>
      <c r="W72" s="158"/>
      <c r="X72" s="158" t="s">
        <v>176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253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81">
        <v>52</v>
      </c>
      <c r="B73" s="182" t="s">
        <v>821</v>
      </c>
      <c r="C73" s="191" t="s">
        <v>822</v>
      </c>
      <c r="D73" s="183" t="s">
        <v>352</v>
      </c>
      <c r="E73" s="184">
        <v>1</v>
      </c>
      <c r="F73" s="185"/>
      <c r="G73" s="186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21</v>
      </c>
      <c r="M73" s="158">
        <f t="shared" si="17"/>
        <v>0</v>
      </c>
      <c r="N73" s="157">
        <v>0</v>
      </c>
      <c r="O73" s="157">
        <f t="shared" si="18"/>
        <v>0</v>
      </c>
      <c r="P73" s="157">
        <v>0</v>
      </c>
      <c r="Q73" s="157">
        <f t="shared" si="19"/>
        <v>0</v>
      </c>
      <c r="R73" s="158"/>
      <c r="S73" s="158" t="s">
        <v>203</v>
      </c>
      <c r="T73" s="158" t="s">
        <v>175</v>
      </c>
      <c r="U73" s="158">
        <v>0</v>
      </c>
      <c r="V73" s="158">
        <f t="shared" si="20"/>
        <v>0</v>
      </c>
      <c r="W73" s="158"/>
      <c r="X73" s="158" t="s">
        <v>176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253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81">
        <v>53</v>
      </c>
      <c r="B74" s="182" t="s">
        <v>819</v>
      </c>
      <c r="C74" s="191" t="s">
        <v>823</v>
      </c>
      <c r="D74" s="183" t="s">
        <v>352</v>
      </c>
      <c r="E74" s="184">
        <v>81</v>
      </c>
      <c r="F74" s="185"/>
      <c r="G74" s="186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21</v>
      </c>
      <c r="M74" s="158">
        <f t="shared" si="17"/>
        <v>0</v>
      </c>
      <c r="N74" s="157">
        <v>0</v>
      </c>
      <c r="O74" s="157">
        <f t="shared" si="18"/>
        <v>0</v>
      </c>
      <c r="P74" s="157">
        <v>0</v>
      </c>
      <c r="Q74" s="157">
        <f t="shared" si="19"/>
        <v>0</v>
      </c>
      <c r="R74" s="158"/>
      <c r="S74" s="158" t="s">
        <v>203</v>
      </c>
      <c r="T74" s="158" t="s">
        <v>175</v>
      </c>
      <c r="U74" s="158">
        <v>0</v>
      </c>
      <c r="V74" s="158">
        <f t="shared" si="20"/>
        <v>0</v>
      </c>
      <c r="W74" s="158"/>
      <c r="X74" s="158" t="s">
        <v>782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783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22.5" outlineLevel="1" x14ac:dyDescent="0.2">
      <c r="A75" s="181">
        <v>54</v>
      </c>
      <c r="B75" s="182" t="s">
        <v>824</v>
      </c>
      <c r="C75" s="191" t="s">
        <v>825</v>
      </c>
      <c r="D75" s="183" t="s">
        <v>352</v>
      </c>
      <c r="E75" s="184">
        <v>108</v>
      </c>
      <c r="F75" s="185"/>
      <c r="G75" s="186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21</v>
      </c>
      <c r="M75" s="158">
        <f t="shared" si="17"/>
        <v>0</v>
      </c>
      <c r="N75" s="157">
        <v>0</v>
      </c>
      <c r="O75" s="157">
        <f t="shared" si="18"/>
        <v>0</v>
      </c>
      <c r="P75" s="157">
        <v>0</v>
      </c>
      <c r="Q75" s="157">
        <f t="shared" si="19"/>
        <v>0</v>
      </c>
      <c r="R75" s="158"/>
      <c r="S75" s="158" t="s">
        <v>203</v>
      </c>
      <c r="T75" s="158" t="s">
        <v>175</v>
      </c>
      <c r="U75" s="158">
        <v>0</v>
      </c>
      <c r="V75" s="158">
        <f t="shared" si="20"/>
        <v>0</v>
      </c>
      <c r="W75" s="158"/>
      <c r="X75" s="158" t="s">
        <v>176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253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ht="22.5" outlineLevel="1" x14ac:dyDescent="0.2">
      <c r="A76" s="181">
        <v>55</v>
      </c>
      <c r="B76" s="182" t="s">
        <v>819</v>
      </c>
      <c r="C76" s="191" t="s">
        <v>826</v>
      </c>
      <c r="D76" s="183" t="s">
        <v>352</v>
      </c>
      <c r="E76" s="184">
        <v>81</v>
      </c>
      <c r="F76" s="185"/>
      <c r="G76" s="186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21</v>
      </c>
      <c r="M76" s="158">
        <f t="shared" si="17"/>
        <v>0</v>
      </c>
      <c r="N76" s="157">
        <v>0</v>
      </c>
      <c r="O76" s="157">
        <f t="shared" si="18"/>
        <v>0</v>
      </c>
      <c r="P76" s="157">
        <v>0</v>
      </c>
      <c r="Q76" s="157">
        <f t="shared" si="19"/>
        <v>0</v>
      </c>
      <c r="R76" s="158"/>
      <c r="S76" s="158" t="s">
        <v>203</v>
      </c>
      <c r="T76" s="158" t="s">
        <v>175</v>
      </c>
      <c r="U76" s="158">
        <v>0</v>
      </c>
      <c r="V76" s="158">
        <f t="shared" si="20"/>
        <v>0</v>
      </c>
      <c r="W76" s="158"/>
      <c r="X76" s="158" t="s">
        <v>782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783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81">
        <v>56</v>
      </c>
      <c r="B77" s="182" t="s">
        <v>827</v>
      </c>
      <c r="C77" s="191" t="s">
        <v>828</v>
      </c>
      <c r="D77" s="183" t="s">
        <v>193</v>
      </c>
      <c r="E77" s="184">
        <v>170</v>
      </c>
      <c r="F77" s="185"/>
      <c r="G77" s="186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21</v>
      </c>
      <c r="M77" s="158">
        <f t="shared" si="17"/>
        <v>0</v>
      </c>
      <c r="N77" s="157">
        <v>0</v>
      </c>
      <c r="O77" s="157">
        <f t="shared" si="18"/>
        <v>0</v>
      </c>
      <c r="P77" s="157">
        <v>0</v>
      </c>
      <c r="Q77" s="157">
        <f t="shared" si="19"/>
        <v>0</v>
      </c>
      <c r="R77" s="158"/>
      <c r="S77" s="158" t="s">
        <v>203</v>
      </c>
      <c r="T77" s="158" t="s">
        <v>175</v>
      </c>
      <c r="U77" s="158">
        <v>0</v>
      </c>
      <c r="V77" s="158">
        <f t="shared" si="20"/>
        <v>0</v>
      </c>
      <c r="W77" s="158"/>
      <c r="X77" s="158" t="s">
        <v>176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253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81">
        <v>57</v>
      </c>
      <c r="B78" s="182" t="s">
        <v>829</v>
      </c>
      <c r="C78" s="191" t="s">
        <v>830</v>
      </c>
      <c r="D78" s="183" t="s">
        <v>352</v>
      </c>
      <c r="E78" s="184">
        <v>81</v>
      </c>
      <c r="F78" s="185"/>
      <c r="G78" s="186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21</v>
      </c>
      <c r="M78" s="158">
        <f t="shared" si="17"/>
        <v>0</v>
      </c>
      <c r="N78" s="157">
        <v>0</v>
      </c>
      <c r="O78" s="157">
        <f t="shared" si="18"/>
        <v>0</v>
      </c>
      <c r="P78" s="157">
        <v>0</v>
      </c>
      <c r="Q78" s="157">
        <f t="shared" si="19"/>
        <v>0</v>
      </c>
      <c r="R78" s="158"/>
      <c r="S78" s="158" t="s">
        <v>203</v>
      </c>
      <c r="T78" s="158" t="s">
        <v>175</v>
      </c>
      <c r="U78" s="158">
        <v>0</v>
      </c>
      <c r="V78" s="158">
        <f t="shared" si="20"/>
        <v>0</v>
      </c>
      <c r="W78" s="158"/>
      <c r="X78" s="158" t="s">
        <v>176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253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81">
        <v>58</v>
      </c>
      <c r="B79" s="182" t="s">
        <v>831</v>
      </c>
      <c r="C79" s="191" t="s">
        <v>832</v>
      </c>
      <c r="D79" s="183" t="s">
        <v>352</v>
      </c>
      <c r="E79" s="184">
        <v>9</v>
      </c>
      <c r="F79" s="185"/>
      <c r="G79" s="186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21</v>
      </c>
      <c r="M79" s="158">
        <f t="shared" si="17"/>
        <v>0</v>
      </c>
      <c r="N79" s="157">
        <v>0</v>
      </c>
      <c r="O79" s="157">
        <f t="shared" si="18"/>
        <v>0</v>
      </c>
      <c r="P79" s="157">
        <v>0</v>
      </c>
      <c r="Q79" s="157">
        <f t="shared" si="19"/>
        <v>0</v>
      </c>
      <c r="R79" s="158"/>
      <c r="S79" s="158" t="s">
        <v>203</v>
      </c>
      <c r="T79" s="158" t="s">
        <v>175</v>
      </c>
      <c r="U79" s="158">
        <v>0</v>
      </c>
      <c r="V79" s="158">
        <f t="shared" si="20"/>
        <v>0</v>
      </c>
      <c r="W79" s="158"/>
      <c r="X79" s="158" t="s">
        <v>176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253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81">
        <v>59</v>
      </c>
      <c r="B80" s="182" t="s">
        <v>833</v>
      </c>
      <c r="C80" s="191" t="s">
        <v>834</v>
      </c>
      <c r="D80" s="183" t="s">
        <v>193</v>
      </c>
      <c r="E80" s="184">
        <v>50</v>
      </c>
      <c r="F80" s="185"/>
      <c r="G80" s="186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21</v>
      </c>
      <c r="M80" s="158">
        <f t="shared" si="17"/>
        <v>0</v>
      </c>
      <c r="N80" s="157">
        <v>0</v>
      </c>
      <c r="O80" s="157">
        <f t="shared" si="18"/>
        <v>0</v>
      </c>
      <c r="P80" s="157">
        <v>0</v>
      </c>
      <c r="Q80" s="157">
        <f t="shared" si="19"/>
        <v>0</v>
      </c>
      <c r="R80" s="158"/>
      <c r="S80" s="158" t="s">
        <v>203</v>
      </c>
      <c r="T80" s="158" t="s">
        <v>175</v>
      </c>
      <c r="U80" s="158">
        <v>0</v>
      </c>
      <c r="V80" s="158">
        <f t="shared" si="20"/>
        <v>0</v>
      </c>
      <c r="W80" s="158"/>
      <c r="X80" s="158" t="s">
        <v>176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253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81">
        <v>60</v>
      </c>
      <c r="B81" s="182" t="s">
        <v>835</v>
      </c>
      <c r="C81" s="191" t="s">
        <v>836</v>
      </c>
      <c r="D81" s="183" t="s">
        <v>352</v>
      </c>
      <c r="E81" s="184">
        <v>2</v>
      </c>
      <c r="F81" s="185"/>
      <c r="G81" s="186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21</v>
      </c>
      <c r="M81" s="158">
        <f t="shared" si="17"/>
        <v>0</v>
      </c>
      <c r="N81" s="157">
        <v>0</v>
      </c>
      <c r="O81" s="157">
        <f t="shared" si="18"/>
        <v>0</v>
      </c>
      <c r="P81" s="157">
        <v>0</v>
      </c>
      <c r="Q81" s="157">
        <f t="shared" si="19"/>
        <v>0</v>
      </c>
      <c r="R81" s="158"/>
      <c r="S81" s="158" t="s">
        <v>203</v>
      </c>
      <c r="T81" s="158" t="s">
        <v>175</v>
      </c>
      <c r="U81" s="158">
        <v>0</v>
      </c>
      <c r="V81" s="158">
        <f t="shared" si="20"/>
        <v>0</v>
      </c>
      <c r="W81" s="158"/>
      <c r="X81" s="158" t="s">
        <v>176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253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81">
        <v>61</v>
      </c>
      <c r="B82" s="182" t="s">
        <v>837</v>
      </c>
      <c r="C82" s="191" t="s">
        <v>838</v>
      </c>
      <c r="D82" s="183" t="s">
        <v>193</v>
      </c>
      <c r="E82" s="184">
        <v>750</v>
      </c>
      <c r="F82" s="185"/>
      <c r="G82" s="186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21</v>
      </c>
      <c r="M82" s="158">
        <f t="shared" si="17"/>
        <v>0</v>
      </c>
      <c r="N82" s="157">
        <v>0</v>
      </c>
      <c r="O82" s="157">
        <f t="shared" si="18"/>
        <v>0</v>
      </c>
      <c r="P82" s="157">
        <v>0</v>
      </c>
      <c r="Q82" s="157">
        <f t="shared" si="19"/>
        <v>0</v>
      </c>
      <c r="R82" s="158"/>
      <c r="S82" s="158" t="s">
        <v>203</v>
      </c>
      <c r="T82" s="158" t="s">
        <v>175</v>
      </c>
      <c r="U82" s="158">
        <v>0</v>
      </c>
      <c r="V82" s="158">
        <f t="shared" si="20"/>
        <v>0</v>
      </c>
      <c r="W82" s="158"/>
      <c r="X82" s="158" t="s">
        <v>176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253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81">
        <v>62</v>
      </c>
      <c r="B83" s="182" t="s">
        <v>839</v>
      </c>
      <c r="C83" s="191" t="s">
        <v>840</v>
      </c>
      <c r="D83" s="183" t="s">
        <v>193</v>
      </c>
      <c r="E83" s="184">
        <v>3595</v>
      </c>
      <c r="F83" s="185"/>
      <c r="G83" s="186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21</v>
      </c>
      <c r="M83" s="158">
        <f t="shared" si="17"/>
        <v>0</v>
      </c>
      <c r="N83" s="157">
        <v>0</v>
      </c>
      <c r="O83" s="157">
        <f t="shared" si="18"/>
        <v>0</v>
      </c>
      <c r="P83" s="157">
        <v>0</v>
      </c>
      <c r="Q83" s="157">
        <f t="shared" si="19"/>
        <v>0</v>
      </c>
      <c r="R83" s="158"/>
      <c r="S83" s="158" t="s">
        <v>203</v>
      </c>
      <c r="T83" s="158" t="s">
        <v>175</v>
      </c>
      <c r="U83" s="158">
        <v>0</v>
      </c>
      <c r="V83" s="158">
        <f t="shared" si="20"/>
        <v>0</v>
      </c>
      <c r="W83" s="158"/>
      <c r="X83" s="158" t="s">
        <v>176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253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22.5" outlineLevel="1" x14ac:dyDescent="0.2">
      <c r="A84" s="181">
        <v>63</v>
      </c>
      <c r="B84" s="182" t="s">
        <v>841</v>
      </c>
      <c r="C84" s="191" t="s">
        <v>842</v>
      </c>
      <c r="D84" s="183" t="s">
        <v>352</v>
      </c>
      <c r="E84" s="184">
        <v>11</v>
      </c>
      <c r="F84" s="185"/>
      <c r="G84" s="186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21</v>
      </c>
      <c r="M84" s="158">
        <f t="shared" si="17"/>
        <v>0</v>
      </c>
      <c r="N84" s="157">
        <v>0</v>
      </c>
      <c r="O84" s="157">
        <f t="shared" si="18"/>
        <v>0</v>
      </c>
      <c r="P84" s="157">
        <v>0</v>
      </c>
      <c r="Q84" s="157">
        <f t="shared" si="19"/>
        <v>0</v>
      </c>
      <c r="R84" s="158"/>
      <c r="S84" s="158" t="s">
        <v>203</v>
      </c>
      <c r="T84" s="158" t="s">
        <v>175</v>
      </c>
      <c r="U84" s="158">
        <v>0</v>
      </c>
      <c r="V84" s="158">
        <f t="shared" si="20"/>
        <v>0</v>
      </c>
      <c r="W84" s="158"/>
      <c r="X84" s="158" t="s">
        <v>176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253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81">
        <v>64</v>
      </c>
      <c r="B85" s="182" t="s">
        <v>843</v>
      </c>
      <c r="C85" s="191" t="s">
        <v>844</v>
      </c>
      <c r="D85" s="183" t="s">
        <v>352</v>
      </c>
      <c r="E85" s="184">
        <v>780</v>
      </c>
      <c r="F85" s="185"/>
      <c r="G85" s="186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21</v>
      </c>
      <c r="M85" s="158">
        <f t="shared" si="17"/>
        <v>0</v>
      </c>
      <c r="N85" s="157">
        <v>0</v>
      </c>
      <c r="O85" s="157">
        <f t="shared" si="18"/>
        <v>0</v>
      </c>
      <c r="P85" s="157">
        <v>0</v>
      </c>
      <c r="Q85" s="157">
        <f t="shared" si="19"/>
        <v>0</v>
      </c>
      <c r="R85" s="158"/>
      <c r="S85" s="158" t="s">
        <v>203</v>
      </c>
      <c r="T85" s="158" t="s">
        <v>175</v>
      </c>
      <c r="U85" s="158">
        <v>0</v>
      </c>
      <c r="V85" s="158">
        <f t="shared" si="20"/>
        <v>0</v>
      </c>
      <c r="W85" s="158"/>
      <c r="X85" s="158" t="s">
        <v>176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253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ht="22.5" outlineLevel="1" x14ac:dyDescent="0.2">
      <c r="A86" s="181">
        <v>65</v>
      </c>
      <c r="B86" s="182" t="s">
        <v>843</v>
      </c>
      <c r="C86" s="191" t="s">
        <v>845</v>
      </c>
      <c r="D86" s="183" t="s">
        <v>352</v>
      </c>
      <c r="E86" s="184">
        <v>3</v>
      </c>
      <c r="F86" s="185"/>
      <c r="G86" s="186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21</v>
      </c>
      <c r="M86" s="158">
        <f t="shared" si="17"/>
        <v>0</v>
      </c>
      <c r="N86" s="157">
        <v>0</v>
      </c>
      <c r="O86" s="157">
        <f t="shared" si="18"/>
        <v>0</v>
      </c>
      <c r="P86" s="157">
        <v>0</v>
      </c>
      <c r="Q86" s="157">
        <f t="shared" si="19"/>
        <v>0</v>
      </c>
      <c r="R86" s="158"/>
      <c r="S86" s="158" t="s">
        <v>203</v>
      </c>
      <c r="T86" s="158" t="s">
        <v>175</v>
      </c>
      <c r="U86" s="158">
        <v>0</v>
      </c>
      <c r="V86" s="158">
        <f t="shared" si="20"/>
        <v>0</v>
      </c>
      <c r="W86" s="158"/>
      <c r="X86" s="158" t="s">
        <v>782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783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81">
        <v>66</v>
      </c>
      <c r="B87" s="182" t="s">
        <v>846</v>
      </c>
      <c r="C87" s="191" t="s">
        <v>847</v>
      </c>
      <c r="D87" s="183" t="s">
        <v>352</v>
      </c>
      <c r="E87" s="184">
        <v>18</v>
      </c>
      <c r="F87" s="185"/>
      <c r="G87" s="186">
        <f t="shared" si="14"/>
        <v>0</v>
      </c>
      <c r="H87" s="159"/>
      <c r="I87" s="158">
        <f t="shared" si="15"/>
        <v>0</v>
      </c>
      <c r="J87" s="159"/>
      <c r="K87" s="158">
        <f t="shared" si="16"/>
        <v>0</v>
      </c>
      <c r="L87" s="158">
        <v>21</v>
      </c>
      <c r="M87" s="158">
        <f t="shared" si="17"/>
        <v>0</v>
      </c>
      <c r="N87" s="157">
        <v>0</v>
      </c>
      <c r="O87" s="157">
        <f t="shared" si="18"/>
        <v>0</v>
      </c>
      <c r="P87" s="157">
        <v>0</v>
      </c>
      <c r="Q87" s="157">
        <f t="shared" si="19"/>
        <v>0</v>
      </c>
      <c r="R87" s="158"/>
      <c r="S87" s="158" t="s">
        <v>203</v>
      </c>
      <c r="T87" s="158" t="s">
        <v>175</v>
      </c>
      <c r="U87" s="158">
        <v>0</v>
      </c>
      <c r="V87" s="158">
        <f t="shared" si="20"/>
        <v>0</v>
      </c>
      <c r="W87" s="158"/>
      <c r="X87" s="158" t="s">
        <v>280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848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81">
        <v>67</v>
      </c>
      <c r="B88" s="182" t="s">
        <v>849</v>
      </c>
      <c r="C88" s="191" t="s">
        <v>850</v>
      </c>
      <c r="D88" s="183" t="s">
        <v>352</v>
      </c>
      <c r="E88" s="184">
        <v>1</v>
      </c>
      <c r="F88" s="185"/>
      <c r="G88" s="186">
        <f t="shared" si="14"/>
        <v>0</v>
      </c>
      <c r="H88" s="159"/>
      <c r="I88" s="158">
        <f t="shared" si="15"/>
        <v>0</v>
      </c>
      <c r="J88" s="159"/>
      <c r="K88" s="158">
        <f t="shared" si="16"/>
        <v>0</v>
      </c>
      <c r="L88" s="158">
        <v>21</v>
      </c>
      <c r="M88" s="158">
        <f t="shared" si="17"/>
        <v>0</v>
      </c>
      <c r="N88" s="157">
        <v>0</v>
      </c>
      <c r="O88" s="157">
        <f t="shared" si="18"/>
        <v>0</v>
      </c>
      <c r="P88" s="157">
        <v>0</v>
      </c>
      <c r="Q88" s="157">
        <f t="shared" si="19"/>
        <v>0</v>
      </c>
      <c r="R88" s="158"/>
      <c r="S88" s="158" t="s">
        <v>203</v>
      </c>
      <c r="T88" s="158" t="s">
        <v>175</v>
      </c>
      <c r="U88" s="158">
        <v>0</v>
      </c>
      <c r="V88" s="158">
        <f t="shared" si="20"/>
        <v>0</v>
      </c>
      <c r="W88" s="158"/>
      <c r="X88" s="158" t="s">
        <v>176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253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81">
        <v>68</v>
      </c>
      <c r="B89" s="182" t="s">
        <v>851</v>
      </c>
      <c r="C89" s="191" t="s">
        <v>852</v>
      </c>
      <c r="D89" s="183" t="s">
        <v>352</v>
      </c>
      <c r="E89" s="184">
        <v>1</v>
      </c>
      <c r="F89" s="185"/>
      <c r="G89" s="186">
        <f t="shared" si="14"/>
        <v>0</v>
      </c>
      <c r="H89" s="159"/>
      <c r="I89" s="158">
        <f t="shared" si="15"/>
        <v>0</v>
      </c>
      <c r="J89" s="159"/>
      <c r="K89" s="158">
        <f t="shared" si="16"/>
        <v>0</v>
      </c>
      <c r="L89" s="158">
        <v>21</v>
      </c>
      <c r="M89" s="158">
        <f t="shared" si="17"/>
        <v>0</v>
      </c>
      <c r="N89" s="157">
        <v>0</v>
      </c>
      <c r="O89" s="157">
        <f t="shared" si="18"/>
        <v>0</v>
      </c>
      <c r="P89" s="157">
        <v>0</v>
      </c>
      <c r="Q89" s="157">
        <f t="shared" si="19"/>
        <v>0</v>
      </c>
      <c r="R89" s="158"/>
      <c r="S89" s="158" t="s">
        <v>203</v>
      </c>
      <c r="T89" s="158" t="s">
        <v>175</v>
      </c>
      <c r="U89" s="158">
        <v>0</v>
      </c>
      <c r="V89" s="158">
        <f t="shared" si="20"/>
        <v>0</v>
      </c>
      <c r="W89" s="158"/>
      <c r="X89" s="158" t="s">
        <v>176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253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81">
        <v>69</v>
      </c>
      <c r="B90" s="182" t="s">
        <v>853</v>
      </c>
      <c r="C90" s="191" t="s">
        <v>854</v>
      </c>
      <c r="D90" s="183" t="s">
        <v>352</v>
      </c>
      <c r="E90" s="184">
        <v>1</v>
      </c>
      <c r="F90" s="185"/>
      <c r="G90" s="186">
        <f t="shared" si="14"/>
        <v>0</v>
      </c>
      <c r="H90" s="159"/>
      <c r="I90" s="158">
        <f t="shared" si="15"/>
        <v>0</v>
      </c>
      <c r="J90" s="159"/>
      <c r="K90" s="158">
        <f t="shared" si="16"/>
        <v>0</v>
      </c>
      <c r="L90" s="158">
        <v>21</v>
      </c>
      <c r="M90" s="158">
        <f t="shared" si="17"/>
        <v>0</v>
      </c>
      <c r="N90" s="157">
        <v>0</v>
      </c>
      <c r="O90" s="157">
        <f t="shared" si="18"/>
        <v>0</v>
      </c>
      <c r="P90" s="157">
        <v>0</v>
      </c>
      <c r="Q90" s="157">
        <f t="shared" si="19"/>
        <v>0</v>
      </c>
      <c r="R90" s="158"/>
      <c r="S90" s="158" t="s">
        <v>203</v>
      </c>
      <c r="T90" s="158" t="s">
        <v>175</v>
      </c>
      <c r="U90" s="158">
        <v>0</v>
      </c>
      <c r="V90" s="158">
        <f t="shared" si="20"/>
        <v>0</v>
      </c>
      <c r="W90" s="158"/>
      <c r="X90" s="158" t="s">
        <v>176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253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5">
        <v>70</v>
      </c>
      <c r="B91" s="176" t="s">
        <v>855</v>
      </c>
      <c r="C91" s="188" t="s">
        <v>856</v>
      </c>
      <c r="D91" s="177" t="s">
        <v>352</v>
      </c>
      <c r="E91" s="178">
        <v>1</v>
      </c>
      <c r="F91" s="179"/>
      <c r="G91" s="180">
        <f t="shared" si="14"/>
        <v>0</v>
      </c>
      <c r="H91" s="159"/>
      <c r="I91" s="158">
        <f t="shared" si="15"/>
        <v>0</v>
      </c>
      <c r="J91" s="159"/>
      <c r="K91" s="158">
        <f t="shared" si="16"/>
        <v>0</v>
      </c>
      <c r="L91" s="158">
        <v>21</v>
      </c>
      <c r="M91" s="158">
        <f t="shared" si="17"/>
        <v>0</v>
      </c>
      <c r="N91" s="157">
        <v>0</v>
      </c>
      <c r="O91" s="157">
        <f t="shared" si="18"/>
        <v>0</v>
      </c>
      <c r="P91" s="157">
        <v>0</v>
      </c>
      <c r="Q91" s="157">
        <f t="shared" si="19"/>
        <v>0</v>
      </c>
      <c r="R91" s="158"/>
      <c r="S91" s="158" t="s">
        <v>203</v>
      </c>
      <c r="T91" s="158" t="s">
        <v>175</v>
      </c>
      <c r="U91" s="158">
        <v>0</v>
      </c>
      <c r="V91" s="158">
        <f t="shared" si="20"/>
        <v>0</v>
      </c>
      <c r="W91" s="158"/>
      <c r="X91" s="158" t="s">
        <v>176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253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3"/>
      <c r="B92" s="4"/>
      <c r="C92" s="194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E92">
        <v>15</v>
      </c>
      <c r="AF92">
        <v>21</v>
      </c>
      <c r="AG92" t="s">
        <v>156</v>
      </c>
    </row>
    <row r="93" spans="1:60" x14ac:dyDescent="0.2">
      <c r="A93" s="151"/>
      <c r="B93" s="152" t="s">
        <v>31</v>
      </c>
      <c r="C93" s="195"/>
      <c r="D93" s="153"/>
      <c r="E93" s="154"/>
      <c r="F93" s="154"/>
      <c r="G93" s="174">
        <f>G8+G10+G14+G17+G19+G21+G24+G28+G32+G34+G43+G46+G52+G71</f>
        <v>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AE93">
        <f>SUMIF(L7:L91,AE92,G7:G91)</f>
        <v>0</v>
      </c>
      <c r="AF93">
        <f>SUMIF(L7:L91,AF92,G7:G91)</f>
        <v>0</v>
      </c>
      <c r="AG93" t="s">
        <v>711</v>
      </c>
    </row>
    <row r="94" spans="1:60" x14ac:dyDescent="0.2">
      <c r="A94" s="3"/>
      <c r="B94" s="4"/>
      <c r="C94" s="194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60" x14ac:dyDescent="0.2">
      <c r="A95" s="3"/>
      <c r="B95" s="4"/>
      <c r="C95" s="194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60" x14ac:dyDescent="0.2">
      <c r="A96" s="259" t="s">
        <v>712</v>
      </c>
      <c r="B96" s="259"/>
      <c r="C96" s="260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33" x14ac:dyDescent="0.2">
      <c r="A97" s="261"/>
      <c r="B97" s="262"/>
      <c r="C97" s="263"/>
      <c r="D97" s="262"/>
      <c r="E97" s="262"/>
      <c r="F97" s="262"/>
      <c r="G97" s="26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G97" t="s">
        <v>713</v>
      </c>
    </row>
    <row r="98" spans="1:33" x14ac:dyDescent="0.2">
      <c r="A98" s="265"/>
      <c r="B98" s="266"/>
      <c r="C98" s="267"/>
      <c r="D98" s="266"/>
      <c r="E98" s="266"/>
      <c r="F98" s="266"/>
      <c r="G98" s="268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33" x14ac:dyDescent="0.2">
      <c r="A99" s="265"/>
      <c r="B99" s="266"/>
      <c r="C99" s="267"/>
      <c r="D99" s="266"/>
      <c r="E99" s="266"/>
      <c r="F99" s="266"/>
      <c r="G99" s="268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33" x14ac:dyDescent="0.2">
      <c r="A100" s="265"/>
      <c r="B100" s="266"/>
      <c r="C100" s="267"/>
      <c r="D100" s="266"/>
      <c r="E100" s="266"/>
      <c r="F100" s="266"/>
      <c r="G100" s="268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33" x14ac:dyDescent="0.2">
      <c r="A101" s="269"/>
      <c r="B101" s="270"/>
      <c r="C101" s="271"/>
      <c r="D101" s="270"/>
      <c r="E101" s="270"/>
      <c r="F101" s="270"/>
      <c r="G101" s="27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33" x14ac:dyDescent="0.2">
      <c r="A102" s="3"/>
      <c r="B102" s="4"/>
      <c r="C102" s="194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33" x14ac:dyDescent="0.2">
      <c r="C103" s="196"/>
      <c r="D103" s="10"/>
      <c r="AG103" t="s">
        <v>714</v>
      </c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483" sheet="1"/>
  <mergeCells count="6">
    <mergeCell ref="A97:G101"/>
    <mergeCell ref="A1:G1"/>
    <mergeCell ref="C2:G2"/>
    <mergeCell ref="C3:G3"/>
    <mergeCell ref="C4:G4"/>
    <mergeCell ref="A96:C9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144</v>
      </c>
    </row>
    <row r="2" spans="1:60" ht="25.15" customHeight="1" x14ac:dyDescent="0.2">
      <c r="A2" s="140" t="s">
        <v>8</v>
      </c>
      <c r="B2" s="49" t="s">
        <v>41</v>
      </c>
      <c r="C2" s="253" t="s">
        <v>42</v>
      </c>
      <c r="D2" s="254"/>
      <c r="E2" s="254"/>
      <c r="F2" s="254"/>
      <c r="G2" s="255"/>
      <c r="AG2" t="s">
        <v>145</v>
      </c>
    </row>
    <row r="3" spans="1:60" ht="25.15" customHeight="1" x14ac:dyDescent="0.2">
      <c r="A3" s="140" t="s">
        <v>9</v>
      </c>
      <c r="B3" s="49" t="s">
        <v>49</v>
      </c>
      <c r="C3" s="253" t="s">
        <v>50</v>
      </c>
      <c r="D3" s="254"/>
      <c r="E3" s="254"/>
      <c r="F3" s="254"/>
      <c r="G3" s="255"/>
      <c r="AC3" s="122" t="s">
        <v>145</v>
      </c>
      <c r="AG3" t="s">
        <v>146</v>
      </c>
    </row>
    <row r="4" spans="1:60" ht="25.15" customHeight="1" x14ac:dyDescent="0.2">
      <c r="A4" s="141" t="s">
        <v>10</v>
      </c>
      <c r="B4" s="142" t="s">
        <v>55</v>
      </c>
      <c r="C4" s="256" t="s">
        <v>56</v>
      </c>
      <c r="D4" s="257"/>
      <c r="E4" s="257"/>
      <c r="F4" s="257"/>
      <c r="G4" s="258"/>
      <c r="AG4" t="s">
        <v>147</v>
      </c>
    </row>
    <row r="5" spans="1:60" x14ac:dyDescent="0.2">
      <c r="D5" s="10"/>
    </row>
    <row r="6" spans="1:60" ht="38.25" x14ac:dyDescent="0.2">
      <c r="A6" s="144" t="s">
        <v>148</v>
      </c>
      <c r="B6" s="146" t="s">
        <v>149</v>
      </c>
      <c r="C6" s="146" t="s">
        <v>150</v>
      </c>
      <c r="D6" s="145" t="s">
        <v>151</v>
      </c>
      <c r="E6" s="144" t="s">
        <v>152</v>
      </c>
      <c r="F6" s="143" t="s">
        <v>153</v>
      </c>
      <c r="G6" s="144" t="s">
        <v>31</v>
      </c>
      <c r="H6" s="147" t="s">
        <v>32</v>
      </c>
      <c r="I6" s="147" t="s">
        <v>154</v>
      </c>
      <c r="J6" s="147" t="s">
        <v>33</v>
      </c>
      <c r="K6" s="147" t="s">
        <v>155</v>
      </c>
      <c r="L6" s="147" t="s">
        <v>156</v>
      </c>
      <c r="M6" s="147" t="s">
        <v>157</v>
      </c>
      <c r="N6" s="147" t="s">
        <v>158</v>
      </c>
      <c r="O6" s="147" t="s">
        <v>159</v>
      </c>
      <c r="P6" s="147" t="s">
        <v>160</v>
      </c>
      <c r="Q6" s="147" t="s">
        <v>161</v>
      </c>
      <c r="R6" s="147" t="s">
        <v>162</v>
      </c>
      <c r="S6" s="147" t="s">
        <v>163</v>
      </c>
      <c r="T6" s="147" t="s">
        <v>164</v>
      </c>
      <c r="U6" s="147" t="s">
        <v>165</v>
      </c>
      <c r="V6" s="147" t="s">
        <v>166</v>
      </c>
      <c r="W6" s="147" t="s">
        <v>167</v>
      </c>
      <c r="X6" s="147" t="s">
        <v>168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">
      <c r="A8" s="168" t="s">
        <v>169</v>
      </c>
      <c r="B8" s="169" t="s">
        <v>81</v>
      </c>
      <c r="C8" s="187" t="s">
        <v>82</v>
      </c>
      <c r="D8" s="170"/>
      <c r="E8" s="171"/>
      <c r="F8" s="172"/>
      <c r="G8" s="173">
        <f>SUMIF(AG9:AG16,"&lt;&gt;NOR",G9:G16)</f>
        <v>0</v>
      </c>
      <c r="H8" s="167"/>
      <c r="I8" s="167">
        <f>SUM(I9:I16)</f>
        <v>0</v>
      </c>
      <c r="J8" s="167"/>
      <c r="K8" s="167">
        <f>SUM(K9:K16)</f>
        <v>0</v>
      </c>
      <c r="L8" s="167"/>
      <c r="M8" s="167">
        <f>SUM(M9:M16)</f>
        <v>0</v>
      </c>
      <c r="N8" s="166"/>
      <c r="O8" s="166">
        <f>SUM(O9:O16)</f>
        <v>0</v>
      </c>
      <c r="P8" s="166"/>
      <c r="Q8" s="166">
        <f>SUM(Q9:Q16)</f>
        <v>0</v>
      </c>
      <c r="R8" s="167"/>
      <c r="S8" s="167"/>
      <c r="T8" s="167"/>
      <c r="U8" s="167"/>
      <c r="V8" s="167">
        <f>SUM(V9:V16)</f>
        <v>0</v>
      </c>
      <c r="W8" s="167"/>
      <c r="X8" s="167"/>
      <c r="AG8" t="s">
        <v>170</v>
      </c>
    </row>
    <row r="9" spans="1:60" outlineLevel="1" x14ac:dyDescent="0.2">
      <c r="A9" s="181">
        <v>1</v>
      </c>
      <c r="B9" s="182" t="s">
        <v>715</v>
      </c>
      <c r="C9" s="191" t="s">
        <v>857</v>
      </c>
      <c r="D9" s="183" t="s">
        <v>352</v>
      </c>
      <c r="E9" s="184">
        <v>1</v>
      </c>
      <c r="F9" s="185"/>
      <c r="G9" s="186">
        <f t="shared" ref="G9:G16" si="0">ROUND(E9*F9,2)</f>
        <v>0</v>
      </c>
      <c r="H9" s="159"/>
      <c r="I9" s="158">
        <f t="shared" ref="I9:I16" si="1">ROUND(E9*H9,2)</f>
        <v>0</v>
      </c>
      <c r="J9" s="159"/>
      <c r="K9" s="158">
        <f t="shared" ref="K9:K16" si="2">ROUND(E9*J9,2)</f>
        <v>0</v>
      </c>
      <c r="L9" s="158">
        <v>21</v>
      </c>
      <c r="M9" s="158">
        <f t="shared" ref="M9:M16" si="3">G9*(1+L9/100)</f>
        <v>0</v>
      </c>
      <c r="N9" s="157">
        <v>0</v>
      </c>
      <c r="O9" s="157">
        <f t="shared" ref="O9:O16" si="4">ROUND(E9*N9,2)</f>
        <v>0</v>
      </c>
      <c r="P9" s="157">
        <v>0</v>
      </c>
      <c r="Q9" s="157">
        <f t="shared" ref="Q9:Q16" si="5">ROUND(E9*P9,2)</f>
        <v>0</v>
      </c>
      <c r="R9" s="158"/>
      <c r="S9" s="158" t="s">
        <v>203</v>
      </c>
      <c r="T9" s="158" t="s">
        <v>175</v>
      </c>
      <c r="U9" s="158">
        <v>0</v>
      </c>
      <c r="V9" s="158">
        <f t="shared" ref="V9:V16" si="6">ROUND(E9*U9,2)</f>
        <v>0</v>
      </c>
      <c r="W9" s="158"/>
      <c r="X9" s="158" t="s">
        <v>176</v>
      </c>
      <c r="Y9" s="148"/>
      <c r="Z9" s="148"/>
      <c r="AA9" s="148"/>
      <c r="AB9" s="148"/>
      <c r="AC9" s="148"/>
      <c r="AD9" s="148"/>
      <c r="AE9" s="148"/>
      <c r="AF9" s="148"/>
      <c r="AG9" s="148" t="s">
        <v>253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1">
        <v>2</v>
      </c>
      <c r="B10" s="182" t="s">
        <v>717</v>
      </c>
      <c r="C10" s="191" t="s">
        <v>858</v>
      </c>
      <c r="D10" s="183" t="s">
        <v>352</v>
      </c>
      <c r="E10" s="184">
        <v>3</v>
      </c>
      <c r="F10" s="185"/>
      <c r="G10" s="186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203</v>
      </c>
      <c r="T10" s="158" t="s">
        <v>175</v>
      </c>
      <c r="U10" s="158">
        <v>0</v>
      </c>
      <c r="V10" s="158">
        <f t="shared" si="6"/>
        <v>0</v>
      </c>
      <c r="W10" s="158"/>
      <c r="X10" s="158" t="s">
        <v>176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253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81">
        <v>3</v>
      </c>
      <c r="B11" s="182" t="s">
        <v>719</v>
      </c>
      <c r="C11" s="191" t="s">
        <v>859</v>
      </c>
      <c r="D11" s="183" t="s">
        <v>352</v>
      </c>
      <c r="E11" s="184">
        <v>1</v>
      </c>
      <c r="F11" s="185"/>
      <c r="G11" s="186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203</v>
      </c>
      <c r="T11" s="158" t="s">
        <v>175</v>
      </c>
      <c r="U11" s="158">
        <v>0</v>
      </c>
      <c r="V11" s="158">
        <f t="shared" si="6"/>
        <v>0</v>
      </c>
      <c r="W11" s="158"/>
      <c r="X11" s="158" t="s">
        <v>176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253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81">
        <v>4</v>
      </c>
      <c r="B12" s="182" t="s">
        <v>721</v>
      </c>
      <c r="C12" s="191" t="s">
        <v>860</v>
      </c>
      <c r="D12" s="183" t="s">
        <v>352</v>
      </c>
      <c r="E12" s="184">
        <v>1</v>
      </c>
      <c r="F12" s="185"/>
      <c r="G12" s="186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203</v>
      </c>
      <c r="T12" s="158" t="s">
        <v>175</v>
      </c>
      <c r="U12" s="158">
        <v>0</v>
      </c>
      <c r="V12" s="158">
        <f t="shared" si="6"/>
        <v>0</v>
      </c>
      <c r="W12" s="158"/>
      <c r="X12" s="158" t="s">
        <v>176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253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81">
        <v>5</v>
      </c>
      <c r="B13" s="182" t="s">
        <v>724</v>
      </c>
      <c r="C13" s="191" t="s">
        <v>861</v>
      </c>
      <c r="D13" s="183" t="s">
        <v>352</v>
      </c>
      <c r="E13" s="184">
        <v>1</v>
      </c>
      <c r="F13" s="185"/>
      <c r="G13" s="186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203</v>
      </c>
      <c r="T13" s="158" t="s">
        <v>175</v>
      </c>
      <c r="U13" s="158">
        <v>0</v>
      </c>
      <c r="V13" s="158">
        <f t="shared" si="6"/>
        <v>0</v>
      </c>
      <c r="W13" s="158"/>
      <c r="X13" s="158" t="s">
        <v>176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253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81">
        <v>6</v>
      </c>
      <c r="B14" s="182" t="s">
        <v>726</v>
      </c>
      <c r="C14" s="191" t="s">
        <v>862</v>
      </c>
      <c r="D14" s="183" t="s">
        <v>352</v>
      </c>
      <c r="E14" s="184">
        <v>1</v>
      </c>
      <c r="F14" s="185"/>
      <c r="G14" s="186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203</v>
      </c>
      <c r="T14" s="158" t="s">
        <v>175</v>
      </c>
      <c r="U14" s="158">
        <v>0</v>
      </c>
      <c r="V14" s="158">
        <f t="shared" si="6"/>
        <v>0</v>
      </c>
      <c r="W14" s="158"/>
      <c r="X14" s="158" t="s">
        <v>176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253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81">
        <v>7</v>
      </c>
      <c r="B15" s="182" t="s">
        <v>728</v>
      </c>
      <c r="C15" s="191" t="s">
        <v>863</v>
      </c>
      <c r="D15" s="183" t="s">
        <v>352</v>
      </c>
      <c r="E15" s="184">
        <v>1</v>
      </c>
      <c r="F15" s="185"/>
      <c r="G15" s="186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203</v>
      </c>
      <c r="T15" s="158" t="s">
        <v>175</v>
      </c>
      <c r="U15" s="158">
        <v>0</v>
      </c>
      <c r="V15" s="158">
        <f t="shared" si="6"/>
        <v>0</v>
      </c>
      <c r="W15" s="158"/>
      <c r="X15" s="158" t="s">
        <v>176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253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81">
        <v>8</v>
      </c>
      <c r="B16" s="182" t="s">
        <v>731</v>
      </c>
      <c r="C16" s="191" t="s">
        <v>864</v>
      </c>
      <c r="D16" s="183" t="s">
        <v>865</v>
      </c>
      <c r="E16" s="184">
        <v>1</v>
      </c>
      <c r="F16" s="185"/>
      <c r="G16" s="186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203</v>
      </c>
      <c r="T16" s="158" t="s">
        <v>175</v>
      </c>
      <c r="U16" s="158">
        <v>0</v>
      </c>
      <c r="V16" s="158">
        <f t="shared" si="6"/>
        <v>0</v>
      </c>
      <c r="W16" s="158"/>
      <c r="X16" s="158" t="s">
        <v>176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253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68" t="s">
        <v>169</v>
      </c>
      <c r="B17" s="169" t="s">
        <v>83</v>
      </c>
      <c r="C17" s="187" t="s">
        <v>84</v>
      </c>
      <c r="D17" s="170"/>
      <c r="E17" s="171"/>
      <c r="F17" s="172"/>
      <c r="G17" s="173">
        <f>SUMIF(AG18:AG22,"&lt;&gt;NOR",G18:G22)</f>
        <v>0</v>
      </c>
      <c r="H17" s="167"/>
      <c r="I17" s="167">
        <f>SUM(I18:I22)</f>
        <v>0</v>
      </c>
      <c r="J17" s="167"/>
      <c r="K17" s="167">
        <f>SUM(K18:K22)</f>
        <v>0</v>
      </c>
      <c r="L17" s="167"/>
      <c r="M17" s="167">
        <f>SUM(M18:M22)</f>
        <v>0</v>
      </c>
      <c r="N17" s="166"/>
      <c r="O17" s="166">
        <f>SUM(O18:O22)</f>
        <v>0</v>
      </c>
      <c r="P17" s="166"/>
      <c r="Q17" s="166">
        <f>SUM(Q18:Q22)</f>
        <v>0</v>
      </c>
      <c r="R17" s="167"/>
      <c r="S17" s="167"/>
      <c r="T17" s="167"/>
      <c r="U17" s="167"/>
      <c r="V17" s="167">
        <f>SUM(V18:V22)</f>
        <v>0</v>
      </c>
      <c r="W17" s="167"/>
      <c r="X17" s="167"/>
      <c r="AG17" t="s">
        <v>170</v>
      </c>
    </row>
    <row r="18" spans="1:60" outlineLevel="1" x14ac:dyDescent="0.2">
      <c r="A18" s="181">
        <v>9</v>
      </c>
      <c r="B18" s="182" t="s">
        <v>733</v>
      </c>
      <c r="C18" s="191" t="s">
        <v>866</v>
      </c>
      <c r="D18" s="183" t="s">
        <v>865</v>
      </c>
      <c r="E18" s="184">
        <v>1</v>
      </c>
      <c r="F18" s="185"/>
      <c r="G18" s="186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8"/>
      <c r="S18" s="158" t="s">
        <v>203</v>
      </c>
      <c r="T18" s="158" t="s">
        <v>175</v>
      </c>
      <c r="U18" s="158">
        <v>0</v>
      </c>
      <c r="V18" s="158">
        <f>ROUND(E18*U18,2)</f>
        <v>0</v>
      </c>
      <c r="W18" s="158"/>
      <c r="X18" s="158" t="s">
        <v>176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253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81">
        <v>10</v>
      </c>
      <c r="B19" s="182" t="s">
        <v>735</v>
      </c>
      <c r="C19" s="191" t="s">
        <v>867</v>
      </c>
      <c r="D19" s="183" t="s">
        <v>865</v>
      </c>
      <c r="E19" s="184">
        <v>1</v>
      </c>
      <c r="F19" s="185"/>
      <c r="G19" s="186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203</v>
      </c>
      <c r="T19" s="158" t="s">
        <v>175</v>
      </c>
      <c r="U19" s="158">
        <v>0</v>
      </c>
      <c r="V19" s="158">
        <f>ROUND(E19*U19,2)</f>
        <v>0</v>
      </c>
      <c r="W19" s="158"/>
      <c r="X19" s="158" t="s">
        <v>176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253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81">
        <v>11</v>
      </c>
      <c r="B20" s="182" t="s">
        <v>738</v>
      </c>
      <c r="C20" s="191" t="s">
        <v>868</v>
      </c>
      <c r="D20" s="183" t="s">
        <v>865</v>
      </c>
      <c r="E20" s="184">
        <v>2</v>
      </c>
      <c r="F20" s="185"/>
      <c r="G20" s="186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203</v>
      </c>
      <c r="T20" s="158" t="s">
        <v>175</v>
      </c>
      <c r="U20" s="158">
        <v>0</v>
      </c>
      <c r="V20" s="158">
        <f>ROUND(E20*U20,2)</f>
        <v>0</v>
      </c>
      <c r="W20" s="158"/>
      <c r="X20" s="158" t="s">
        <v>176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253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81">
        <v>12</v>
      </c>
      <c r="B21" s="182" t="s">
        <v>741</v>
      </c>
      <c r="C21" s="191" t="s">
        <v>869</v>
      </c>
      <c r="D21" s="183" t="s">
        <v>865</v>
      </c>
      <c r="E21" s="184">
        <v>1</v>
      </c>
      <c r="F21" s="185"/>
      <c r="G21" s="186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8"/>
      <c r="S21" s="158" t="s">
        <v>203</v>
      </c>
      <c r="T21" s="158" t="s">
        <v>175</v>
      </c>
      <c r="U21" s="158">
        <v>0</v>
      </c>
      <c r="V21" s="158">
        <f>ROUND(E21*U21,2)</f>
        <v>0</v>
      </c>
      <c r="W21" s="158"/>
      <c r="X21" s="158" t="s">
        <v>176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253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5">
        <v>13</v>
      </c>
      <c r="B22" s="176" t="s">
        <v>743</v>
      </c>
      <c r="C22" s="188" t="s">
        <v>870</v>
      </c>
      <c r="D22" s="177" t="s">
        <v>865</v>
      </c>
      <c r="E22" s="178">
        <v>1</v>
      </c>
      <c r="F22" s="179"/>
      <c r="G22" s="180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203</v>
      </c>
      <c r="T22" s="158" t="s">
        <v>175</v>
      </c>
      <c r="U22" s="158">
        <v>0</v>
      </c>
      <c r="V22" s="158">
        <f>ROUND(E22*U22,2)</f>
        <v>0</v>
      </c>
      <c r="W22" s="158"/>
      <c r="X22" s="158" t="s">
        <v>176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253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3"/>
      <c r="B23" s="4"/>
      <c r="C23" s="194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15</v>
      </c>
      <c r="AF23">
        <v>21</v>
      </c>
      <c r="AG23" t="s">
        <v>156</v>
      </c>
    </row>
    <row r="24" spans="1:60" x14ac:dyDescent="0.2">
      <c r="A24" s="151"/>
      <c r="B24" s="152" t="s">
        <v>31</v>
      </c>
      <c r="C24" s="195"/>
      <c r="D24" s="153"/>
      <c r="E24" s="154"/>
      <c r="F24" s="154"/>
      <c r="G24" s="174">
        <f>G8+G17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0</v>
      </c>
      <c r="AG24" t="s">
        <v>711</v>
      </c>
    </row>
    <row r="25" spans="1:60" x14ac:dyDescent="0.2">
      <c r="A25" s="3"/>
      <c r="B25" s="4"/>
      <c r="C25" s="194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">
      <c r="A26" s="3"/>
      <c r="B26" s="4"/>
      <c r="C26" s="194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59" t="s">
        <v>712</v>
      </c>
      <c r="B27" s="259"/>
      <c r="C27" s="26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261"/>
      <c r="B28" s="262"/>
      <c r="C28" s="263"/>
      <c r="D28" s="262"/>
      <c r="E28" s="262"/>
      <c r="F28" s="262"/>
      <c r="G28" s="26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G28" t="s">
        <v>713</v>
      </c>
    </row>
    <row r="29" spans="1:60" x14ac:dyDescent="0.2">
      <c r="A29" s="265"/>
      <c r="B29" s="266"/>
      <c r="C29" s="267"/>
      <c r="D29" s="266"/>
      <c r="E29" s="266"/>
      <c r="F29" s="266"/>
      <c r="G29" s="268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265"/>
      <c r="B30" s="266"/>
      <c r="C30" s="267"/>
      <c r="D30" s="266"/>
      <c r="E30" s="266"/>
      <c r="F30" s="266"/>
      <c r="G30" s="26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265"/>
      <c r="B31" s="266"/>
      <c r="C31" s="267"/>
      <c r="D31" s="266"/>
      <c r="E31" s="266"/>
      <c r="F31" s="266"/>
      <c r="G31" s="26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269"/>
      <c r="B32" s="270"/>
      <c r="C32" s="271"/>
      <c r="D32" s="270"/>
      <c r="E32" s="270"/>
      <c r="F32" s="270"/>
      <c r="G32" s="27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3"/>
      <c r="B33" s="4"/>
      <c r="C33" s="194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C34" s="196"/>
      <c r="D34" s="10"/>
      <c r="AG34" t="s">
        <v>714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483" sheet="1"/>
  <mergeCells count="6">
    <mergeCell ref="A28:G32"/>
    <mergeCell ref="A1:G1"/>
    <mergeCell ref="C2:G2"/>
    <mergeCell ref="C3:G3"/>
    <mergeCell ref="C4:G4"/>
    <mergeCell ref="A27:C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144</v>
      </c>
    </row>
    <row r="2" spans="1:60" ht="25.15" customHeight="1" x14ac:dyDescent="0.2">
      <c r="A2" s="140" t="s">
        <v>8</v>
      </c>
      <c r="B2" s="49" t="s">
        <v>41</v>
      </c>
      <c r="C2" s="253" t="s">
        <v>42</v>
      </c>
      <c r="D2" s="254"/>
      <c r="E2" s="254"/>
      <c r="F2" s="254"/>
      <c r="G2" s="255"/>
      <c r="AG2" t="s">
        <v>145</v>
      </c>
    </row>
    <row r="3" spans="1:60" ht="25.15" customHeight="1" x14ac:dyDescent="0.2">
      <c r="A3" s="140" t="s">
        <v>9</v>
      </c>
      <c r="B3" s="49" t="s">
        <v>49</v>
      </c>
      <c r="C3" s="253" t="s">
        <v>50</v>
      </c>
      <c r="D3" s="254"/>
      <c r="E3" s="254"/>
      <c r="F3" s="254"/>
      <c r="G3" s="255"/>
      <c r="AC3" s="122" t="s">
        <v>145</v>
      </c>
      <c r="AG3" t="s">
        <v>146</v>
      </c>
    </row>
    <row r="4" spans="1:60" ht="25.15" customHeight="1" x14ac:dyDescent="0.2">
      <c r="A4" s="141" t="s">
        <v>10</v>
      </c>
      <c r="B4" s="142" t="s">
        <v>57</v>
      </c>
      <c r="C4" s="256" t="s">
        <v>58</v>
      </c>
      <c r="D4" s="257"/>
      <c r="E4" s="257"/>
      <c r="F4" s="257"/>
      <c r="G4" s="258"/>
      <c r="AG4" t="s">
        <v>147</v>
      </c>
    </row>
    <row r="5" spans="1:60" x14ac:dyDescent="0.2">
      <c r="D5" s="10"/>
    </row>
    <row r="6" spans="1:60" ht="38.25" x14ac:dyDescent="0.2">
      <c r="A6" s="144" t="s">
        <v>148</v>
      </c>
      <c r="B6" s="146" t="s">
        <v>149</v>
      </c>
      <c r="C6" s="146" t="s">
        <v>150</v>
      </c>
      <c r="D6" s="145" t="s">
        <v>151</v>
      </c>
      <c r="E6" s="144" t="s">
        <v>152</v>
      </c>
      <c r="F6" s="143" t="s">
        <v>153</v>
      </c>
      <c r="G6" s="144" t="s">
        <v>31</v>
      </c>
      <c r="H6" s="147" t="s">
        <v>32</v>
      </c>
      <c r="I6" s="147" t="s">
        <v>154</v>
      </c>
      <c r="J6" s="147" t="s">
        <v>33</v>
      </c>
      <c r="K6" s="147" t="s">
        <v>155</v>
      </c>
      <c r="L6" s="147" t="s">
        <v>156</v>
      </c>
      <c r="M6" s="147" t="s">
        <v>157</v>
      </c>
      <c r="N6" s="147" t="s">
        <v>158</v>
      </c>
      <c r="O6" s="147" t="s">
        <v>159</v>
      </c>
      <c r="P6" s="147" t="s">
        <v>160</v>
      </c>
      <c r="Q6" s="147" t="s">
        <v>161</v>
      </c>
      <c r="R6" s="147" t="s">
        <v>162</v>
      </c>
      <c r="S6" s="147" t="s">
        <v>163</v>
      </c>
      <c r="T6" s="147" t="s">
        <v>164</v>
      </c>
      <c r="U6" s="147" t="s">
        <v>165</v>
      </c>
      <c r="V6" s="147" t="s">
        <v>166</v>
      </c>
      <c r="W6" s="147" t="s">
        <v>167</v>
      </c>
      <c r="X6" s="147" t="s">
        <v>168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">
      <c r="A8" s="168" t="s">
        <v>169</v>
      </c>
      <c r="B8" s="169" t="s">
        <v>85</v>
      </c>
      <c r="C8" s="187" t="s">
        <v>86</v>
      </c>
      <c r="D8" s="170"/>
      <c r="E8" s="171"/>
      <c r="F8" s="172"/>
      <c r="G8" s="173">
        <f>SUMIF(AG9:AG28,"&lt;&gt;NOR",G9:G28)</f>
        <v>0</v>
      </c>
      <c r="H8" s="167"/>
      <c r="I8" s="167">
        <f>SUM(I9:I28)</f>
        <v>0</v>
      </c>
      <c r="J8" s="167"/>
      <c r="K8" s="167">
        <f>SUM(K9:K28)</f>
        <v>0</v>
      </c>
      <c r="L8" s="167"/>
      <c r="M8" s="167">
        <f>SUM(M9:M28)</f>
        <v>0</v>
      </c>
      <c r="N8" s="166"/>
      <c r="O8" s="166">
        <f>SUM(O9:O28)</f>
        <v>0</v>
      </c>
      <c r="P8" s="166"/>
      <c r="Q8" s="166">
        <f>SUM(Q9:Q28)</f>
        <v>0</v>
      </c>
      <c r="R8" s="167"/>
      <c r="S8" s="167"/>
      <c r="T8" s="167"/>
      <c r="U8" s="167"/>
      <c r="V8" s="167">
        <f>SUM(V9:V28)</f>
        <v>0</v>
      </c>
      <c r="W8" s="167"/>
      <c r="X8" s="167"/>
      <c r="AG8" t="s">
        <v>170</v>
      </c>
    </row>
    <row r="9" spans="1:60" outlineLevel="1" x14ac:dyDescent="0.2">
      <c r="A9" s="181">
        <v>1</v>
      </c>
      <c r="B9" s="182" t="s">
        <v>715</v>
      </c>
      <c r="C9" s="191" t="s">
        <v>871</v>
      </c>
      <c r="D9" s="183" t="s">
        <v>352</v>
      </c>
      <c r="E9" s="184">
        <v>1</v>
      </c>
      <c r="F9" s="185"/>
      <c r="G9" s="186">
        <f t="shared" ref="G9:G28" si="0">ROUND(E9*F9,2)</f>
        <v>0</v>
      </c>
      <c r="H9" s="159"/>
      <c r="I9" s="158">
        <f t="shared" ref="I9:I28" si="1">ROUND(E9*H9,2)</f>
        <v>0</v>
      </c>
      <c r="J9" s="159"/>
      <c r="K9" s="158">
        <f t="shared" ref="K9:K28" si="2">ROUND(E9*J9,2)</f>
        <v>0</v>
      </c>
      <c r="L9" s="158">
        <v>21</v>
      </c>
      <c r="M9" s="158">
        <f t="shared" ref="M9:M28" si="3">G9*(1+L9/100)</f>
        <v>0</v>
      </c>
      <c r="N9" s="157">
        <v>0</v>
      </c>
      <c r="O9" s="157">
        <f t="shared" ref="O9:O28" si="4">ROUND(E9*N9,2)</f>
        <v>0</v>
      </c>
      <c r="P9" s="157">
        <v>0</v>
      </c>
      <c r="Q9" s="157">
        <f t="shared" ref="Q9:Q28" si="5">ROUND(E9*P9,2)</f>
        <v>0</v>
      </c>
      <c r="R9" s="158"/>
      <c r="S9" s="158" t="s">
        <v>203</v>
      </c>
      <c r="T9" s="158" t="s">
        <v>175</v>
      </c>
      <c r="U9" s="158">
        <v>0</v>
      </c>
      <c r="V9" s="158">
        <f t="shared" ref="V9:V28" si="6">ROUND(E9*U9,2)</f>
        <v>0</v>
      </c>
      <c r="W9" s="158"/>
      <c r="X9" s="158" t="s">
        <v>176</v>
      </c>
      <c r="Y9" s="148"/>
      <c r="Z9" s="148"/>
      <c r="AA9" s="148"/>
      <c r="AB9" s="148"/>
      <c r="AC9" s="148"/>
      <c r="AD9" s="148"/>
      <c r="AE9" s="148"/>
      <c r="AF9" s="148"/>
      <c r="AG9" s="148" t="s">
        <v>253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1">
        <v>2</v>
      </c>
      <c r="B10" s="182" t="s">
        <v>717</v>
      </c>
      <c r="C10" s="191" t="s">
        <v>872</v>
      </c>
      <c r="D10" s="183" t="s">
        <v>352</v>
      </c>
      <c r="E10" s="184">
        <v>3</v>
      </c>
      <c r="F10" s="185"/>
      <c r="G10" s="186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203</v>
      </c>
      <c r="T10" s="158" t="s">
        <v>175</v>
      </c>
      <c r="U10" s="158">
        <v>0</v>
      </c>
      <c r="V10" s="158">
        <f t="shared" si="6"/>
        <v>0</v>
      </c>
      <c r="W10" s="158"/>
      <c r="X10" s="158" t="s">
        <v>176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253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81">
        <v>3</v>
      </c>
      <c r="B11" s="182" t="s">
        <v>719</v>
      </c>
      <c r="C11" s="191" t="s">
        <v>873</v>
      </c>
      <c r="D11" s="183" t="s">
        <v>352</v>
      </c>
      <c r="E11" s="184">
        <v>7</v>
      </c>
      <c r="F11" s="185"/>
      <c r="G11" s="186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203</v>
      </c>
      <c r="T11" s="158" t="s">
        <v>175</v>
      </c>
      <c r="U11" s="158">
        <v>0</v>
      </c>
      <c r="V11" s="158">
        <f t="shared" si="6"/>
        <v>0</v>
      </c>
      <c r="W11" s="158"/>
      <c r="X11" s="158" t="s">
        <v>176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253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81">
        <v>4</v>
      </c>
      <c r="B12" s="182" t="s">
        <v>721</v>
      </c>
      <c r="C12" s="191" t="s">
        <v>874</v>
      </c>
      <c r="D12" s="183" t="s">
        <v>352</v>
      </c>
      <c r="E12" s="184">
        <v>5</v>
      </c>
      <c r="F12" s="185"/>
      <c r="G12" s="186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203</v>
      </c>
      <c r="T12" s="158" t="s">
        <v>175</v>
      </c>
      <c r="U12" s="158">
        <v>0</v>
      </c>
      <c r="V12" s="158">
        <f t="shared" si="6"/>
        <v>0</v>
      </c>
      <c r="W12" s="158"/>
      <c r="X12" s="158" t="s">
        <v>176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253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81">
        <v>5</v>
      </c>
      <c r="B13" s="182" t="s">
        <v>724</v>
      </c>
      <c r="C13" s="191" t="s">
        <v>875</v>
      </c>
      <c r="D13" s="183" t="s">
        <v>352</v>
      </c>
      <c r="E13" s="184">
        <v>1</v>
      </c>
      <c r="F13" s="185"/>
      <c r="G13" s="186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203</v>
      </c>
      <c r="T13" s="158" t="s">
        <v>175</v>
      </c>
      <c r="U13" s="158">
        <v>0</v>
      </c>
      <c r="V13" s="158">
        <f t="shared" si="6"/>
        <v>0</v>
      </c>
      <c r="W13" s="158"/>
      <c r="X13" s="158" t="s">
        <v>176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253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81">
        <v>6</v>
      </c>
      <c r="B14" s="182" t="s">
        <v>726</v>
      </c>
      <c r="C14" s="191" t="s">
        <v>876</v>
      </c>
      <c r="D14" s="183" t="s">
        <v>352</v>
      </c>
      <c r="E14" s="184">
        <v>6</v>
      </c>
      <c r="F14" s="185"/>
      <c r="G14" s="186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203</v>
      </c>
      <c r="T14" s="158" t="s">
        <v>175</v>
      </c>
      <c r="U14" s="158">
        <v>0</v>
      </c>
      <c r="V14" s="158">
        <f t="shared" si="6"/>
        <v>0</v>
      </c>
      <c r="W14" s="158"/>
      <c r="X14" s="158" t="s">
        <v>176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253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81">
        <v>7</v>
      </c>
      <c r="B15" s="182" t="s">
        <v>728</v>
      </c>
      <c r="C15" s="191" t="s">
        <v>877</v>
      </c>
      <c r="D15" s="183" t="s">
        <v>352</v>
      </c>
      <c r="E15" s="184">
        <v>1</v>
      </c>
      <c r="F15" s="185"/>
      <c r="G15" s="186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203</v>
      </c>
      <c r="T15" s="158" t="s">
        <v>175</v>
      </c>
      <c r="U15" s="158">
        <v>0</v>
      </c>
      <c r="V15" s="158">
        <f t="shared" si="6"/>
        <v>0</v>
      </c>
      <c r="W15" s="158"/>
      <c r="X15" s="158" t="s">
        <v>176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253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81">
        <v>8</v>
      </c>
      <c r="B16" s="182" t="s">
        <v>731</v>
      </c>
      <c r="C16" s="191" t="s">
        <v>878</v>
      </c>
      <c r="D16" s="183" t="s">
        <v>352</v>
      </c>
      <c r="E16" s="184">
        <v>1</v>
      </c>
      <c r="F16" s="185"/>
      <c r="G16" s="186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203</v>
      </c>
      <c r="T16" s="158" t="s">
        <v>175</v>
      </c>
      <c r="U16" s="158">
        <v>0</v>
      </c>
      <c r="V16" s="158">
        <f t="shared" si="6"/>
        <v>0</v>
      </c>
      <c r="W16" s="158"/>
      <c r="X16" s="158" t="s">
        <v>176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253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81">
        <v>9</v>
      </c>
      <c r="B17" s="182" t="s">
        <v>733</v>
      </c>
      <c r="C17" s="191" t="s">
        <v>879</v>
      </c>
      <c r="D17" s="183" t="s">
        <v>352</v>
      </c>
      <c r="E17" s="184">
        <v>2</v>
      </c>
      <c r="F17" s="185"/>
      <c r="G17" s="186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203</v>
      </c>
      <c r="T17" s="158" t="s">
        <v>175</v>
      </c>
      <c r="U17" s="158">
        <v>0</v>
      </c>
      <c r="V17" s="158">
        <f t="shared" si="6"/>
        <v>0</v>
      </c>
      <c r="W17" s="158"/>
      <c r="X17" s="158" t="s">
        <v>176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253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81">
        <v>10</v>
      </c>
      <c r="B18" s="182" t="s">
        <v>735</v>
      </c>
      <c r="C18" s="191" t="s">
        <v>880</v>
      </c>
      <c r="D18" s="183" t="s">
        <v>352</v>
      </c>
      <c r="E18" s="184">
        <v>1</v>
      </c>
      <c r="F18" s="185"/>
      <c r="G18" s="186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203</v>
      </c>
      <c r="T18" s="158" t="s">
        <v>175</v>
      </c>
      <c r="U18" s="158">
        <v>0</v>
      </c>
      <c r="V18" s="158">
        <f t="shared" si="6"/>
        <v>0</v>
      </c>
      <c r="W18" s="158"/>
      <c r="X18" s="158" t="s">
        <v>176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253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81">
        <v>11</v>
      </c>
      <c r="B19" s="182" t="s">
        <v>738</v>
      </c>
      <c r="C19" s="191" t="s">
        <v>881</v>
      </c>
      <c r="D19" s="183" t="s">
        <v>352</v>
      </c>
      <c r="E19" s="184">
        <v>5</v>
      </c>
      <c r="F19" s="185"/>
      <c r="G19" s="186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203</v>
      </c>
      <c r="T19" s="158" t="s">
        <v>175</v>
      </c>
      <c r="U19" s="158">
        <v>0</v>
      </c>
      <c r="V19" s="158">
        <f t="shared" si="6"/>
        <v>0</v>
      </c>
      <c r="W19" s="158"/>
      <c r="X19" s="158" t="s">
        <v>176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253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81">
        <v>12</v>
      </c>
      <c r="B20" s="182" t="s">
        <v>741</v>
      </c>
      <c r="C20" s="191" t="s">
        <v>882</v>
      </c>
      <c r="D20" s="183" t="s">
        <v>352</v>
      </c>
      <c r="E20" s="184">
        <v>2</v>
      </c>
      <c r="F20" s="185"/>
      <c r="G20" s="186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203</v>
      </c>
      <c r="T20" s="158" t="s">
        <v>175</v>
      </c>
      <c r="U20" s="158">
        <v>0</v>
      </c>
      <c r="V20" s="158">
        <f t="shared" si="6"/>
        <v>0</v>
      </c>
      <c r="W20" s="158"/>
      <c r="X20" s="158" t="s">
        <v>176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253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81">
        <v>13</v>
      </c>
      <c r="B21" s="182" t="s">
        <v>743</v>
      </c>
      <c r="C21" s="191" t="s">
        <v>883</v>
      </c>
      <c r="D21" s="183" t="s">
        <v>352</v>
      </c>
      <c r="E21" s="184">
        <v>4</v>
      </c>
      <c r="F21" s="185"/>
      <c r="G21" s="186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203</v>
      </c>
      <c r="T21" s="158" t="s">
        <v>175</v>
      </c>
      <c r="U21" s="158">
        <v>0</v>
      </c>
      <c r="V21" s="158">
        <f t="shared" si="6"/>
        <v>0</v>
      </c>
      <c r="W21" s="158"/>
      <c r="X21" s="158" t="s">
        <v>176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253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81">
        <v>14</v>
      </c>
      <c r="B22" s="182" t="s">
        <v>884</v>
      </c>
      <c r="C22" s="191" t="s">
        <v>885</v>
      </c>
      <c r="D22" s="183" t="s">
        <v>352</v>
      </c>
      <c r="E22" s="184">
        <v>5</v>
      </c>
      <c r="F22" s="185"/>
      <c r="G22" s="186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203</v>
      </c>
      <c r="T22" s="158" t="s">
        <v>175</v>
      </c>
      <c r="U22" s="158">
        <v>0</v>
      </c>
      <c r="V22" s="158">
        <f t="shared" si="6"/>
        <v>0</v>
      </c>
      <c r="W22" s="158"/>
      <c r="X22" s="158" t="s">
        <v>176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253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81">
        <v>15</v>
      </c>
      <c r="B23" s="182" t="s">
        <v>745</v>
      </c>
      <c r="C23" s="191" t="s">
        <v>886</v>
      </c>
      <c r="D23" s="183" t="s">
        <v>352</v>
      </c>
      <c r="E23" s="184">
        <v>80</v>
      </c>
      <c r="F23" s="185"/>
      <c r="G23" s="186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203</v>
      </c>
      <c r="T23" s="158" t="s">
        <v>175</v>
      </c>
      <c r="U23" s="158">
        <v>0</v>
      </c>
      <c r="V23" s="158">
        <f t="shared" si="6"/>
        <v>0</v>
      </c>
      <c r="W23" s="158"/>
      <c r="X23" s="158" t="s">
        <v>176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253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81">
        <v>16</v>
      </c>
      <c r="B24" s="182" t="s">
        <v>747</v>
      </c>
      <c r="C24" s="191" t="s">
        <v>887</v>
      </c>
      <c r="D24" s="183" t="s">
        <v>352</v>
      </c>
      <c r="E24" s="184">
        <v>3</v>
      </c>
      <c r="F24" s="185"/>
      <c r="G24" s="186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203</v>
      </c>
      <c r="T24" s="158" t="s">
        <v>175</v>
      </c>
      <c r="U24" s="158">
        <v>0</v>
      </c>
      <c r="V24" s="158">
        <f t="shared" si="6"/>
        <v>0</v>
      </c>
      <c r="W24" s="158"/>
      <c r="X24" s="158" t="s">
        <v>176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253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81">
        <v>17</v>
      </c>
      <c r="B25" s="182" t="s">
        <v>749</v>
      </c>
      <c r="C25" s="191" t="s">
        <v>888</v>
      </c>
      <c r="D25" s="183" t="s">
        <v>737</v>
      </c>
      <c r="E25" s="184">
        <v>1</v>
      </c>
      <c r="F25" s="185"/>
      <c r="G25" s="186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203</v>
      </c>
      <c r="T25" s="158" t="s">
        <v>175</v>
      </c>
      <c r="U25" s="158">
        <v>0</v>
      </c>
      <c r="V25" s="158">
        <f t="shared" si="6"/>
        <v>0</v>
      </c>
      <c r="W25" s="158"/>
      <c r="X25" s="158" t="s">
        <v>176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253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81">
        <v>18</v>
      </c>
      <c r="B26" s="182" t="s">
        <v>751</v>
      </c>
      <c r="C26" s="191" t="s">
        <v>889</v>
      </c>
      <c r="D26" s="183" t="s">
        <v>352</v>
      </c>
      <c r="E26" s="184">
        <v>1</v>
      </c>
      <c r="F26" s="185"/>
      <c r="G26" s="186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8"/>
      <c r="S26" s="158" t="s">
        <v>203</v>
      </c>
      <c r="T26" s="158" t="s">
        <v>175</v>
      </c>
      <c r="U26" s="158">
        <v>0</v>
      </c>
      <c r="V26" s="158">
        <f t="shared" si="6"/>
        <v>0</v>
      </c>
      <c r="W26" s="158"/>
      <c r="X26" s="158" t="s">
        <v>176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253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81">
        <v>19</v>
      </c>
      <c r="B27" s="182" t="s">
        <v>753</v>
      </c>
      <c r="C27" s="191" t="s">
        <v>890</v>
      </c>
      <c r="D27" s="183" t="s">
        <v>352</v>
      </c>
      <c r="E27" s="184">
        <v>5</v>
      </c>
      <c r="F27" s="185"/>
      <c r="G27" s="186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8"/>
      <c r="S27" s="158" t="s">
        <v>203</v>
      </c>
      <c r="T27" s="158" t="s">
        <v>175</v>
      </c>
      <c r="U27" s="158">
        <v>0</v>
      </c>
      <c r="V27" s="158">
        <f t="shared" si="6"/>
        <v>0</v>
      </c>
      <c r="W27" s="158"/>
      <c r="X27" s="158" t="s">
        <v>176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253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81">
        <v>20</v>
      </c>
      <c r="B28" s="182" t="s">
        <v>755</v>
      </c>
      <c r="C28" s="191" t="s">
        <v>891</v>
      </c>
      <c r="D28" s="183" t="s">
        <v>352</v>
      </c>
      <c r="E28" s="184">
        <v>1</v>
      </c>
      <c r="F28" s="185"/>
      <c r="G28" s="186">
        <f t="shared" si="0"/>
        <v>0</v>
      </c>
      <c r="H28" s="159"/>
      <c r="I28" s="158">
        <f t="shared" si="1"/>
        <v>0</v>
      </c>
      <c r="J28" s="159"/>
      <c r="K28" s="158">
        <f t="shared" si="2"/>
        <v>0</v>
      </c>
      <c r="L28" s="158">
        <v>21</v>
      </c>
      <c r="M28" s="158">
        <f t="shared" si="3"/>
        <v>0</v>
      </c>
      <c r="N28" s="157">
        <v>0</v>
      </c>
      <c r="O28" s="157">
        <f t="shared" si="4"/>
        <v>0</v>
      </c>
      <c r="P28" s="157">
        <v>0</v>
      </c>
      <c r="Q28" s="157">
        <f t="shared" si="5"/>
        <v>0</v>
      </c>
      <c r="R28" s="158"/>
      <c r="S28" s="158" t="s">
        <v>203</v>
      </c>
      <c r="T28" s="158" t="s">
        <v>175</v>
      </c>
      <c r="U28" s="158">
        <v>0</v>
      </c>
      <c r="V28" s="158">
        <f t="shared" si="6"/>
        <v>0</v>
      </c>
      <c r="W28" s="158"/>
      <c r="X28" s="158" t="s">
        <v>176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253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68" t="s">
        <v>169</v>
      </c>
      <c r="B29" s="169" t="s">
        <v>87</v>
      </c>
      <c r="C29" s="187" t="s">
        <v>88</v>
      </c>
      <c r="D29" s="170"/>
      <c r="E29" s="171"/>
      <c r="F29" s="172"/>
      <c r="G29" s="173">
        <f>SUMIF(AG30:AG30,"&lt;&gt;NOR",G30:G30)</f>
        <v>0</v>
      </c>
      <c r="H29" s="167"/>
      <c r="I29" s="167">
        <f>SUM(I30:I30)</f>
        <v>0</v>
      </c>
      <c r="J29" s="167"/>
      <c r="K29" s="167">
        <f>SUM(K30:K30)</f>
        <v>0</v>
      </c>
      <c r="L29" s="167"/>
      <c r="M29" s="167">
        <f>SUM(M30:M30)</f>
        <v>0</v>
      </c>
      <c r="N29" s="166"/>
      <c r="O29" s="166">
        <f>SUM(O30:O30)</f>
        <v>0</v>
      </c>
      <c r="P29" s="166"/>
      <c r="Q29" s="166">
        <f>SUM(Q30:Q30)</f>
        <v>0</v>
      </c>
      <c r="R29" s="167"/>
      <c r="S29" s="167"/>
      <c r="T29" s="167"/>
      <c r="U29" s="167"/>
      <c r="V29" s="167">
        <f>SUM(V30:V30)</f>
        <v>0</v>
      </c>
      <c r="W29" s="167"/>
      <c r="X29" s="167"/>
      <c r="AG29" t="s">
        <v>170</v>
      </c>
    </row>
    <row r="30" spans="1:60" ht="22.5" outlineLevel="1" x14ac:dyDescent="0.2">
      <c r="A30" s="181">
        <v>21</v>
      </c>
      <c r="B30" s="182" t="s">
        <v>757</v>
      </c>
      <c r="C30" s="191" t="s">
        <v>892</v>
      </c>
      <c r="D30" s="183" t="s">
        <v>352</v>
      </c>
      <c r="E30" s="184">
        <v>1</v>
      </c>
      <c r="F30" s="185"/>
      <c r="G30" s="186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7">
        <v>0</v>
      </c>
      <c r="O30" s="157">
        <f>ROUND(E30*N30,2)</f>
        <v>0</v>
      </c>
      <c r="P30" s="157">
        <v>0</v>
      </c>
      <c r="Q30" s="157">
        <f>ROUND(E30*P30,2)</f>
        <v>0</v>
      </c>
      <c r="R30" s="158"/>
      <c r="S30" s="158" t="s">
        <v>203</v>
      </c>
      <c r="T30" s="158" t="s">
        <v>175</v>
      </c>
      <c r="U30" s="158">
        <v>0</v>
      </c>
      <c r="V30" s="158">
        <f>ROUND(E30*U30,2)</f>
        <v>0</v>
      </c>
      <c r="W30" s="158"/>
      <c r="X30" s="158" t="s">
        <v>176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253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">
      <c r="A31" s="168" t="s">
        <v>169</v>
      </c>
      <c r="B31" s="169" t="s">
        <v>91</v>
      </c>
      <c r="C31" s="187" t="s">
        <v>92</v>
      </c>
      <c r="D31" s="170"/>
      <c r="E31" s="171"/>
      <c r="F31" s="172"/>
      <c r="G31" s="173">
        <f>SUMIF(AG32:AG46,"&lt;&gt;NOR",G32:G46)</f>
        <v>0</v>
      </c>
      <c r="H31" s="167"/>
      <c r="I31" s="167">
        <f>SUM(I32:I46)</f>
        <v>0</v>
      </c>
      <c r="J31" s="167"/>
      <c r="K31" s="167">
        <f>SUM(K32:K46)</f>
        <v>0</v>
      </c>
      <c r="L31" s="167"/>
      <c r="M31" s="167">
        <f>SUM(M32:M46)</f>
        <v>0</v>
      </c>
      <c r="N31" s="166"/>
      <c r="O31" s="166">
        <f>SUM(O32:O46)</f>
        <v>0</v>
      </c>
      <c r="P31" s="166"/>
      <c r="Q31" s="166">
        <f>SUM(Q32:Q46)</f>
        <v>0</v>
      </c>
      <c r="R31" s="167"/>
      <c r="S31" s="167"/>
      <c r="T31" s="167"/>
      <c r="U31" s="167"/>
      <c r="V31" s="167">
        <f>SUM(V32:V46)</f>
        <v>0</v>
      </c>
      <c r="W31" s="167"/>
      <c r="X31" s="167"/>
      <c r="AG31" t="s">
        <v>170</v>
      </c>
    </row>
    <row r="32" spans="1:60" outlineLevel="1" x14ac:dyDescent="0.2">
      <c r="A32" s="181">
        <v>22</v>
      </c>
      <c r="B32" s="182" t="s">
        <v>759</v>
      </c>
      <c r="C32" s="191" t="s">
        <v>893</v>
      </c>
      <c r="D32" s="183" t="s">
        <v>352</v>
      </c>
      <c r="E32" s="184">
        <v>16</v>
      </c>
      <c r="F32" s="185"/>
      <c r="G32" s="186">
        <f t="shared" ref="G32:G46" si="7">ROUND(E32*F32,2)</f>
        <v>0</v>
      </c>
      <c r="H32" s="159"/>
      <c r="I32" s="158">
        <f t="shared" ref="I32:I46" si="8">ROUND(E32*H32,2)</f>
        <v>0</v>
      </c>
      <c r="J32" s="159"/>
      <c r="K32" s="158">
        <f t="shared" ref="K32:K46" si="9">ROUND(E32*J32,2)</f>
        <v>0</v>
      </c>
      <c r="L32" s="158">
        <v>21</v>
      </c>
      <c r="M32" s="158">
        <f t="shared" ref="M32:M46" si="10">G32*(1+L32/100)</f>
        <v>0</v>
      </c>
      <c r="N32" s="157">
        <v>0</v>
      </c>
      <c r="O32" s="157">
        <f t="shared" ref="O32:O46" si="11">ROUND(E32*N32,2)</f>
        <v>0</v>
      </c>
      <c r="P32" s="157">
        <v>0</v>
      </c>
      <c r="Q32" s="157">
        <f t="shared" ref="Q32:Q46" si="12">ROUND(E32*P32,2)</f>
        <v>0</v>
      </c>
      <c r="R32" s="158"/>
      <c r="S32" s="158" t="s">
        <v>203</v>
      </c>
      <c r="T32" s="158" t="s">
        <v>175</v>
      </c>
      <c r="U32" s="158">
        <v>0</v>
      </c>
      <c r="V32" s="158">
        <f t="shared" ref="V32:V46" si="13">ROUND(E32*U32,2)</f>
        <v>0</v>
      </c>
      <c r="W32" s="158"/>
      <c r="X32" s="158" t="s">
        <v>176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253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81">
        <v>23</v>
      </c>
      <c r="B33" s="182" t="s">
        <v>761</v>
      </c>
      <c r="C33" s="191" t="s">
        <v>894</v>
      </c>
      <c r="D33" s="183" t="s">
        <v>352</v>
      </c>
      <c r="E33" s="184">
        <v>12</v>
      </c>
      <c r="F33" s="185"/>
      <c r="G33" s="186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8"/>
      <c r="S33" s="158" t="s">
        <v>203</v>
      </c>
      <c r="T33" s="158" t="s">
        <v>175</v>
      </c>
      <c r="U33" s="158">
        <v>0</v>
      </c>
      <c r="V33" s="158">
        <f t="shared" si="13"/>
        <v>0</v>
      </c>
      <c r="W33" s="158"/>
      <c r="X33" s="158" t="s">
        <v>176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253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81">
        <v>24</v>
      </c>
      <c r="B34" s="182" t="s">
        <v>763</v>
      </c>
      <c r="C34" s="191" t="s">
        <v>895</v>
      </c>
      <c r="D34" s="183" t="s">
        <v>352</v>
      </c>
      <c r="E34" s="184">
        <v>3</v>
      </c>
      <c r="F34" s="185"/>
      <c r="G34" s="186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8"/>
      <c r="S34" s="158" t="s">
        <v>203</v>
      </c>
      <c r="T34" s="158" t="s">
        <v>175</v>
      </c>
      <c r="U34" s="158">
        <v>0</v>
      </c>
      <c r="V34" s="158">
        <f t="shared" si="13"/>
        <v>0</v>
      </c>
      <c r="W34" s="158"/>
      <c r="X34" s="158" t="s">
        <v>176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253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81">
        <v>25</v>
      </c>
      <c r="B35" s="182" t="s">
        <v>765</v>
      </c>
      <c r="C35" s="191" t="s">
        <v>896</v>
      </c>
      <c r="D35" s="183" t="s">
        <v>352</v>
      </c>
      <c r="E35" s="184">
        <v>1</v>
      </c>
      <c r="F35" s="185"/>
      <c r="G35" s="186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8"/>
      <c r="S35" s="158" t="s">
        <v>203</v>
      </c>
      <c r="T35" s="158" t="s">
        <v>175</v>
      </c>
      <c r="U35" s="158">
        <v>0</v>
      </c>
      <c r="V35" s="158">
        <f t="shared" si="13"/>
        <v>0</v>
      </c>
      <c r="W35" s="158"/>
      <c r="X35" s="158" t="s">
        <v>176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253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81">
        <v>26</v>
      </c>
      <c r="B36" s="182" t="s">
        <v>767</v>
      </c>
      <c r="C36" s="191" t="s">
        <v>897</v>
      </c>
      <c r="D36" s="183" t="s">
        <v>249</v>
      </c>
      <c r="E36" s="184">
        <v>24</v>
      </c>
      <c r="F36" s="185"/>
      <c r="G36" s="186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203</v>
      </c>
      <c r="T36" s="158" t="s">
        <v>175</v>
      </c>
      <c r="U36" s="158">
        <v>0</v>
      </c>
      <c r="V36" s="158">
        <f t="shared" si="13"/>
        <v>0</v>
      </c>
      <c r="W36" s="158"/>
      <c r="X36" s="158" t="s">
        <v>176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253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81">
        <v>27</v>
      </c>
      <c r="B37" s="182" t="s">
        <v>769</v>
      </c>
      <c r="C37" s="191" t="s">
        <v>898</v>
      </c>
      <c r="D37" s="183" t="s">
        <v>249</v>
      </c>
      <c r="E37" s="184">
        <v>4</v>
      </c>
      <c r="F37" s="185"/>
      <c r="G37" s="186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8"/>
      <c r="S37" s="158" t="s">
        <v>203</v>
      </c>
      <c r="T37" s="158" t="s">
        <v>175</v>
      </c>
      <c r="U37" s="158">
        <v>0</v>
      </c>
      <c r="V37" s="158">
        <f t="shared" si="13"/>
        <v>0</v>
      </c>
      <c r="W37" s="158"/>
      <c r="X37" s="158" t="s">
        <v>176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253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81">
        <v>28</v>
      </c>
      <c r="B38" s="182" t="s">
        <v>771</v>
      </c>
      <c r="C38" s="191" t="s">
        <v>899</v>
      </c>
      <c r="D38" s="183" t="s">
        <v>352</v>
      </c>
      <c r="E38" s="184">
        <v>1</v>
      </c>
      <c r="F38" s="185"/>
      <c r="G38" s="186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8"/>
      <c r="S38" s="158" t="s">
        <v>203</v>
      </c>
      <c r="T38" s="158" t="s">
        <v>175</v>
      </c>
      <c r="U38" s="158">
        <v>0</v>
      </c>
      <c r="V38" s="158">
        <f t="shared" si="13"/>
        <v>0</v>
      </c>
      <c r="W38" s="158"/>
      <c r="X38" s="158" t="s">
        <v>176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253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81">
        <v>29</v>
      </c>
      <c r="B39" s="182" t="s">
        <v>773</v>
      </c>
      <c r="C39" s="191" t="s">
        <v>900</v>
      </c>
      <c r="D39" s="183" t="s">
        <v>352</v>
      </c>
      <c r="E39" s="184">
        <v>5</v>
      </c>
      <c r="F39" s="185"/>
      <c r="G39" s="186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8"/>
      <c r="S39" s="158" t="s">
        <v>203</v>
      </c>
      <c r="T39" s="158" t="s">
        <v>175</v>
      </c>
      <c r="U39" s="158">
        <v>0</v>
      </c>
      <c r="V39" s="158">
        <f t="shared" si="13"/>
        <v>0</v>
      </c>
      <c r="W39" s="158"/>
      <c r="X39" s="158" t="s">
        <v>176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253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81">
        <v>30</v>
      </c>
      <c r="B40" s="182" t="s">
        <v>775</v>
      </c>
      <c r="C40" s="191" t="s">
        <v>901</v>
      </c>
      <c r="D40" s="183" t="s">
        <v>352</v>
      </c>
      <c r="E40" s="184">
        <v>5</v>
      </c>
      <c r="F40" s="185"/>
      <c r="G40" s="186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7">
        <v>0</v>
      </c>
      <c r="O40" s="157">
        <f t="shared" si="11"/>
        <v>0</v>
      </c>
      <c r="P40" s="157">
        <v>0</v>
      </c>
      <c r="Q40" s="157">
        <f t="shared" si="12"/>
        <v>0</v>
      </c>
      <c r="R40" s="158"/>
      <c r="S40" s="158" t="s">
        <v>203</v>
      </c>
      <c r="T40" s="158" t="s">
        <v>175</v>
      </c>
      <c r="U40" s="158">
        <v>0</v>
      </c>
      <c r="V40" s="158">
        <f t="shared" si="13"/>
        <v>0</v>
      </c>
      <c r="W40" s="158"/>
      <c r="X40" s="158" t="s">
        <v>176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253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81">
        <v>31</v>
      </c>
      <c r="B41" s="182" t="s">
        <v>777</v>
      </c>
      <c r="C41" s="191" t="s">
        <v>902</v>
      </c>
      <c r="D41" s="183" t="s">
        <v>249</v>
      </c>
      <c r="E41" s="184">
        <v>8</v>
      </c>
      <c r="F41" s="185"/>
      <c r="G41" s="186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8"/>
      <c r="S41" s="158" t="s">
        <v>203</v>
      </c>
      <c r="T41" s="158" t="s">
        <v>175</v>
      </c>
      <c r="U41" s="158">
        <v>0</v>
      </c>
      <c r="V41" s="158">
        <f t="shared" si="13"/>
        <v>0</v>
      </c>
      <c r="W41" s="158"/>
      <c r="X41" s="158" t="s">
        <v>176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253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outlineLevel="1" x14ac:dyDescent="0.2">
      <c r="A42" s="181">
        <v>32</v>
      </c>
      <c r="B42" s="182" t="s">
        <v>903</v>
      </c>
      <c r="C42" s="191" t="s">
        <v>904</v>
      </c>
      <c r="D42" s="183" t="s">
        <v>737</v>
      </c>
      <c r="E42" s="184">
        <v>1</v>
      </c>
      <c r="F42" s="185"/>
      <c r="G42" s="186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7">
        <v>0</v>
      </c>
      <c r="O42" s="157">
        <f t="shared" si="11"/>
        <v>0</v>
      </c>
      <c r="P42" s="157">
        <v>0</v>
      </c>
      <c r="Q42" s="157">
        <f t="shared" si="12"/>
        <v>0</v>
      </c>
      <c r="R42" s="158"/>
      <c r="S42" s="158" t="s">
        <v>203</v>
      </c>
      <c r="T42" s="158" t="s">
        <v>175</v>
      </c>
      <c r="U42" s="158">
        <v>0</v>
      </c>
      <c r="V42" s="158">
        <f t="shared" si="13"/>
        <v>0</v>
      </c>
      <c r="W42" s="158"/>
      <c r="X42" s="158" t="s">
        <v>176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253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81">
        <v>33</v>
      </c>
      <c r="B43" s="182" t="s">
        <v>905</v>
      </c>
      <c r="C43" s="191" t="s">
        <v>906</v>
      </c>
      <c r="D43" s="183" t="s">
        <v>352</v>
      </c>
      <c r="E43" s="184">
        <v>1</v>
      </c>
      <c r="F43" s="185"/>
      <c r="G43" s="186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7">
        <v>0</v>
      </c>
      <c r="O43" s="157">
        <f t="shared" si="11"/>
        <v>0</v>
      </c>
      <c r="P43" s="157">
        <v>0</v>
      </c>
      <c r="Q43" s="157">
        <f t="shared" si="12"/>
        <v>0</v>
      </c>
      <c r="R43" s="158"/>
      <c r="S43" s="158" t="s">
        <v>203</v>
      </c>
      <c r="T43" s="158" t="s">
        <v>175</v>
      </c>
      <c r="U43" s="158">
        <v>0</v>
      </c>
      <c r="V43" s="158">
        <f t="shared" si="13"/>
        <v>0</v>
      </c>
      <c r="W43" s="158"/>
      <c r="X43" s="158" t="s">
        <v>176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253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33.75" outlineLevel="1" x14ac:dyDescent="0.2">
      <c r="A44" s="181">
        <v>34</v>
      </c>
      <c r="B44" s="182" t="s">
        <v>784</v>
      </c>
      <c r="C44" s="191" t="s">
        <v>907</v>
      </c>
      <c r="D44" s="183" t="s">
        <v>352</v>
      </c>
      <c r="E44" s="184">
        <v>1</v>
      </c>
      <c r="F44" s="185"/>
      <c r="G44" s="186">
        <f t="shared" si="7"/>
        <v>0</v>
      </c>
      <c r="H44" s="159"/>
      <c r="I44" s="158">
        <f t="shared" si="8"/>
        <v>0</v>
      </c>
      <c r="J44" s="159"/>
      <c r="K44" s="158">
        <f t="shared" si="9"/>
        <v>0</v>
      </c>
      <c r="L44" s="158">
        <v>21</v>
      </c>
      <c r="M44" s="158">
        <f t="shared" si="10"/>
        <v>0</v>
      </c>
      <c r="N44" s="157">
        <v>0</v>
      </c>
      <c r="O44" s="157">
        <f t="shared" si="11"/>
        <v>0</v>
      </c>
      <c r="P44" s="157">
        <v>0</v>
      </c>
      <c r="Q44" s="157">
        <f t="shared" si="12"/>
        <v>0</v>
      </c>
      <c r="R44" s="158"/>
      <c r="S44" s="158" t="s">
        <v>203</v>
      </c>
      <c r="T44" s="158" t="s">
        <v>175</v>
      </c>
      <c r="U44" s="158">
        <v>0</v>
      </c>
      <c r="V44" s="158">
        <f t="shared" si="13"/>
        <v>0</v>
      </c>
      <c r="W44" s="158"/>
      <c r="X44" s="158" t="s">
        <v>176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253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81">
        <v>35</v>
      </c>
      <c r="B45" s="182" t="s">
        <v>908</v>
      </c>
      <c r="C45" s="191" t="s">
        <v>909</v>
      </c>
      <c r="D45" s="183" t="s">
        <v>352</v>
      </c>
      <c r="E45" s="184">
        <v>1</v>
      </c>
      <c r="F45" s="185"/>
      <c r="G45" s="186">
        <f t="shared" si="7"/>
        <v>0</v>
      </c>
      <c r="H45" s="159"/>
      <c r="I45" s="158">
        <f t="shared" si="8"/>
        <v>0</v>
      </c>
      <c r="J45" s="159"/>
      <c r="K45" s="158">
        <f t="shared" si="9"/>
        <v>0</v>
      </c>
      <c r="L45" s="158">
        <v>21</v>
      </c>
      <c r="M45" s="158">
        <f t="shared" si="10"/>
        <v>0</v>
      </c>
      <c r="N45" s="157">
        <v>0</v>
      </c>
      <c r="O45" s="157">
        <f t="shared" si="11"/>
        <v>0</v>
      </c>
      <c r="P45" s="157">
        <v>0</v>
      </c>
      <c r="Q45" s="157">
        <f t="shared" si="12"/>
        <v>0</v>
      </c>
      <c r="R45" s="158"/>
      <c r="S45" s="158" t="s">
        <v>203</v>
      </c>
      <c r="T45" s="158" t="s">
        <v>175</v>
      </c>
      <c r="U45" s="158">
        <v>0</v>
      </c>
      <c r="V45" s="158">
        <f t="shared" si="13"/>
        <v>0</v>
      </c>
      <c r="W45" s="158"/>
      <c r="X45" s="158" t="s">
        <v>176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253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5">
        <v>36</v>
      </c>
      <c r="B46" s="176" t="s">
        <v>787</v>
      </c>
      <c r="C46" s="188" t="s">
        <v>910</v>
      </c>
      <c r="D46" s="177" t="s">
        <v>352</v>
      </c>
      <c r="E46" s="178">
        <v>1</v>
      </c>
      <c r="F46" s="179"/>
      <c r="G46" s="180">
        <f t="shared" si="7"/>
        <v>0</v>
      </c>
      <c r="H46" s="159"/>
      <c r="I46" s="158">
        <f t="shared" si="8"/>
        <v>0</v>
      </c>
      <c r="J46" s="159"/>
      <c r="K46" s="158">
        <f t="shared" si="9"/>
        <v>0</v>
      </c>
      <c r="L46" s="158">
        <v>21</v>
      </c>
      <c r="M46" s="158">
        <f t="shared" si="10"/>
        <v>0</v>
      </c>
      <c r="N46" s="157">
        <v>0</v>
      </c>
      <c r="O46" s="157">
        <f t="shared" si="11"/>
        <v>0</v>
      </c>
      <c r="P46" s="157">
        <v>0</v>
      </c>
      <c r="Q46" s="157">
        <f t="shared" si="12"/>
        <v>0</v>
      </c>
      <c r="R46" s="158"/>
      <c r="S46" s="158" t="s">
        <v>203</v>
      </c>
      <c r="T46" s="158" t="s">
        <v>175</v>
      </c>
      <c r="U46" s="158">
        <v>0</v>
      </c>
      <c r="V46" s="158">
        <f t="shared" si="13"/>
        <v>0</v>
      </c>
      <c r="W46" s="158"/>
      <c r="X46" s="158" t="s">
        <v>176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253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">
      <c r="A47" s="3"/>
      <c r="B47" s="4"/>
      <c r="C47" s="194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v>15</v>
      </c>
      <c r="AF47">
        <v>21</v>
      </c>
      <c r="AG47" t="s">
        <v>156</v>
      </c>
    </row>
    <row r="48" spans="1:60" x14ac:dyDescent="0.2">
      <c r="A48" s="151"/>
      <c r="B48" s="152" t="s">
        <v>31</v>
      </c>
      <c r="C48" s="195"/>
      <c r="D48" s="153"/>
      <c r="E48" s="154"/>
      <c r="F48" s="154"/>
      <c r="G48" s="174">
        <f>G8+G29+G31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f>SUMIF(L7:L46,AE47,G7:G46)</f>
        <v>0</v>
      </c>
      <c r="AF48">
        <f>SUMIF(L7:L46,AF47,G7:G46)</f>
        <v>0</v>
      </c>
      <c r="AG48" t="s">
        <v>711</v>
      </c>
    </row>
    <row r="49" spans="1:33" x14ac:dyDescent="0.2">
      <c r="A49" s="3"/>
      <c r="B49" s="4"/>
      <c r="C49" s="194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A50" s="3"/>
      <c r="B50" s="4"/>
      <c r="C50" s="194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259" t="s">
        <v>712</v>
      </c>
      <c r="B51" s="259"/>
      <c r="C51" s="260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261"/>
      <c r="B52" s="262"/>
      <c r="C52" s="263"/>
      <c r="D52" s="262"/>
      <c r="E52" s="262"/>
      <c r="F52" s="262"/>
      <c r="G52" s="26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G52" t="s">
        <v>713</v>
      </c>
    </row>
    <row r="53" spans="1:33" x14ac:dyDescent="0.2">
      <c r="A53" s="265"/>
      <c r="B53" s="266"/>
      <c r="C53" s="267"/>
      <c r="D53" s="266"/>
      <c r="E53" s="266"/>
      <c r="F53" s="266"/>
      <c r="G53" s="268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">
      <c r="A54" s="265"/>
      <c r="B54" s="266"/>
      <c r="C54" s="267"/>
      <c r="D54" s="266"/>
      <c r="E54" s="266"/>
      <c r="F54" s="266"/>
      <c r="G54" s="268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">
      <c r="A55" s="265"/>
      <c r="B55" s="266"/>
      <c r="C55" s="267"/>
      <c r="D55" s="266"/>
      <c r="E55" s="266"/>
      <c r="F55" s="266"/>
      <c r="G55" s="268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">
      <c r="A56" s="269"/>
      <c r="B56" s="270"/>
      <c r="C56" s="271"/>
      <c r="D56" s="270"/>
      <c r="E56" s="270"/>
      <c r="F56" s="270"/>
      <c r="G56" s="27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">
      <c r="A57" s="3"/>
      <c r="B57" s="4"/>
      <c r="C57" s="194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">
      <c r="C58" s="196"/>
      <c r="D58" s="10"/>
      <c r="AG58" t="s">
        <v>714</v>
      </c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483" sheet="1"/>
  <mergeCells count="6">
    <mergeCell ref="A52:G56"/>
    <mergeCell ref="A1:G1"/>
    <mergeCell ref="C2:G2"/>
    <mergeCell ref="C3:G3"/>
    <mergeCell ref="C4:G4"/>
    <mergeCell ref="A51:C5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144</v>
      </c>
    </row>
    <row r="2" spans="1:60" ht="25.15" customHeight="1" x14ac:dyDescent="0.2">
      <c r="A2" s="140" t="s">
        <v>8</v>
      </c>
      <c r="B2" s="49" t="s">
        <v>41</v>
      </c>
      <c r="C2" s="253" t="s">
        <v>42</v>
      </c>
      <c r="D2" s="254"/>
      <c r="E2" s="254"/>
      <c r="F2" s="254"/>
      <c r="G2" s="255"/>
      <c r="AG2" t="s">
        <v>145</v>
      </c>
    </row>
    <row r="3" spans="1:60" ht="25.15" customHeight="1" x14ac:dyDescent="0.2">
      <c r="A3" s="140" t="s">
        <v>9</v>
      </c>
      <c r="B3" s="49" t="s">
        <v>49</v>
      </c>
      <c r="C3" s="253" t="s">
        <v>50</v>
      </c>
      <c r="D3" s="254"/>
      <c r="E3" s="254"/>
      <c r="F3" s="254"/>
      <c r="G3" s="255"/>
      <c r="AC3" s="122" t="s">
        <v>145</v>
      </c>
      <c r="AG3" t="s">
        <v>146</v>
      </c>
    </row>
    <row r="4" spans="1:60" ht="25.15" customHeight="1" x14ac:dyDescent="0.2">
      <c r="A4" s="141" t="s">
        <v>10</v>
      </c>
      <c r="B4" s="142" t="s">
        <v>59</v>
      </c>
      <c r="C4" s="256" t="s">
        <v>60</v>
      </c>
      <c r="D4" s="257"/>
      <c r="E4" s="257"/>
      <c r="F4" s="257"/>
      <c r="G4" s="258"/>
      <c r="AG4" t="s">
        <v>147</v>
      </c>
    </row>
    <row r="5" spans="1:60" x14ac:dyDescent="0.2">
      <c r="D5" s="10"/>
    </row>
    <row r="6" spans="1:60" ht="38.25" x14ac:dyDescent="0.2">
      <c r="A6" s="144" t="s">
        <v>148</v>
      </c>
      <c r="B6" s="146" t="s">
        <v>149</v>
      </c>
      <c r="C6" s="146" t="s">
        <v>150</v>
      </c>
      <c r="D6" s="145" t="s">
        <v>151</v>
      </c>
      <c r="E6" s="144" t="s">
        <v>152</v>
      </c>
      <c r="F6" s="143" t="s">
        <v>153</v>
      </c>
      <c r="G6" s="144" t="s">
        <v>31</v>
      </c>
      <c r="H6" s="147" t="s">
        <v>32</v>
      </c>
      <c r="I6" s="147" t="s">
        <v>154</v>
      </c>
      <c r="J6" s="147" t="s">
        <v>33</v>
      </c>
      <c r="K6" s="147" t="s">
        <v>155</v>
      </c>
      <c r="L6" s="147" t="s">
        <v>156</v>
      </c>
      <c r="M6" s="147" t="s">
        <v>157</v>
      </c>
      <c r="N6" s="147" t="s">
        <v>158</v>
      </c>
      <c r="O6" s="147" t="s">
        <v>159</v>
      </c>
      <c r="P6" s="147" t="s">
        <v>160</v>
      </c>
      <c r="Q6" s="147" t="s">
        <v>161</v>
      </c>
      <c r="R6" s="147" t="s">
        <v>162</v>
      </c>
      <c r="S6" s="147" t="s">
        <v>163</v>
      </c>
      <c r="T6" s="147" t="s">
        <v>164</v>
      </c>
      <c r="U6" s="147" t="s">
        <v>165</v>
      </c>
      <c r="V6" s="147" t="s">
        <v>166</v>
      </c>
      <c r="W6" s="147" t="s">
        <v>167</v>
      </c>
      <c r="X6" s="147" t="s">
        <v>168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">
      <c r="A8" s="168" t="s">
        <v>169</v>
      </c>
      <c r="B8" s="169" t="s">
        <v>93</v>
      </c>
      <c r="C8" s="187" t="s">
        <v>86</v>
      </c>
      <c r="D8" s="170"/>
      <c r="E8" s="171"/>
      <c r="F8" s="172"/>
      <c r="G8" s="173">
        <f>SUMIF(AG9:AG13,"&lt;&gt;NOR",G9:G13)</f>
        <v>0</v>
      </c>
      <c r="H8" s="167"/>
      <c r="I8" s="167">
        <f>SUM(I9:I13)</f>
        <v>0</v>
      </c>
      <c r="J8" s="167"/>
      <c r="K8" s="167">
        <f>SUM(K9:K13)</f>
        <v>0</v>
      </c>
      <c r="L8" s="167"/>
      <c r="M8" s="167">
        <f>SUM(M9:M13)</f>
        <v>0</v>
      </c>
      <c r="N8" s="166"/>
      <c r="O8" s="166">
        <f>SUM(O9:O13)</f>
        <v>0</v>
      </c>
      <c r="P8" s="166"/>
      <c r="Q8" s="166">
        <f>SUM(Q9:Q13)</f>
        <v>0</v>
      </c>
      <c r="R8" s="167"/>
      <c r="S8" s="167"/>
      <c r="T8" s="167"/>
      <c r="U8" s="167"/>
      <c r="V8" s="167">
        <f>SUM(V9:V13)</f>
        <v>0</v>
      </c>
      <c r="W8" s="167"/>
      <c r="X8" s="167"/>
      <c r="AG8" t="s">
        <v>170</v>
      </c>
    </row>
    <row r="9" spans="1:60" outlineLevel="1" x14ac:dyDescent="0.2">
      <c r="A9" s="181">
        <v>1</v>
      </c>
      <c r="B9" s="182" t="s">
        <v>715</v>
      </c>
      <c r="C9" s="191" t="s">
        <v>911</v>
      </c>
      <c r="D9" s="183" t="s">
        <v>352</v>
      </c>
      <c r="E9" s="184">
        <v>1</v>
      </c>
      <c r="F9" s="185"/>
      <c r="G9" s="186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203</v>
      </c>
      <c r="T9" s="158" t="s">
        <v>175</v>
      </c>
      <c r="U9" s="158">
        <v>0</v>
      </c>
      <c r="V9" s="158">
        <f>ROUND(E9*U9,2)</f>
        <v>0</v>
      </c>
      <c r="W9" s="158"/>
      <c r="X9" s="158" t="s">
        <v>176</v>
      </c>
      <c r="Y9" s="148"/>
      <c r="Z9" s="148"/>
      <c r="AA9" s="148"/>
      <c r="AB9" s="148"/>
      <c r="AC9" s="148"/>
      <c r="AD9" s="148"/>
      <c r="AE9" s="148"/>
      <c r="AF9" s="148"/>
      <c r="AG9" s="148" t="s">
        <v>253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1">
        <v>2</v>
      </c>
      <c r="B10" s="182" t="s">
        <v>717</v>
      </c>
      <c r="C10" s="191" t="s">
        <v>912</v>
      </c>
      <c r="D10" s="183" t="s">
        <v>352</v>
      </c>
      <c r="E10" s="184">
        <v>1</v>
      </c>
      <c r="F10" s="185"/>
      <c r="G10" s="186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8"/>
      <c r="S10" s="158" t="s">
        <v>203</v>
      </c>
      <c r="T10" s="158" t="s">
        <v>175</v>
      </c>
      <c r="U10" s="158">
        <v>0</v>
      </c>
      <c r="V10" s="158">
        <f>ROUND(E10*U10,2)</f>
        <v>0</v>
      </c>
      <c r="W10" s="158"/>
      <c r="X10" s="158" t="s">
        <v>176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253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81">
        <v>3</v>
      </c>
      <c r="B11" s="182" t="s">
        <v>719</v>
      </c>
      <c r="C11" s="191" t="s">
        <v>913</v>
      </c>
      <c r="D11" s="183" t="s">
        <v>352</v>
      </c>
      <c r="E11" s="184">
        <v>1</v>
      </c>
      <c r="F11" s="185"/>
      <c r="G11" s="186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203</v>
      </c>
      <c r="T11" s="158" t="s">
        <v>175</v>
      </c>
      <c r="U11" s="158">
        <v>0</v>
      </c>
      <c r="V11" s="158">
        <f>ROUND(E11*U11,2)</f>
        <v>0</v>
      </c>
      <c r="W11" s="158"/>
      <c r="X11" s="158" t="s">
        <v>176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253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81">
        <v>4</v>
      </c>
      <c r="B12" s="182" t="s">
        <v>721</v>
      </c>
      <c r="C12" s="191" t="s">
        <v>914</v>
      </c>
      <c r="D12" s="183" t="s">
        <v>352</v>
      </c>
      <c r="E12" s="184">
        <v>3</v>
      </c>
      <c r="F12" s="185"/>
      <c r="G12" s="186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203</v>
      </c>
      <c r="T12" s="158" t="s">
        <v>175</v>
      </c>
      <c r="U12" s="158">
        <v>0</v>
      </c>
      <c r="V12" s="158">
        <f>ROUND(E12*U12,2)</f>
        <v>0</v>
      </c>
      <c r="W12" s="158"/>
      <c r="X12" s="158" t="s">
        <v>176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253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81">
        <v>5</v>
      </c>
      <c r="B13" s="182" t="s">
        <v>724</v>
      </c>
      <c r="C13" s="191" t="s">
        <v>888</v>
      </c>
      <c r="D13" s="183" t="s">
        <v>737</v>
      </c>
      <c r="E13" s="184">
        <v>1</v>
      </c>
      <c r="F13" s="185"/>
      <c r="G13" s="186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203</v>
      </c>
      <c r="T13" s="158" t="s">
        <v>175</v>
      </c>
      <c r="U13" s="158">
        <v>0</v>
      </c>
      <c r="V13" s="158">
        <f>ROUND(E13*U13,2)</f>
        <v>0</v>
      </c>
      <c r="W13" s="158"/>
      <c r="X13" s="158" t="s">
        <v>176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253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8" t="s">
        <v>169</v>
      </c>
      <c r="B14" s="169" t="s">
        <v>94</v>
      </c>
      <c r="C14" s="187" t="s">
        <v>95</v>
      </c>
      <c r="D14" s="170"/>
      <c r="E14" s="171"/>
      <c r="F14" s="172"/>
      <c r="G14" s="173">
        <f>SUMIF(AG15:AG15,"&lt;&gt;NOR",G15:G15)</f>
        <v>0</v>
      </c>
      <c r="H14" s="167"/>
      <c r="I14" s="167">
        <f>SUM(I15:I15)</f>
        <v>0</v>
      </c>
      <c r="J14" s="167"/>
      <c r="K14" s="167">
        <f>SUM(K15:K15)</f>
        <v>0</v>
      </c>
      <c r="L14" s="167"/>
      <c r="M14" s="167">
        <f>SUM(M15:M15)</f>
        <v>0</v>
      </c>
      <c r="N14" s="166"/>
      <c r="O14" s="166">
        <f>SUM(O15:O15)</f>
        <v>0</v>
      </c>
      <c r="P14" s="166"/>
      <c r="Q14" s="166">
        <f>SUM(Q15:Q15)</f>
        <v>0</v>
      </c>
      <c r="R14" s="167"/>
      <c r="S14" s="167"/>
      <c r="T14" s="167"/>
      <c r="U14" s="167"/>
      <c r="V14" s="167">
        <f>SUM(V15:V15)</f>
        <v>0</v>
      </c>
      <c r="W14" s="167"/>
      <c r="X14" s="167"/>
      <c r="AG14" t="s">
        <v>170</v>
      </c>
    </row>
    <row r="15" spans="1:60" outlineLevel="1" x14ac:dyDescent="0.2">
      <c r="A15" s="181">
        <v>6</v>
      </c>
      <c r="B15" s="182" t="s">
        <v>726</v>
      </c>
      <c r="C15" s="191" t="s">
        <v>915</v>
      </c>
      <c r="D15" s="183" t="s">
        <v>352</v>
      </c>
      <c r="E15" s="184">
        <v>1</v>
      </c>
      <c r="F15" s="185"/>
      <c r="G15" s="186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203</v>
      </c>
      <c r="T15" s="158" t="s">
        <v>175</v>
      </c>
      <c r="U15" s="158">
        <v>0</v>
      </c>
      <c r="V15" s="158">
        <f>ROUND(E15*U15,2)</f>
        <v>0</v>
      </c>
      <c r="W15" s="158"/>
      <c r="X15" s="158" t="s">
        <v>176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253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x14ac:dyDescent="0.2">
      <c r="A16" s="168" t="s">
        <v>169</v>
      </c>
      <c r="B16" s="169" t="s">
        <v>96</v>
      </c>
      <c r="C16" s="187" t="s">
        <v>92</v>
      </c>
      <c r="D16" s="170"/>
      <c r="E16" s="171"/>
      <c r="F16" s="172"/>
      <c r="G16" s="173">
        <f>SUMIF(AG17:AG22,"&lt;&gt;NOR",G17:G22)</f>
        <v>0</v>
      </c>
      <c r="H16" s="167"/>
      <c r="I16" s="167">
        <f>SUM(I17:I22)</f>
        <v>0</v>
      </c>
      <c r="J16" s="167"/>
      <c r="K16" s="167">
        <f>SUM(K17:K22)</f>
        <v>0</v>
      </c>
      <c r="L16" s="167"/>
      <c r="M16" s="167">
        <f>SUM(M17:M22)</f>
        <v>0</v>
      </c>
      <c r="N16" s="166"/>
      <c r="O16" s="166">
        <f>SUM(O17:O22)</f>
        <v>0</v>
      </c>
      <c r="P16" s="166"/>
      <c r="Q16" s="166">
        <f>SUM(Q17:Q22)</f>
        <v>0</v>
      </c>
      <c r="R16" s="167"/>
      <c r="S16" s="167"/>
      <c r="T16" s="167"/>
      <c r="U16" s="167"/>
      <c r="V16" s="167">
        <f>SUM(V17:V22)</f>
        <v>0</v>
      </c>
      <c r="W16" s="167"/>
      <c r="X16" s="167"/>
      <c r="AG16" t="s">
        <v>170</v>
      </c>
    </row>
    <row r="17" spans="1:60" outlineLevel="1" x14ac:dyDescent="0.2">
      <c r="A17" s="181">
        <v>7</v>
      </c>
      <c r="B17" s="182" t="s">
        <v>728</v>
      </c>
      <c r="C17" s="191" t="s">
        <v>893</v>
      </c>
      <c r="D17" s="183" t="s">
        <v>352</v>
      </c>
      <c r="E17" s="184">
        <v>1</v>
      </c>
      <c r="F17" s="185"/>
      <c r="G17" s="186">
        <f t="shared" ref="G17:G22" si="0">ROUND(E17*F17,2)</f>
        <v>0</v>
      </c>
      <c r="H17" s="159"/>
      <c r="I17" s="158">
        <f t="shared" ref="I17:I22" si="1">ROUND(E17*H17,2)</f>
        <v>0</v>
      </c>
      <c r="J17" s="159"/>
      <c r="K17" s="158">
        <f t="shared" ref="K17:K22" si="2">ROUND(E17*J17,2)</f>
        <v>0</v>
      </c>
      <c r="L17" s="158">
        <v>21</v>
      </c>
      <c r="M17" s="158">
        <f t="shared" ref="M17:M22" si="3">G17*(1+L17/100)</f>
        <v>0</v>
      </c>
      <c r="N17" s="157">
        <v>0</v>
      </c>
      <c r="O17" s="157">
        <f t="shared" ref="O17:O22" si="4">ROUND(E17*N17,2)</f>
        <v>0</v>
      </c>
      <c r="P17" s="157">
        <v>0</v>
      </c>
      <c r="Q17" s="157">
        <f t="shared" ref="Q17:Q22" si="5">ROUND(E17*P17,2)</f>
        <v>0</v>
      </c>
      <c r="R17" s="158"/>
      <c r="S17" s="158" t="s">
        <v>203</v>
      </c>
      <c r="T17" s="158" t="s">
        <v>175</v>
      </c>
      <c r="U17" s="158">
        <v>0</v>
      </c>
      <c r="V17" s="158">
        <f t="shared" ref="V17:V22" si="6">ROUND(E17*U17,2)</f>
        <v>0</v>
      </c>
      <c r="W17" s="158"/>
      <c r="X17" s="158" t="s">
        <v>176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253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81">
        <v>8</v>
      </c>
      <c r="B18" s="182" t="s">
        <v>731</v>
      </c>
      <c r="C18" s="191" t="s">
        <v>916</v>
      </c>
      <c r="D18" s="183" t="s">
        <v>352</v>
      </c>
      <c r="E18" s="184">
        <v>1</v>
      </c>
      <c r="F18" s="185"/>
      <c r="G18" s="186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203</v>
      </c>
      <c r="T18" s="158" t="s">
        <v>175</v>
      </c>
      <c r="U18" s="158">
        <v>0</v>
      </c>
      <c r="V18" s="158">
        <f t="shared" si="6"/>
        <v>0</v>
      </c>
      <c r="W18" s="158"/>
      <c r="X18" s="158" t="s">
        <v>176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253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81">
        <v>9</v>
      </c>
      <c r="B19" s="182" t="s">
        <v>733</v>
      </c>
      <c r="C19" s="191" t="s">
        <v>896</v>
      </c>
      <c r="D19" s="183" t="s">
        <v>352</v>
      </c>
      <c r="E19" s="184">
        <v>1</v>
      </c>
      <c r="F19" s="185"/>
      <c r="G19" s="186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203</v>
      </c>
      <c r="T19" s="158" t="s">
        <v>175</v>
      </c>
      <c r="U19" s="158">
        <v>0</v>
      </c>
      <c r="V19" s="158">
        <f t="shared" si="6"/>
        <v>0</v>
      </c>
      <c r="W19" s="158"/>
      <c r="X19" s="158" t="s">
        <v>176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253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81">
        <v>10</v>
      </c>
      <c r="B20" s="182" t="s">
        <v>735</v>
      </c>
      <c r="C20" s="191" t="s">
        <v>897</v>
      </c>
      <c r="D20" s="183" t="s">
        <v>249</v>
      </c>
      <c r="E20" s="184">
        <v>4</v>
      </c>
      <c r="F20" s="185"/>
      <c r="G20" s="186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203</v>
      </c>
      <c r="T20" s="158" t="s">
        <v>175</v>
      </c>
      <c r="U20" s="158">
        <v>0</v>
      </c>
      <c r="V20" s="158">
        <f t="shared" si="6"/>
        <v>0</v>
      </c>
      <c r="W20" s="158"/>
      <c r="X20" s="158" t="s">
        <v>176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253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81">
        <v>11</v>
      </c>
      <c r="B21" s="182" t="s">
        <v>738</v>
      </c>
      <c r="C21" s="191" t="s">
        <v>898</v>
      </c>
      <c r="D21" s="183" t="s">
        <v>249</v>
      </c>
      <c r="E21" s="184">
        <v>1</v>
      </c>
      <c r="F21" s="185"/>
      <c r="G21" s="186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203</v>
      </c>
      <c r="T21" s="158" t="s">
        <v>175</v>
      </c>
      <c r="U21" s="158">
        <v>0</v>
      </c>
      <c r="V21" s="158">
        <f t="shared" si="6"/>
        <v>0</v>
      </c>
      <c r="W21" s="158"/>
      <c r="X21" s="158" t="s">
        <v>176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253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5">
        <v>12</v>
      </c>
      <c r="B22" s="176" t="s">
        <v>741</v>
      </c>
      <c r="C22" s="188" t="s">
        <v>899</v>
      </c>
      <c r="D22" s="177" t="s">
        <v>352</v>
      </c>
      <c r="E22" s="178">
        <v>1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203</v>
      </c>
      <c r="T22" s="158" t="s">
        <v>175</v>
      </c>
      <c r="U22" s="158">
        <v>0</v>
      </c>
      <c r="V22" s="158">
        <f t="shared" si="6"/>
        <v>0</v>
      </c>
      <c r="W22" s="158"/>
      <c r="X22" s="158" t="s">
        <v>176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253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3"/>
      <c r="B23" s="4"/>
      <c r="C23" s="194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15</v>
      </c>
      <c r="AF23">
        <v>21</v>
      </c>
      <c r="AG23" t="s">
        <v>156</v>
      </c>
    </row>
    <row r="24" spans="1:60" x14ac:dyDescent="0.2">
      <c r="A24" s="151"/>
      <c r="B24" s="152" t="s">
        <v>31</v>
      </c>
      <c r="C24" s="195"/>
      <c r="D24" s="153"/>
      <c r="E24" s="154"/>
      <c r="F24" s="154"/>
      <c r="G24" s="174">
        <f>G8+G14+G16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0</v>
      </c>
      <c r="AG24" t="s">
        <v>711</v>
      </c>
    </row>
    <row r="25" spans="1:60" x14ac:dyDescent="0.2">
      <c r="A25" s="3"/>
      <c r="B25" s="4"/>
      <c r="C25" s="194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">
      <c r="A26" s="3"/>
      <c r="B26" s="4"/>
      <c r="C26" s="194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59" t="s">
        <v>712</v>
      </c>
      <c r="B27" s="259"/>
      <c r="C27" s="26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261"/>
      <c r="B28" s="262"/>
      <c r="C28" s="263"/>
      <c r="D28" s="262"/>
      <c r="E28" s="262"/>
      <c r="F28" s="262"/>
      <c r="G28" s="26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G28" t="s">
        <v>713</v>
      </c>
    </row>
    <row r="29" spans="1:60" x14ac:dyDescent="0.2">
      <c r="A29" s="265"/>
      <c r="B29" s="266"/>
      <c r="C29" s="267"/>
      <c r="D29" s="266"/>
      <c r="E29" s="266"/>
      <c r="F29" s="266"/>
      <c r="G29" s="268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265"/>
      <c r="B30" s="266"/>
      <c r="C30" s="267"/>
      <c r="D30" s="266"/>
      <c r="E30" s="266"/>
      <c r="F30" s="266"/>
      <c r="G30" s="26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265"/>
      <c r="B31" s="266"/>
      <c r="C31" s="267"/>
      <c r="D31" s="266"/>
      <c r="E31" s="266"/>
      <c r="F31" s="266"/>
      <c r="G31" s="26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269"/>
      <c r="B32" s="270"/>
      <c r="C32" s="271"/>
      <c r="D32" s="270"/>
      <c r="E32" s="270"/>
      <c r="F32" s="270"/>
      <c r="G32" s="27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3"/>
      <c r="B33" s="4"/>
      <c r="C33" s="194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C34" s="196"/>
      <c r="D34" s="10"/>
      <c r="AG34" t="s">
        <v>714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483" sheet="1"/>
  <mergeCells count="6">
    <mergeCell ref="A28:G32"/>
    <mergeCell ref="A1:G1"/>
    <mergeCell ref="C2:G2"/>
    <mergeCell ref="C3:G3"/>
    <mergeCell ref="C4:G4"/>
    <mergeCell ref="A27:C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7</v>
      </c>
      <c r="B1" s="252"/>
      <c r="C1" s="252"/>
      <c r="D1" s="252"/>
      <c r="E1" s="252"/>
      <c r="F1" s="252"/>
      <c r="G1" s="252"/>
      <c r="AG1" t="s">
        <v>144</v>
      </c>
    </row>
    <row r="2" spans="1:60" ht="25.15" customHeight="1" x14ac:dyDescent="0.2">
      <c r="A2" s="140" t="s">
        <v>8</v>
      </c>
      <c r="B2" s="49" t="s">
        <v>41</v>
      </c>
      <c r="C2" s="253" t="s">
        <v>42</v>
      </c>
      <c r="D2" s="254"/>
      <c r="E2" s="254"/>
      <c r="F2" s="254"/>
      <c r="G2" s="255"/>
      <c r="AG2" t="s">
        <v>145</v>
      </c>
    </row>
    <row r="3" spans="1:60" ht="25.15" customHeight="1" x14ac:dyDescent="0.2">
      <c r="A3" s="140" t="s">
        <v>9</v>
      </c>
      <c r="B3" s="49" t="s">
        <v>49</v>
      </c>
      <c r="C3" s="253" t="s">
        <v>50</v>
      </c>
      <c r="D3" s="254"/>
      <c r="E3" s="254"/>
      <c r="F3" s="254"/>
      <c r="G3" s="255"/>
      <c r="AC3" s="122" t="s">
        <v>145</v>
      </c>
      <c r="AG3" t="s">
        <v>146</v>
      </c>
    </row>
    <row r="4" spans="1:60" ht="25.15" customHeight="1" x14ac:dyDescent="0.2">
      <c r="A4" s="141" t="s">
        <v>10</v>
      </c>
      <c r="B4" s="142" t="s">
        <v>61</v>
      </c>
      <c r="C4" s="256" t="s">
        <v>62</v>
      </c>
      <c r="D4" s="257"/>
      <c r="E4" s="257"/>
      <c r="F4" s="257"/>
      <c r="G4" s="258"/>
      <c r="AG4" t="s">
        <v>147</v>
      </c>
    </row>
    <row r="5" spans="1:60" x14ac:dyDescent="0.2">
      <c r="D5" s="10"/>
    </row>
    <row r="6" spans="1:60" ht="38.25" x14ac:dyDescent="0.2">
      <c r="A6" s="144" t="s">
        <v>148</v>
      </c>
      <c r="B6" s="146" t="s">
        <v>149</v>
      </c>
      <c r="C6" s="146" t="s">
        <v>150</v>
      </c>
      <c r="D6" s="145" t="s">
        <v>151</v>
      </c>
      <c r="E6" s="144" t="s">
        <v>152</v>
      </c>
      <c r="F6" s="143" t="s">
        <v>153</v>
      </c>
      <c r="G6" s="144" t="s">
        <v>31</v>
      </c>
      <c r="H6" s="147" t="s">
        <v>32</v>
      </c>
      <c r="I6" s="147" t="s">
        <v>154</v>
      </c>
      <c r="J6" s="147" t="s">
        <v>33</v>
      </c>
      <c r="K6" s="147" t="s">
        <v>155</v>
      </c>
      <c r="L6" s="147" t="s">
        <v>156</v>
      </c>
      <c r="M6" s="147" t="s">
        <v>157</v>
      </c>
      <c r="N6" s="147" t="s">
        <v>158</v>
      </c>
      <c r="O6" s="147" t="s">
        <v>159</v>
      </c>
      <c r="P6" s="147" t="s">
        <v>160</v>
      </c>
      <c r="Q6" s="147" t="s">
        <v>161</v>
      </c>
      <c r="R6" s="147" t="s">
        <v>162</v>
      </c>
      <c r="S6" s="147" t="s">
        <v>163</v>
      </c>
      <c r="T6" s="147" t="s">
        <v>164</v>
      </c>
      <c r="U6" s="147" t="s">
        <v>165</v>
      </c>
      <c r="V6" s="147" t="s">
        <v>166</v>
      </c>
      <c r="W6" s="147" t="s">
        <v>167</v>
      </c>
      <c r="X6" s="147" t="s">
        <v>168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">
      <c r="A8" s="168" t="s">
        <v>169</v>
      </c>
      <c r="B8" s="169" t="s">
        <v>142</v>
      </c>
      <c r="C8" s="187" t="s">
        <v>29</v>
      </c>
      <c r="D8" s="170"/>
      <c r="E8" s="171"/>
      <c r="F8" s="172"/>
      <c r="G8" s="173">
        <f>SUMIF(AG9:AG25,"&lt;&gt;NOR",G9:G25)</f>
        <v>0</v>
      </c>
      <c r="H8" s="167"/>
      <c r="I8" s="167">
        <f>SUM(I9:I25)</f>
        <v>0</v>
      </c>
      <c r="J8" s="167"/>
      <c r="K8" s="167">
        <f>SUM(K9:K25)</f>
        <v>0</v>
      </c>
      <c r="L8" s="167"/>
      <c r="M8" s="167">
        <f>SUM(M9:M25)</f>
        <v>0</v>
      </c>
      <c r="N8" s="166"/>
      <c r="O8" s="166">
        <f>SUM(O9:O25)</f>
        <v>0</v>
      </c>
      <c r="P8" s="166"/>
      <c r="Q8" s="166">
        <f>SUM(Q9:Q25)</f>
        <v>0</v>
      </c>
      <c r="R8" s="167"/>
      <c r="S8" s="167"/>
      <c r="T8" s="167"/>
      <c r="U8" s="167"/>
      <c r="V8" s="167">
        <f>SUM(V9:V25)</f>
        <v>0</v>
      </c>
      <c r="W8" s="167"/>
      <c r="X8" s="167"/>
      <c r="AG8" t="s">
        <v>170</v>
      </c>
    </row>
    <row r="9" spans="1:60" outlineLevel="1" x14ac:dyDescent="0.2">
      <c r="A9" s="181">
        <v>1</v>
      </c>
      <c r="B9" s="182" t="s">
        <v>917</v>
      </c>
      <c r="C9" s="191" t="s">
        <v>918</v>
      </c>
      <c r="D9" s="183" t="s">
        <v>919</v>
      </c>
      <c r="E9" s="184">
        <v>1</v>
      </c>
      <c r="F9" s="185"/>
      <c r="G9" s="186">
        <f t="shared" ref="G9:G25" si="0">ROUND(E9*F9,2)</f>
        <v>0</v>
      </c>
      <c r="H9" s="159"/>
      <c r="I9" s="158">
        <f t="shared" ref="I9:I25" si="1">ROUND(E9*H9,2)</f>
        <v>0</v>
      </c>
      <c r="J9" s="159"/>
      <c r="K9" s="158">
        <f t="shared" ref="K9:K25" si="2">ROUND(E9*J9,2)</f>
        <v>0</v>
      </c>
      <c r="L9" s="158">
        <v>21</v>
      </c>
      <c r="M9" s="158">
        <f t="shared" ref="M9:M25" si="3">G9*(1+L9/100)</f>
        <v>0</v>
      </c>
      <c r="N9" s="157">
        <v>0</v>
      </c>
      <c r="O9" s="157">
        <f t="shared" ref="O9:O25" si="4">ROUND(E9*N9,2)</f>
        <v>0</v>
      </c>
      <c r="P9" s="157">
        <v>0</v>
      </c>
      <c r="Q9" s="157">
        <f t="shared" ref="Q9:Q25" si="5">ROUND(E9*P9,2)</f>
        <v>0</v>
      </c>
      <c r="R9" s="158"/>
      <c r="S9" s="158" t="s">
        <v>203</v>
      </c>
      <c r="T9" s="158" t="s">
        <v>175</v>
      </c>
      <c r="U9" s="158">
        <v>0</v>
      </c>
      <c r="V9" s="158">
        <f t="shared" ref="V9:V25" si="6">ROUND(E9*U9,2)</f>
        <v>0</v>
      </c>
      <c r="W9" s="158"/>
      <c r="X9" s="158" t="s">
        <v>61</v>
      </c>
      <c r="Y9" s="148"/>
      <c r="Z9" s="148"/>
      <c r="AA9" s="148"/>
      <c r="AB9" s="148"/>
      <c r="AC9" s="148"/>
      <c r="AD9" s="148"/>
      <c r="AE9" s="148"/>
      <c r="AF9" s="148"/>
      <c r="AG9" s="148" t="s">
        <v>920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1">
        <v>2</v>
      </c>
      <c r="B10" s="182" t="s">
        <v>921</v>
      </c>
      <c r="C10" s="191" t="s">
        <v>922</v>
      </c>
      <c r="D10" s="183" t="s">
        <v>919</v>
      </c>
      <c r="E10" s="184">
        <v>1</v>
      </c>
      <c r="F10" s="185"/>
      <c r="G10" s="186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203</v>
      </c>
      <c r="T10" s="158" t="s">
        <v>175</v>
      </c>
      <c r="U10" s="158">
        <v>0</v>
      </c>
      <c r="V10" s="158">
        <f t="shared" si="6"/>
        <v>0</v>
      </c>
      <c r="W10" s="158"/>
      <c r="X10" s="158" t="s">
        <v>61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920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81">
        <v>3</v>
      </c>
      <c r="B11" s="182" t="s">
        <v>923</v>
      </c>
      <c r="C11" s="191" t="s">
        <v>924</v>
      </c>
      <c r="D11" s="183" t="s">
        <v>919</v>
      </c>
      <c r="E11" s="184">
        <v>1</v>
      </c>
      <c r="F11" s="185"/>
      <c r="G11" s="186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203</v>
      </c>
      <c r="T11" s="158" t="s">
        <v>175</v>
      </c>
      <c r="U11" s="158">
        <v>0</v>
      </c>
      <c r="V11" s="158">
        <f t="shared" si="6"/>
        <v>0</v>
      </c>
      <c r="W11" s="158"/>
      <c r="X11" s="158" t="s">
        <v>61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920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81">
        <v>4</v>
      </c>
      <c r="B12" s="182" t="s">
        <v>925</v>
      </c>
      <c r="C12" s="191" t="s">
        <v>926</v>
      </c>
      <c r="D12" s="183" t="s">
        <v>919</v>
      </c>
      <c r="E12" s="184">
        <v>1</v>
      </c>
      <c r="F12" s="185"/>
      <c r="G12" s="186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203</v>
      </c>
      <c r="T12" s="158" t="s">
        <v>175</v>
      </c>
      <c r="U12" s="158">
        <v>0</v>
      </c>
      <c r="V12" s="158">
        <f t="shared" si="6"/>
        <v>0</v>
      </c>
      <c r="W12" s="158"/>
      <c r="X12" s="158" t="s">
        <v>61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920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81">
        <v>5</v>
      </c>
      <c r="B13" s="182" t="s">
        <v>927</v>
      </c>
      <c r="C13" s="191" t="s">
        <v>928</v>
      </c>
      <c r="D13" s="183" t="s">
        <v>246</v>
      </c>
      <c r="E13" s="184">
        <v>1</v>
      </c>
      <c r="F13" s="185"/>
      <c r="G13" s="186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203</v>
      </c>
      <c r="T13" s="158" t="s">
        <v>175</v>
      </c>
      <c r="U13" s="158">
        <v>0</v>
      </c>
      <c r="V13" s="158">
        <f t="shared" si="6"/>
        <v>0</v>
      </c>
      <c r="W13" s="158"/>
      <c r="X13" s="158" t="s">
        <v>61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920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81">
        <v>6</v>
      </c>
      <c r="B14" s="182" t="s">
        <v>929</v>
      </c>
      <c r="C14" s="191" t="s">
        <v>930</v>
      </c>
      <c r="D14" s="183" t="s">
        <v>246</v>
      </c>
      <c r="E14" s="184">
        <v>1</v>
      </c>
      <c r="F14" s="185"/>
      <c r="G14" s="186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203</v>
      </c>
      <c r="T14" s="158" t="s">
        <v>175</v>
      </c>
      <c r="U14" s="158">
        <v>0</v>
      </c>
      <c r="V14" s="158">
        <f t="shared" si="6"/>
        <v>0</v>
      </c>
      <c r="W14" s="158"/>
      <c r="X14" s="158" t="s">
        <v>61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920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81">
        <v>7</v>
      </c>
      <c r="B15" s="182" t="s">
        <v>931</v>
      </c>
      <c r="C15" s="191" t="s">
        <v>932</v>
      </c>
      <c r="D15" s="183" t="s">
        <v>246</v>
      </c>
      <c r="E15" s="184">
        <v>1</v>
      </c>
      <c r="F15" s="185"/>
      <c r="G15" s="186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203</v>
      </c>
      <c r="T15" s="158" t="s">
        <v>175</v>
      </c>
      <c r="U15" s="158">
        <v>0</v>
      </c>
      <c r="V15" s="158">
        <f t="shared" si="6"/>
        <v>0</v>
      </c>
      <c r="W15" s="158"/>
      <c r="X15" s="158" t="s">
        <v>61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920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81">
        <v>8</v>
      </c>
      <c r="B16" s="182" t="s">
        <v>933</v>
      </c>
      <c r="C16" s="191" t="s">
        <v>934</v>
      </c>
      <c r="D16" s="183" t="s">
        <v>246</v>
      </c>
      <c r="E16" s="184">
        <v>1</v>
      </c>
      <c r="F16" s="185"/>
      <c r="G16" s="186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203</v>
      </c>
      <c r="T16" s="158" t="s">
        <v>175</v>
      </c>
      <c r="U16" s="158">
        <v>0</v>
      </c>
      <c r="V16" s="158">
        <f t="shared" si="6"/>
        <v>0</v>
      </c>
      <c r="W16" s="158"/>
      <c r="X16" s="158" t="s">
        <v>61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920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81">
        <v>9</v>
      </c>
      <c r="B17" s="182" t="s">
        <v>935</v>
      </c>
      <c r="C17" s="191" t="s">
        <v>936</v>
      </c>
      <c r="D17" s="183" t="s">
        <v>919</v>
      </c>
      <c r="E17" s="184">
        <v>1</v>
      </c>
      <c r="F17" s="185"/>
      <c r="G17" s="186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203</v>
      </c>
      <c r="T17" s="158" t="s">
        <v>175</v>
      </c>
      <c r="U17" s="158">
        <v>0</v>
      </c>
      <c r="V17" s="158">
        <f t="shared" si="6"/>
        <v>0</v>
      </c>
      <c r="W17" s="158"/>
      <c r="X17" s="158" t="s">
        <v>61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920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81">
        <v>10</v>
      </c>
      <c r="B18" s="182" t="s">
        <v>937</v>
      </c>
      <c r="C18" s="191" t="s">
        <v>938</v>
      </c>
      <c r="D18" s="183" t="s">
        <v>919</v>
      </c>
      <c r="E18" s="184">
        <v>1</v>
      </c>
      <c r="F18" s="185"/>
      <c r="G18" s="186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203</v>
      </c>
      <c r="T18" s="158" t="s">
        <v>175</v>
      </c>
      <c r="U18" s="158">
        <v>0</v>
      </c>
      <c r="V18" s="158">
        <f t="shared" si="6"/>
        <v>0</v>
      </c>
      <c r="W18" s="158"/>
      <c r="X18" s="158" t="s">
        <v>61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920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81">
        <v>11</v>
      </c>
      <c r="B19" s="182" t="s">
        <v>939</v>
      </c>
      <c r="C19" s="191" t="s">
        <v>940</v>
      </c>
      <c r="D19" s="183" t="s">
        <v>919</v>
      </c>
      <c r="E19" s="184">
        <v>1</v>
      </c>
      <c r="F19" s="185"/>
      <c r="G19" s="186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203</v>
      </c>
      <c r="T19" s="158" t="s">
        <v>175</v>
      </c>
      <c r="U19" s="158">
        <v>0</v>
      </c>
      <c r="V19" s="158">
        <f t="shared" si="6"/>
        <v>0</v>
      </c>
      <c r="W19" s="158"/>
      <c r="X19" s="158" t="s">
        <v>61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920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81">
        <v>12</v>
      </c>
      <c r="B20" s="182" t="s">
        <v>941</v>
      </c>
      <c r="C20" s="191" t="s">
        <v>942</v>
      </c>
      <c r="D20" s="183" t="s">
        <v>919</v>
      </c>
      <c r="E20" s="184">
        <v>1</v>
      </c>
      <c r="F20" s="185"/>
      <c r="G20" s="186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203</v>
      </c>
      <c r="T20" s="158" t="s">
        <v>175</v>
      </c>
      <c r="U20" s="158">
        <v>0</v>
      </c>
      <c r="V20" s="158">
        <f t="shared" si="6"/>
        <v>0</v>
      </c>
      <c r="W20" s="158"/>
      <c r="X20" s="158" t="s">
        <v>61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920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81">
        <v>13</v>
      </c>
      <c r="B21" s="182" t="s">
        <v>943</v>
      </c>
      <c r="C21" s="191" t="s">
        <v>944</v>
      </c>
      <c r="D21" s="183" t="s">
        <v>246</v>
      </c>
      <c r="E21" s="184">
        <v>1</v>
      </c>
      <c r="F21" s="185"/>
      <c r="G21" s="186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203</v>
      </c>
      <c r="T21" s="158" t="s">
        <v>175</v>
      </c>
      <c r="U21" s="158">
        <v>0</v>
      </c>
      <c r="V21" s="158">
        <f t="shared" si="6"/>
        <v>0</v>
      </c>
      <c r="W21" s="158"/>
      <c r="X21" s="158" t="s">
        <v>61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920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81">
        <v>14</v>
      </c>
      <c r="B22" s="182" t="s">
        <v>945</v>
      </c>
      <c r="C22" s="191" t="s">
        <v>946</v>
      </c>
      <c r="D22" s="183" t="s">
        <v>246</v>
      </c>
      <c r="E22" s="184">
        <v>1</v>
      </c>
      <c r="F22" s="185"/>
      <c r="G22" s="186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203</v>
      </c>
      <c r="T22" s="158" t="s">
        <v>175</v>
      </c>
      <c r="U22" s="158">
        <v>0</v>
      </c>
      <c r="V22" s="158">
        <f t="shared" si="6"/>
        <v>0</v>
      </c>
      <c r="W22" s="158"/>
      <c r="X22" s="158" t="s">
        <v>61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920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81">
        <v>15</v>
      </c>
      <c r="B23" s="182" t="s">
        <v>947</v>
      </c>
      <c r="C23" s="191" t="s">
        <v>948</v>
      </c>
      <c r="D23" s="183" t="s">
        <v>246</v>
      </c>
      <c r="E23" s="184">
        <v>1</v>
      </c>
      <c r="F23" s="185"/>
      <c r="G23" s="186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203</v>
      </c>
      <c r="T23" s="158" t="s">
        <v>175</v>
      </c>
      <c r="U23" s="158">
        <v>0</v>
      </c>
      <c r="V23" s="158">
        <f t="shared" si="6"/>
        <v>0</v>
      </c>
      <c r="W23" s="158"/>
      <c r="X23" s="158" t="s">
        <v>61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920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81">
        <v>16</v>
      </c>
      <c r="B24" s="182" t="s">
        <v>949</v>
      </c>
      <c r="C24" s="191" t="s">
        <v>950</v>
      </c>
      <c r="D24" s="183" t="s">
        <v>246</v>
      </c>
      <c r="E24" s="184">
        <v>1</v>
      </c>
      <c r="F24" s="185"/>
      <c r="G24" s="186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203</v>
      </c>
      <c r="T24" s="158" t="s">
        <v>175</v>
      </c>
      <c r="U24" s="158">
        <v>0</v>
      </c>
      <c r="V24" s="158">
        <f t="shared" si="6"/>
        <v>0</v>
      </c>
      <c r="W24" s="158"/>
      <c r="X24" s="158" t="s">
        <v>61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951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5">
        <v>17</v>
      </c>
      <c r="B25" s="176" t="s">
        <v>952</v>
      </c>
      <c r="C25" s="188" t="s">
        <v>953</v>
      </c>
      <c r="D25" s="177" t="s">
        <v>723</v>
      </c>
      <c r="E25" s="178">
        <v>8</v>
      </c>
      <c r="F25" s="179"/>
      <c r="G25" s="180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203</v>
      </c>
      <c r="T25" s="158" t="s">
        <v>175</v>
      </c>
      <c r="U25" s="158">
        <v>0</v>
      </c>
      <c r="V25" s="158">
        <f t="shared" si="6"/>
        <v>0</v>
      </c>
      <c r="W25" s="158"/>
      <c r="X25" s="158" t="s">
        <v>176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177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3"/>
      <c r="B26" s="4"/>
      <c r="C26" s="194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v>15</v>
      </c>
      <c r="AF26">
        <v>21</v>
      </c>
      <c r="AG26" t="s">
        <v>156</v>
      </c>
    </row>
    <row r="27" spans="1:60" x14ac:dyDescent="0.2">
      <c r="A27" s="151"/>
      <c r="B27" s="152" t="s">
        <v>31</v>
      </c>
      <c r="C27" s="195"/>
      <c r="D27" s="153"/>
      <c r="E27" s="154"/>
      <c r="F27" s="154"/>
      <c r="G27" s="174">
        <f>G8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f>SUMIF(L7:L25,AE26,G7:G25)</f>
        <v>0</v>
      </c>
      <c r="AF27">
        <f>SUMIF(L7:L25,AF26,G7:G25)</f>
        <v>0</v>
      </c>
      <c r="AG27" t="s">
        <v>711</v>
      </c>
    </row>
    <row r="28" spans="1:60" x14ac:dyDescent="0.2">
      <c r="A28" s="3"/>
      <c r="B28" s="4"/>
      <c r="C28" s="194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">
      <c r="A29" s="3"/>
      <c r="B29" s="4"/>
      <c r="C29" s="194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259" t="s">
        <v>712</v>
      </c>
      <c r="B30" s="259"/>
      <c r="C30" s="260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261"/>
      <c r="B31" s="262"/>
      <c r="C31" s="263"/>
      <c r="D31" s="262"/>
      <c r="E31" s="262"/>
      <c r="F31" s="262"/>
      <c r="G31" s="26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G31" t="s">
        <v>713</v>
      </c>
    </row>
    <row r="32" spans="1:60" x14ac:dyDescent="0.2">
      <c r="A32" s="265"/>
      <c r="B32" s="266"/>
      <c r="C32" s="267"/>
      <c r="D32" s="266"/>
      <c r="E32" s="266"/>
      <c r="F32" s="266"/>
      <c r="G32" s="268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265"/>
      <c r="B33" s="266"/>
      <c r="C33" s="267"/>
      <c r="D33" s="266"/>
      <c r="E33" s="266"/>
      <c r="F33" s="266"/>
      <c r="G33" s="268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A34" s="265"/>
      <c r="B34" s="266"/>
      <c r="C34" s="267"/>
      <c r="D34" s="266"/>
      <c r="E34" s="266"/>
      <c r="F34" s="266"/>
      <c r="G34" s="268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">
      <c r="A35" s="269"/>
      <c r="B35" s="270"/>
      <c r="C35" s="271"/>
      <c r="D35" s="270"/>
      <c r="E35" s="270"/>
      <c r="F35" s="270"/>
      <c r="G35" s="27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A36" s="3"/>
      <c r="B36" s="4"/>
      <c r="C36" s="194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C37" s="196"/>
      <c r="D37" s="10"/>
      <c r="AG37" t="s">
        <v>714</v>
      </c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483" sheet="1"/>
  <mergeCells count="6">
    <mergeCell ref="A31:G35"/>
    <mergeCell ref="A1:G1"/>
    <mergeCell ref="C2:G2"/>
    <mergeCell ref="C3:G3"/>
    <mergeCell ref="C4:G4"/>
    <mergeCell ref="A30:C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58</vt:i4>
      </vt:variant>
    </vt:vector>
  </HeadingPairs>
  <TitlesOfParts>
    <vt:vector size="66" baseType="lpstr">
      <vt:lpstr>Stavba</vt:lpstr>
      <vt:lpstr>VzorPolozky</vt:lpstr>
      <vt:lpstr>02 D.1.1 - D.1.3 Pol</vt:lpstr>
      <vt:lpstr>02 D.1.4.1 Pol</vt:lpstr>
      <vt:lpstr>02 D.1.4.1a Pol</vt:lpstr>
      <vt:lpstr>02 D.1.4.1b Pol</vt:lpstr>
      <vt:lpstr>02 D.1.4.1c Pol</vt:lpstr>
      <vt:lpstr>02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D.1.1 - D.1.3 Pol'!Názvy_tisku</vt:lpstr>
      <vt:lpstr>'02 D.1.4.1 Pol'!Názvy_tisku</vt:lpstr>
      <vt:lpstr>'02 D.1.4.1a Pol'!Názvy_tisku</vt:lpstr>
      <vt:lpstr>'02 D.1.4.1b Pol'!Názvy_tisku</vt:lpstr>
      <vt:lpstr>'02 D.1.4.1c Pol'!Názvy_tisku</vt:lpstr>
      <vt:lpstr>'02 VRN Pol'!Názvy_tisku</vt:lpstr>
      <vt:lpstr>oadresa</vt:lpstr>
      <vt:lpstr>Stavba!Objednatel</vt:lpstr>
      <vt:lpstr>Stavba!Objekt</vt:lpstr>
      <vt:lpstr>'02 D.1.1 - D.1.3 Pol'!Oblast_tisku</vt:lpstr>
      <vt:lpstr>'02 D.1.4.1 Pol'!Oblast_tisku</vt:lpstr>
      <vt:lpstr>'02 D.1.4.1a Pol'!Oblast_tisku</vt:lpstr>
      <vt:lpstr>'02 D.1.4.1b Pol'!Oblast_tisku</vt:lpstr>
      <vt:lpstr>'02 D.1.4.1c Pol'!Oblast_tisku</vt:lpstr>
      <vt:lpstr>'02 VRN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 Kašíková</dc:creator>
  <cp:lastModifiedBy>Petr Svoboda</cp:lastModifiedBy>
  <cp:lastPrinted>2019-03-19T12:27:02Z</cp:lastPrinted>
  <dcterms:created xsi:type="dcterms:W3CDTF">2009-04-08T07:15:50Z</dcterms:created>
  <dcterms:modified xsi:type="dcterms:W3CDTF">2022-06-21T15:34:56Z</dcterms:modified>
</cp:coreProperties>
</file>