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miku\Downloads\Opraveno\"/>
    </mc:Choice>
  </mc:AlternateContent>
  <xr:revisionPtr revIDLastSave="0" documentId="13_ncr:1_{10A5936C-6CC6-42AB-B576-F4DC20EF4DA7}" xr6:coauthVersionLast="47" xr6:coauthVersionMax="47" xr10:uidLastSave="{00000000-0000-0000-0000-000000000000}"/>
  <bookViews>
    <workbookView xWindow="-289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22-002.14 A01 Pol" sheetId="12" r:id="rId4"/>
    <sheet name="22-002.14 E01 Pol" sheetId="13" r:id="rId5"/>
    <sheet name="22-002.14 O01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'22-002.14 A01 Pol'!$1:$7</definedName>
    <definedName name="_xlnm.Print_Titles" localSheetId="4">'22-002.14 E01 Pol'!$1:$7</definedName>
    <definedName name="_xlnm.Print_Titles" localSheetId="5">'22-002.14 O01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'22-002.14 A01 Pol'!$A$1:$X$181</definedName>
    <definedName name="_xlnm.Print_Area" localSheetId="4">'22-002.14 E01 Pol'!$A$1:$X$244</definedName>
    <definedName name="_xlnm.Print_Area" localSheetId="5">'22-002.14 O01 Pol'!$A$1:$X$27</definedName>
    <definedName name="_xlnm.Print_Area" localSheetId="1">Stavba!$A$1:$J$72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1" i="1" l="1"/>
  <c r="I70" i="1"/>
  <c r="I69" i="1"/>
  <c r="I68" i="1"/>
  <c r="I67" i="1"/>
  <c r="I66" i="1"/>
  <c r="I65" i="1"/>
  <c r="I64" i="1"/>
  <c r="I63" i="1"/>
  <c r="I62" i="1"/>
  <c r="I61" i="1"/>
  <c r="G43" i="1"/>
  <c r="F43" i="1"/>
  <c r="G42" i="1"/>
  <c r="F42" i="1"/>
  <c r="G41" i="1"/>
  <c r="F41" i="1"/>
  <c r="G40" i="1"/>
  <c r="F40" i="1"/>
  <c r="G39" i="1"/>
  <c r="F39" i="1"/>
  <c r="G17" i="14"/>
  <c r="BA15" i="14"/>
  <c r="BA12" i="14"/>
  <c r="G8" i="14"/>
  <c r="M8" i="14"/>
  <c r="G9" i="14"/>
  <c r="I9" i="14"/>
  <c r="I8" i="14" s="1"/>
  <c r="K9" i="14"/>
  <c r="K8" i="14" s="1"/>
  <c r="M9" i="14"/>
  <c r="O9" i="14"/>
  <c r="O8" i="14" s="1"/>
  <c r="Q9" i="14"/>
  <c r="Q8" i="14" s="1"/>
  <c r="V9" i="14"/>
  <c r="V8" i="14" s="1"/>
  <c r="G11" i="14"/>
  <c r="I11" i="14"/>
  <c r="K11" i="14"/>
  <c r="M11" i="14"/>
  <c r="O11" i="14"/>
  <c r="Q11" i="14"/>
  <c r="V11" i="14"/>
  <c r="G13" i="14"/>
  <c r="K13" i="14"/>
  <c r="Q13" i="14"/>
  <c r="V13" i="14"/>
  <c r="G14" i="14"/>
  <c r="M14" i="14" s="1"/>
  <c r="M13" i="14" s="1"/>
  <c r="I14" i="14"/>
  <c r="I13" i="14" s="1"/>
  <c r="K14" i="14"/>
  <c r="O14" i="14"/>
  <c r="O13" i="14" s="1"/>
  <c r="Q14" i="14"/>
  <c r="V14" i="14"/>
  <c r="AE17" i="14"/>
  <c r="AF17" i="14"/>
  <c r="G234" i="13"/>
  <c r="BA226" i="13"/>
  <c r="G9" i="13"/>
  <c r="I9" i="13"/>
  <c r="I8" i="13" s="1"/>
  <c r="K9" i="13"/>
  <c r="M9" i="13"/>
  <c r="O9" i="13"/>
  <c r="Q9" i="13"/>
  <c r="V9" i="13"/>
  <c r="G14" i="13"/>
  <c r="AF234" i="13" s="1"/>
  <c r="I14" i="13"/>
  <c r="K14" i="13"/>
  <c r="K8" i="13" s="1"/>
  <c r="O14" i="13"/>
  <c r="Q14" i="13"/>
  <c r="V14" i="13"/>
  <c r="G25" i="13"/>
  <c r="M25" i="13" s="1"/>
  <c r="I25" i="13"/>
  <c r="K25" i="13"/>
  <c r="O25" i="13"/>
  <c r="Q25" i="13"/>
  <c r="V25" i="13"/>
  <c r="G34" i="13"/>
  <c r="M34" i="13" s="1"/>
  <c r="I34" i="13"/>
  <c r="K34" i="13"/>
  <c r="O34" i="13"/>
  <c r="Q34" i="13"/>
  <c r="V34" i="13"/>
  <c r="G43" i="13"/>
  <c r="I43" i="13"/>
  <c r="K43" i="13"/>
  <c r="M43" i="13"/>
  <c r="O43" i="13"/>
  <c r="Q43" i="13"/>
  <c r="V43" i="13"/>
  <c r="G47" i="13"/>
  <c r="I47" i="13"/>
  <c r="K47" i="13"/>
  <c r="M47" i="13"/>
  <c r="O47" i="13"/>
  <c r="O8" i="13" s="1"/>
  <c r="Q47" i="13"/>
  <c r="V47" i="13"/>
  <c r="G64" i="13"/>
  <c r="I64" i="13"/>
  <c r="K64" i="13"/>
  <c r="M64" i="13"/>
  <c r="O64" i="13"/>
  <c r="Q64" i="13"/>
  <c r="Q8" i="13" s="1"/>
  <c r="V64" i="13"/>
  <c r="G71" i="13"/>
  <c r="M71" i="13" s="1"/>
  <c r="I71" i="13"/>
  <c r="K71" i="13"/>
  <c r="O71" i="13"/>
  <c r="Q71" i="13"/>
  <c r="V71" i="13"/>
  <c r="V8" i="13" s="1"/>
  <c r="G76" i="13"/>
  <c r="I76" i="13"/>
  <c r="K76" i="13"/>
  <c r="M76" i="13"/>
  <c r="O76" i="13"/>
  <c r="Q76" i="13"/>
  <c r="V76" i="13"/>
  <c r="G80" i="13"/>
  <c r="M80" i="13" s="1"/>
  <c r="I80" i="13"/>
  <c r="K80" i="13"/>
  <c r="O80" i="13"/>
  <c r="Q80" i="13"/>
  <c r="V80" i="13"/>
  <c r="G91" i="13"/>
  <c r="M91" i="13" s="1"/>
  <c r="I91" i="13"/>
  <c r="K91" i="13"/>
  <c r="O91" i="13"/>
  <c r="Q91" i="13"/>
  <c r="V91" i="13"/>
  <c r="G102" i="13"/>
  <c r="M102" i="13" s="1"/>
  <c r="I102" i="13"/>
  <c r="K102" i="13"/>
  <c r="O102" i="13"/>
  <c r="Q102" i="13"/>
  <c r="V102" i="13"/>
  <c r="G108" i="13"/>
  <c r="I108" i="13"/>
  <c r="K108" i="13"/>
  <c r="M108" i="13"/>
  <c r="O108" i="13"/>
  <c r="Q108" i="13"/>
  <c r="V108" i="13"/>
  <c r="G112" i="13"/>
  <c r="I112" i="13"/>
  <c r="K112" i="13"/>
  <c r="M112" i="13"/>
  <c r="O112" i="13"/>
  <c r="Q112" i="13"/>
  <c r="V112" i="13"/>
  <c r="G116" i="13"/>
  <c r="I116" i="13"/>
  <c r="K116" i="13"/>
  <c r="M116" i="13"/>
  <c r="O116" i="13"/>
  <c r="Q116" i="13"/>
  <c r="V116" i="13"/>
  <c r="G120" i="13"/>
  <c r="M120" i="13" s="1"/>
  <c r="I120" i="13"/>
  <c r="K120" i="13"/>
  <c r="O120" i="13"/>
  <c r="Q120" i="13"/>
  <c r="V120" i="13"/>
  <c r="G125" i="13"/>
  <c r="I125" i="13"/>
  <c r="K125" i="13"/>
  <c r="M125" i="13"/>
  <c r="O125" i="13"/>
  <c r="Q125" i="13"/>
  <c r="V125" i="13"/>
  <c r="G129" i="13"/>
  <c r="M129" i="13" s="1"/>
  <c r="I129" i="13"/>
  <c r="K129" i="13"/>
  <c r="O129" i="13"/>
  <c r="Q129" i="13"/>
  <c r="V129" i="13"/>
  <c r="G134" i="13"/>
  <c r="M134" i="13" s="1"/>
  <c r="I134" i="13"/>
  <c r="K134" i="13"/>
  <c r="O134" i="13"/>
  <c r="Q134" i="13"/>
  <c r="V134" i="13"/>
  <c r="G139" i="13"/>
  <c r="M139" i="13" s="1"/>
  <c r="I139" i="13"/>
  <c r="K139" i="13"/>
  <c r="O139" i="13"/>
  <c r="Q139" i="13"/>
  <c r="V139" i="13"/>
  <c r="G144" i="13"/>
  <c r="I144" i="13"/>
  <c r="K144" i="13"/>
  <c r="M144" i="13"/>
  <c r="O144" i="13"/>
  <c r="Q144" i="13"/>
  <c r="V144" i="13"/>
  <c r="G148" i="13"/>
  <c r="I148" i="13"/>
  <c r="K148" i="13"/>
  <c r="M148" i="13"/>
  <c r="O148" i="13"/>
  <c r="Q148" i="13"/>
  <c r="V148" i="13"/>
  <c r="G152" i="13"/>
  <c r="I152" i="13"/>
  <c r="K152" i="13"/>
  <c r="M152" i="13"/>
  <c r="O152" i="13"/>
  <c r="Q152" i="13"/>
  <c r="V152" i="13"/>
  <c r="G157" i="13"/>
  <c r="M157" i="13" s="1"/>
  <c r="I157" i="13"/>
  <c r="K157" i="13"/>
  <c r="O157" i="13"/>
  <c r="Q157" i="13"/>
  <c r="V157" i="13"/>
  <c r="G162" i="13"/>
  <c r="I162" i="13"/>
  <c r="K162" i="13"/>
  <c r="M162" i="13"/>
  <c r="O162" i="13"/>
  <c r="Q162" i="13"/>
  <c r="V162" i="13"/>
  <c r="G165" i="13"/>
  <c r="M165" i="13" s="1"/>
  <c r="I165" i="13"/>
  <c r="K165" i="13"/>
  <c r="O165" i="13"/>
  <c r="Q165" i="13"/>
  <c r="V165" i="13"/>
  <c r="G168" i="13"/>
  <c r="I168" i="13"/>
  <c r="G169" i="13"/>
  <c r="M169" i="13" s="1"/>
  <c r="M168" i="13" s="1"/>
  <c r="I169" i="13"/>
  <c r="K169" i="13"/>
  <c r="K168" i="13" s="1"/>
  <c r="O169" i="13"/>
  <c r="O168" i="13" s="1"/>
  <c r="Q169" i="13"/>
  <c r="V169" i="13"/>
  <c r="V168" i="13" s="1"/>
  <c r="G173" i="13"/>
  <c r="I173" i="13"/>
  <c r="K173" i="13"/>
  <c r="M173" i="13"/>
  <c r="O173" i="13"/>
  <c r="Q173" i="13"/>
  <c r="Q168" i="13" s="1"/>
  <c r="V173" i="13"/>
  <c r="G177" i="13"/>
  <c r="I177" i="13"/>
  <c r="K177" i="13"/>
  <c r="M177" i="13"/>
  <c r="O177" i="13"/>
  <c r="Q177" i="13"/>
  <c r="V177" i="13"/>
  <c r="G181" i="13"/>
  <c r="I181" i="13"/>
  <c r="K181" i="13"/>
  <c r="M181" i="13"/>
  <c r="O181" i="13"/>
  <c r="Q181" i="13"/>
  <c r="V181" i="13"/>
  <c r="G189" i="13"/>
  <c r="K189" i="13"/>
  <c r="O189" i="13"/>
  <c r="Q189" i="13"/>
  <c r="V189" i="13"/>
  <c r="G190" i="13"/>
  <c r="I190" i="13"/>
  <c r="I189" i="13" s="1"/>
  <c r="K190" i="13"/>
  <c r="M190" i="13"/>
  <c r="M189" i="13" s="1"/>
  <c r="O190" i="13"/>
  <c r="Q190" i="13"/>
  <c r="V190" i="13"/>
  <c r="G194" i="13"/>
  <c r="K194" i="13"/>
  <c r="O194" i="13"/>
  <c r="V194" i="13"/>
  <c r="G195" i="13"/>
  <c r="M195" i="13" s="1"/>
  <c r="M194" i="13" s="1"/>
  <c r="I195" i="13"/>
  <c r="I194" i="13" s="1"/>
  <c r="K195" i="13"/>
  <c r="O195" i="13"/>
  <c r="Q195" i="13"/>
  <c r="Q194" i="13" s="1"/>
  <c r="V195" i="13"/>
  <c r="G197" i="13"/>
  <c r="I197" i="13"/>
  <c r="K197" i="13"/>
  <c r="M197" i="13"/>
  <c r="M196" i="13" s="1"/>
  <c r="O197" i="13"/>
  <c r="Q197" i="13"/>
  <c r="Q196" i="13" s="1"/>
  <c r="V197" i="13"/>
  <c r="G198" i="13"/>
  <c r="I198" i="13"/>
  <c r="K198" i="13"/>
  <c r="M198" i="13"/>
  <c r="O198" i="13"/>
  <c r="O196" i="13" s="1"/>
  <c r="Q198" i="13"/>
  <c r="V198" i="13"/>
  <c r="V196" i="13" s="1"/>
  <c r="G199" i="13"/>
  <c r="I199" i="13"/>
  <c r="K199" i="13"/>
  <c r="M199" i="13"/>
  <c r="O199" i="13"/>
  <c r="Q199" i="13"/>
  <c r="V199" i="13"/>
  <c r="G200" i="13"/>
  <c r="M200" i="13" s="1"/>
  <c r="I200" i="13"/>
  <c r="K200" i="13"/>
  <c r="O200" i="13"/>
  <c r="Q200" i="13"/>
  <c r="V200" i="13"/>
  <c r="G201" i="13"/>
  <c r="I201" i="13"/>
  <c r="K201" i="13"/>
  <c r="M201" i="13"/>
  <c r="O201" i="13"/>
  <c r="Q201" i="13"/>
  <c r="V201" i="13"/>
  <c r="G202" i="13"/>
  <c r="M202" i="13" s="1"/>
  <c r="I202" i="13"/>
  <c r="K202" i="13"/>
  <c r="O202" i="13"/>
  <c r="Q202" i="13"/>
  <c r="V202" i="13"/>
  <c r="G203" i="13"/>
  <c r="M203" i="13" s="1"/>
  <c r="I203" i="13"/>
  <c r="I196" i="13" s="1"/>
  <c r="K203" i="13"/>
  <c r="O203" i="13"/>
  <c r="Q203" i="13"/>
  <c r="V203" i="13"/>
  <c r="G204" i="13"/>
  <c r="M204" i="13" s="1"/>
  <c r="I204" i="13"/>
  <c r="K204" i="13"/>
  <c r="K196" i="13" s="1"/>
  <c r="O204" i="13"/>
  <c r="Q204" i="13"/>
  <c r="V204" i="13"/>
  <c r="G205" i="13"/>
  <c r="I205" i="13"/>
  <c r="K205" i="13"/>
  <c r="M205" i="13"/>
  <c r="O205" i="13"/>
  <c r="Q205" i="13"/>
  <c r="V205" i="13"/>
  <c r="G206" i="13"/>
  <c r="I206" i="13"/>
  <c r="K206" i="13"/>
  <c r="M206" i="13"/>
  <c r="O206" i="13"/>
  <c r="Q206" i="13"/>
  <c r="V206" i="13"/>
  <c r="G207" i="13"/>
  <c r="I207" i="13"/>
  <c r="K207" i="13"/>
  <c r="M207" i="13"/>
  <c r="O207" i="13"/>
  <c r="Q207" i="13"/>
  <c r="V207" i="13"/>
  <c r="G208" i="13"/>
  <c r="M208" i="13" s="1"/>
  <c r="I208" i="13"/>
  <c r="K208" i="13"/>
  <c r="O208" i="13"/>
  <c r="Q208" i="13"/>
  <c r="V208" i="13"/>
  <c r="G209" i="13"/>
  <c r="I209" i="13"/>
  <c r="K209" i="13"/>
  <c r="M209" i="13"/>
  <c r="O209" i="13"/>
  <c r="Q209" i="13"/>
  <c r="V209" i="13"/>
  <c r="G210" i="13"/>
  <c r="M210" i="13" s="1"/>
  <c r="I210" i="13"/>
  <c r="K210" i="13"/>
  <c r="O210" i="13"/>
  <c r="Q210" i="13"/>
  <c r="V210" i="13"/>
  <c r="G211" i="13"/>
  <c r="I211" i="13"/>
  <c r="Q211" i="13"/>
  <c r="G212" i="13"/>
  <c r="M212" i="13" s="1"/>
  <c r="M211" i="13" s="1"/>
  <c r="I212" i="13"/>
  <c r="K212" i="13"/>
  <c r="K211" i="13" s="1"/>
  <c r="O212" i="13"/>
  <c r="O211" i="13" s="1"/>
  <c r="Q212" i="13"/>
  <c r="V212" i="13"/>
  <c r="V211" i="13" s="1"/>
  <c r="K224" i="13"/>
  <c r="G225" i="13"/>
  <c r="I225" i="13"/>
  <c r="K225" i="13"/>
  <c r="M225" i="13"/>
  <c r="O225" i="13"/>
  <c r="O224" i="13" s="1"/>
  <c r="Q225" i="13"/>
  <c r="V225" i="13"/>
  <c r="V224" i="13" s="1"/>
  <c r="G227" i="13"/>
  <c r="I227" i="13"/>
  <c r="K227" i="13"/>
  <c r="M227" i="13"/>
  <c r="O227" i="13"/>
  <c r="Q227" i="13"/>
  <c r="Q224" i="13" s="1"/>
  <c r="V227" i="13"/>
  <c r="G228" i="13"/>
  <c r="M228" i="13" s="1"/>
  <c r="I228" i="13"/>
  <c r="K228" i="13"/>
  <c r="O228" i="13"/>
  <c r="Q228" i="13"/>
  <c r="V228" i="13"/>
  <c r="G229" i="13"/>
  <c r="I229" i="13"/>
  <c r="K229" i="13"/>
  <c r="M229" i="13"/>
  <c r="O229" i="13"/>
  <c r="Q229" i="13"/>
  <c r="V229" i="13"/>
  <c r="G231" i="13"/>
  <c r="M231" i="13" s="1"/>
  <c r="I231" i="13"/>
  <c r="K231" i="13"/>
  <c r="O231" i="13"/>
  <c r="Q231" i="13"/>
  <c r="V231" i="13"/>
  <c r="G232" i="13"/>
  <c r="M232" i="13" s="1"/>
  <c r="I232" i="13"/>
  <c r="I224" i="13" s="1"/>
  <c r="K232" i="13"/>
  <c r="O232" i="13"/>
  <c r="Q232" i="13"/>
  <c r="V232" i="13"/>
  <c r="AE234" i="13"/>
  <c r="G171" i="12"/>
  <c r="BA165" i="12"/>
  <c r="BA37" i="12"/>
  <c r="G9" i="12"/>
  <c r="G8" i="12" s="1"/>
  <c r="I9" i="12"/>
  <c r="K9" i="12"/>
  <c r="K8" i="12" s="1"/>
  <c r="O9" i="12"/>
  <c r="O8" i="12" s="1"/>
  <c r="Q9" i="12"/>
  <c r="Q8" i="12" s="1"/>
  <c r="V9" i="12"/>
  <c r="G14" i="12"/>
  <c r="I14" i="12"/>
  <c r="K14" i="12"/>
  <c r="M14" i="12"/>
  <c r="O14" i="12"/>
  <c r="Q14" i="12"/>
  <c r="V14" i="12"/>
  <c r="G22" i="12"/>
  <c r="I22" i="12"/>
  <c r="I8" i="12" s="1"/>
  <c r="K22" i="12"/>
  <c r="M22" i="12"/>
  <c r="O22" i="12"/>
  <c r="Q22" i="12"/>
  <c r="V22" i="12"/>
  <c r="V8" i="12" s="1"/>
  <c r="G26" i="12"/>
  <c r="I26" i="12"/>
  <c r="K26" i="12"/>
  <c r="M26" i="12"/>
  <c r="O26" i="12"/>
  <c r="Q26" i="12"/>
  <c r="V26" i="12"/>
  <c r="G30" i="12"/>
  <c r="M30" i="12" s="1"/>
  <c r="I30" i="12"/>
  <c r="K30" i="12"/>
  <c r="O30" i="12"/>
  <c r="Q30" i="12"/>
  <c r="V30" i="12"/>
  <c r="G36" i="12"/>
  <c r="M36" i="12" s="1"/>
  <c r="I36" i="12"/>
  <c r="K36" i="12"/>
  <c r="O36" i="12"/>
  <c r="Q36" i="12"/>
  <c r="V36" i="12"/>
  <c r="G43" i="12"/>
  <c r="M43" i="12" s="1"/>
  <c r="I43" i="12"/>
  <c r="K43" i="12"/>
  <c r="O43" i="12"/>
  <c r="Q43" i="12"/>
  <c r="V43" i="12"/>
  <c r="G47" i="12"/>
  <c r="I47" i="12"/>
  <c r="K47" i="12"/>
  <c r="M47" i="12"/>
  <c r="O47" i="12"/>
  <c r="Q47" i="12"/>
  <c r="V47" i="12"/>
  <c r="G52" i="12"/>
  <c r="M52" i="12" s="1"/>
  <c r="I52" i="12"/>
  <c r="K52" i="12"/>
  <c r="O52" i="12"/>
  <c r="Q52" i="12"/>
  <c r="V52" i="12"/>
  <c r="G56" i="12"/>
  <c r="I56" i="12"/>
  <c r="K56" i="12"/>
  <c r="M56" i="12"/>
  <c r="O56" i="12"/>
  <c r="Q56" i="12"/>
  <c r="V56" i="12"/>
  <c r="G61" i="12"/>
  <c r="I61" i="12"/>
  <c r="K61" i="12"/>
  <c r="M61" i="12"/>
  <c r="O61" i="12"/>
  <c r="Q61" i="12"/>
  <c r="V61" i="12"/>
  <c r="G70" i="12"/>
  <c r="I70" i="12"/>
  <c r="K70" i="12"/>
  <c r="M70" i="12"/>
  <c r="O70" i="12"/>
  <c r="Q70" i="12"/>
  <c r="V70" i="12"/>
  <c r="G74" i="12"/>
  <c r="M74" i="12" s="1"/>
  <c r="I74" i="12"/>
  <c r="K74" i="12"/>
  <c r="O74" i="12"/>
  <c r="Q74" i="12"/>
  <c r="V74" i="12"/>
  <c r="G79" i="12"/>
  <c r="M79" i="12" s="1"/>
  <c r="I79" i="12"/>
  <c r="K79" i="12"/>
  <c r="O79" i="12"/>
  <c r="Q79" i="12"/>
  <c r="V79" i="12"/>
  <c r="G83" i="12"/>
  <c r="M83" i="12" s="1"/>
  <c r="I83" i="12"/>
  <c r="K83" i="12"/>
  <c r="O83" i="12"/>
  <c r="Q83" i="12"/>
  <c r="V83" i="12"/>
  <c r="G87" i="12"/>
  <c r="I87" i="12"/>
  <c r="K87" i="12"/>
  <c r="M87" i="12"/>
  <c r="O87" i="12"/>
  <c r="Q87" i="12"/>
  <c r="V87" i="12"/>
  <c r="G91" i="12"/>
  <c r="I91" i="12"/>
  <c r="K91" i="12"/>
  <c r="M91" i="12"/>
  <c r="O91" i="12"/>
  <c r="Q91" i="12"/>
  <c r="V91" i="12"/>
  <c r="G96" i="12"/>
  <c r="I96" i="12"/>
  <c r="K96" i="12"/>
  <c r="M96" i="12"/>
  <c r="O96" i="12"/>
  <c r="Q96" i="12"/>
  <c r="V96" i="12"/>
  <c r="G100" i="12"/>
  <c r="I100" i="12"/>
  <c r="K100" i="12"/>
  <c r="M100" i="12"/>
  <c r="O100" i="12"/>
  <c r="Q100" i="12"/>
  <c r="V100" i="12"/>
  <c r="G105" i="12"/>
  <c r="I105" i="12"/>
  <c r="K105" i="12"/>
  <c r="M105" i="12"/>
  <c r="O105" i="12"/>
  <c r="Q105" i="12"/>
  <c r="V105" i="12"/>
  <c r="G110" i="12"/>
  <c r="V110" i="12"/>
  <c r="G111" i="12"/>
  <c r="M111" i="12" s="1"/>
  <c r="I111" i="12"/>
  <c r="I110" i="12" s="1"/>
  <c r="K111" i="12"/>
  <c r="K110" i="12" s="1"/>
  <c r="O111" i="12"/>
  <c r="O110" i="12" s="1"/>
  <c r="Q111" i="12"/>
  <c r="V111" i="12"/>
  <c r="G114" i="12"/>
  <c r="M114" i="12" s="1"/>
  <c r="I114" i="12"/>
  <c r="K114" i="12"/>
  <c r="O114" i="12"/>
  <c r="Q114" i="12"/>
  <c r="Q110" i="12" s="1"/>
  <c r="V114" i="12"/>
  <c r="G120" i="12"/>
  <c r="I120" i="12"/>
  <c r="K120" i="12"/>
  <c r="M120" i="12"/>
  <c r="O120" i="12"/>
  <c r="Q120" i="12"/>
  <c r="V120" i="12"/>
  <c r="G125" i="12"/>
  <c r="I125" i="12"/>
  <c r="K125" i="12"/>
  <c r="M125" i="12"/>
  <c r="O125" i="12"/>
  <c r="Q125" i="12"/>
  <c r="V125" i="12"/>
  <c r="Q130" i="12"/>
  <c r="G131" i="12"/>
  <c r="I131" i="12"/>
  <c r="I130" i="12" s="1"/>
  <c r="K131" i="12"/>
  <c r="M131" i="12"/>
  <c r="O131" i="12"/>
  <c r="O130" i="12" s="1"/>
  <c r="Q131" i="12"/>
  <c r="V131" i="12"/>
  <c r="V130" i="12" s="1"/>
  <c r="G135" i="12"/>
  <c r="I135" i="12"/>
  <c r="K135" i="12"/>
  <c r="K130" i="12" s="1"/>
  <c r="M135" i="12"/>
  <c r="O135" i="12"/>
  <c r="Q135" i="12"/>
  <c r="V135" i="12"/>
  <c r="G140" i="12"/>
  <c r="G130" i="12" s="1"/>
  <c r="I140" i="12"/>
  <c r="K140" i="12"/>
  <c r="O140" i="12"/>
  <c r="Q140" i="12"/>
  <c r="V140" i="12"/>
  <c r="G144" i="12"/>
  <c r="M144" i="12" s="1"/>
  <c r="I144" i="12"/>
  <c r="K144" i="12"/>
  <c r="O144" i="12"/>
  <c r="Q144" i="12"/>
  <c r="V144" i="12"/>
  <c r="G148" i="12"/>
  <c r="K148" i="12"/>
  <c r="G149" i="12"/>
  <c r="I149" i="12"/>
  <c r="I148" i="12" s="1"/>
  <c r="K149" i="12"/>
  <c r="M149" i="12"/>
  <c r="O149" i="12"/>
  <c r="O148" i="12" s="1"/>
  <c r="Q149" i="12"/>
  <c r="V149" i="12"/>
  <c r="V148" i="12" s="1"/>
  <c r="G152" i="12"/>
  <c r="M152" i="12" s="1"/>
  <c r="I152" i="12"/>
  <c r="K152" i="12"/>
  <c r="O152" i="12"/>
  <c r="Q152" i="12"/>
  <c r="V152" i="12"/>
  <c r="G157" i="12"/>
  <c r="I157" i="12"/>
  <c r="K157" i="12"/>
  <c r="M157" i="12"/>
  <c r="O157" i="12"/>
  <c r="Q157" i="12"/>
  <c r="Q148" i="12" s="1"/>
  <c r="V157" i="12"/>
  <c r="G160" i="12"/>
  <c r="I160" i="12"/>
  <c r="K160" i="12"/>
  <c r="M160" i="12"/>
  <c r="O160" i="12"/>
  <c r="Q160" i="12"/>
  <c r="V160" i="12"/>
  <c r="K163" i="12"/>
  <c r="O163" i="12"/>
  <c r="Q163" i="12"/>
  <c r="G164" i="12"/>
  <c r="G163" i="12" s="1"/>
  <c r="I164" i="12"/>
  <c r="I163" i="12" s="1"/>
  <c r="K164" i="12"/>
  <c r="O164" i="12"/>
  <c r="Q164" i="12"/>
  <c r="V164" i="12"/>
  <c r="V163" i="12" s="1"/>
  <c r="I168" i="12"/>
  <c r="O168" i="12"/>
  <c r="V168" i="12"/>
  <c r="G169" i="12"/>
  <c r="G168" i="12" s="1"/>
  <c r="I169" i="12"/>
  <c r="K169" i="12"/>
  <c r="K168" i="12" s="1"/>
  <c r="O169" i="12"/>
  <c r="Q169" i="12"/>
  <c r="Q168" i="12" s="1"/>
  <c r="V169" i="12"/>
  <c r="AE171" i="12"/>
  <c r="AF171" i="12"/>
  <c r="I20" i="1"/>
  <c r="I19" i="1"/>
  <c r="I18" i="1"/>
  <c r="I17" i="1"/>
  <c r="I16" i="1"/>
  <c r="I72" i="1"/>
  <c r="J71" i="1" s="1"/>
  <c r="AZ55" i="1"/>
  <c r="AZ53" i="1"/>
  <c r="AZ51" i="1"/>
  <c r="AZ49" i="1"/>
  <c r="AZ47" i="1"/>
  <c r="F44" i="1"/>
  <c r="G44" i="1"/>
  <c r="G25" i="1" s="1"/>
  <c r="A25" i="1" s="1"/>
  <c r="H43" i="1"/>
  <c r="I43" i="1" s="1"/>
  <c r="H42" i="1"/>
  <c r="I42" i="1" s="1"/>
  <c r="H41" i="1"/>
  <c r="I41" i="1" s="1"/>
  <c r="H40" i="1"/>
  <c r="I40" i="1" s="1"/>
  <c r="H39" i="1"/>
  <c r="H44" i="1" s="1"/>
  <c r="J28" i="1"/>
  <c r="J26" i="1"/>
  <c r="G38" i="1"/>
  <c r="F38" i="1"/>
  <c r="J23" i="1"/>
  <c r="J24" i="1"/>
  <c r="J25" i="1"/>
  <c r="J27" i="1"/>
  <c r="E24" i="1"/>
  <c r="E26" i="1"/>
  <c r="J68" i="1" l="1"/>
  <c r="J69" i="1"/>
  <c r="J66" i="1"/>
  <c r="J70" i="1"/>
  <c r="J62" i="1"/>
  <c r="J67" i="1"/>
  <c r="J63" i="1"/>
  <c r="J64" i="1"/>
  <c r="J65" i="1"/>
  <c r="J61" i="1"/>
  <c r="G26" i="1"/>
  <c r="A26" i="1"/>
  <c r="G28" i="1"/>
  <c r="G23" i="1"/>
  <c r="M224" i="13"/>
  <c r="G224" i="13"/>
  <c r="G196" i="13"/>
  <c r="M14" i="13"/>
  <c r="M8" i="13" s="1"/>
  <c r="G8" i="13"/>
  <c r="M148" i="12"/>
  <c r="M110" i="12"/>
  <c r="M164" i="12"/>
  <c r="M163" i="12" s="1"/>
  <c r="M140" i="12"/>
  <c r="M130" i="12" s="1"/>
  <c r="M169" i="12"/>
  <c r="M168" i="12" s="1"/>
  <c r="M9" i="12"/>
  <c r="M8" i="12" s="1"/>
  <c r="I21" i="1"/>
  <c r="I39" i="1"/>
  <c r="I44" i="1" s="1"/>
  <c r="J72" i="1" l="1"/>
  <c r="A23" i="1"/>
  <c r="J42" i="1"/>
  <c r="J39" i="1"/>
  <c r="J44" i="1" s="1"/>
  <c r="J43" i="1"/>
  <c r="J40" i="1"/>
  <c r="J41" i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9701C4E0-EB4F-451B-81EB-5FF3354428E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4968515-318A-4399-B850-61A16A95405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B9B44DEE-322D-4406-8EF7-519E8066CF7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07B6F52-E1AD-4A4D-A235-6B6890956A5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730F450A-A324-4885-8992-8C80A22578DA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7CEC79F-DF1B-4CCB-9F54-5B671D681CC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<sst xmlns="http://schemas.openxmlformats.org/spreadsheetml/2006/main" count="1524" uniqueCount="401">
  <si>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</si>
  <si>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</si>
  <si>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</si>
  <si>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</si>
  <si>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</si>
  <si>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</si>
  <si>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</si>
  <si>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</si>
  <si>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</si>
  <si>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</si>
  <si>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</si>
  <si>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</si>
  <si>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</si>
  <si>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</si>
  <si>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</si>
  <si>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</si>
  <si>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</si>
  <si>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</si>
  <si>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</si>
  <si>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</si>
  <si>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</si>
  <si>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</si>
  <si>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</si>
  <si>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</si>
  <si>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</si>
  <si>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</si>
  <si>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</si>
  <si>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</si>
  <si>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</si>
  <si>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</si>
  <si>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</si>
  <si>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</si>
  <si>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</si>
  <si>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</si>
  <si>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</si>
  <si>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</si>
  <si>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</si>
  <si>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</si>
  <si>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</si>
  <si>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</si>
  <si>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</si>
  <si>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</si>
  <si>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</si>
  <si>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22-002</t>
  </si>
  <si>
    <t>Stavba</t>
  </si>
  <si>
    <t>22-002.14</t>
  </si>
  <si>
    <t>10 NAB AC Lelkova</t>
  </si>
  <si>
    <t>A01</t>
  </si>
  <si>
    <t>Stavební úpravy</t>
  </si>
  <si>
    <t>E01</t>
  </si>
  <si>
    <t>Elektroinstalace</t>
  </si>
  <si>
    <t>O01</t>
  </si>
  <si>
    <t>Ostatní a vedlejší náklady</t>
  </si>
  <si>
    <t>Celkem za stavbu</t>
  </si>
  <si>
    <t>CZK</t>
  </si>
  <si>
    <t>#POPS</t>
  </si>
  <si>
    <t>Podkladem pro soupis prací dodávek a služeb je dokumentace nižšího stupně než dokumentace pro provedení stavby v rozsahu dle vyhlášky č.499/2006 Sb. Z toho důvodu je soupis prací, dodávek a služeb orientační a slouží pouze pro výběr zhotovitele (neslouží pro účely čerpání dle zjišťovacích protokolů). Neslouží pro veřejnou soutěž dle vyhlášky č. 169/2016 Sb.</t>
  </si>
  <si>
    <t>Účelem tohoto soupisu je zabezpečit obsahovou shodu všech nabídkových cen a usnadnit následné posouzení předložených cenových nabídek. Předpokládá se, že dodavatel před zpracováním cenové nabídky pečlivě prostuduje všechny pokyny a podmínky pro zpracování nabídkové ceny obsažené v zadávacích podmínkách a bude se jimi při zpracování nabídkové ceny řídit.</t>
  </si>
  <si>
    <t>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Jakýkoliv rozpor mezi PD a soupisem prací, dodávek a služeb je nutné na základě důsledné kontroly zhotovitelem neprodleně oznámit.</t>
  </si>
  <si>
    <t>Položky označené D+M (dodávka + montáž) se oceňují včetně přesunu hmot. Ostatní vlastní položky jsou založeny na cenové soustavě RTS. Veškeré prvky a konstrukce (D+M) se oceňují jako kompletní, včetně detailů, pomocných prací (vysekání drážek, doklínkování, vysekání kapes, lože, obsyp, zásyp, výkop, seřízení, revize, doplňků, příslušenství, povrchové úpravy apod.).</t>
  </si>
  <si>
    <t>Zhotovitel doplní poskytnuté informace svými vlastními znalostmi a zkušenostmi tak, aby mohl připravit nabídku a je plnou Zhotovitelovou zodpovědností učinit potřebné dotazy, jak to pro tento účel považuje za nutné.</t>
  </si>
  <si>
    <t>Rekapitulace dílů</t>
  </si>
  <si>
    <t>Typ dílu</t>
  </si>
  <si>
    <t>1</t>
  </si>
  <si>
    <t>Zemní práce</t>
  </si>
  <si>
    <t>2</t>
  </si>
  <si>
    <t>Základy a zvláštní zakládání</t>
  </si>
  <si>
    <t>5</t>
  </si>
  <si>
    <t>Komunikace</t>
  </si>
  <si>
    <t>91</t>
  </si>
  <si>
    <t>Doplňující práce na komunikaci</t>
  </si>
  <si>
    <t>95</t>
  </si>
  <si>
    <t>Dokončovací konstrukce na pozemních stavbách</t>
  </si>
  <si>
    <t>99</t>
  </si>
  <si>
    <t>Staveništní přesun hmot</t>
  </si>
  <si>
    <t>VN</t>
  </si>
  <si>
    <t>M21</t>
  </si>
  <si>
    <t>Elektromontáže</t>
  </si>
  <si>
    <t>M46</t>
  </si>
  <si>
    <t>Zemní práce při montážích</t>
  </si>
  <si>
    <t>D96</t>
  </si>
  <si>
    <t>Přesuny suti a vybouraných hmot</t>
  </si>
  <si>
    <t>PSU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</si>
  <si>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</si>
  <si>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</si>
  <si>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</si>
  <si>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</si>
  <si>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</si>
  <si>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</si>
  <si>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</si>
  <si>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</si>
  <si>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</si>
  <si>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</si>
  <si>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</si>
  <si>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</si>
  <si>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</si>
  <si>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</si>
  <si>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</si>
  <si>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</si>
  <si>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</si>
  <si>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</si>
  <si>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</si>
  <si>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</si>
  <si>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</si>
  <si>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</si>
  <si>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</si>
  <si>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</si>
  <si>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</si>
  <si>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</si>
  <si>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</si>
  <si>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</si>
  <si>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121101102R00</t>
  </si>
  <si>
    <t>Sejmutí ornice s přemístěním přes 50 do 100 m</t>
  </si>
  <si>
    <t>m3</t>
  </si>
  <si>
    <t>RTS 22/ I</t>
  </si>
  <si>
    <t>Práce</t>
  </si>
  <si>
    <t>POL1_</t>
  </si>
  <si>
    <t xml:space="preserve">Výkop : </t>
  </si>
  <si>
    <t>VV</t>
  </si>
  <si>
    <t>Plocha NS : 1,0*1,2*0,1</t>
  </si>
  <si>
    <t>Mezisoučet</t>
  </si>
  <si>
    <t>Koeficient okolí: 0,1</t>
  </si>
  <si>
    <t>139601103R00</t>
  </si>
  <si>
    <t>Ruční výkop jam, rýh a šachet v hornině tř. 4</t>
  </si>
  <si>
    <t>Plocha NS : (1,0*1,2)*(0,23-0,1)</t>
  </si>
  <si>
    <t xml:space="preserve">Základ NS : </t>
  </si>
  <si>
    <t>základ stanice : (0,5*0,6*0,67)</t>
  </si>
  <si>
    <t>zemění pod stanicí : (0,5*0,6*0,1)</t>
  </si>
  <si>
    <t>162201203R00</t>
  </si>
  <si>
    <t>Vodorovné přemíst.výkopku, kolečko hor.1-4, do 10m</t>
  </si>
  <si>
    <t>POL1_1</t>
  </si>
  <si>
    <t xml:space="preserve">Výkop -&gt; mezideponie : </t>
  </si>
  <si>
    <t>Odkaz na mn. položky pořadí 2 : 0,38700</t>
  </si>
  <si>
    <t>162201210R00</t>
  </si>
  <si>
    <t>Příplatek za dalš.10 m, kolečko, výkop. z hor.1- 4</t>
  </si>
  <si>
    <t>167101101R00</t>
  </si>
  <si>
    <t>Nakládání výkopku z hor.1-4 v množství do 100 m3</t>
  </si>
  <si>
    <t xml:space="preserve">ornice : </t>
  </si>
  <si>
    <t>Odkaz na mn. položky pořadí 1 : 0,13200</t>
  </si>
  <si>
    <t>171201101R00</t>
  </si>
  <si>
    <t>Uložení sypaniny do násypů nezhutněných</t>
  </si>
  <si>
    <t>Uložení sypaniny do násypů nebo na skládku s rozprostřením sypaniny ve vrstvách a s hrubým urovnáním.</t>
  </si>
  <si>
    <t>POP</t>
  </si>
  <si>
    <t>162701105R00</t>
  </si>
  <si>
    <t>Vodorovné přemístění výkopku z hor.1-4 do 10000 m</t>
  </si>
  <si>
    <t>162701109R00</t>
  </si>
  <si>
    <t>Příplatek k vod. přemístění hor.1-4 za další 1 km</t>
  </si>
  <si>
    <t xml:space="preserve">Mezideponie -&gt; odvoz : </t>
  </si>
  <si>
    <t>Odkaz na mn. položky pořadí 7 : 0,38700</t>
  </si>
  <si>
    <t>Koeficient 10 km: 9</t>
  </si>
  <si>
    <t>199000002R00</t>
  </si>
  <si>
    <t>Poplatek za skládku horniny 1- 4</t>
  </si>
  <si>
    <t>174101101R00</t>
  </si>
  <si>
    <t>Zásyp jam, rýh, šachet se zhutněním</t>
  </si>
  <si>
    <t>včetně strojního přemístění materiálu pro zásyp ze vzdálenosti do 10 m od okraje zásypu</t>
  </si>
  <si>
    <t>58337368R</t>
  </si>
  <si>
    <t>Štěrkopísek frakce dle PD</t>
  </si>
  <si>
    <t>t</t>
  </si>
  <si>
    <t>SPCM</t>
  </si>
  <si>
    <t>Specifikace</t>
  </si>
  <si>
    <t>POL3_</t>
  </si>
  <si>
    <t>Začátek provozního součtu</t>
  </si>
  <si>
    <t xml:space="preserve">  Základ NS : </t>
  </si>
  <si>
    <t xml:space="preserve">  zemění pod stanicí : (0,5*0,6*0,1)</t>
  </si>
  <si>
    <t xml:space="preserve">  Mezisoučet</t>
  </si>
  <si>
    <t>Konec provozního součtu</t>
  </si>
  <si>
    <t>0,03*1800*0,001</t>
  </si>
  <si>
    <t>Koeficient ztratné: 0,1</t>
  </si>
  <si>
    <t>181101102R00</t>
  </si>
  <si>
    <t>Úprava pláně v zářezech v hor. 1-4, se zhutněním</t>
  </si>
  <si>
    <t>m2</t>
  </si>
  <si>
    <t>Plocha NS : 1,0*1,2</t>
  </si>
  <si>
    <t>181301101R00</t>
  </si>
  <si>
    <t>Rozprostření ornice, rovina, tl. do 10 cm do 500m2</t>
  </si>
  <si>
    <t>182001111R00</t>
  </si>
  <si>
    <t>Plošná úprava terénu, nerovnosti do 10 cm v rovině</t>
  </si>
  <si>
    <t xml:space="preserve">finální úpravy terénu : </t>
  </si>
  <si>
    <t>Odkaz na mn. položky pořadí 13 : 1,32000</t>
  </si>
  <si>
    <t>182001151R00</t>
  </si>
  <si>
    <t>Prokypření půdy rotavátorem</t>
  </si>
  <si>
    <t>180402111R00</t>
  </si>
  <si>
    <t>Založení trávníku parkového výsevem v rovině</t>
  </si>
  <si>
    <t>00572440R</t>
  </si>
  <si>
    <t>Směs travní- vysoká zátěž á 25 kg</t>
  </si>
  <si>
    <t>kg</t>
  </si>
  <si>
    <t xml:space="preserve">finální úpravy terénu v okolí okapního chodníku : </t>
  </si>
  <si>
    <t xml:space="preserve">30g na 1m2 : </t>
  </si>
  <si>
    <t>Odkaz na mn. položky pořadí 16 : 1,32000*0,03</t>
  </si>
  <si>
    <t>185803111R00</t>
  </si>
  <si>
    <t>Ošetření trávníku v rovině</t>
  </si>
  <si>
    <t>185804312R00</t>
  </si>
  <si>
    <t>Zalití rostlin vodou plochy</t>
  </si>
  <si>
    <t xml:space="preserve">5l na 1m2, 3 etapy = 0,015 : </t>
  </si>
  <si>
    <t>Odkaz na mn. položky pořadí 13 : 1,32000*0,015</t>
  </si>
  <si>
    <t>184851111R00</t>
  </si>
  <si>
    <t>Hnojení roztokem hnojiva v rovině</t>
  </si>
  <si>
    <t xml:space="preserve">2l na 1m2 : </t>
  </si>
  <si>
    <t>Odkaz na mn. položky pořadí 13 : 1,32000*0,002</t>
  </si>
  <si>
    <t>274354023R00</t>
  </si>
  <si>
    <t>Bednění prostupu základem do 0,02 m2, dl.1,0 m</t>
  </si>
  <si>
    <t>kus</t>
  </si>
  <si>
    <t>základ NS : 2</t>
  </si>
  <si>
    <t>275313711R00</t>
  </si>
  <si>
    <t>Beton základových patek prostý C 25/30</t>
  </si>
  <si>
    <t>V CN zohlednit množství betonu</t>
  </si>
  <si>
    <t xml:space="preserve">beton : </t>
  </si>
  <si>
    <t>základ stanice : (0,5*0,6*0,9)</t>
  </si>
  <si>
    <t>Koeficient lití do výkopu bez bednění: 0,2</t>
  </si>
  <si>
    <t>275351215R00</t>
  </si>
  <si>
    <t>Bednění stěn základových patek - zřízení</t>
  </si>
  <si>
    <t xml:space="preserve">na úrovní terénu : </t>
  </si>
  <si>
    <t>základ stanice : 0,25*(0,5+0,5+0,6+0,6)</t>
  </si>
  <si>
    <t>275351216R00</t>
  </si>
  <si>
    <t>Bednění stěn základových patek - odstranění</t>
  </si>
  <si>
    <t>Včetně očištění, vytřídění a uložení bednícího materiálu.</t>
  </si>
  <si>
    <t xml:space="preserve">odbednění : </t>
  </si>
  <si>
    <t>Odkaz na mn. položky pořadí 23 : 0,55000</t>
  </si>
  <si>
    <t>596215021R00</t>
  </si>
  <si>
    <t>Kladení zámkové dlažby tl. 4 cm do drtě tl. 4 cm</t>
  </si>
  <si>
    <t>Plocha NS : 1,0*0,8</t>
  </si>
  <si>
    <t>- NS : -1*0,6*0,5</t>
  </si>
  <si>
    <t>5924511900R</t>
  </si>
  <si>
    <t>Dlažba betonová tl. 4 cm</t>
  </si>
  <si>
    <t>564251111R00</t>
  </si>
  <si>
    <t>Podklad ze štěrkopísku po zhutnění tloušťky 15 cm</t>
  </si>
  <si>
    <t>596291111R00</t>
  </si>
  <si>
    <t>Řezání zámkové dlažby tl. 40 mm</t>
  </si>
  <si>
    <t>m</t>
  </si>
  <si>
    <t>Plocha NS : 0,8+0,8+1,0+0,2+0,2</t>
  </si>
  <si>
    <t>- NS : -1*0,6+0,5+0,5</t>
  </si>
  <si>
    <t>917762111RT5</t>
  </si>
  <si>
    <t>Osazení ležat. obrub. bet. s opěrou,lože z C 12/15 včetně obrubníku ABO 10 100/10/25</t>
  </si>
  <si>
    <t>okapní chodník : 1,0+1,0+1,2+1,2</t>
  </si>
  <si>
    <t>918101111R00</t>
  </si>
  <si>
    <t>Lože pod obrubníky nebo obruby dlažeb z C 12/15</t>
  </si>
  <si>
    <t xml:space="preserve">Obruby, přídlažby a prefabrikáty : </t>
  </si>
  <si>
    <t xml:space="preserve">rezerva betonu =&gt; 0,1 m3 na 1m : </t>
  </si>
  <si>
    <t>Odkaz na mn. položky pořadí 29 : 4,40000*0,1</t>
  </si>
  <si>
    <t>915791112R00</t>
  </si>
  <si>
    <t>Předznačení pro značení stopčáry, zebry, nápisů</t>
  </si>
  <si>
    <t>SYMBOL Č.406 : 1,0*1,35*2</t>
  </si>
  <si>
    <t>915721111R00</t>
  </si>
  <si>
    <t>Vodorovné značení střík.barvou stopčar,zeber atd.</t>
  </si>
  <si>
    <t>952901411R00</t>
  </si>
  <si>
    <t>Vyčištění ostatních objektů</t>
  </si>
  <si>
    <t>Položka je určena pro vyčištění ostatních objektů (např. kanálů, zásobníků, kůlen apod.) - vynesení zbytků stavebního rumu, kropení a 2 x zametení podlah, oprášení stěn a výplní otvorů.</t>
  </si>
  <si>
    <t>NS : 12,5*4,5</t>
  </si>
  <si>
    <t>998223011R00</t>
  </si>
  <si>
    <t>Přesun hmot, pozemní komunikace, kryt dlážděný</t>
  </si>
  <si>
    <t>Přesun hmot</t>
  </si>
  <si>
    <t>POL7_</t>
  </si>
  <si>
    <t>SUM</t>
  </si>
  <si>
    <t>Poznámky uchazeče k zadání</t>
  </si>
  <si>
    <t>POPUZIV</t>
  </si>
  <si>
    <t>END</t>
  </si>
  <si>
    <t xml:space="preserve">trasa v zemině : </t>
  </si>
  <si>
    <t xml:space="preserve">délka = 4,7+6,8 = 11,5 m : </t>
  </si>
  <si>
    <t>11,5*0,35*0,1</t>
  </si>
  <si>
    <t>11,5*0,35*0,9</t>
  </si>
  <si>
    <t xml:space="preserve">trasa pod chodníkem : </t>
  </si>
  <si>
    <t xml:space="preserve">délka = 8,3 m : </t>
  </si>
  <si>
    <t>8,3*0,35*0,9</t>
  </si>
  <si>
    <t xml:space="preserve">trasa pod komunikací : </t>
  </si>
  <si>
    <t xml:space="preserve">délka = 7,8+4,7 = 12,5 m : </t>
  </si>
  <si>
    <t>12,5*0,35*0,9</t>
  </si>
  <si>
    <t>Odkaz na mn. položky pořadí 2 : 10,17450</t>
  </si>
  <si>
    <t xml:space="preserve">Mezideponie -&gt; zásyp : </t>
  </si>
  <si>
    <t>Odkaz na mn. položky pořadí 6 : 12,76100</t>
  </si>
  <si>
    <t xml:space="preserve">- odvoz : </t>
  </si>
  <si>
    <t>Odkaz na mn. položky pořadí 7 : 2,82625*-1</t>
  </si>
  <si>
    <t>11,5*0,35*(1,0-0,25)</t>
  </si>
  <si>
    <t>8,3*0,35*(1,2-0,25)</t>
  </si>
  <si>
    <t>12,5*0,35*(1,2-0,25)</t>
  </si>
  <si>
    <t xml:space="preserve">Kamenivo/písek : </t>
  </si>
  <si>
    <t xml:space="preserve">tl. 250mm : </t>
  </si>
  <si>
    <t xml:space="preserve">délka = 11,5+8,3+12,5 m : </t>
  </si>
  <si>
    <t>0,35*0,25*(11,5+8,3+12,5)</t>
  </si>
  <si>
    <t xml:space="preserve">odvoz = objem kameniva : </t>
  </si>
  <si>
    <t>Odkaz na mn. položky pořadí 7 : 2,82625</t>
  </si>
  <si>
    <t>583317004R</t>
  </si>
  <si>
    <t>Kamenivo těžené frakce  0/32 B Jihomor. kraj</t>
  </si>
  <si>
    <t xml:space="preserve">  Kamenivo/písek : </t>
  </si>
  <si>
    <t xml:space="preserve">  tl. 250mm : </t>
  </si>
  <si>
    <t xml:space="preserve">  délka = 11,5+8,3+12,5 m : </t>
  </si>
  <si>
    <t xml:space="preserve">  0,35*0,25*(11,5+8,3+12,5)</t>
  </si>
  <si>
    <t>2,83*1800*0,001</t>
  </si>
  <si>
    <t>11,5*0,35</t>
  </si>
  <si>
    <t>8,3*0,35</t>
  </si>
  <si>
    <t>12,5*0,35</t>
  </si>
  <si>
    <t>Odkaz na mn. položky pořadí 12 : 4,42750</t>
  </si>
  <si>
    <t>Odkaz na mn. položky pořadí 15 : 4,42767*0,03</t>
  </si>
  <si>
    <t>Odkaz na mn. položky pořadí 12 : 4,42733*0,015</t>
  </si>
  <si>
    <t>Odkaz na mn. položky pořadí 12 : 4,43000*0,002</t>
  </si>
  <si>
    <t>113106231R00</t>
  </si>
  <si>
    <t>Rozebrání dlažeb ze zámkové dlažby v kamenivu</t>
  </si>
  <si>
    <t>8,3*0,5</t>
  </si>
  <si>
    <t>113107520R00</t>
  </si>
  <si>
    <t>Odstranění podkladu pl. 50 m2,kam.drcené tl.20 cm</t>
  </si>
  <si>
    <t xml:space="preserve">pro výkop : </t>
  </si>
  <si>
    <t>Odkaz na mn. položky pořadí 20 : 4,15000</t>
  </si>
  <si>
    <t>113107320R00</t>
  </si>
  <si>
    <t>Odstranění podkladu pl. 50 m2,kam.těžené tl.20 cm</t>
  </si>
  <si>
    <t>919735113R00</t>
  </si>
  <si>
    <t>Řezání stávajícího živičného krytu tl. 10 - 15 cm</t>
  </si>
  <si>
    <t>12,5*2</t>
  </si>
  <si>
    <t>113108315R00</t>
  </si>
  <si>
    <t>Odstranění asfaltové vrstvy pl. do 50 m2, tl.15 cm</t>
  </si>
  <si>
    <t>12,5*0,5</t>
  </si>
  <si>
    <t>113107515R00</t>
  </si>
  <si>
    <t>Odstranění podkladu pl. 50 m2,kam.drcené tl.15 cm</t>
  </si>
  <si>
    <t>Odkaz na mn. položky pořadí 24 : 6,25000</t>
  </si>
  <si>
    <t>596215040R00</t>
  </si>
  <si>
    <t>Kladení zámkové dlažby tl. 8 cm do drtě tl. 4 cm</t>
  </si>
  <si>
    <t xml:space="preserve">zpětné položení zámkové dlažby : </t>
  </si>
  <si>
    <t>564261111R00</t>
  </si>
  <si>
    <t>Podklad ze štěrkopísku po zhutnění tloušťky 20 cm</t>
  </si>
  <si>
    <t>564861111R00</t>
  </si>
  <si>
    <t>Podklad ze štěrkodrti po zhutnění tloušťky 20 cm</t>
  </si>
  <si>
    <t>573000010RA0</t>
  </si>
  <si>
    <t>Komunikace obslužná z obalovaného kameniva</t>
  </si>
  <si>
    <t>Agregovaná položka</t>
  </si>
  <si>
    <t>POL2_</t>
  </si>
  <si>
    <t>podklad z hrubého kameniva   20 cm</t>
  </si>
  <si>
    <t>podklad ze štěrkodrti                20 cm</t>
  </si>
  <si>
    <t>obalované kamenivo                10 cm</t>
  </si>
  <si>
    <t>celkem                                      50 cm</t>
  </si>
  <si>
    <t xml:space="preserve">zapravené po výkopu : </t>
  </si>
  <si>
    <t>919721211R00x</t>
  </si>
  <si>
    <t>D+M: asfaltová pružná zálivka (dle PD)</t>
  </si>
  <si>
    <t>Vlastní</t>
  </si>
  <si>
    <t>Odkaz na mn. položky pořadí 23 : 25,00000*2</t>
  </si>
  <si>
    <t>Přesun hmot, pozemní komunikace</t>
  </si>
  <si>
    <t>M21000000x01</t>
  </si>
  <si>
    <t>Kabel CYKY 5x16 mm, včetně dodávky a montáže</t>
  </si>
  <si>
    <t>Indiv</t>
  </si>
  <si>
    <t>POL1_9</t>
  </si>
  <si>
    <t>M21000000x02</t>
  </si>
  <si>
    <t>Kabel CYKY 4x16 mm, včetně dodávky a montáže</t>
  </si>
  <si>
    <t>M21000000x03</t>
  </si>
  <si>
    <t>Ukončení a zapojení vodiče ve svorce</t>
  </si>
  <si>
    <t>ks</t>
  </si>
  <si>
    <t>M21000000x04</t>
  </si>
  <si>
    <t>Uložení kabeláže v trafostanici, včetně prostupu a montáže</t>
  </si>
  <si>
    <t>M21000000x05</t>
  </si>
  <si>
    <t>Vystrojený elektroměrový rozváděč dle projektové dokumentace, pilíř, jištění 3x63 A/B, E.GD</t>
  </si>
  <si>
    <t>POL3_0</t>
  </si>
  <si>
    <t>M21000000x06</t>
  </si>
  <si>
    <t>PVC chránička prům. 63 mm, včetně montáže</t>
  </si>
  <si>
    <t>M21000000x07</t>
  </si>
  <si>
    <t>FeZn 30x4, včetně montáže</t>
  </si>
  <si>
    <t>M21000000x08</t>
  </si>
  <si>
    <t>FeZn 10 (0,62 kg/m), včetně montáže</t>
  </si>
  <si>
    <t>M21000000x09</t>
  </si>
  <si>
    <t>Spojovací svorka pásek-drát, včetně montáže</t>
  </si>
  <si>
    <t>M21000000x10</t>
  </si>
  <si>
    <t>Gumo-asfaltový sprej</t>
  </si>
  <si>
    <t>M21000000x11</t>
  </si>
  <si>
    <t>Revize</t>
  </si>
  <si>
    <t>kpl</t>
  </si>
  <si>
    <t>M21000000x12</t>
  </si>
  <si>
    <t>Úklid</t>
  </si>
  <si>
    <t>M21000000x13</t>
  </si>
  <si>
    <t>Podružný elektroinstalační materiál</t>
  </si>
  <si>
    <t>M21000000x14</t>
  </si>
  <si>
    <t>Mimostaveništní doprava, přesun hmot a PPV</t>
  </si>
  <si>
    <t>460490012RT1</t>
  </si>
  <si>
    <t>Fólie výstražná z PVC, šířka 33 cm dodávka + montáž</t>
  </si>
  <si>
    <t>11,5</t>
  </si>
  <si>
    <t>8,3</t>
  </si>
  <si>
    <t>12,5</t>
  </si>
  <si>
    <t>Koeficient spád, rezerva: 0,1</t>
  </si>
  <si>
    <t>979087311R00</t>
  </si>
  <si>
    <t>Vodorovné přemístění suti nošením do 10 m</t>
  </si>
  <si>
    <t>Přesun suti</t>
  </si>
  <si>
    <t>POL8_</t>
  </si>
  <si>
    <t>S naložením suti nebo vybouraných hmot do dopravního prostředku a na jejich vyložením, popřípadě přeložením na normální dopravní prostředek.</t>
  </si>
  <si>
    <t>979087391R00</t>
  </si>
  <si>
    <t>Příplatek za nošení suti každých dalších 10 m</t>
  </si>
  <si>
    <t>979094211R00</t>
  </si>
  <si>
    <t>Nakládání nebo překládání vybourané suti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</si>
  <si>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</si>
  <si>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</si>
  <si>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</si>
  <si>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</si>
  <si>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</si>
  <si>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979990107R00</t>
  </si>
  <si>
    <t>Poplatek za uložení suti</t>
  </si>
  <si>
    <t>005121 R</t>
  </si>
  <si>
    <t>Zařízení staveniště</t>
  </si>
  <si>
    <t>Soubor</t>
  </si>
  <si>
    <t>VRN</t>
  </si>
  <si>
    <t>POL99_8</t>
  </si>
  <si>
    <t>Veškeré náklady spojené s vybudováním, provozem a odstraněním zařízení staveniště.</t>
  </si>
  <si>
    <t>005111021R</t>
  </si>
  <si>
    <t>Vytyčení inženýrských sítí</t>
  </si>
  <si>
    <t>POL99_</t>
  </si>
  <si>
    <t>Zaměření a vytýčení stávajících inženýrských sítí v místě stavby z hlediska jejich ochrany při provádění stavby.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</si>
  <si>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</si>
  <si>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</si>
  <si>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</si>
  <si>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Nabíjecí stanice TEPLÁRNY BRNO, a.s.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</si>
</sst>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4"/>
      <name val="Arial CE"/>
      <charset val="238"/>
    </font>
    <font>
      <sz val="8"/>
      <color indexed="17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164" fontId="22" fillId="0" borderId="0" xfId="0" applyNumberFormat="1" applyFont="1" applyBorder="1" applyAlignment="1">
      <alignment horizontal="center" vertical="top" wrapText="1" shrinkToFit="1"/>
    </xf>
    <xf numFmtId="164" fontId="22" fillId="0" borderId="0" xfId="0" applyNumberFormat="1" applyFont="1" applyBorder="1" applyAlignment="1">
      <alignment vertical="top" wrapText="1" shrinkToFit="1"/>
    </xf>
    <xf numFmtId="164" fontId="23" fillId="0" borderId="0" xfId="0" applyNumberFormat="1" applyFont="1" applyBorder="1" applyAlignment="1">
      <alignment horizontal="center" vertical="top" wrapText="1" shrinkToFit="1"/>
    </xf>
    <xf numFmtId="164" fontId="23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24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164" fontId="22" fillId="0" borderId="0" xfId="0" applyNumberFormat="1" applyFont="1" applyBorder="1" applyAlignment="1">
      <alignment horizontal="left" vertical="top" wrapText="1"/>
    </xf>
    <xf numFmtId="164" fontId="22" fillId="0" borderId="0" xfId="0" quotePrefix="1" applyNumberFormat="1" applyFont="1" applyBorder="1" applyAlignment="1">
      <alignment horizontal="left" vertical="top" wrapText="1"/>
    </xf>
    <xf numFmtId="164" fontId="23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4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" fontId="17" fillId="0" borderId="46" xfId="0" applyNumberFormat="1" applyFont="1" applyBorder="1" applyAlignment="1">
      <alignment vertical="top" shrinkToFit="1"/>
    </xf>
    <xf numFmtId="49" fontId="17" fillId="0" borderId="45" xfId="0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0" xfId="0" applyNumberFormat="1" applyAlignment="1">
      <alignment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21" fillId="0" borderId="18" xfId="0" applyNumberFormat="1" applyFont="1" applyBorder="1" applyAlignment="1">
      <alignment horizontal="left" vertical="top" wrapText="1"/>
    </xf>
    <xf numFmtId="0" fontId="21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21" fillId="0" borderId="0" xfId="0" applyNumberFormat="1" applyFont="1" applyBorder="1" applyAlignment="1">
      <alignment horizontal="left" vertical="top" wrapText="1"/>
    </xf>
    <xf numFmtId="0" fontId="21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N19" sqref="N19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203" t="s">
        <v>41</v>
      </c>
      <c r="B2" s="203"/>
      <c r="C2" s="203"/>
      <c r="D2" s="203"/>
      <c r="E2" s="203"/>
      <c r="F2" s="203"/>
      <c r="G2" s="20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5"/>
  <sheetViews>
    <sheetView showGridLines="0" tabSelected="1" topLeftCell="B1" zoomScaleNormal="100" zoomScaleSheetLayoutView="75" workbookViewId="0">
      <selection activeCell="Q35" sqref="Q3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38</v>
      </c>
      <c r="B1" s="204" t="s">
        <v>4</v>
      </c>
      <c r="C1" s="205"/>
      <c r="D1" s="205"/>
      <c r="E1" s="205"/>
      <c r="F1" s="205"/>
      <c r="G1" s="205"/>
      <c r="H1" s="205"/>
      <c r="I1" s="205"/>
      <c r="J1" s="206"/>
    </row>
    <row r="2" spans="1:15" ht="36" customHeight="1" x14ac:dyDescent="0.2">
      <c r="A2" s="2"/>
      <c r="B2" s="76" t="s">
        <v>24</v>
      </c>
      <c r="C2" s="77"/>
      <c r="D2" s="78" t="s">
        <v>43</v>
      </c>
      <c r="E2" s="213" t="s">
        <v>400</v>
      </c>
      <c r="F2" s="214"/>
      <c r="G2" s="214"/>
      <c r="H2" s="214"/>
      <c r="I2" s="214"/>
      <c r="J2" s="215"/>
      <c r="O2" s="1"/>
    </row>
    <row r="3" spans="1:15" ht="27" hidden="1" customHeight="1" x14ac:dyDescent="0.2">
      <c r="A3" s="2"/>
      <c r="B3" s="79"/>
      <c r="C3" s="77"/>
      <c r="D3" s="80"/>
      <c r="E3" s="216"/>
      <c r="F3" s="217"/>
      <c r="G3" s="217"/>
      <c r="H3" s="217"/>
      <c r="I3" s="217"/>
      <c r="J3" s="218"/>
    </row>
    <row r="4" spans="1:15" ht="23.25" customHeight="1" x14ac:dyDescent="0.2">
      <c r="A4" s="2"/>
      <c r="B4" s="81"/>
      <c r="C4" s="82"/>
      <c r="D4" s="83"/>
      <c r="E4" s="226"/>
      <c r="F4" s="226"/>
      <c r="G4" s="226"/>
      <c r="H4" s="226"/>
      <c r="I4" s="226"/>
      <c r="J4" s="227"/>
    </row>
    <row r="5" spans="1:15" ht="24" customHeight="1" x14ac:dyDescent="0.2">
      <c r="A5" s="2"/>
      <c r="B5" s="31" t="s">
        <v>23</v>
      </c>
      <c r="D5" s="230"/>
      <c r="E5" s="231"/>
      <c r="F5" s="231"/>
      <c r="G5" s="231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32"/>
      <c r="E6" s="233"/>
      <c r="F6" s="233"/>
      <c r="G6" s="233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34"/>
      <c r="F7" s="235"/>
      <c r="G7" s="235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20"/>
      <c r="E11" s="220"/>
      <c r="F11" s="220"/>
      <c r="G11" s="220"/>
      <c r="H11" s="18" t="s">
        <v>42</v>
      </c>
      <c r="I11" s="85"/>
      <c r="J11" s="8"/>
    </row>
    <row r="12" spans="1:15" ht="15.75" customHeight="1" x14ac:dyDescent="0.2">
      <c r="A12" s="2"/>
      <c r="B12" s="28"/>
      <c r="C12" s="55"/>
      <c r="D12" s="225"/>
      <c r="E12" s="225"/>
      <c r="F12" s="225"/>
      <c r="G12" s="225"/>
      <c r="H12" s="18" t="s">
        <v>36</v>
      </c>
      <c r="I12" s="85"/>
      <c r="J12" s="8"/>
    </row>
    <row r="13" spans="1:15" ht="15.75" customHeight="1" x14ac:dyDescent="0.2">
      <c r="A13" s="2"/>
      <c r="B13" s="29"/>
      <c r="C13" s="56"/>
      <c r="D13" s="84"/>
      <c r="E13" s="228"/>
      <c r="F13" s="229"/>
      <c r="G13" s="229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19"/>
      <c r="F15" s="219"/>
      <c r="G15" s="221"/>
      <c r="H15" s="221"/>
      <c r="I15" s="221" t="s">
        <v>31</v>
      </c>
      <c r="J15" s="222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210"/>
      <c r="F16" s="211"/>
      <c r="G16" s="210"/>
      <c r="H16" s="211"/>
      <c r="I16" s="210">
        <f>SUMIF(F61:F71,A16,I61:I71)+SUMIF(F61:F71,"PSU",I61:I71)</f>
        <v>0</v>
      </c>
      <c r="J16" s="212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210"/>
      <c r="F17" s="211"/>
      <c r="G17" s="210"/>
      <c r="H17" s="211"/>
      <c r="I17" s="210">
        <f>SUMIF(F61:F71,A17,I61:I71)</f>
        <v>0</v>
      </c>
      <c r="J17" s="212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210"/>
      <c r="F18" s="211"/>
      <c r="G18" s="210"/>
      <c r="H18" s="211"/>
      <c r="I18" s="210">
        <f>SUMIF(F61:F71,A18,I61:I71)</f>
        <v>0</v>
      </c>
      <c r="J18" s="212"/>
    </row>
    <row r="19" spans="1:10" ht="23.25" customHeight="1" x14ac:dyDescent="0.2">
      <c r="A19" s="139" t="s">
        <v>75</v>
      </c>
      <c r="B19" s="38" t="s">
        <v>29</v>
      </c>
      <c r="C19" s="62"/>
      <c r="D19" s="63"/>
      <c r="E19" s="210"/>
      <c r="F19" s="211"/>
      <c r="G19" s="210"/>
      <c r="H19" s="211"/>
      <c r="I19" s="210">
        <f>SUMIF(F61:F71,A19,I61:I71)</f>
        <v>0</v>
      </c>
      <c r="J19" s="212"/>
    </row>
    <row r="20" spans="1:10" ht="23.25" customHeight="1" x14ac:dyDescent="0.2">
      <c r="A20" s="139" t="s">
        <v>83</v>
      </c>
      <c r="B20" s="38" t="s">
        <v>30</v>
      </c>
      <c r="C20" s="62"/>
      <c r="D20" s="63"/>
      <c r="E20" s="210"/>
      <c r="F20" s="211"/>
      <c r="G20" s="210"/>
      <c r="H20" s="211"/>
      <c r="I20" s="210">
        <f>SUMIF(F61:F71,A20,I61:I71)</f>
        <v>0</v>
      </c>
      <c r="J20" s="212"/>
    </row>
    <row r="21" spans="1:10" ht="23.25" customHeight="1" x14ac:dyDescent="0.2">
      <c r="A21" s="2"/>
      <c r="B21" s="48" t="s">
        <v>31</v>
      </c>
      <c r="C21" s="64"/>
      <c r="D21" s="65"/>
      <c r="E21" s="223"/>
      <c r="F21" s="224"/>
      <c r="G21" s="223"/>
      <c r="H21" s="224"/>
      <c r="I21" s="223">
        <f>SUM(I16:J20)</f>
        <v>0</v>
      </c>
      <c r="J21" s="241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39">
        <f>ZakladDPHSniVypocet</f>
        <v>0</v>
      </c>
      <c r="H23" s="240"/>
      <c r="I23" s="24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37">
        <f>A23</f>
        <v>0</v>
      </c>
      <c r="H24" s="238"/>
      <c r="I24" s="23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39">
        <f>ZakladDPHZaklVypocet</f>
        <v>0</v>
      </c>
      <c r="H25" s="240"/>
      <c r="I25" s="24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07">
        <f>A25</f>
        <v>0</v>
      </c>
      <c r="H26" s="208"/>
      <c r="I26" s="20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09">
        <f>CenaCelkem-(ZakladDPHSni+DPHSni+ZakladDPHZakl+DPHZakl)</f>
        <v>0</v>
      </c>
      <c r="H27" s="209"/>
      <c r="I27" s="209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43">
        <f>ZakladDPHSniVypocet+ZakladDPHZaklVypocet</f>
        <v>0</v>
      </c>
      <c r="H28" s="243"/>
      <c r="I28" s="243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37</v>
      </c>
      <c r="C29" s="117"/>
      <c r="D29" s="117"/>
      <c r="E29" s="117"/>
      <c r="F29" s="118"/>
      <c r="G29" s="242">
        <f>A27</f>
        <v>0</v>
      </c>
      <c r="H29" s="242"/>
      <c r="I29" s="242"/>
      <c r="J29" s="119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4"/>
      <c r="D34" s="244"/>
      <c r="E34" s="245"/>
      <c r="G34" s="246"/>
      <c r="H34" s="247"/>
      <c r="I34" s="247"/>
      <c r="J34" s="25"/>
    </row>
    <row r="35" spans="1:52" ht="12.75" customHeight="1" x14ac:dyDescent="0.2">
      <c r="A35" s="2"/>
      <c r="B35" s="2"/>
      <c r="D35" s="236" t="s">
        <v>2</v>
      </c>
      <c r="E35" s="236"/>
      <c r="H35" s="10" t="s">
        <v>3</v>
      </c>
      <c r="J35" s="9"/>
    </row>
    <row r="36" spans="1:52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52" ht="25.5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52" ht="25.5" hidden="1" customHeight="1" x14ac:dyDescent="0.2">
      <c r="A39" s="88">
        <v>1</v>
      </c>
      <c r="B39" s="98" t="s">
        <v>44</v>
      </c>
      <c r="C39" s="248"/>
      <c r="D39" s="248"/>
      <c r="E39" s="248"/>
      <c r="F39" s="99">
        <f>'22-002.14 A01 Pol'!AE171+'22-002.14 E01 Pol'!AE234+'22-002.14 O01 Pol'!AE17</f>
        <v>0</v>
      </c>
      <c r="G39" s="100">
        <f>'22-002.14 A01 Pol'!AF171+'22-002.14 E01 Pol'!AF234+'22-002.14 O01 Pol'!AF17</f>
        <v>0</v>
      </c>
      <c r="H39" s="101">
        <f>(F39*SazbaDPH1/100)+(G39*SazbaDPH2/100)</f>
        <v>0</v>
      </c>
      <c r="I39" s="101">
        <f>F39+G39+H39</f>
        <v>0</v>
      </c>
      <c r="J39" s="102" t="str">
        <f>IF(_xlfn.SINGLE(CenaCelkemVypocet)=0,"",I39/_xlfn.SINGLE(CenaCelkemVypocet)*100)</f>
        <v/>
      </c>
    </row>
    <row r="40" spans="1:52" ht="25.5" customHeight="1" x14ac:dyDescent="0.2">
      <c r="A40" s="88">
        <v>2</v>
      </c>
      <c r="B40" s="103" t="s">
        <v>45</v>
      </c>
      <c r="C40" s="249" t="s">
        <v>46</v>
      </c>
      <c r="D40" s="249"/>
      <c r="E40" s="249"/>
      <c r="F40" s="104">
        <f>'22-002.14 A01 Pol'!AE171+'22-002.14 E01 Pol'!AE234+'22-002.14 O01 Pol'!AE17</f>
        <v>0</v>
      </c>
      <c r="G40" s="105">
        <f>'22-002.14 A01 Pol'!AF171+'22-002.14 E01 Pol'!AF234+'22-002.14 O01 Pol'!AF17</f>
        <v>0</v>
      </c>
      <c r="H40" s="105">
        <f>(F40*SazbaDPH1/100)+(G40*SazbaDPH2/100)</f>
        <v>0</v>
      </c>
      <c r="I40" s="105">
        <f>F40+G40+H40</f>
        <v>0</v>
      </c>
      <c r="J40" s="106" t="str">
        <f>IF(_xlfn.SINGLE(CenaCelkemVypocet)=0,"",I40/_xlfn.SINGLE(CenaCelkemVypocet)*100)</f>
        <v/>
      </c>
    </row>
    <row r="41" spans="1:52" ht="25.5" customHeight="1" x14ac:dyDescent="0.2">
      <c r="A41" s="88">
        <v>3</v>
      </c>
      <c r="B41" s="107" t="s">
        <v>47</v>
      </c>
      <c r="C41" s="248" t="s">
        <v>48</v>
      </c>
      <c r="D41" s="248"/>
      <c r="E41" s="248"/>
      <c r="F41" s="108">
        <f>'22-002.14 A01 Pol'!AE171</f>
        <v>0</v>
      </c>
      <c r="G41" s="101">
        <f>'22-002.14 A01 Pol'!AF171</f>
        <v>0</v>
      </c>
      <c r="H41" s="101">
        <f>(F41*SazbaDPH1/100)+(G41*SazbaDPH2/100)</f>
        <v>0</v>
      </c>
      <c r="I41" s="101">
        <f>F41+G41+H41</f>
        <v>0</v>
      </c>
      <c r="J41" s="102" t="str">
        <f>IF(_xlfn.SINGLE(CenaCelkemVypocet)=0,"",I41/_xlfn.SINGLE(CenaCelkemVypocet)*100)</f>
        <v/>
      </c>
    </row>
    <row r="42" spans="1:52" ht="25.5" customHeight="1" x14ac:dyDescent="0.2">
      <c r="A42" s="88">
        <v>3</v>
      </c>
      <c r="B42" s="107" t="s">
        <v>49</v>
      </c>
      <c r="C42" s="248" t="s">
        <v>50</v>
      </c>
      <c r="D42" s="248"/>
      <c r="E42" s="248"/>
      <c r="F42" s="108">
        <f>'22-002.14 E01 Pol'!AE234</f>
        <v>0</v>
      </c>
      <c r="G42" s="101">
        <f>'22-002.14 E01 Pol'!AF234</f>
        <v>0</v>
      </c>
      <c r="H42" s="101">
        <f>(F42*SazbaDPH1/100)+(G42*SazbaDPH2/100)</f>
        <v>0</v>
      </c>
      <c r="I42" s="101">
        <f>F42+G42+H42</f>
        <v>0</v>
      </c>
      <c r="J42" s="102" t="str">
        <f>IF(_xlfn.SINGLE(CenaCelkemVypocet)=0,"",I42/_xlfn.SINGLE(CenaCelkemVypocet)*100)</f>
        <v/>
      </c>
    </row>
    <row r="43" spans="1:52" ht="25.5" customHeight="1" x14ac:dyDescent="0.2">
      <c r="A43" s="88">
        <v>3</v>
      </c>
      <c r="B43" s="107" t="s">
        <v>51</v>
      </c>
      <c r="C43" s="248" t="s">
        <v>52</v>
      </c>
      <c r="D43" s="248"/>
      <c r="E43" s="248"/>
      <c r="F43" s="108">
        <f>'22-002.14 O01 Pol'!AE17</f>
        <v>0</v>
      </c>
      <c r="G43" s="101">
        <f>'22-002.14 O01 Pol'!AF17</f>
        <v>0</v>
      </c>
      <c r="H43" s="101">
        <f>(F43*SazbaDPH1/100)+(G43*SazbaDPH2/100)</f>
        <v>0</v>
      </c>
      <c r="I43" s="101">
        <f>F43+G43+H43</f>
        <v>0</v>
      </c>
      <c r="J43" s="102" t="str">
        <f>IF(_xlfn.SINGLE(CenaCelkemVypocet)=0,"",I43/_xlfn.SINGLE(CenaCelkemVypocet)*100)</f>
        <v/>
      </c>
    </row>
    <row r="44" spans="1:52" ht="25.5" customHeight="1" x14ac:dyDescent="0.2">
      <c r="A44" s="88"/>
      <c r="B44" s="250" t="s">
        <v>53</v>
      </c>
      <c r="C44" s="251"/>
      <c r="D44" s="251"/>
      <c r="E44" s="252"/>
      <c r="F44" s="109">
        <f>SUMIF(A39:A43,"=1",F39:F43)</f>
        <v>0</v>
      </c>
      <c r="G44" s="110">
        <f>SUMIF(A39:A43,"=1",G39:G43)</f>
        <v>0</v>
      </c>
      <c r="H44" s="110">
        <f>SUMIF(A39:A43,"=1",H39:H43)</f>
        <v>0</v>
      </c>
      <c r="I44" s="110">
        <f>SUMIF(A39:A43,"=1",I39:I43)</f>
        <v>0</v>
      </c>
      <c r="J44" s="111">
        <f>SUMIF(A39:A43,"=1",J39:J43)</f>
        <v>0</v>
      </c>
    </row>
    <row r="46" spans="1:52" x14ac:dyDescent="0.2">
      <c r="A46" t="s">
        <v>55</v>
      </c>
    </row>
    <row r="47" spans="1:52" ht="51" x14ac:dyDescent="0.2">
      <c r="B47" s="253" t="s">
        <v>56</v>
      </c>
      <c r="C47" s="253"/>
      <c r="D47" s="253"/>
      <c r="E47" s="253"/>
      <c r="F47" s="253"/>
      <c r="G47" s="253"/>
      <c r="H47" s="253"/>
      <c r="I47" s="253"/>
      <c r="J47" s="253"/>
      <c r="AZ47" s="120" t="str">
        <f>B47</f>
        <v>Podkladem pro soupis prací dodávek a služeb je dokumentace nižšího stupně než dokumentace pro provedení stavby v rozsahu dle vyhlášky č.499/2006 Sb. Z toho důvodu je soupis prací, dodávek a služeb orientační a slouží pouze pro výběr zhotovitele (neslouží pro účely čerpání dle zjišťovacích protokolů). Neslouží pro veřejnou soutěž dle vyhlášky č. 169/2016 Sb.</v>
      </c>
    </row>
    <row r="49" spans="1:52" ht="51" x14ac:dyDescent="0.2">
      <c r="B49" s="253" t="s">
        <v>57</v>
      </c>
      <c r="C49" s="253"/>
      <c r="D49" s="253"/>
      <c r="E49" s="253"/>
      <c r="F49" s="253"/>
      <c r="G49" s="253"/>
      <c r="H49" s="253"/>
      <c r="I49" s="253"/>
      <c r="J49" s="253"/>
      <c r="AZ49" s="120" t="str">
        <f>B49</f>
        <v>Účelem tohoto soupisu je zabezpečit obsahovou shodu všech nabídkových cen a usnadnit následné posouzení předložených cenových nabídek. Předpokládá se, že dodavatel před zpracováním cenové nabídky pečlivě prostuduje všechny pokyny a podmínky pro zpracování nabídkové ceny obsažené v zadávacích podmínkách a bude se jimi při zpracování nabídkové ceny řídit.</v>
      </c>
    </row>
    <row r="51" spans="1:52" ht="76.5" x14ac:dyDescent="0.2">
      <c r="B51" s="253" t="s">
        <v>58</v>
      </c>
      <c r="C51" s="253"/>
      <c r="D51" s="253"/>
      <c r="E51" s="253"/>
      <c r="F51" s="253"/>
      <c r="G51" s="253"/>
      <c r="H51" s="253"/>
      <c r="I51" s="253"/>
      <c r="J51" s="253"/>
      <c r="AZ51" s="120" t="str">
        <f>B51</f>
        <v>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Jakýkoliv rozpor mezi PD a soupisem prací, dodávek a služeb je nutné na základě důsledné kontroly zhotovitelem neprodleně oznámit.</v>
      </c>
    </row>
    <row r="53" spans="1:52" ht="51" x14ac:dyDescent="0.2">
      <c r="B53" s="253" t="s">
        <v>59</v>
      </c>
      <c r="C53" s="253"/>
      <c r="D53" s="253"/>
      <c r="E53" s="253"/>
      <c r="F53" s="253"/>
      <c r="G53" s="253"/>
      <c r="H53" s="253"/>
      <c r="I53" s="253"/>
      <c r="J53" s="253"/>
      <c r="AZ53" s="120" t="str">
        <f>B53</f>
        <v>Položky označené D+M (dodávka + montáž) se oceňují včetně přesunu hmot. Ostatní vlastní položky jsou založeny na cenové soustavě RTS. Veškeré prvky a konstrukce (D+M) se oceňují jako kompletní, včetně detailů, pomocných prací (vysekání drážek, doklínkování, vysekání kapes, lože, obsyp, zásyp, výkop, seřízení, revize, doplňků, příslušenství, povrchové úpravy apod.).</v>
      </c>
    </row>
    <row r="55" spans="1:52" ht="38.25" x14ac:dyDescent="0.2">
      <c r="B55" s="253" t="s">
        <v>60</v>
      </c>
      <c r="C55" s="253"/>
      <c r="D55" s="253"/>
      <c r="E55" s="253"/>
      <c r="F55" s="253"/>
      <c r="G55" s="253"/>
      <c r="H55" s="253"/>
      <c r="I55" s="253"/>
      <c r="J55" s="253"/>
      <c r="AZ55" s="120" t="str">
        <f>B55</f>
        <v>Zhotovitel doplní poskytnuté informace svými vlastními znalostmi a zkušenostmi tak, aby mohl připravit nabídku a je plnou Zhotovitelovou zodpovědností učinit potřebné dotazy, jak to pro tento účel považuje za nutné.</v>
      </c>
    </row>
    <row r="58" spans="1:52" ht="15.75" x14ac:dyDescent="0.25">
      <c r="B58" s="121" t="s">
        <v>61</v>
      </c>
    </row>
    <row r="60" spans="1:52" ht="25.5" customHeight="1" x14ac:dyDescent="0.2">
      <c r="A60" s="123"/>
      <c r="B60" s="126" t="s">
        <v>18</v>
      </c>
      <c r="C60" s="126" t="s">
        <v>6</v>
      </c>
      <c r="D60" s="127"/>
      <c r="E60" s="127"/>
      <c r="F60" s="128" t="s">
        <v>62</v>
      </c>
      <c r="G60" s="128"/>
      <c r="H60" s="128"/>
      <c r="I60" s="128" t="s">
        <v>31</v>
      </c>
      <c r="J60" s="128" t="s">
        <v>0</v>
      </c>
    </row>
    <row r="61" spans="1:52" ht="36.75" customHeight="1" x14ac:dyDescent="0.2">
      <c r="A61" s="124"/>
      <c r="B61" s="129" t="s">
        <v>63</v>
      </c>
      <c r="C61" s="254" t="s">
        <v>64</v>
      </c>
      <c r="D61" s="255"/>
      <c r="E61" s="255"/>
      <c r="F61" s="135" t="s">
        <v>26</v>
      </c>
      <c r="G61" s="136"/>
      <c r="H61" s="136"/>
      <c r="I61" s="136">
        <f>'22-002.14 A01 Pol'!G8+'22-002.14 E01 Pol'!G8</f>
        <v>0</v>
      </c>
      <c r="J61" s="133" t="str">
        <f>IF(I72=0,"",I61/I72*100)</f>
        <v/>
      </c>
    </row>
    <row r="62" spans="1:52" ht="36.75" customHeight="1" x14ac:dyDescent="0.2">
      <c r="A62" s="124"/>
      <c r="B62" s="129" t="s">
        <v>65</v>
      </c>
      <c r="C62" s="254" t="s">
        <v>66</v>
      </c>
      <c r="D62" s="255"/>
      <c r="E62" s="255"/>
      <c r="F62" s="135" t="s">
        <v>26</v>
      </c>
      <c r="G62" s="136"/>
      <c r="H62" s="136"/>
      <c r="I62" s="136">
        <f>'22-002.14 A01 Pol'!G110</f>
        <v>0</v>
      </c>
      <c r="J62" s="133" t="str">
        <f>IF(I72=0,"",I62/I72*100)</f>
        <v/>
      </c>
    </row>
    <row r="63" spans="1:52" ht="36.75" customHeight="1" x14ac:dyDescent="0.2">
      <c r="A63" s="124"/>
      <c r="B63" s="129" t="s">
        <v>67</v>
      </c>
      <c r="C63" s="254" t="s">
        <v>68</v>
      </c>
      <c r="D63" s="255"/>
      <c r="E63" s="255"/>
      <c r="F63" s="135" t="s">
        <v>26</v>
      </c>
      <c r="G63" s="136"/>
      <c r="H63" s="136"/>
      <c r="I63" s="136">
        <f>'22-002.14 A01 Pol'!G130+'22-002.14 E01 Pol'!G168</f>
        <v>0</v>
      </c>
      <c r="J63" s="133" t="str">
        <f>IF(I72=0,"",I63/I72*100)</f>
        <v/>
      </c>
    </row>
    <row r="64" spans="1:52" ht="36.75" customHeight="1" x14ac:dyDescent="0.2">
      <c r="A64" s="124"/>
      <c r="B64" s="129" t="s">
        <v>69</v>
      </c>
      <c r="C64" s="254" t="s">
        <v>70</v>
      </c>
      <c r="D64" s="255"/>
      <c r="E64" s="255"/>
      <c r="F64" s="135" t="s">
        <v>26</v>
      </c>
      <c r="G64" s="136"/>
      <c r="H64" s="136"/>
      <c r="I64" s="136">
        <f>'22-002.14 A01 Pol'!G148+'22-002.14 E01 Pol'!G189</f>
        <v>0</v>
      </c>
      <c r="J64" s="133" t="str">
        <f>IF(I72=0,"",I64/I72*100)</f>
        <v/>
      </c>
    </row>
    <row r="65" spans="1:10" ht="36.75" customHeight="1" x14ac:dyDescent="0.2">
      <c r="A65" s="124"/>
      <c r="B65" s="129" t="s">
        <v>71</v>
      </c>
      <c r="C65" s="254" t="s">
        <v>72</v>
      </c>
      <c r="D65" s="255"/>
      <c r="E65" s="255"/>
      <c r="F65" s="135" t="s">
        <v>26</v>
      </c>
      <c r="G65" s="136"/>
      <c r="H65" s="136"/>
      <c r="I65" s="136">
        <f>'22-002.14 A01 Pol'!G163</f>
        <v>0</v>
      </c>
      <c r="J65" s="133" t="str">
        <f>IF(I72=0,"",I65/I72*100)</f>
        <v/>
      </c>
    </row>
    <row r="66" spans="1:10" ht="36.75" customHeight="1" x14ac:dyDescent="0.2">
      <c r="A66" s="124"/>
      <c r="B66" s="129" t="s">
        <v>73</v>
      </c>
      <c r="C66" s="254" t="s">
        <v>74</v>
      </c>
      <c r="D66" s="255"/>
      <c r="E66" s="255"/>
      <c r="F66" s="135" t="s">
        <v>26</v>
      </c>
      <c r="G66" s="136"/>
      <c r="H66" s="136"/>
      <c r="I66" s="136">
        <f>'22-002.14 A01 Pol'!G168+'22-002.14 E01 Pol'!G194</f>
        <v>0</v>
      </c>
      <c r="J66" s="133" t="str">
        <f>IF(I72=0,"",I66/I72*100)</f>
        <v/>
      </c>
    </row>
    <row r="67" spans="1:10" ht="36.75" customHeight="1" x14ac:dyDescent="0.2">
      <c r="A67" s="124"/>
      <c r="B67" s="129" t="s">
        <v>75</v>
      </c>
      <c r="C67" s="254" t="s">
        <v>29</v>
      </c>
      <c r="D67" s="255"/>
      <c r="E67" s="255"/>
      <c r="F67" s="135" t="s">
        <v>26</v>
      </c>
      <c r="G67" s="136"/>
      <c r="H67" s="136"/>
      <c r="I67" s="136">
        <f>'22-002.14 O01 Pol'!G8</f>
        <v>0</v>
      </c>
      <c r="J67" s="133" t="str">
        <f>IF(I72=0,"",I67/I72*100)</f>
        <v/>
      </c>
    </row>
    <row r="68" spans="1:10" ht="36.75" customHeight="1" x14ac:dyDescent="0.2">
      <c r="A68" s="124"/>
      <c r="B68" s="129" t="s">
        <v>76</v>
      </c>
      <c r="C68" s="254" t="s">
        <v>77</v>
      </c>
      <c r="D68" s="255"/>
      <c r="E68" s="255"/>
      <c r="F68" s="135" t="s">
        <v>28</v>
      </c>
      <c r="G68" s="136"/>
      <c r="H68" s="136"/>
      <c r="I68" s="136">
        <f>'22-002.14 E01 Pol'!G196</f>
        <v>0</v>
      </c>
      <c r="J68" s="133" t="str">
        <f>IF(I72=0,"",I68/I72*100)</f>
        <v/>
      </c>
    </row>
    <row r="69" spans="1:10" ht="36.75" customHeight="1" x14ac:dyDescent="0.2">
      <c r="A69" s="124"/>
      <c r="B69" s="129" t="s">
        <v>78</v>
      </c>
      <c r="C69" s="254" t="s">
        <v>79</v>
      </c>
      <c r="D69" s="255"/>
      <c r="E69" s="255"/>
      <c r="F69" s="135" t="s">
        <v>28</v>
      </c>
      <c r="G69" s="136"/>
      <c r="H69" s="136"/>
      <c r="I69" s="136">
        <f>'22-002.14 E01 Pol'!G211</f>
        <v>0</v>
      </c>
      <c r="J69" s="133" t="str">
        <f>IF(I72=0,"",I69/I72*100)</f>
        <v/>
      </c>
    </row>
    <row r="70" spans="1:10" ht="36.75" customHeight="1" x14ac:dyDescent="0.2">
      <c r="A70" s="124"/>
      <c r="B70" s="129" t="s">
        <v>80</v>
      </c>
      <c r="C70" s="254" t="s">
        <v>81</v>
      </c>
      <c r="D70" s="255"/>
      <c r="E70" s="255"/>
      <c r="F70" s="135" t="s">
        <v>82</v>
      </c>
      <c r="G70" s="136"/>
      <c r="H70" s="136"/>
      <c r="I70" s="136">
        <f>'22-002.14 E01 Pol'!G224</f>
        <v>0</v>
      </c>
      <c r="J70" s="133" t="str">
        <f>IF(I72=0,"",I70/I72*100)</f>
        <v/>
      </c>
    </row>
    <row r="71" spans="1:10" ht="36.75" customHeight="1" x14ac:dyDescent="0.2">
      <c r="A71" s="124"/>
      <c r="B71" s="129" t="s">
        <v>83</v>
      </c>
      <c r="C71" s="254" t="s">
        <v>30</v>
      </c>
      <c r="D71" s="255"/>
      <c r="E71" s="255"/>
      <c r="F71" s="135" t="s">
        <v>83</v>
      </c>
      <c r="G71" s="136"/>
      <c r="H71" s="136"/>
      <c r="I71" s="136">
        <f>'22-002.14 O01 Pol'!G13</f>
        <v>0</v>
      </c>
      <c r="J71" s="133" t="str">
        <f>IF(I72=0,"",I71/I72*100)</f>
        <v/>
      </c>
    </row>
    <row r="72" spans="1:10" ht="25.5" customHeight="1" x14ac:dyDescent="0.2">
      <c r="A72" s="125"/>
      <c r="B72" s="130" t="s">
        <v>1</v>
      </c>
      <c r="C72" s="131"/>
      <c r="D72" s="132"/>
      <c r="E72" s="132"/>
      <c r="F72" s="137"/>
      <c r="G72" s="138"/>
      <c r="H72" s="138"/>
      <c r="I72" s="138">
        <f>SUM(I61:I71)</f>
        <v>0</v>
      </c>
      <c r="J72" s="134">
        <f>SUM(J61:J71)</f>
        <v>0</v>
      </c>
    </row>
    <row r="73" spans="1:10" x14ac:dyDescent="0.2">
      <c r="F73" s="86"/>
      <c r="G73" s="86"/>
      <c r="H73" s="86"/>
      <c r="I73" s="86"/>
      <c r="J73" s="87"/>
    </row>
    <row r="74" spans="1:10" x14ac:dyDescent="0.2">
      <c r="F74" s="86"/>
      <c r="G74" s="86"/>
      <c r="H74" s="86"/>
      <c r="I74" s="86"/>
      <c r="J74" s="87"/>
    </row>
    <row r="75" spans="1:10" x14ac:dyDescent="0.2">
      <c r="F75" s="86"/>
      <c r="G75" s="86"/>
      <c r="H75" s="86"/>
      <c r="I75" s="86"/>
      <c r="J75" s="8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C70:E70"/>
    <mergeCell ref="C71:E71"/>
    <mergeCell ref="C65:E65"/>
    <mergeCell ref="C66:E66"/>
    <mergeCell ref="C67:E67"/>
    <mergeCell ref="C68:E68"/>
    <mergeCell ref="C69:E69"/>
    <mergeCell ref="B55:J55"/>
    <mergeCell ref="C61:E61"/>
    <mergeCell ref="C62:E62"/>
    <mergeCell ref="C63:E63"/>
    <mergeCell ref="C64:E64"/>
    <mergeCell ref="B44:E44"/>
    <mergeCell ref="B47:J47"/>
    <mergeCell ref="B49:J49"/>
    <mergeCell ref="B51:J51"/>
    <mergeCell ref="B53:J53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6" t="s">
        <v>7</v>
      </c>
      <c r="B1" s="256"/>
      <c r="C1" s="257"/>
      <c r="D1" s="256"/>
      <c r="E1" s="256"/>
      <c r="F1" s="256"/>
      <c r="G1" s="256"/>
    </row>
    <row r="2" spans="1:7" ht="24.95" customHeight="1" x14ac:dyDescent="0.2">
      <c r="A2" s="50" t="s">
        <v>8</v>
      </c>
      <c r="B2" s="49"/>
      <c r="C2" s="258"/>
      <c r="D2" s="258"/>
      <c r="E2" s="258"/>
      <c r="F2" s="258"/>
      <c r="G2" s="259"/>
    </row>
    <row r="3" spans="1:7" ht="24.95" customHeight="1" x14ac:dyDescent="0.2">
      <c r="A3" s="50" t="s">
        <v>9</v>
      </c>
      <c r="B3" s="49"/>
      <c r="C3" s="258"/>
      <c r="D3" s="258"/>
      <c r="E3" s="258"/>
      <c r="F3" s="258"/>
      <c r="G3" s="259"/>
    </row>
    <row r="4" spans="1:7" ht="24.95" customHeight="1" x14ac:dyDescent="0.2">
      <c r="A4" s="50" t="s">
        <v>10</v>
      </c>
      <c r="B4" s="49"/>
      <c r="C4" s="258"/>
      <c r="D4" s="258"/>
      <c r="E4" s="258"/>
      <c r="F4" s="258"/>
      <c r="G4" s="25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A795E5-3131-4C71-87A6-044E09DCFD23}">
  <sheetPr>
    <outlinePr summaryBelow="0"/>
  </sheetPr>
  <dimension ref="A1:BH5000"/>
  <sheetViews>
    <sheetView workbookViewId="0">
      <pane ySplit="7" topLeftCell="A8" activePane="bottomLeft" state="frozen"/>
      <selection pane="bottomLeft" activeCell="C3" sqref="C3:G3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76" t="s">
        <v>7</v>
      </c>
      <c r="B1" s="276"/>
      <c r="C1" s="276"/>
      <c r="D1" s="276"/>
      <c r="E1" s="276"/>
      <c r="F1" s="276"/>
      <c r="G1" s="276"/>
      <c r="AG1" t="s">
        <v>84</v>
      </c>
    </row>
    <row r="2" spans="1:60" ht="24.95" customHeight="1" x14ac:dyDescent="0.2">
      <c r="A2" s="140" t="s">
        <v>8</v>
      </c>
      <c r="B2" s="49" t="s">
        <v>43</v>
      </c>
      <c r="C2" s="277" t="s">
        <v>400</v>
      </c>
      <c r="D2" s="278"/>
      <c r="E2" s="278"/>
      <c r="F2" s="278"/>
      <c r="G2" s="279"/>
      <c r="AG2" t="s">
        <v>85</v>
      </c>
    </row>
    <row r="3" spans="1:60" ht="24.95" customHeight="1" x14ac:dyDescent="0.2">
      <c r="A3" s="140" t="s">
        <v>9</v>
      </c>
      <c r="B3" s="49" t="s">
        <v>45</v>
      </c>
      <c r="C3" s="277" t="s">
        <v>46</v>
      </c>
      <c r="D3" s="278"/>
      <c r="E3" s="278"/>
      <c r="F3" s="278"/>
      <c r="G3" s="279"/>
      <c r="AC3" s="122" t="s">
        <v>85</v>
      </c>
      <c r="AG3" t="s">
        <v>86</v>
      </c>
    </row>
    <row r="4" spans="1:60" ht="24.95" customHeight="1" x14ac:dyDescent="0.2">
      <c r="A4" s="141" t="s">
        <v>10</v>
      </c>
      <c r="B4" s="142" t="s">
        <v>47</v>
      </c>
      <c r="C4" s="280" t="s">
        <v>48</v>
      </c>
      <c r="D4" s="281"/>
      <c r="E4" s="281"/>
      <c r="F4" s="281"/>
      <c r="G4" s="282"/>
      <c r="AG4" t="s">
        <v>87</v>
      </c>
    </row>
    <row r="5" spans="1:60" x14ac:dyDescent="0.2">
      <c r="D5" s="10"/>
    </row>
    <row r="6" spans="1:60" ht="38.25" x14ac:dyDescent="0.2">
      <c r="A6" s="144" t="s">
        <v>88</v>
      </c>
      <c r="B6" s="146" t="s">
        <v>89</v>
      </c>
      <c r="C6" s="146" t="s">
        <v>90</v>
      </c>
      <c r="D6" s="145" t="s">
        <v>91</v>
      </c>
      <c r="E6" s="144" t="s">
        <v>92</v>
      </c>
      <c r="F6" s="143" t="s">
        <v>93</v>
      </c>
      <c r="G6" s="144" t="s">
        <v>31</v>
      </c>
      <c r="H6" s="147" t="s">
        <v>32</v>
      </c>
      <c r="I6" s="147" t="s">
        <v>94</v>
      </c>
      <c r="J6" s="147" t="s">
        <v>33</v>
      </c>
      <c r="K6" s="147" t="s">
        <v>95</v>
      </c>
      <c r="L6" s="147" t="s">
        <v>96</v>
      </c>
      <c r="M6" s="147" t="s">
        <v>97</v>
      </c>
      <c r="N6" s="147" t="s">
        <v>98</v>
      </c>
      <c r="O6" s="147" t="s">
        <v>99</v>
      </c>
      <c r="P6" s="147" t="s">
        <v>100</v>
      </c>
      <c r="Q6" s="147" t="s">
        <v>101</v>
      </c>
      <c r="R6" s="147" t="s">
        <v>102</v>
      </c>
      <c r="S6" s="147" t="s">
        <v>103</v>
      </c>
      <c r="T6" s="147" t="s">
        <v>104</v>
      </c>
      <c r="U6" s="147" t="s">
        <v>105</v>
      </c>
      <c r="V6" s="147" t="s">
        <v>106</v>
      </c>
      <c r="W6" s="147" t="s">
        <v>107</v>
      </c>
      <c r="X6" s="147" t="s">
        <v>108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9" t="s">
        <v>109</v>
      </c>
      <c r="B8" s="170" t="s">
        <v>63</v>
      </c>
      <c r="C8" s="184" t="s">
        <v>64</v>
      </c>
      <c r="D8" s="171"/>
      <c r="E8" s="172"/>
      <c r="F8" s="173"/>
      <c r="G8" s="173">
        <f>SUMIF(AG9:AG109,"&lt;&gt;NOR",G9:G109)</f>
        <v>0</v>
      </c>
      <c r="H8" s="173"/>
      <c r="I8" s="173">
        <f>SUM(I9:I109)</f>
        <v>0</v>
      </c>
      <c r="J8" s="173"/>
      <c r="K8" s="173">
        <f>SUM(K9:K109)</f>
        <v>0</v>
      </c>
      <c r="L8" s="173"/>
      <c r="M8" s="173">
        <f>SUM(M9:M109)</f>
        <v>0</v>
      </c>
      <c r="N8" s="173"/>
      <c r="O8" s="173">
        <f>SUM(O9:O109)</f>
        <v>0.06</v>
      </c>
      <c r="P8" s="173"/>
      <c r="Q8" s="173">
        <f>SUM(Q9:Q109)</f>
        <v>0</v>
      </c>
      <c r="R8" s="173"/>
      <c r="S8" s="173"/>
      <c r="T8" s="174"/>
      <c r="U8" s="168"/>
      <c r="V8" s="168">
        <f>SUM(V9:V109)</f>
        <v>3.0799999999999992</v>
      </c>
      <c r="W8" s="168"/>
      <c r="X8" s="168"/>
      <c r="AG8" t="s">
        <v>110</v>
      </c>
    </row>
    <row r="9" spans="1:60" outlineLevel="1" x14ac:dyDescent="0.2">
      <c r="A9" s="175">
        <v>1</v>
      </c>
      <c r="B9" s="176" t="s">
        <v>111</v>
      </c>
      <c r="C9" s="185" t="s">
        <v>112</v>
      </c>
      <c r="D9" s="177" t="s">
        <v>113</v>
      </c>
      <c r="E9" s="178">
        <v>0.13200000000000001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80">
        <v>0</v>
      </c>
      <c r="O9" s="180">
        <f>ROUND(E9*N9,2)</f>
        <v>0</v>
      </c>
      <c r="P9" s="180">
        <v>0</v>
      </c>
      <c r="Q9" s="180">
        <f>ROUND(E9*P9,2)</f>
        <v>0</v>
      </c>
      <c r="R9" s="180"/>
      <c r="S9" s="180" t="s">
        <v>114</v>
      </c>
      <c r="T9" s="181" t="s">
        <v>114</v>
      </c>
      <c r="U9" s="157">
        <v>3.2000000000000001E-2</v>
      </c>
      <c r="V9" s="157">
        <f>ROUND(E9*U9,2)</f>
        <v>0</v>
      </c>
      <c r="W9" s="157"/>
      <c r="X9" s="157" t="s">
        <v>115</v>
      </c>
      <c r="Y9" s="148"/>
      <c r="Z9" s="148"/>
      <c r="AA9" s="148"/>
      <c r="AB9" s="148"/>
      <c r="AC9" s="148"/>
      <c r="AD9" s="148"/>
      <c r="AE9" s="148"/>
      <c r="AF9" s="148"/>
      <c r="AG9" s="148" t="s">
        <v>116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186" t="s">
        <v>117</v>
      </c>
      <c r="D10" s="158"/>
      <c r="E10" s="159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118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186" t="s">
        <v>119</v>
      </c>
      <c r="D11" s="158"/>
      <c r="E11" s="159">
        <v>0.12</v>
      </c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8"/>
      <c r="Z11" s="148"/>
      <c r="AA11" s="148"/>
      <c r="AB11" s="148"/>
      <c r="AC11" s="148"/>
      <c r="AD11" s="148"/>
      <c r="AE11" s="148"/>
      <c r="AF11" s="148"/>
      <c r="AG11" s="148" t="s">
        <v>118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5"/>
      <c r="B12" s="156"/>
      <c r="C12" s="187" t="s">
        <v>120</v>
      </c>
      <c r="D12" s="160"/>
      <c r="E12" s="161">
        <v>0.12</v>
      </c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8"/>
      <c r="Z12" s="148"/>
      <c r="AA12" s="148"/>
      <c r="AB12" s="148"/>
      <c r="AC12" s="148"/>
      <c r="AD12" s="148"/>
      <c r="AE12" s="148"/>
      <c r="AF12" s="148"/>
      <c r="AG12" s="148" t="s">
        <v>118</v>
      </c>
      <c r="AH12" s="148">
        <v>1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188" t="s">
        <v>121</v>
      </c>
      <c r="D13" s="162"/>
      <c r="E13" s="163">
        <v>1.2E-2</v>
      </c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8"/>
      <c r="Z13" s="148"/>
      <c r="AA13" s="148"/>
      <c r="AB13" s="148"/>
      <c r="AC13" s="148"/>
      <c r="AD13" s="148"/>
      <c r="AE13" s="148"/>
      <c r="AF13" s="148"/>
      <c r="AG13" s="148" t="s">
        <v>118</v>
      </c>
      <c r="AH13" s="148">
        <v>4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75">
        <v>2</v>
      </c>
      <c r="B14" s="176" t="s">
        <v>122</v>
      </c>
      <c r="C14" s="185" t="s">
        <v>123</v>
      </c>
      <c r="D14" s="177" t="s">
        <v>113</v>
      </c>
      <c r="E14" s="178">
        <v>0.38700000000000001</v>
      </c>
      <c r="F14" s="179"/>
      <c r="G14" s="180">
        <f>ROUND(E14*F14,2)</f>
        <v>0</v>
      </c>
      <c r="H14" s="179"/>
      <c r="I14" s="180">
        <f>ROUND(E14*H14,2)</f>
        <v>0</v>
      </c>
      <c r="J14" s="179"/>
      <c r="K14" s="180">
        <f>ROUND(E14*J14,2)</f>
        <v>0</v>
      </c>
      <c r="L14" s="180">
        <v>21</v>
      </c>
      <c r="M14" s="180">
        <f>G14*(1+L14/100)</f>
        <v>0</v>
      </c>
      <c r="N14" s="180">
        <v>0</v>
      </c>
      <c r="O14" s="180">
        <f>ROUND(E14*N14,2)</f>
        <v>0</v>
      </c>
      <c r="P14" s="180">
        <v>0</v>
      </c>
      <c r="Q14" s="180">
        <f>ROUND(E14*P14,2)</f>
        <v>0</v>
      </c>
      <c r="R14" s="180"/>
      <c r="S14" s="180" t="s">
        <v>114</v>
      </c>
      <c r="T14" s="181" t="s">
        <v>114</v>
      </c>
      <c r="U14" s="157">
        <v>4.6550000000000002</v>
      </c>
      <c r="V14" s="157">
        <f>ROUND(E14*U14,2)</f>
        <v>1.8</v>
      </c>
      <c r="W14" s="157"/>
      <c r="X14" s="157" t="s">
        <v>115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116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186" t="s">
        <v>117</v>
      </c>
      <c r="D15" s="158"/>
      <c r="E15" s="159"/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118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5"/>
      <c r="B16" s="156"/>
      <c r="C16" s="186" t="s">
        <v>124</v>
      </c>
      <c r="D16" s="158"/>
      <c r="E16" s="159">
        <v>0.156</v>
      </c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8"/>
      <c r="Z16" s="148"/>
      <c r="AA16" s="148"/>
      <c r="AB16" s="148"/>
      <c r="AC16" s="148"/>
      <c r="AD16" s="148"/>
      <c r="AE16" s="148"/>
      <c r="AF16" s="148"/>
      <c r="AG16" s="148" t="s">
        <v>118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5"/>
      <c r="B17" s="156"/>
      <c r="C17" s="187" t="s">
        <v>120</v>
      </c>
      <c r="D17" s="160"/>
      <c r="E17" s="161">
        <v>0.156</v>
      </c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48"/>
      <c r="Z17" s="148"/>
      <c r="AA17" s="148"/>
      <c r="AB17" s="148"/>
      <c r="AC17" s="148"/>
      <c r="AD17" s="148"/>
      <c r="AE17" s="148"/>
      <c r="AF17" s="148"/>
      <c r="AG17" s="148" t="s">
        <v>118</v>
      </c>
      <c r="AH17" s="148">
        <v>1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186" t="s">
        <v>125</v>
      </c>
      <c r="D18" s="158"/>
      <c r="E18" s="159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48"/>
      <c r="Z18" s="148"/>
      <c r="AA18" s="148"/>
      <c r="AB18" s="148"/>
      <c r="AC18" s="148"/>
      <c r="AD18" s="148"/>
      <c r="AE18" s="148"/>
      <c r="AF18" s="148"/>
      <c r="AG18" s="148" t="s">
        <v>118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55"/>
      <c r="B19" s="156"/>
      <c r="C19" s="186" t="s">
        <v>126</v>
      </c>
      <c r="D19" s="158"/>
      <c r="E19" s="159">
        <v>0.20100000000000001</v>
      </c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48"/>
      <c r="Z19" s="148"/>
      <c r="AA19" s="148"/>
      <c r="AB19" s="148"/>
      <c r="AC19" s="148"/>
      <c r="AD19" s="148"/>
      <c r="AE19" s="148"/>
      <c r="AF19" s="148"/>
      <c r="AG19" s="148" t="s">
        <v>118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5"/>
      <c r="B20" s="156"/>
      <c r="C20" s="186" t="s">
        <v>127</v>
      </c>
      <c r="D20" s="158"/>
      <c r="E20" s="159">
        <v>0.03</v>
      </c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8"/>
      <c r="Z20" s="148"/>
      <c r="AA20" s="148"/>
      <c r="AB20" s="148"/>
      <c r="AC20" s="148"/>
      <c r="AD20" s="148"/>
      <c r="AE20" s="148"/>
      <c r="AF20" s="148"/>
      <c r="AG20" s="148" t="s">
        <v>118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187" t="s">
        <v>120</v>
      </c>
      <c r="D21" s="160"/>
      <c r="E21" s="161">
        <v>0.23100000000000001</v>
      </c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48"/>
      <c r="Z21" s="148"/>
      <c r="AA21" s="148"/>
      <c r="AB21" s="148"/>
      <c r="AC21" s="148"/>
      <c r="AD21" s="148"/>
      <c r="AE21" s="148"/>
      <c r="AF21" s="148"/>
      <c r="AG21" s="148" t="s">
        <v>118</v>
      </c>
      <c r="AH21" s="148">
        <v>1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ht="22.5" outlineLevel="1" x14ac:dyDescent="0.2">
      <c r="A22" s="175">
        <v>3</v>
      </c>
      <c r="B22" s="176" t="s">
        <v>128</v>
      </c>
      <c r="C22" s="185" t="s">
        <v>129</v>
      </c>
      <c r="D22" s="177" t="s">
        <v>113</v>
      </c>
      <c r="E22" s="178">
        <v>0.38700000000000001</v>
      </c>
      <c r="F22" s="179"/>
      <c r="G22" s="180">
        <f>ROUND(E22*F22,2)</f>
        <v>0</v>
      </c>
      <c r="H22" s="179"/>
      <c r="I22" s="180">
        <f>ROUND(E22*H22,2)</f>
        <v>0</v>
      </c>
      <c r="J22" s="179"/>
      <c r="K22" s="180">
        <f>ROUND(E22*J22,2)</f>
        <v>0</v>
      </c>
      <c r="L22" s="180">
        <v>21</v>
      </c>
      <c r="M22" s="180">
        <f>G22*(1+L22/100)</f>
        <v>0</v>
      </c>
      <c r="N22" s="180">
        <v>0</v>
      </c>
      <c r="O22" s="180">
        <f>ROUND(E22*N22,2)</f>
        <v>0</v>
      </c>
      <c r="P22" s="180">
        <v>0</v>
      </c>
      <c r="Q22" s="180">
        <f>ROUND(E22*P22,2)</f>
        <v>0</v>
      </c>
      <c r="R22" s="180"/>
      <c r="S22" s="180" t="s">
        <v>114</v>
      </c>
      <c r="T22" s="181" t="s">
        <v>114</v>
      </c>
      <c r="U22" s="157">
        <v>0.66800000000000004</v>
      </c>
      <c r="V22" s="157">
        <f>ROUND(E22*U22,2)</f>
        <v>0.26</v>
      </c>
      <c r="W22" s="157"/>
      <c r="X22" s="157" t="s">
        <v>115</v>
      </c>
      <c r="Y22" s="148"/>
      <c r="Z22" s="148"/>
      <c r="AA22" s="148"/>
      <c r="AB22" s="148"/>
      <c r="AC22" s="148"/>
      <c r="AD22" s="148"/>
      <c r="AE22" s="148"/>
      <c r="AF22" s="148"/>
      <c r="AG22" s="148" t="s">
        <v>130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55"/>
      <c r="B23" s="156"/>
      <c r="C23" s="186" t="s">
        <v>131</v>
      </c>
      <c r="D23" s="158"/>
      <c r="E23" s="159"/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48"/>
      <c r="Z23" s="148"/>
      <c r="AA23" s="148"/>
      <c r="AB23" s="148"/>
      <c r="AC23" s="148"/>
      <c r="AD23" s="148"/>
      <c r="AE23" s="148"/>
      <c r="AF23" s="148"/>
      <c r="AG23" s="148" t="s">
        <v>118</v>
      </c>
      <c r="AH23" s="148">
        <v>0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55"/>
      <c r="B24" s="156"/>
      <c r="C24" s="186" t="s">
        <v>132</v>
      </c>
      <c r="D24" s="158"/>
      <c r="E24" s="159">
        <v>0.38700000000000001</v>
      </c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48"/>
      <c r="Z24" s="148"/>
      <c r="AA24" s="148"/>
      <c r="AB24" s="148"/>
      <c r="AC24" s="148"/>
      <c r="AD24" s="148"/>
      <c r="AE24" s="148"/>
      <c r="AF24" s="148"/>
      <c r="AG24" s="148" t="s">
        <v>118</v>
      </c>
      <c r="AH24" s="148">
        <v>5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5"/>
      <c r="B25" s="156"/>
      <c r="C25" s="187" t="s">
        <v>120</v>
      </c>
      <c r="D25" s="160"/>
      <c r="E25" s="161">
        <v>0.38700000000000001</v>
      </c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48"/>
      <c r="Z25" s="148"/>
      <c r="AA25" s="148"/>
      <c r="AB25" s="148"/>
      <c r="AC25" s="148"/>
      <c r="AD25" s="148"/>
      <c r="AE25" s="148"/>
      <c r="AF25" s="148"/>
      <c r="AG25" s="148" t="s">
        <v>118</v>
      </c>
      <c r="AH25" s="148">
        <v>1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75">
        <v>4</v>
      </c>
      <c r="B26" s="176" t="s">
        <v>133</v>
      </c>
      <c r="C26" s="185" t="s">
        <v>134</v>
      </c>
      <c r="D26" s="177" t="s">
        <v>113</v>
      </c>
      <c r="E26" s="178">
        <v>0.38700000000000001</v>
      </c>
      <c r="F26" s="179"/>
      <c r="G26" s="180">
        <f>ROUND(E26*F26,2)</f>
        <v>0</v>
      </c>
      <c r="H26" s="179"/>
      <c r="I26" s="180">
        <f>ROUND(E26*H26,2)</f>
        <v>0</v>
      </c>
      <c r="J26" s="179"/>
      <c r="K26" s="180">
        <f>ROUND(E26*J26,2)</f>
        <v>0</v>
      </c>
      <c r="L26" s="180">
        <v>21</v>
      </c>
      <c r="M26" s="180">
        <f>G26*(1+L26/100)</f>
        <v>0</v>
      </c>
      <c r="N26" s="180">
        <v>0</v>
      </c>
      <c r="O26" s="180">
        <f>ROUND(E26*N26,2)</f>
        <v>0</v>
      </c>
      <c r="P26" s="180">
        <v>0</v>
      </c>
      <c r="Q26" s="180">
        <f>ROUND(E26*P26,2)</f>
        <v>0</v>
      </c>
      <c r="R26" s="180"/>
      <c r="S26" s="180" t="s">
        <v>114</v>
      </c>
      <c r="T26" s="181" t="s">
        <v>114</v>
      </c>
      <c r="U26" s="157">
        <v>0.59099999999999997</v>
      </c>
      <c r="V26" s="157">
        <f>ROUND(E26*U26,2)</f>
        <v>0.23</v>
      </c>
      <c r="W26" s="157"/>
      <c r="X26" s="157" t="s">
        <v>115</v>
      </c>
      <c r="Y26" s="148"/>
      <c r="Z26" s="148"/>
      <c r="AA26" s="148"/>
      <c r="AB26" s="148"/>
      <c r="AC26" s="148"/>
      <c r="AD26" s="148"/>
      <c r="AE26" s="148"/>
      <c r="AF26" s="148"/>
      <c r="AG26" s="148" t="s">
        <v>130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55"/>
      <c r="B27" s="156"/>
      <c r="C27" s="186" t="s">
        <v>131</v>
      </c>
      <c r="D27" s="158"/>
      <c r="E27" s="159"/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48"/>
      <c r="Z27" s="148"/>
      <c r="AA27" s="148"/>
      <c r="AB27" s="148"/>
      <c r="AC27" s="148"/>
      <c r="AD27" s="148"/>
      <c r="AE27" s="148"/>
      <c r="AF27" s="148"/>
      <c r="AG27" s="148" t="s">
        <v>118</v>
      </c>
      <c r="AH27" s="148">
        <v>0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5"/>
      <c r="B28" s="156"/>
      <c r="C28" s="186" t="s">
        <v>132</v>
      </c>
      <c r="D28" s="158"/>
      <c r="E28" s="159">
        <v>0.38700000000000001</v>
      </c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48"/>
      <c r="Z28" s="148"/>
      <c r="AA28" s="148"/>
      <c r="AB28" s="148"/>
      <c r="AC28" s="148"/>
      <c r="AD28" s="148"/>
      <c r="AE28" s="148"/>
      <c r="AF28" s="148"/>
      <c r="AG28" s="148" t="s">
        <v>118</v>
      </c>
      <c r="AH28" s="148">
        <v>5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55"/>
      <c r="B29" s="156"/>
      <c r="C29" s="187" t="s">
        <v>120</v>
      </c>
      <c r="D29" s="160"/>
      <c r="E29" s="161">
        <v>0.38700000000000001</v>
      </c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48"/>
      <c r="Z29" s="148"/>
      <c r="AA29" s="148"/>
      <c r="AB29" s="148"/>
      <c r="AC29" s="148"/>
      <c r="AD29" s="148"/>
      <c r="AE29" s="148"/>
      <c r="AF29" s="148"/>
      <c r="AG29" s="148" t="s">
        <v>118</v>
      </c>
      <c r="AH29" s="148">
        <v>1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75">
        <v>5</v>
      </c>
      <c r="B30" s="176" t="s">
        <v>135</v>
      </c>
      <c r="C30" s="185" t="s">
        <v>136</v>
      </c>
      <c r="D30" s="177" t="s">
        <v>113</v>
      </c>
      <c r="E30" s="178">
        <v>0.51900000000000002</v>
      </c>
      <c r="F30" s="179"/>
      <c r="G30" s="180">
        <f>ROUND(E30*F30,2)</f>
        <v>0</v>
      </c>
      <c r="H30" s="179"/>
      <c r="I30" s="180">
        <f>ROUND(E30*H30,2)</f>
        <v>0</v>
      </c>
      <c r="J30" s="179"/>
      <c r="K30" s="180">
        <f>ROUND(E30*J30,2)</f>
        <v>0</v>
      </c>
      <c r="L30" s="180">
        <v>21</v>
      </c>
      <c r="M30" s="180">
        <f>G30*(1+L30/100)</f>
        <v>0</v>
      </c>
      <c r="N30" s="180">
        <v>0</v>
      </c>
      <c r="O30" s="180">
        <f>ROUND(E30*N30,2)</f>
        <v>0</v>
      </c>
      <c r="P30" s="180">
        <v>0</v>
      </c>
      <c r="Q30" s="180">
        <f>ROUND(E30*P30,2)</f>
        <v>0</v>
      </c>
      <c r="R30" s="180"/>
      <c r="S30" s="180" t="s">
        <v>114</v>
      </c>
      <c r="T30" s="181" t="s">
        <v>114</v>
      </c>
      <c r="U30" s="157">
        <v>0.65200000000000002</v>
      </c>
      <c r="V30" s="157">
        <f>ROUND(E30*U30,2)</f>
        <v>0.34</v>
      </c>
      <c r="W30" s="157"/>
      <c r="X30" s="157" t="s">
        <v>115</v>
      </c>
      <c r="Y30" s="148"/>
      <c r="Z30" s="148"/>
      <c r="AA30" s="148"/>
      <c r="AB30" s="148"/>
      <c r="AC30" s="148"/>
      <c r="AD30" s="148"/>
      <c r="AE30" s="148"/>
      <c r="AF30" s="148"/>
      <c r="AG30" s="148" t="s">
        <v>130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55"/>
      <c r="B31" s="156"/>
      <c r="C31" s="186" t="s">
        <v>131</v>
      </c>
      <c r="D31" s="158"/>
      <c r="E31" s="159"/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48"/>
      <c r="Z31" s="148"/>
      <c r="AA31" s="148"/>
      <c r="AB31" s="148"/>
      <c r="AC31" s="148"/>
      <c r="AD31" s="148"/>
      <c r="AE31" s="148"/>
      <c r="AF31" s="148"/>
      <c r="AG31" s="148" t="s">
        <v>118</v>
      </c>
      <c r="AH31" s="148">
        <v>0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55"/>
      <c r="B32" s="156"/>
      <c r="C32" s="186" t="s">
        <v>132</v>
      </c>
      <c r="D32" s="158"/>
      <c r="E32" s="159">
        <v>0.38700000000000001</v>
      </c>
      <c r="F32" s="157"/>
      <c r="G32" s="157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7"/>
      <c r="Y32" s="148"/>
      <c r="Z32" s="148"/>
      <c r="AA32" s="148"/>
      <c r="AB32" s="148"/>
      <c r="AC32" s="148"/>
      <c r="AD32" s="148"/>
      <c r="AE32" s="148"/>
      <c r="AF32" s="148"/>
      <c r="AG32" s="148" t="s">
        <v>118</v>
      </c>
      <c r="AH32" s="148">
        <v>5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55"/>
      <c r="B33" s="156"/>
      <c r="C33" s="186" t="s">
        <v>137</v>
      </c>
      <c r="D33" s="158"/>
      <c r="E33" s="159"/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48"/>
      <c r="Z33" s="148"/>
      <c r="AA33" s="148"/>
      <c r="AB33" s="148"/>
      <c r="AC33" s="148"/>
      <c r="AD33" s="148"/>
      <c r="AE33" s="148"/>
      <c r="AF33" s="148"/>
      <c r="AG33" s="148" t="s">
        <v>118</v>
      </c>
      <c r="AH33" s="148">
        <v>0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186" t="s">
        <v>138</v>
      </c>
      <c r="D34" s="158"/>
      <c r="E34" s="159">
        <v>0.13200000000000001</v>
      </c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48"/>
      <c r="Z34" s="148"/>
      <c r="AA34" s="148"/>
      <c r="AB34" s="148"/>
      <c r="AC34" s="148"/>
      <c r="AD34" s="148"/>
      <c r="AE34" s="148"/>
      <c r="AF34" s="148"/>
      <c r="AG34" s="148" t="s">
        <v>118</v>
      </c>
      <c r="AH34" s="148">
        <v>5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55"/>
      <c r="B35" s="156"/>
      <c r="C35" s="187" t="s">
        <v>120</v>
      </c>
      <c r="D35" s="160"/>
      <c r="E35" s="161">
        <v>0.51900000000000002</v>
      </c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57"/>
      <c r="Y35" s="148"/>
      <c r="Z35" s="148"/>
      <c r="AA35" s="148"/>
      <c r="AB35" s="148"/>
      <c r="AC35" s="148"/>
      <c r="AD35" s="148"/>
      <c r="AE35" s="148"/>
      <c r="AF35" s="148"/>
      <c r="AG35" s="148" t="s">
        <v>118</v>
      </c>
      <c r="AH35" s="148">
        <v>1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75">
        <v>6</v>
      </c>
      <c r="B36" s="176" t="s">
        <v>139</v>
      </c>
      <c r="C36" s="185" t="s">
        <v>140</v>
      </c>
      <c r="D36" s="177" t="s">
        <v>113</v>
      </c>
      <c r="E36" s="178">
        <v>0.51900000000000002</v>
      </c>
      <c r="F36" s="179"/>
      <c r="G36" s="180">
        <f>ROUND(E36*F36,2)</f>
        <v>0</v>
      </c>
      <c r="H36" s="179"/>
      <c r="I36" s="180">
        <f>ROUND(E36*H36,2)</f>
        <v>0</v>
      </c>
      <c r="J36" s="179"/>
      <c r="K36" s="180">
        <f>ROUND(E36*J36,2)</f>
        <v>0</v>
      </c>
      <c r="L36" s="180">
        <v>21</v>
      </c>
      <c r="M36" s="180">
        <f>G36*(1+L36/100)</f>
        <v>0</v>
      </c>
      <c r="N36" s="180">
        <v>0</v>
      </c>
      <c r="O36" s="180">
        <f>ROUND(E36*N36,2)</f>
        <v>0</v>
      </c>
      <c r="P36" s="180">
        <v>0</v>
      </c>
      <c r="Q36" s="180">
        <f>ROUND(E36*P36,2)</f>
        <v>0</v>
      </c>
      <c r="R36" s="180"/>
      <c r="S36" s="180" t="s">
        <v>114</v>
      </c>
      <c r="T36" s="181" t="s">
        <v>114</v>
      </c>
      <c r="U36" s="157">
        <v>3.1E-2</v>
      </c>
      <c r="V36" s="157">
        <f>ROUND(E36*U36,2)</f>
        <v>0.02</v>
      </c>
      <c r="W36" s="157"/>
      <c r="X36" s="157" t="s">
        <v>115</v>
      </c>
      <c r="Y36" s="148"/>
      <c r="Z36" s="148"/>
      <c r="AA36" s="148"/>
      <c r="AB36" s="148"/>
      <c r="AC36" s="148"/>
      <c r="AD36" s="148"/>
      <c r="AE36" s="148"/>
      <c r="AF36" s="148"/>
      <c r="AG36" s="148" t="s">
        <v>130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ht="22.5" outlineLevel="1" x14ac:dyDescent="0.2">
      <c r="A37" s="155"/>
      <c r="B37" s="156"/>
      <c r="C37" s="274" t="s">
        <v>141</v>
      </c>
      <c r="D37" s="275"/>
      <c r="E37" s="275"/>
      <c r="F37" s="275"/>
      <c r="G37" s="275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48"/>
      <c r="Z37" s="148"/>
      <c r="AA37" s="148"/>
      <c r="AB37" s="148"/>
      <c r="AC37" s="148"/>
      <c r="AD37" s="148"/>
      <c r="AE37" s="148"/>
      <c r="AF37" s="148"/>
      <c r="AG37" s="148" t="s">
        <v>142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82" t="str">
        <f>C37</f>
        <v>Uložení sypaniny do násypů nebo na skládku s rozprostřením sypaniny ve vrstvách a s hrubým urovnáním.</v>
      </c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55"/>
      <c r="B38" s="156"/>
      <c r="C38" s="186" t="s">
        <v>131</v>
      </c>
      <c r="D38" s="158"/>
      <c r="E38" s="159"/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48"/>
      <c r="Z38" s="148"/>
      <c r="AA38" s="148"/>
      <c r="AB38" s="148"/>
      <c r="AC38" s="148"/>
      <c r="AD38" s="148"/>
      <c r="AE38" s="148"/>
      <c r="AF38" s="148"/>
      <c r="AG38" s="148" t="s">
        <v>118</v>
      </c>
      <c r="AH38" s="148">
        <v>0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5"/>
      <c r="B39" s="156"/>
      <c r="C39" s="186" t="s">
        <v>132</v>
      </c>
      <c r="D39" s="158"/>
      <c r="E39" s="159">
        <v>0.38700000000000001</v>
      </c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48"/>
      <c r="Z39" s="148"/>
      <c r="AA39" s="148"/>
      <c r="AB39" s="148"/>
      <c r="AC39" s="148"/>
      <c r="AD39" s="148"/>
      <c r="AE39" s="148"/>
      <c r="AF39" s="148"/>
      <c r="AG39" s="148" t="s">
        <v>118</v>
      </c>
      <c r="AH39" s="148">
        <v>5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55"/>
      <c r="B40" s="156"/>
      <c r="C40" s="186" t="s">
        <v>137</v>
      </c>
      <c r="D40" s="158"/>
      <c r="E40" s="159"/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48"/>
      <c r="Z40" s="148"/>
      <c r="AA40" s="148"/>
      <c r="AB40" s="148"/>
      <c r="AC40" s="148"/>
      <c r="AD40" s="148"/>
      <c r="AE40" s="148"/>
      <c r="AF40" s="148"/>
      <c r="AG40" s="148" t="s">
        <v>118</v>
      </c>
      <c r="AH40" s="148">
        <v>0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55"/>
      <c r="B41" s="156"/>
      <c r="C41" s="186" t="s">
        <v>138</v>
      </c>
      <c r="D41" s="158"/>
      <c r="E41" s="159">
        <v>0.13200000000000001</v>
      </c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48"/>
      <c r="Z41" s="148"/>
      <c r="AA41" s="148"/>
      <c r="AB41" s="148"/>
      <c r="AC41" s="148"/>
      <c r="AD41" s="148"/>
      <c r="AE41" s="148"/>
      <c r="AF41" s="148"/>
      <c r="AG41" s="148" t="s">
        <v>118</v>
      </c>
      <c r="AH41" s="148">
        <v>5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55"/>
      <c r="B42" s="156"/>
      <c r="C42" s="187" t="s">
        <v>120</v>
      </c>
      <c r="D42" s="160"/>
      <c r="E42" s="161">
        <v>0.51900000000000002</v>
      </c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48"/>
      <c r="Z42" s="148"/>
      <c r="AA42" s="148"/>
      <c r="AB42" s="148"/>
      <c r="AC42" s="148"/>
      <c r="AD42" s="148"/>
      <c r="AE42" s="148"/>
      <c r="AF42" s="148"/>
      <c r="AG42" s="148" t="s">
        <v>118</v>
      </c>
      <c r="AH42" s="148">
        <v>1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ht="22.5" outlineLevel="1" x14ac:dyDescent="0.2">
      <c r="A43" s="175">
        <v>7</v>
      </c>
      <c r="B43" s="176" t="s">
        <v>143</v>
      </c>
      <c r="C43" s="185" t="s">
        <v>144</v>
      </c>
      <c r="D43" s="177" t="s">
        <v>113</v>
      </c>
      <c r="E43" s="178">
        <v>0.38700000000000001</v>
      </c>
      <c r="F43" s="179"/>
      <c r="G43" s="180">
        <f>ROUND(E43*F43,2)</f>
        <v>0</v>
      </c>
      <c r="H43" s="179"/>
      <c r="I43" s="180">
        <f>ROUND(E43*H43,2)</f>
        <v>0</v>
      </c>
      <c r="J43" s="179"/>
      <c r="K43" s="180">
        <f>ROUND(E43*J43,2)</f>
        <v>0</v>
      </c>
      <c r="L43" s="180">
        <v>21</v>
      </c>
      <c r="M43" s="180">
        <f>G43*(1+L43/100)</f>
        <v>0</v>
      </c>
      <c r="N43" s="180">
        <v>0</v>
      </c>
      <c r="O43" s="180">
        <f>ROUND(E43*N43,2)</f>
        <v>0</v>
      </c>
      <c r="P43" s="180">
        <v>0</v>
      </c>
      <c r="Q43" s="180">
        <f>ROUND(E43*P43,2)</f>
        <v>0</v>
      </c>
      <c r="R43" s="180"/>
      <c r="S43" s="180" t="s">
        <v>114</v>
      </c>
      <c r="T43" s="181" t="s">
        <v>114</v>
      </c>
      <c r="U43" s="157">
        <v>1.0999999999999999E-2</v>
      </c>
      <c r="V43" s="157">
        <f>ROUND(E43*U43,2)</f>
        <v>0</v>
      </c>
      <c r="W43" s="157"/>
      <c r="X43" s="157" t="s">
        <v>115</v>
      </c>
      <c r="Y43" s="148"/>
      <c r="Z43" s="148"/>
      <c r="AA43" s="148"/>
      <c r="AB43" s="148"/>
      <c r="AC43" s="148"/>
      <c r="AD43" s="148"/>
      <c r="AE43" s="148"/>
      <c r="AF43" s="148"/>
      <c r="AG43" s="148" t="s">
        <v>130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55"/>
      <c r="B44" s="156"/>
      <c r="C44" s="186" t="s">
        <v>131</v>
      </c>
      <c r="D44" s="158"/>
      <c r="E44" s="159"/>
      <c r="F44" s="157"/>
      <c r="G44" s="157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57"/>
      <c r="Y44" s="148"/>
      <c r="Z44" s="148"/>
      <c r="AA44" s="148"/>
      <c r="AB44" s="148"/>
      <c r="AC44" s="148"/>
      <c r="AD44" s="148"/>
      <c r="AE44" s="148"/>
      <c r="AF44" s="148"/>
      <c r="AG44" s="148" t="s">
        <v>118</v>
      </c>
      <c r="AH44" s="148">
        <v>0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55"/>
      <c r="B45" s="156"/>
      <c r="C45" s="186" t="s">
        <v>132</v>
      </c>
      <c r="D45" s="158"/>
      <c r="E45" s="159">
        <v>0.38700000000000001</v>
      </c>
      <c r="F45" s="157"/>
      <c r="G45" s="157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48"/>
      <c r="Z45" s="148"/>
      <c r="AA45" s="148"/>
      <c r="AB45" s="148"/>
      <c r="AC45" s="148"/>
      <c r="AD45" s="148"/>
      <c r="AE45" s="148"/>
      <c r="AF45" s="148"/>
      <c r="AG45" s="148" t="s">
        <v>118</v>
      </c>
      <c r="AH45" s="148">
        <v>5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5"/>
      <c r="B46" s="156"/>
      <c r="C46" s="187" t="s">
        <v>120</v>
      </c>
      <c r="D46" s="160"/>
      <c r="E46" s="161">
        <v>0.38700000000000001</v>
      </c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48"/>
      <c r="Z46" s="148"/>
      <c r="AA46" s="148"/>
      <c r="AB46" s="148"/>
      <c r="AC46" s="148"/>
      <c r="AD46" s="148"/>
      <c r="AE46" s="148"/>
      <c r="AF46" s="148"/>
      <c r="AG46" s="148" t="s">
        <v>118</v>
      </c>
      <c r="AH46" s="148">
        <v>1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75">
        <v>8</v>
      </c>
      <c r="B47" s="176" t="s">
        <v>145</v>
      </c>
      <c r="C47" s="185" t="s">
        <v>146</v>
      </c>
      <c r="D47" s="177" t="s">
        <v>113</v>
      </c>
      <c r="E47" s="178">
        <v>3.87</v>
      </c>
      <c r="F47" s="179"/>
      <c r="G47" s="180">
        <f>ROUND(E47*F47,2)</f>
        <v>0</v>
      </c>
      <c r="H47" s="179"/>
      <c r="I47" s="180">
        <f>ROUND(E47*H47,2)</f>
        <v>0</v>
      </c>
      <c r="J47" s="179"/>
      <c r="K47" s="180">
        <f>ROUND(E47*J47,2)</f>
        <v>0</v>
      </c>
      <c r="L47" s="180">
        <v>21</v>
      </c>
      <c r="M47" s="180">
        <f>G47*(1+L47/100)</f>
        <v>0</v>
      </c>
      <c r="N47" s="180">
        <v>0</v>
      </c>
      <c r="O47" s="180">
        <f>ROUND(E47*N47,2)</f>
        <v>0</v>
      </c>
      <c r="P47" s="180">
        <v>0</v>
      </c>
      <c r="Q47" s="180">
        <f>ROUND(E47*P47,2)</f>
        <v>0</v>
      </c>
      <c r="R47" s="180"/>
      <c r="S47" s="180" t="s">
        <v>114</v>
      </c>
      <c r="T47" s="181" t="s">
        <v>114</v>
      </c>
      <c r="U47" s="157">
        <v>0</v>
      </c>
      <c r="V47" s="157">
        <f>ROUND(E47*U47,2)</f>
        <v>0</v>
      </c>
      <c r="W47" s="157"/>
      <c r="X47" s="157" t="s">
        <v>115</v>
      </c>
      <c r="Y47" s="148"/>
      <c r="Z47" s="148"/>
      <c r="AA47" s="148"/>
      <c r="AB47" s="148"/>
      <c r="AC47" s="148"/>
      <c r="AD47" s="148"/>
      <c r="AE47" s="148"/>
      <c r="AF47" s="148"/>
      <c r="AG47" s="148" t="s">
        <v>130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55"/>
      <c r="B48" s="156"/>
      <c r="C48" s="186" t="s">
        <v>147</v>
      </c>
      <c r="D48" s="158"/>
      <c r="E48" s="159"/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48"/>
      <c r="Z48" s="148"/>
      <c r="AA48" s="148"/>
      <c r="AB48" s="148"/>
      <c r="AC48" s="148"/>
      <c r="AD48" s="148"/>
      <c r="AE48" s="148"/>
      <c r="AF48" s="148"/>
      <c r="AG48" s="148" t="s">
        <v>118</v>
      </c>
      <c r="AH48" s="148">
        <v>0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55"/>
      <c r="B49" s="156"/>
      <c r="C49" s="186" t="s">
        <v>148</v>
      </c>
      <c r="D49" s="158"/>
      <c r="E49" s="159">
        <v>0.38700000000000001</v>
      </c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48"/>
      <c r="Z49" s="148"/>
      <c r="AA49" s="148"/>
      <c r="AB49" s="148"/>
      <c r="AC49" s="148"/>
      <c r="AD49" s="148"/>
      <c r="AE49" s="148"/>
      <c r="AF49" s="148"/>
      <c r="AG49" s="148" t="s">
        <v>118</v>
      </c>
      <c r="AH49" s="148">
        <v>5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5"/>
      <c r="B50" s="156"/>
      <c r="C50" s="187" t="s">
        <v>120</v>
      </c>
      <c r="D50" s="160"/>
      <c r="E50" s="161">
        <v>0.38700000000000001</v>
      </c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48"/>
      <c r="Z50" s="148"/>
      <c r="AA50" s="148"/>
      <c r="AB50" s="148"/>
      <c r="AC50" s="148"/>
      <c r="AD50" s="148"/>
      <c r="AE50" s="148"/>
      <c r="AF50" s="148"/>
      <c r="AG50" s="148" t="s">
        <v>118</v>
      </c>
      <c r="AH50" s="148">
        <v>1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55"/>
      <c r="B51" s="156"/>
      <c r="C51" s="188" t="s">
        <v>149</v>
      </c>
      <c r="D51" s="162"/>
      <c r="E51" s="163">
        <v>3.4830000000000001</v>
      </c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48"/>
      <c r="Z51" s="148"/>
      <c r="AA51" s="148"/>
      <c r="AB51" s="148"/>
      <c r="AC51" s="148"/>
      <c r="AD51" s="148"/>
      <c r="AE51" s="148"/>
      <c r="AF51" s="148"/>
      <c r="AG51" s="148" t="s">
        <v>118</v>
      </c>
      <c r="AH51" s="148">
        <v>4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75">
        <v>9</v>
      </c>
      <c r="B52" s="176" t="s">
        <v>150</v>
      </c>
      <c r="C52" s="185" t="s">
        <v>151</v>
      </c>
      <c r="D52" s="177" t="s">
        <v>113</v>
      </c>
      <c r="E52" s="178">
        <v>0.38700000000000001</v>
      </c>
      <c r="F52" s="179"/>
      <c r="G52" s="180">
        <f>ROUND(E52*F52,2)</f>
        <v>0</v>
      </c>
      <c r="H52" s="179"/>
      <c r="I52" s="180">
        <f>ROUND(E52*H52,2)</f>
        <v>0</v>
      </c>
      <c r="J52" s="179"/>
      <c r="K52" s="180">
        <f>ROUND(E52*J52,2)</f>
        <v>0</v>
      </c>
      <c r="L52" s="180">
        <v>21</v>
      </c>
      <c r="M52" s="180">
        <f>G52*(1+L52/100)</f>
        <v>0</v>
      </c>
      <c r="N52" s="180">
        <v>0</v>
      </c>
      <c r="O52" s="180">
        <f>ROUND(E52*N52,2)</f>
        <v>0</v>
      </c>
      <c r="P52" s="180">
        <v>0</v>
      </c>
      <c r="Q52" s="180">
        <f>ROUND(E52*P52,2)</f>
        <v>0</v>
      </c>
      <c r="R52" s="180"/>
      <c r="S52" s="180" t="s">
        <v>114</v>
      </c>
      <c r="T52" s="181" t="s">
        <v>114</v>
      </c>
      <c r="U52" s="157">
        <v>0</v>
      </c>
      <c r="V52" s="157">
        <f>ROUND(E52*U52,2)</f>
        <v>0</v>
      </c>
      <c r="W52" s="157"/>
      <c r="X52" s="157" t="s">
        <v>115</v>
      </c>
      <c r="Y52" s="148"/>
      <c r="Z52" s="148"/>
      <c r="AA52" s="148"/>
      <c r="AB52" s="148"/>
      <c r="AC52" s="148"/>
      <c r="AD52" s="148"/>
      <c r="AE52" s="148"/>
      <c r="AF52" s="148"/>
      <c r="AG52" s="148" t="s">
        <v>130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55"/>
      <c r="B53" s="156"/>
      <c r="C53" s="186" t="s">
        <v>147</v>
      </c>
      <c r="D53" s="158"/>
      <c r="E53" s="159"/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48"/>
      <c r="Z53" s="148"/>
      <c r="AA53" s="148"/>
      <c r="AB53" s="148"/>
      <c r="AC53" s="148"/>
      <c r="AD53" s="148"/>
      <c r="AE53" s="148"/>
      <c r="AF53" s="148"/>
      <c r="AG53" s="148" t="s">
        <v>118</v>
      </c>
      <c r="AH53" s="148">
        <v>0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55"/>
      <c r="B54" s="156"/>
      <c r="C54" s="186" t="s">
        <v>148</v>
      </c>
      <c r="D54" s="158"/>
      <c r="E54" s="159">
        <v>0.38700000000000001</v>
      </c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48"/>
      <c r="Z54" s="148"/>
      <c r="AA54" s="148"/>
      <c r="AB54" s="148"/>
      <c r="AC54" s="148"/>
      <c r="AD54" s="148"/>
      <c r="AE54" s="148"/>
      <c r="AF54" s="148"/>
      <c r="AG54" s="148" t="s">
        <v>118</v>
      </c>
      <c r="AH54" s="148">
        <v>5</v>
      </c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55"/>
      <c r="B55" s="156"/>
      <c r="C55" s="187" t="s">
        <v>120</v>
      </c>
      <c r="D55" s="160"/>
      <c r="E55" s="161">
        <v>0.38700000000000001</v>
      </c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48"/>
      <c r="Z55" s="148"/>
      <c r="AA55" s="148"/>
      <c r="AB55" s="148"/>
      <c r="AC55" s="148"/>
      <c r="AD55" s="148"/>
      <c r="AE55" s="148"/>
      <c r="AF55" s="148"/>
      <c r="AG55" s="148" t="s">
        <v>118</v>
      </c>
      <c r="AH55" s="148">
        <v>1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75">
        <v>10</v>
      </c>
      <c r="B56" s="176" t="s">
        <v>152</v>
      </c>
      <c r="C56" s="185" t="s">
        <v>153</v>
      </c>
      <c r="D56" s="177" t="s">
        <v>113</v>
      </c>
      <c r="E56" s="178">
        <v>0.03</v>
      </c>
      <c r="F56" s="179"/>
      <c r="G56" s="180">
        <f>ROUND(E56*F56,2)</f>
        <v>0</v>
      </c>
      <c r="H56" s="179"/>
      <c r="I56" s="180">
        <f>ROUND(E56*H56,2)</f>
        <v>0</v>
      </c>
      <c r="J56" s="179"/>
      <c r="K56" s="180">
        <f>ROUND(E56*J56,2)</f>
        <v>0</v>
      </c>
      <c r="L56" s="180">
        <v>21</v>
      </c>
      <c r="M56" s="180">
        <f>G56*(1+L56/100)</f>
        <v>0</v>
      </c>
      <c r="N56" s="180">
        <v>0</v>
      </c>
      <c r="O56" s="180">
        <f>ROUND(E56*N56,2)</f>
        <v>0</v>
      </c>
      <c r="P56" s="180">
        <v>0</v>
      </c>
      <c r="Q56" s="180">
        <f>ROUND(E56*P56,2)</f>
        <v>0</v>
      </c>
      <c r="R56" s="180"/>
      <c r="S56" s="180" t="s">
        <v>114</v>
      </c>
      <c r="T56" s="181" t="s">
        <v>114</v>
      </c>
      <c r="U56" s="157">
        <v>0.20200000000000001</v>
      </c>
      <c r="V56" s="157">
        <f>ROUND(E56*U56,2)</f>
        <v>0.01</v>
      </c>
      <c r="W56" s="157"/>
      <c r="X56" s="157" t="s">
        <v>115</v>
      </c>
      <c r="Y56" s="148"/>
      <c r="Z56" s="148"/>
      <c r="AA56" s="148"/>
      <c r="AB56" s="148"/>
      <c r="AC56" s="148"/>
      <c r="AD56" s="148"/>
      <c r="AE56" s="148"/>
      <c r="AF56" s="148"/>
      <c r="AG56" s="148" t="s">
        <v>130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/>
      <c r="B57" s="156"/>
      <c r="C57" s="274" t="s">
        <v>154</v>
      </c>
      <c r="D57" s="275"/>
      <c r="E57" s="275"/>
      <c r="F57" s="275"/>
      <c r="G57" s="275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48"/>
      <c r="Z57" s="148"/>
      <c r="AA57" s="148"/>
      <c r="AB57" s="148"/>
      <c r="AC57" s="148"/>
      <c r="AD57" s="148"/>
      <c r="AE57" s="148"/>
      <c r="AF57" s="148"/>
      <c r="AG57" s="148" t="s">
        <v>142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55"/>
      <c r="B58" s="156"/>
      <c r="C58" s="186" t="s">
        <v>125</v>
      </c>
      <c r="D58" s="158"/>
      <c r="E58" s="159"/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48"/>
      <c r="Z58" s="148"/>
      <c r="AA58" s="148"/>
      <c r="AB58" s="148"/>
      <c r="AC58" s="148"/>
      <c r="AD58" s="148"/>
      <c r="AE58" s="148"/>
      <c r="AF58" s="148"/>
      <c r="AG58" s="148" t="s">
        <v>118</v>
      </c>
      <c r="AH58" s="148">
        <v>0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55"/>
      <c r="B59" s="156"/>
      <c r="C59" s="186" t="s">
        <v>127</v>
      </c>
      <c r="D59" s="158"/>
      <c r="E59" s="159">
        <v>0.03</v>
      </c>
      <c r="F59" s="157"/>
      <c r="G59" s="157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57"/>
      <c r="Y59" s="148"/>
      <c r="Z59" s="148"/>
      <c r="AA59" s="148"/>
      <c r="AB59" s="148"/>
      <c r="AC59" s="148"/>
      <c r="AD59" s="148"/>
      <c r="AE59" s="148"/>
      <c r="AF59" s="148"/>
      <c r="AG59" s="148" t="s">
        <v>118</v>
      </c>
      <c r="AH59" s="148">
        <v>0</v>
      </c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5"/>
      <c r="B60" s="156"/>
      <c r="C60" s="187" t="s">
        <v>120</v>
      </c>
      <c r="D60" s="160"/>
      <c r="E60" s="161">
        <v>0.03</v>
      </c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48"/>
      <c r="Z60" s="148"/>
      <c r="AA60" s="148"/>
      <c r="AB60" s="148"/>
      <c r="AC60" s="148"/>
      <c r="AD60" s="148"/>
      <c r="AE60" s="148"/>
      <c r="AF60" s="148"/>
      <c r="AG60" s="148" t="s">
        <v>118</v>
      </c>
      <c r="AH60" s="148">
        <v>1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75">
        <v>11</v>
      </c>
      <c r="B61" s="176" t="s">
        <v>155</v>
      </c>
      <c r="C61" s="185" t="s">
        <v>156</v>
      </c>
      <c r="D61" s="177" t="s">
        <v>157</v>
      </c>
      <c r="E61" s="178">
        <v>5.9400000000000001E-2</v>
      </c>
      <c r="F61" s="179"/>
      <c r="G61" s="180">
        <f>ROUND(E61*F61,2)</f>
        <v>0</v>
      </c>
      <c r="H61" s="179"/>
      <c r="I61" s="180">
        <f>ROUND(E61*H61,2)</f>
        <v>0</v>
      </c>
      <c r="J61" s="179"/>
      <c r="K61" s="180">
        <f>ROUND(E61*J61,2)</f>
        <v>0</v>
      </c>
      <c r="L61" s="180">
        <v>21</v>
      </c>
      <c r="M61" s="180">
        <f>G61*(1+L61/100)</f>
        <v>0</v>
      </c>
      <c r="N61" s="180">
        <v>1</v>
      </c>
      <c r="O61" s="180">
        <f>ROUND(E61*N61,2)</f>
        <v>0.06</v>
      </c>
      <c r="P61" s="180">
        <v>0</v>
      </c>
      <c r="Q61" s="180">
        <f>ROUND(E61*P61,2)</f>
        <v>0</v>
      </c>
      <c r="R61" s="180" t="s">
        <v>158</v>
      </c>
      <c r="S61" s="180" t="s">
        <v>114</v>
      </c>
      <c r="T61" s="181" t="s">
        <v>114</v>
      </c>
      <c r="U61" s="157">
        <v>0</v>
      </c>
      <c r="V61" s="157">
        <f>ROUND(E61*U61,2)</f>
        <v>0</v>
      </c>
      <c r="W61" s="157"/>
      <c r="X61" s="157" t="s">
        <v>159</v>
      </c>
      <c r="Y61" s="148"/>
      <c r="Z61" s="148"/>
      <c r="AA61" s="148"/>
      <c r="AB61" s="148"/>
      <c r="AC61" s="148"/>
      <c r="AD61" s="148"/>
      <c r="AE61" s="148"/>
      <c r="AF61" s="148"/>
      <c r="AG61" s="148" t="s">
        <v>160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55"/>
      <c r="B62" s="156"/>
      <c r="C62" s="189" t="s">
        <v>161</v>
      </c>
      <c r="D62" s="164"/>
      <c r="E62" s="165"/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48"/>
      <c r="Z62" s="148"/>
      <c r="AA62" s="148"/>
      <c r="AB62" s="148"/>
      <c r="AC62" s="148"/>
      <c r="AD62" s="148"/>
      <c r="AE62" s="148"/>
      <c r="AF62" s="148"/>
      <c r="AG62" s="148" t="s">
        <v>118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55"/>
      <c r="B63" s="156"/>
      <c r="C63" s="190" t="s">
        <v>162</v>
      </c>
      <c r="D63" s="164"/>
      <c r="E63" s="165"/>
      <c r="F63" s="157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57"/>
      <c r="Y63" s="148"/>
      <c r="Z63" s="148"/>
      <c r="AA63" s="148"/>
      <c r="AB63" s="148"/>
      <c r="AC63" s="148"/>
      <c r="AD63" s="148"/>
      <c r="AE63" s="148"/>
      <c r="AF63" s="148"/>
      <c r="AG63" s="148" t="s">
        <v>118</v>
      </c>
      <c r="AH63" s="148">
        <v>2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55"/>
      <c r="B64" s="156"/>
      <c r="C64" s="190" t="s">
        <v>163</v>
      </c>
      <c r="D64" s="164"/>
      <c r="E64" s="165">
        <v>0.03</v>
      </c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48"/>
      <c r="Z64" s="148"/>
      <c r="AA64" s="148"/>
      <c r="AB64" s="148"/>
      <c r="AC64" s="148"/>
      <c r="AD64" s="148"/>
      <c r="AE64" s="148"/>
      <c r="AF64" s="148"/>
      <c r="AG64" s="148" t="s">
        <v>118</v>
      </c>
      <c r="AH64" s="148">
        <v>2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55"/>
      <c r="B65" s="156"/>
      <c r="C65" s="191" t="s">
        <v>164</v>
      </c>
      <c r="D65" s="166"/>
      <c r="E65" s="167">
        <v>0.03</v>
      </c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57"/>
      <c r="Y65" s="148"/>
      <c r="Z65" s="148"/>
      <c r="AA65" s="148"/>
      <c r="AB65" s="148"/>
      <c r="AC65" s="148"/>
      <c r="AD65" s="148"/>
      <c r="AE65" s="148"/>
      <c r="AF65" s="148"/>
      <c r="AG65" s="148" t="s">
        <v>118</v>
      </c>
      <c r="AH65" s="148">
        <v>3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55"/>
      <c r="B66" s="156"/>
      <c r="C66" s="189" t="s">
        <v>165</v>
      </c>
      <c r="D66" s="164"/>
      <c r="E66" s="165"/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48"/>
      <c r="Z66" s="148"/>
      <c r="AA66" s="148"/>
      <c r="AB66" s="148"/>
      <c r="AC66" s="148"/>
      <c r="AD66" s="148"/>
      <c r="AE66" s="148"/>
      <c r="AF66" s="148"/>
      <c r="AG66" s="148" t="s">
        <v>118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55"/>
      <c r="B67" s="156"/>
      <c r="C67" s="186" t="s">
        <v>166</v>
      </c>
      <c r="D67" s="158"/>
      <c r="E67" s="159">
        <v>5.3999999999999999E-2</v>
      </c>
      <c r="F67" s="157"/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57"/>
      <c r="Y67" s="148"/>
      <c r="Z67" s="148"/>
      <c r="AA67" s="148"/>
      <c r="AB67" s="148"/>
      <c r="AC67" s="148"/>
      <c r="AD67" s="148"/>
      <c r="AE67" s="148"/>
      <c r="AF67" s="148"/>
      <c r="AG67" s="148" t="s">
        <v>118</v>
      </c>
      <c r="AH67" s="148">
        <v>0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55"/>
      <c r="B68" s="156"/>
      <c r="C68" s="187" t="s">
        <v>120</v>
      </c>
      <c r="D68" s="160"/>
      <c r="E68" s="161">
        <v>5.3999999999999999E-2</v>
      </c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57"/>
      <c r="Y68" s="148"/>
      <c r="Z68" s="148"/>
      <c r="AA68" s="148"/>
      <c r="AB68" s="148"/>
      <c r="AC68" s="148"/>
      <c r="AD68" s="148"/>
      <c r="AE68" s="148"/>
      <c r="AF68" s="148"/>
      <c r="AG68" s="148" t="s">
        <v>118</v>
      </c>
      <c r="AH68" s="148">
        <v>1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55"/>
      <c r="B69" s="156"/>
      <c r="C69" s="188" t="s">
        <v>167</v>
      </c>
      <c r="D69" s="162"/>
      <c r="E69" s="163">
        <v>5.4000000000000003E-3</v>
      </c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/>
      <c r="W69" s="157"/>
      <c r="X69" s="157"/>
      <c r="Y69" s="148"/>
      <c r="Z69" s="148"/>
      <c r="AA69" s="148"/>
      <c r="AB69" s="148"/>
      <c r="AC69" s="148"/>
      <c r="AD69" s="148"/>
      <c r="AE69" s="148"/>
      <c r="AF69" s="148"/>
      <c r="AG69" s="148" t="s">
        <v>118</v>
      </c>
      <c r="AH69" s="148">
        <v>4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75">
        <v>12</v>
      </c>
      <c r="B70" s="176" t="s">
        <v>168</v>
      </c>
      <c r="C70" s="185" t="s">
        <v>169</v>
      </c>
      <c r="D70" s="177" t="s">
        <v>170</v>
      </c>
      <c r="E70" s="178">
        <v>1.2</v>
      </c>
      <c r="F70" s="179"/>
      <c r="G70" s="180">
        <f>ROUND(E70*F70,2)</f>
        <v>0</v>
      </c>
      <c r="H70" s="179"/>
      <c r="I70" s="180">
        <f>ROUND(E70*H70,2)</f>
        <v>0</v>
      </c>
      <c r="J70" s="179"/>
      <c r="K70" s="180">
        <f>ROUND(E70*J70,2)</f>
        <v>0</v>
      </c>
      <c r="L70" s="180">
        <v>21</v>
      </c>
      <c r="M70" s="180">
        <f>G70*(1+L70/100)</f>
        <v>0</v>
      </c>
      <c r="N70" s="180">
        <v>0</v>
      </c>
      <c r="O70" s="180">
        <f>ROUND(E70*N70,2)</f>
        <v>0</v>
      </c>
      <c r="P70" s="180">
        <v>0</v>
      </c>
      <c r="Q70" s="180">
        <f>ROUND(E70*P70,2)</f>
        <v>0</v>
      </c>
      <c r="R70" s="180"/>
      <c r="S70" s="180" t="s">
        <v>114</v>
      </c>
      <c r="T70" s="181" t="s">
        <v>114</v>
      </c>
      <c r="U70" s="157">
        <v>1.7999999999999999E-2</v>
      </c>
      <c r="V70" s="157">
        <f>ROUND(E70*U70,2)</f>
        <v>0.02</v>
      </c>
      <c r="W70" s="157"/>
      <c r="X70" s="157" t="s">
        <v>115</v>
      </c>
      <c r="Y70" s="148"/>
      <c r="Z70" s="148"/>
      <c r="AA70" s="148"/>
      <c r="AB70" s="148"/>
      <c r="AC70" s="148"/>
      <c r="AD70" s="148"/>
      <c r="AE70" s="148"/>
      <c r="AF70" s="148"/>
      <c r="AG70" s="148" t="s">
        <v>116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55"/>
      <c r="B71" s="156"/>
      <c r="C71" s="186" t="s">
        <v>117</v>
      </c>
      <c r="D71" s="158"/>
      <c r="E71" s="159"/>
      <c r="F71" s="157"/>
      <c r="G71" s="157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  <c r="S71" s="157"/>
      <c r="T71" s="157"/>
      <c r="U71" s="157"/>
      <c r="V71" s="157"/>
      <c r="W71" s="157"/>
      <c r="X71" s="157"/>
      <c r="Y71" s="148"/>
      <c r="Z71" s="148"/>
      <c r="AA71" s="148"/>
      <c r="AB71" s="148"/>
      <c r="AC71" s="148"/>
      <c r="AD71" s="148"/>
      <c r="AE71" s="148"/>
      <c r="AF71" s="148"/>
      <c r="AG71" s="148" t="s">
        <v>118</v>
      </c>
      <c r="AH71" s="148">
        <v>0</v>
      </c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55"/>
      <c r="B72" s="156"/>
      <c r="C72" s="186" t="s">
        <v>171</v>
      </c>
      <c r="D72" s="158"/>
      <c r="E72" s="159">
        <v>1.2</v>
      </c>
      <c r="F72" s="157"/>
      <c r="G72" s="157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57"/>
      <c r="W72" s="157"/>
      <c r="X72" s="157"/>
      <c r="Y72" s="148"/>
      <c r="Z72" s="148"/>
      <c r="AA72" s="148"/>
      <c r="AB72" s="148"/>
      <c r="AC72" s="148"/>
      <c r="AD72" s="148"/>
      <c r="AE72" s="148"/>
      <c r="AF72" s="148"/>
      <c r="AG72" s="148" t="s">
        <v>118</v>
      </c>
      <c r="AH72" s="148">
        <v>0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55"/>
      <c r="B73" s="156"/>
      <c r="C73" s="187" t="s">
        <v>120</v>
      </c>
      <c r="D73" s="160"/>
      <c r="E73" s="161">
        <v>1.2</v>
      </c>
      <c r="F73" s="157"/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57"/>
      <c r="W73" s="157"/>
      <c r="X73" s="157"/>
      <c r="Y73" s="148"/>
      <c r="Z73" s="148"/>
      <c r="AA73" s="148"/>
      <c r="AB73" s="148"/>
      <c r="AC73" s="148"/>
      <c r="AD73" s="148"/>
      <c r="AE73" s="148"/>
      <c r="AF73" s="148"/>
      <c r="AG73" s="148" t="s">
        <v>118</v>
      </c>
      <c r="AH73" s="148">
        <v>1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75">
        <v>13</v>
      </c>
      <c r="B74" s="176" t="s">
        <v>172</v>
      </c>
      <c r="C74" s="185" t="s">
        <v>173</v>
      </c>
      <c r="D74" s="177" t="s">
        <v>170</v>
      </c>
      <c r="E74" s="178">
        <v>1.32</v>
      </c>
      <c r="F74" s="179"/>
      <c r="G74" s="180">
        <f>ROUND(E74*F74,2)</f>
        <v>0</v>
      </c>
      <c r="H74" s="179"/>
      <c r="I74" s="180">
        <f>ROUND(E74*H74,2)</f>
        <v>0</v>
      </c>
      <c r="J74" s="179"/>
      <c r="K74" s="180">
        <f>ROUND(E74*J74,2)</f>
        <v>0</v>
      </c>
      <c r="L74" s="180">
        <v>21</v>
      </c>
      <c r="M74" s="180">
        <f>G74*(1+L74/100)</f>
        <v>0</v>
      </c>
      <c r="N74" s="180">
        <v>0</v>
      </c>
      <c r="O74" s="180">
        <f>ROUND(E74*N74,2)</f>
        <v>0</v>
      </c>
      <c r="P74" s="180">
        <v>0</v>
      </c>
      <c r="Q74" s="180">
        <f>ROUND(E74*P74,2)</f>
        <v>0</v>
      </c>
      <c r="R74" s="180"/>
      <c r="S74" s="180" t="s">
        <v>114</v>
      </c>
      <c r="T74" s="181" t="s">
        <v>114</v>
      </c>
      <c r="U74" s="157">
        <v>0.13</v>
      </c>
      <c r="V74" s="157">
        <f>ROUND(E74*U74,2)</f>
        <v>0.17</v>
      </c>
      <c r="W74" s="157"/>
      <c r="X74" s="157" t="s">
        <v>115</v>
      </c>
      <c r="Y74" s="148"/>
      <c r="Z74" s="148"/>
      <c r="AA74" s="148"/>
      <c r="AB74" s="148"/>
      <c r="AC74" s="148"/>
      <c r="AD74" s="148"/>
      <c r="AE74" s="148"/>
      <c r="AF74" s="148"/>
      <c r="AG74" s="148" t="s">
        <v>116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55"/>
      <c r="B75" s="156"/>
      <c r="C75" s="186" t="s">
        <v>117</v>
      </c>
      <c r="D75" s="158"/>
      <c r="E75" s="159"/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57"/>
      <c r="W75" s="157"/>
      <c r="X75" s="157"/>
      <c r="Y75" s="148"/>
      <c r="Z75" s="148"/>
      <c r="AA75" s="148"/>
      <c r="AB75" s="148"/>
      <c r="AC75" s="148"/>
      <c r="AD75" s="148"/>
      <c r="AE75" s="148"/>
      <c r="AF75" s="148"/>
      <c r="AG75" s="148" t="s">
        <v>118</v>
      </c>
      <c r="AH75" s="148">
        <v>0</v>
      </c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55"/>
      <c r="B76" s="156"/>
      <c r="C76" s="186" t="s">
        <v>171</v>
      </c>
      <c r="D76" s="158"/>
      <c r="E76" s="159">
        <v>1.2</v>
      </c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57"/>
      <c r="W76" s="157"/>
      <c r="X76" s="157"/>
      <c r="Y76" s="148"/>
      <c r="Z76" s="148"/>
      <c r="AA76" s="148"/>
      <c r="AB76" s="148"/>
      <c r="AC76" s="148"/>
      <c r="AD76" s="148"/>
      <c r="AE76" s="148"/>
      <c r="AF76" s="148"/>
      <c r="AG76" s="148" t="s">
        <v>118</v>
      </c>
      <c r="AH76" s="148">
        <v>0</v>
      </c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55"/>
      <c r="B77" s="156"/>
      <c r="C77" s="187" t="s">
        <v>120</v>
      </c>
      <c r="D77" s="160"/>
      <c r="E77" s="161">
        <v>1.2</v>
      </c>
      <c r="F77" s="157"/>
      <c r="G77" s="157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57"/>
      <c r="Y77" s="148"/>
      <c r="Z77" s="148"/>
      <c r="AA77" s="148"/>
      <c r="AB77" s="148"/>
      <c r="AC77" s="148"/>
      <c r="AD77" s="148"/>
      <c r="AE77" s="148"/>
      <c r="AF77" s="148"/>
      <c r="AG77" s="148" t="s">
        <v>118</v>
      </c>
      <c r="AH77" s="148">
        <v>1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55"/>
      <c r="B78" s="156"/>
      <c r="C78" s="188" t="s">
        <v>121</v>
      </c>
      <c r="D78" s="162"/>
      <c r="E78" s="163">
        <v>0.12</v>
      </c>
      <c r="F78" s="157"/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57"/>
      <c r="Y78" s="148"/>
      <c r="Z78" s="148"/>
      <c r="AA78" s="148"/>
      <c r="AB78" s="148"/>
      <c r="AC78" s="148"/>
      <c r="AD78" s="148"/>
      <c r="AE78" s="148"/>
      <c r="AF78" s="148"/>
      <c r="AG78" s="148" t="s">
        <v>118</v>
      </c>
      <c r="AH78" s="148">
        <v>4</v>
      </c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75">
        <v>14</v>
      </c>
      <c r="B79" s="176" t="s">
        <v>174</v>
      </c>
      <c r="C79" s="185" t="s">
        <v>175</v>
      </c>
      <c r="D79" s="177" t="s">
        <v>170</v>
      </c>
      <c r="E79" s="178">
        <v>1.32</v>
      </c>
      <c r="F79" s="179"/>
      <c r="G79" s="180">
        <f>ROUND(E79*F79,2)</f>
        <v>0</v>
      </c>
      <c r="H79" s="179"/>
      <c r="I79" s="180">
        <f>ROUND(E79*H79,2)</f>
        <v>0</v>
      </c>
      <c r="J79" s="179"/>
      <c r="K79" s="180">
        <f>ROUND(E79*J79,2)</f>
        <v>0</v>
      </c>
      <c r="L79" s="180">
        <v>21</v>
      </c>
      <c r="M79" s="180">
        <f>G79*(1+L79/100)</f>
        <v>0</v>
      </c>
      <c r="N79" s="180">
        <v>0</v>
      </c>
      <c r="O79" s="180">
        <f>ROUND(E79*N79,2)</f>
        <v>0</v>
      </c>
      <c r="P79" s="180">
        <v>0</v>
      </c>
      <c r="Q79" s="180">
        <f>ROUND(E79*P79,2)</f>
        <v>0</v>
      </c>
      <c r="R79" s="180"/>
      <c r="S79" s="180" t="s">
        <v>114</v>
      </c>
      <c r="T79" s="181" t="s">
        <v>114</v>
      </c>
      <c r="U79" s="157">
        <v>0.09</v>
      </c>
      <c r="V79" s="157">
        <f>ROUND(E79*U79,2)</f>
        <v>0.12</v>
      </c>
      <c r="W79" s="157"/>
      <c r="X79" s="157" t="s">
        <v>115</v>
      </c>
      <c r="Y79" s="148"/>
      <c r="Z79" s="148"/>
      <c r="AA79" s="148"/>
      <c r="AB79" s="148"/>
      <c r="AC79" s="148"/>
      <c r="AD79" s="148"/>
      <c r="AE79" s="148"/>
      <c r="AF79" s="148"/>
      <c r="AG79" s="148" t="s">
        <v>116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55"/>
      <c r="B80" s="156"/>
      <c r="C80" s="186" t="s">
        <v>176</v>
      </c>
      <c r="D80" s="158"/>
      <c r="E80" s="159"/>
      <c r="F80" s="157"/>
      <c r="G80" s="157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57"/>
      <c r="W80" s="157"/>
      <c r="X80" s="157"/>
      <c r="Y80" s="148"/>
      <c r="Z80" s="148"/>
      <c r="AA80" s="148"/>
      <c r="AB80" s="148"/>
      <c r="AC80" s="148"/>
      <c r="AD80" s="148"/>
      <c r="AE80" s="148"/>
      <c r="AF80" s="148"/>
      <c r="AG80" s="148" t="s">
        <v>118</v>
      </c>
      <c r="AH80" s="148">
        <v>0</v>
      </c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55"/>
      <c r="B81" s="156"/>
      <c r="C81" s="186" t="s">
        <v>177</v>
      </c>
      <c r="D81" s="158"/>
      <c r="E81" s="159">
        <v>1.32</v>
      </c>
      <c r="F81" s="157"/>
      <c r="G81" s="157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57"/>
      <c r="Y81" s="148"/>
      <c r="Z81" s="148"/>
      <c r="AA81" s="148"/>
      <c r="AB81" s="148"/>
      <c r="AC81" s="148"/>
      <c r="AD81" s="148"/>
      <c r="AE81" s="148"/>
      <c r="AF81" s="148"/>
      <c r="AG81" s="148" t="s">
        <v>118</v>
      </c>
      <c r="AH81" s="148">
        <v>5</v>
      </c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55"/>
      <c r="B82" s="156"/>
      <c r="C82" s="187" t="s">
        <v>120</v>
      </c>
      <c r="D82" s="160"/>
      <c r="E82" s="161">
        <v>1.32</v>
      </c>
      <c r="F82" s="157"/>
      <c r="G82" s="157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57"/>
      <c r="Y82" s="148"/>
      <c r="Z82" s="148"/>
      <c r="AA82" s="148"/>
      <c r="AB82" s="148"/>
      <c r="AC82" s="148"/>
      <c r="AD82" s="148"/>
      <c r="AE82" s="148"/>
      <c r="AF82" s="148"/>
      <c r="AG82" s="148" t="s">
        <v>118</v>
      </c>
      <c r="AH82" s="148">
        <v>1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75">
        <v>15</v>
      </c>
      <c r="B83" s="176" t="s">
        <v>178</v>
      </c>
      <c r="C83" s="185" t="s">
        <v>179</v>
      </c>
      <c r="D83" s="177" t="s">
        <v>170</v>
      </c>
      <c r="E83" s="178">
        <v>1.32</v>
      </c>
      <c r="F83" s="179"/>
      <c r="G83" s="180">
        <f>ROUND(E83*F83,2)</f>
        <v>0</v>
      </c>
      <c r="H83" s="179"/>
      <c r="I83" s="180">
        <f>ROUND(E83*H83,2)</f>
        <v>0</v>
      </c>
      <c r="J83" s="179"/>
      <c r="K83" s="180">
        <f>ROUND(E83*J83,2)</f>
        <v>0</v>
      </c>
      <c r="L83" s="180">
        <v>21</v>
      </c>
      <c r="M83" s="180">
        <f>G83*(1+L83/100)</f>
        <v>0</v>
      </c>
      <c r="N83" s="180">
        <v>0</v>
      </c>
      <c r="O83" s="180">
        <f>ROUND(E83*N83,2)</f>
        <v>0</v>
      </c>
      <c r="P83" s="180">
        <v>0</v>
      </c>
      <c r="Q83" s="180">
        <f>ROUND(E83*P83,2)</f>
        <v>0</v>
      </c>
      <c r="R83" s="180"/>
      <c r="S83" s="180" t="s">
        <v>114</v>
      </c>
      <c r="T83" s="181" t="s">
        <v>114</v>
      </c>
      <c r="U83" s="157">
        <v>0</v>
      </c>
      <c r="V83" s="157">
        <f>ROUND(E83*U83,2)</f>
        <v>0</v>
      </c>
      <c r="W83" s="157"/>
      <c r="X83" s="157" t="s">
        <v>115</v>
      </c>
      <c r="Y83" s="148"/>
      <c r="Z83" s="148"/>
      <c r="AA83" s="148"/>
      <c r="AB83" s="148"/>
      <c r="AC83" s="148"/>
      <c r="AD83" s="148"/>
      <c r="AE83" s="148"/>
      <c r="AF83" s="148"/>
      <c r="AG83" s="148" t="s">
        <v>116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55"/>
      <c r="B84" s="156"/>
      <c r="C84" s="186" t="s">
        <v>176</v>
      </c>
      <c r="D84" s="158"/>
      <c r="E84" s="159"/>
      <c r="F84" s="157"/>
      <c r="G84" s="157"/>
      <c r="H84" s="157"/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48"/>
      <c r="Z84" s="148"/>
      <c r="AA84" s="148"/>
      <c r="AB84" s="148"/>
      <c r="AC84" s="148"/>
      <c r="AD84" s="148"/>
      <c r="AE84" s="148"/>
      <c r="AF84" s="148"/>
      <c r="AG84" s="148" t="s">
        <v>118</v>
      </c>
      <c r="AH84" s="148">
        <v>0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55"/>
      <c r="B85" s="156"/>
      <c r="C85" s="186" t="s">
        <v>177</v>
      </c>
      <c r="D85" s="158"/>
      <c r="E85" s="159">
        <v>1.32</v>
      </c>
      <c r="F85" s="157"/>
      <c r="G85" s="157"/>
      <c r="H85" s="157"/>
      <c r="I85" s="157"/>
      <c r="J85" s="157"/>
      <c r="K85" s="157"/>
      <c r="L85" s="157"/>
      <c r="M85" s="157"/>
      <c r="N85" s="157"/>
      <c r="O85" s="157"/>
      <c r="P85" s="157"/>
      <c r="Q85" s="157"/>
      <c r="R85" s="157"/>
      <c r="S85" s="157"/>
      <c r="T85" s="157"/>
      <c r="U85" s="157"/>
      <c r="V85" s="157"/>
      <c r="W85" s="157"/>
      <c r="X85" s="157"/>
      <c r="Y85" s="148"/>
      <c r="Z85" s="148"/>
      <c r="AA85" s="148"/>
      <c r="AB85" s="148"/>
      <c r="AC85" s="148"/>
      <c r="AD85" s="148"/>
      <c r="AE85" s="148"/>
      <c r="AF85" s="148"/>
      <c r="AG85" s="148" t="s">
        <v>118</v>
      </c>
      <c r="AH85" s="148">
        <v>5</v>
      </c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55"/>
      <c r="B86" s="156"/>
      <c r="C86" s="187" t="s">
        <v>120</v>
      </c>
      <c r="D86" s="160"/>
      <c r="E86" s="161">
        <v>1.32</v>
      </c>
      <c r="F86" s="157"/>
      <c r="G86" s="157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48"/>
      <c r="Z86" s="148"/>
      <c r="AA86" s="148"/>
      <c r="AB86" s="148"/>
      <c r="AC86" s="148"/>
      <c r="AD86" s="148"/>
      <c r="AE86" s="148"/>
      <c r="AF86" s="148"/>
      <c r="AG86" s="148" t="s">
        <v>118</v>
      </c>
      <c r="AH86" s="148">
        <v>1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75">
        <v>16</v>
      </c>
      <c r="B87" s="176" t="s">
        <v>180</v>
      </c>
      <c r="C87" s="185" t="s">
        <v>181</v>
      </c>
      <c r="D87" s="177" t="s">
        <v>170</v>
      </c>
      <c r="E87" s="178">
        <v>1.32</v>
      </c>
      <c r="F87" s="179"/>
      <c r="G87" s="180">
        <f>ROUND(E87*F87,2)</f>
        <v>0</v>
      </c>
      <c r="H87" s="179"/>
      <c r="I87" s="180">
        <f>ROUND(E87*H87,2)</f>
        <v>0</v>
      </c>
      <c r="J87" s="179"/>
      <c r="K87" s="180">
        <f>ROUND(E87*J87,2)</f>
        <v>0</v>
      </c>
      <c r="L87" s="180">
        <v>21</v>
      </c>
      <c r="M87" s="180">
        <f>G87*(1+L87/100)</f>
        <v>0</v>
      </c>
      <c r="N87" s="180">
        <v>0</v>
      </c>
      <c r="O87" s="180">
        <f>ROUND(E87*N87,2)</f>
        <v>0</v>
      </c>
      <c r="P87" s="180">
        <v>0</v>
      </c>
      <c r="Q87" s="180">
        <f>ROUND(E87*P87,2)</f>
        <v>0</v>
      </c>
      <c r="R87" s="180"/>
      <c r="S87" s="180" t="s">
        <v>114</v>
      </c>
      <c r="T87" s="181" t="s">
        <v>114</v>
      </c>
      <c r="U87" s="157">
        <v>0.06</v>
      </c>
      <c r="V87" s="157">
        <f>ROUND(E87*U87,2)</f>
        <v>0.08</v>
      </c>
      <c r="W87" s="157"/>
      <c r="X87" s="157" t="s">
        <v>115</v>
      </c>
      <c r="Y87" s="148"/>
      <c r="Z87" s="148"/>
      <c r="AA87" s="148"/>
      <c r="AB87" s="148"/>
      <c r="AC87" s="148"/>
      <c r="AD87" s="148"/>
      <c r="AE87" s="148"/>
      <c r="AF87" s="148"/>
      <c r="AG87" s="148" t="s">
        <v>116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55"/>
      <c r="B88" s="156"/>
      <c r="C88" s="186" t="s">
        <v>176</v>
      </c>
      <c r="D88" s="158"/>
      <c r="E88" s="159"/>
      <c r="F88" s="157"/>
      <c r="G88" s="157"/>
      <c r="H88" s="157"/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48"/>
      <c r="Z88" s="148"/>
      <c r="AA88" s="148"/>
      <c r="AB88" s="148"/>
      <c r="AC88" s="148"/>
      <c r="AD88" s="148"/>
      <c r="AE88" s="148"/>
      <c r="AF88" s="148"/>
      <c r="AG88" s="148" t="s">
        <v>118</v>
      </c>
      <c r="AH88" s="148">
        <v>0</v>
      </c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55"/>
      <c r="B89" s="156"/>
      <c r="C89" s="186" t="s">
        <v>177</v>
      </c>
      <c r="D89" s="158"/>
      <c r="E89" s="159">
        <v>1.32</v>
      </c>
      <c r="F89" s="157"/>
      <c r="G89" s="157"/>
      <c r="H89" s="157"/>
      <c r="I89" s="157"/>
      <c r="J89" s="157"/>
      <c r="K89" s="157"/>
      <c r="L89" s="157"/>
      <c r="M89" s="157"/>
      <c r="N89" s="157"/>
      <c r="O89" s="157"/>
      <c r="P89" s="157"/>
      <c r="Q89" s="157"/>
      <c r="R89" s="157"/>
      <c r="S89" s="157"/>
      <c r="T89" s="157"/>
      <c r="U89" s="157"/>
      <c r="V89" s="157"/>
      <c r="W89" s="157"/>
      <c r="X89" s="157"/>
      <c r="Y89" s="148"/>
      <c r="Z89" s="148"/>
      <c r="AA89" s="148"/>
      <c r="AB89" s="148"/>
      <c r="AC89" s="148"/>
      <c r="AD89" s="148"/>
      <c r="AE89" s="148"/>
      <c r="AF89" s="148"/>
      <c r="AG89" s="148" t="s">
        <v>118</v>
      </c>
      <c r="AH89" s="148">
        <v>5</v>
      </c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55"/>
      <c r="B90" s="156"/>
      <c r="C90" s="187" t="s">
        <v>120</v>
      </c>
      <c r="D90" s="160"/>
      <c r="E90" s="161">
        <v>1.32</v>
      </c>
      <c r="F90" s="157"/>
      <c r="G90" s="157"/>
      <c r="H90" s="157"/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48"/>
      <c r="Z90" s="148"/>
      <c r="AA90" s="148"/>
      <c r="AB90" s="148"/>
      <c r="AC90" s="148"/>
      <c r="AD90" s="148"/>
      <c r="AE90" s="148"/>
      <c r="AF90" s="148"/>
      <c r="AG90" s="148" t="s">
        <v>118</v>
      </c>
      <c r="AH90" s="148">
        <v>1</v>
      </c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75">
        <v>17</v>
      </c>
      <c r="B91" s="176" t="s">
        <v>182</v>
      </c>
      <c r="C91" s="185" t="s">
        <v>183</v>
      </c>
      <c r="D91" s="177" t="s">
        <v>184</v>
      </c>
      <c r="E91" s="178">
        <v>3.9600000000000003E-2</v>
      </c>
      <c r="F91" s="179"/>
      <c r="G91" s="180">
        <f>ROUND(E91*F91,2)</f>
        <v>0</v>
      </c>
      <c r="H91" s="179"/>
      <c r="I91" s="180">
        <f>ROUND(E91*H91,2)</f>
        <v>0</v>
      </c>
      <c r="J91" s="179"/>
      <c r="K91" s="180">
        <f>ROUND(E91*J91,2)</f>
        <v>0</v>
      </c>
      <c r="L91" s="180">
        <v>21</v>
      </c>
      <c r="M91" s="180">
        <f>G91*(1+L91/100)</f>
        <v>0</v>
      </c>
      <c r="N91" s="180">
        <v>1E-3</v>
      </c>
      <c r="O91" s="180">
        <f>ROUND(E91*N91,2)</f>
        <v>0</v>
      </c>
      <c r="P91" s="180">
        <v>0</v>
      </c>
      <c r="Q91" s="180">
        <f>ROUND(E91*P91,2)</f>
        <v>0</v>
      </c>
      <c r="R91" s="180" t="s">
        <v>158</v>
      </c>
      <c r="S91" s="180" t="s">
        <v>114</v>
      </c>
      <c r="T91" s="181" t="s">
        <v>114</v>
      </c>
      <c r="U91" s="157">
        <v>0</v>
      </c>
      <c r="V91" s="157">
        <f>ROUND(E91*U91,2)</f>
        <v>0</v>
      </c>
      <c r="W91" s="157"/>
      <c r="X91" s="157" t="s">
        <v>159</v>
      </c>
      <c r="Y91" s="148"/>
      <c r="Z91" s="148"/>
      <c r="AA91" s="148"/>
      <c r="AB91" s="148"/>
      <c r="AC91" s="148"/>
      <c r="AD91" s="148"/>
      <c r="AE91" s="148"/>
      <c r="AF91" s="148"/>
      <c r="AG91" s="148" t="s">
        <v>160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55"/>
      <c r="B92" s="156"/>
      <c r="C92" s="186" t="s">
        <v>185</v>
      </c>
      <c r="D92" s="158"/>
      <c r="E92" s="159"/>
      <c r="F92" s="157"/>
      <c r="G92" s="157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48"/>
      <c r="Z92" s="148"/>
      <c r="AA92" s="148"/>
      <c r="AB92" s="148"/>
      <c r="AC92" s="148"/>
      <c r="AD92" s="148"/>
      <c r="AE92" s="148"/>
      <c r="AF92" s="148"/>
      <c r="AG92" s="148" t="s">
        <v>118</v>
      </c>
      <c r="AH92" s="148">
        <v>0</v>
      </c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55"/>
      <c r="B93" s="156"/>
      <c r="C93" s="186" t="s">
        <v>186</v>
      </c>
      <c r="D93" s="158"/>
      <c r="E93" s="159"/>
      <c r="F93" s="157"/>
      <c r="G93" s="157"/>
      <c r="H93" s="157"/>
      <c r="I93" s="157"/>
      <c r="J93" s="157"/>
      <c r="K93" s="157"/>
      <c r="L93" s="157"/>
      <c r="M93" s="157"/>
      <c r="N93" s="157"/>
      <c r="O93" s="157"/>
      <c r="P93" s="157"/>
      <c r="Q93" s="157"/>
      <c r="R93" s="157"/>
      <c r="S93" s="157"/>
      <c r="T93" s="157"/>
      <c r="U93" s="157"/>
      <c r="V93" s="157"/>
      <c r="W93" s="157"/>
      <c r="X93" s="157"/>
      <c r="Y93" s="148"/>
      <c r="Z93" s="148"/>
      <c r="AA93" s="148"/>
      <c r="AB93" s="148"/>
      <c r="AC93" s="148"/>
      <c r="AD93" s="148"/>
      <c r="AE93" s="148"/>
      <c r="AF93" s="148"/>
      <c r="AG93" s="148" t="s">
        <v>118</v>
      </c>
      <c r="AH93" s="148">
        <v>0</v>
      </c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55"/>
      <c r="B94" s="156"/>
      <c r="C94" s="186" t="s">
        <v>187</v>
      </c>
      <c r="D94" s="158"/>
      <c r="E94" s="159">
        <v>3.9600000000000003E-2</v>
      </c>
      <c r="F94" s="157"/>
      <c r="G94" s="157"/>
      <c r="H94" s="157"/>
      <c r="I94" s="157"/>
      <c r="J94" s="157"/>
      <c r="K94" s="157"/>
      <c r="L94" s="157"/>
      <c r="M94" s="157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57"/>
      <c r="Y94" s="148"/>
      <c r="Z94" s="148"/>
      <c r="AA94" s="148"/>
      <c r="AB94" s="148"/>
      <c r="AC94" s="148"/>
      <c r="AD94" s="148"/>
      <c r="AE94" s="148"/>
      <c r="AF94" s="148"/>
      <c r="AG94" s="148" t="s">
        <v>118</v>
      </c>
      <c r="AH94" s="148">
        <v>5</v>
      </c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55"/>
      <c r="B95" s="156"/>
      <c r="C95" s="187" t="s">
        <v>120</v>
      </c>
      <c r="D95" s="160"/>
      <c r="E95" s="161">
        <v>3.9600000000000003E-2</v>
      </c>
      <c r="F95" s="157"/>
      <c r="G95" s="157"/>
      <c r="H95" s="157"/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48"/>
      <c r="Z95" s="148"/>
      <c r="AA95" s="148"/>
      <c r="AB95" s="148"/>
      <c r="AC95" s="148"/>
      <c r="AD95" s="148"/>
      <c r="AE95" s="148"/>
      <c r="AF95" s="148"/>
      <c r="AG95" s="148" t="s">
        <v>118</v>
      </c>
      <c r="AH95" s="148">
        <v>1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75">
        <v>18</v>
      </c>
      <c r="B96" s="176" t="s">
        <v>188</v>
      </c>
      <c r="C96" s="185" t="s">
        <v>189</v>
      </c>
      <c r="D96" s="177" t="s">
        <v>170</v>
      </c>
      <c r="E96" s="178">
        <v>1.32</v>
      </c>
      <c r="F96" s="179"/>
      <c r="G96" s="180">
        <f>ROUND(E96*F96,2)</f>
        <v>0</v>
      </c>
      <c r="H96" s="179"/>
      <c r="I96" s="180">
        <f>ROUND(E96*H96,2)</f>
        <v>0</v>
      </c>
      <c r="J96" s="179"/>
      <c r="K96" s="180">
        <f>ROUND(E96*J96,2)</f>
        <v>0</v>
      </c>
      <c r="L96" s="180">
        <v>21</v>
      </c>
      <c r="M96" s="180">
        <f>G96*(1+L96/100)</f>
        <v>0</v>
      </c>
      <c r="N96" s="180">
        <v>0</v>
      </c>
      <c r="O96" s="180">
        <f>ROUND(E96*N96,2)</f>
        <v>0</v>
      </c>
      <c r="P96" s="180">
        <v>0</v>
      </c>
      <c r="Q96" s="180">
        <f>ROUND(E96*P96,2)</f>
        <v>0</v>
      </c>
      <c r="R96" s="180"/>
      <c r="S96" s="180" t="s">
        <v>114</v>
      </c>
      <c r="T96" s="181" t="s">
        <v>114</v>
      </c>
      <c r="U96" s="157">
        <v>1.0999999999999999E-2</v>
      </c>
      <c r="V96" s="157">
        <f>ROUND(E96*U96,2)</f>
        <v>0.01</v>
      </c>
      <c r="W96" s="157"/>
      <c r="X96" s="157" t="s">
        <v>115</v>
      </c>
      <c r="Y96" s="148"/>
      <c r="Z96" s="148"/>
      <c r="AA96" s="148"/>
      <c r="AB96" s="148"/>
      <c r="AC96" s="148"/>
      <c r="AD96" s="148"/>
      <c r="AE96" s="148"/>
      <c r="AF96" s="148"/>
      <c r="AG96" s="148" t="s">
        <v>116</v>
      </c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55"/>
      <c r="B97" s="156"/>
      <c r="C97" s="186" t="s">
        <v>176</v>
      </c>
      <c r="D97" s="158"/>
      <c r="E97" s="159"/>
      <c r="F97" s="157"/>
      <c r="G97" s="157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57"/>
      <c r="Y97" s="148"/>
      <c r="Z97" s="148"/>
      <c r="AA97" s="148"/>
      <c r="AB97" s="148"/>
      <c r="AC97" s="148"/>
      <c r="AD97" s="148"/>
      <c r="AE97" s="148"/>
      <c r="AF97" s="148"/>
      <c r="AG97" s="148" t="s">
        <v>118</v>
      </c>
      <c r="AH97" s="148">
        <v>0</v>
      </c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55"/>
      <c r="B98" s="156"/>
      <c r="C98" s="186" t="s">
        <v>177</v>
      </c>
      <c r="D98" s="158"/>
      <c r="E98" s="159">
        <v>1.32</v>
      </c>
      <c r="F98" s="157"/>
      <c r="G98" s="157"/>
      <c r="H98" s="157"/>
      <c r="I98" s="157"/>
      <c r="J98" s="157"/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57"/>
      <c r="W98" s="157"/>
      <c r="X98" s="157"/>
      <c r="Y98" s="148"/>
      <c r="Z98" s="148"/>
      <c r="AA98" s="148"/>
      <c r="AB98" s="148"/>
      <c r="AC98" s="148"/>
      <c r="AD98" s="148"/>
      <c r="AE98" s="148"/>
      <c r="AF98" s="148"/>
      <c r="AG98" s="148" t="s">
        <v>118</v>
      </c>
      <c r="AH98" s="148">
        <v>5</v>
      </c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55"/>
      <c r="B99" s="156"/>
      <c r="C99" s="187" t="s">
        <v>120</v>
      </c>
      <c r="D99" s="160"/>
      <c r="E99" s="161">
        <v>1.32</v>
      </c>
      <c r="F99" s="157"/>
      <c r="G99" s="157"/>
      <c r="H99" s="157"/>
      <c r="I99" s="157"/>
      <c r="J99" s="157"/>
      <c r="K99" s="157"/>
      <c r="L99" s="157"/>
      <c r="M99" s="157"/>
      <c r="N99" s="157"/>
      <c r="O99" s="157"/>
      <c r="P99" s="157"/>
      <c r="Q99" s="157"/>
      <c r="R99" s="157"/>
      <c r="S99" s="157"/>
      <c r="T99" s="157"/>
      <c r="U99" s="157"/>
      <c r="V99" s="157"/>
      <c r="W99" s="157"/>
      <c r="X99" s="157"/>
      <c r="Y99" s="148"/>
      <c r="Z99" s="148"/>
      <c r="AA99" s="148"/>
      <c r="AB99" s="148"/>
      <c r="AC99" s="148"/>
      <c r="AD99" s="148"/>
      <c r="AE99" s="148"/>
      <c r="AF99" s="148"/>
      <c r="AG99" s="148" t="s">
        <v>118</v>
      </c>
      <c r="AH99" s="148">
        <v>1</v>
      </c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75">
        <v>19</v>
      </c>
      <c r="B100" s="176" t="s">
        <v>190</v>
      </c>
      <c r="C100" s="185" t="s">
        <v>191</v>
      </c>
      <c r="D100" s="177" t="s">
        <v>113</v>
      </c>
      <c r="E100" s="178">
        <v>1.9800000000000002E-2</v>
      </c>
      <c r="F100" s="179"/>
      <c r="G100" s="180">
        <f>ROUND(E100*F100,2)</f>
        <v>0</v>
      </c>
      <c r="H100" s="179"/>
      <c r="I100" s="180">
        <f>ROUND(E100*H100,2)</f>
        <v>0</v>
      </c>
      <c r="J100" s="179"/>
      <c r="K100" s="180">
        <f>ROUND(E100*J100,2)</f>
        <v>0</v>
      </c>
      <c r="L100" s="180">
        <v>21</v>
      </c>
      <c r="M100" s="180">
        <f>G100*(1+L100/100)</f>
        <v>0</v>
      </c>
      <c r="N100" s="180">
        <v>0</v>
      </c>
      <c r="O100" s="180">
        <f>ROUND(E100*N100,2)</f>
        <v>0</v>
      </c>
      <c r="P100" s="180">
        <v>0</v>
      </c>
      <c r="Q100" s="180">
        <f>ROUND(E100*P100,2)</f>
        <v>0</v>
      </c>
      <c r="R100" s="180"/>
      <c r="S100" s="180" t="s">
        <v>114</v>
      </c>
      <c r="T100" s="181" t="s">
        <v>114</v>
      </c>
      <c r="U100" s="157">
        <v>0.26</v>
      </c>
      <c r="V100" s="157">
        <f>ROUND(E100*U100,2)</f>
        <v>0.01</v>
      </c>
      <c r="W100" s="157"/>
      <c r="X100" s="157" t="s">
        <v>115</v>
      </c>
      <c r="Y100" s="148"/>
      <c r="Z100" s="148"/>
      <c r="AA100" s="148"/>
      <c r="AB100" s="148"/>
      <c r="AC100" s="148"/>
      <c r="AD100" s="148"/>
      <c r="AE100" s="148"/>
      <c r="AF100" s="148"/>
      <c r="AG100" s="148" t="s">
        <v>116</v>
      </c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55"/>
      <c r="B101" s="156"/>
      <c r="C101" s="186" t="s">
        <v>176</v>
      </c>
      <c r="D101" s="158"/>
      <c r="E101" s="159"/>
      <c r="F101" s="157"/>
      <c r="G101" s="157"/>
      <c r="H101" s="157"/>
      <c r="I101" s="157"/>
      <c r="J101" s="157"/>
      <c r="K101" s="157"/>
      <c r="L101" s="157"/>
      <c r="M101" s="157"/>
      <c r="N101" s="157"/>
      <c r="O101" s="157"/>
      <c r="P101" s="157"/>
      <c r="Q101" s="157"/>
      <c r="R101" s="157"/>
      <c r="S101" s="157"/>
      <c r="T101" s="157"/>
      <c r="U101" s="157"/>
      <c r="V101" s="157"/>
      <c r="W101" s="157"/>
      <c r="X101" s="157"/>
      <c r="Y101" s="148"/>
      <c r="Z101" s="148"/>
      <c r="AA101" s="148"/>
      <c r="AB101" s="148"/>
      <c r="AC101" s="148"/>
      <c r="AD101" s="148"/>
      <c r="AE101" s="148"/>
      <c r="AF101" s="148"/>
      <c r="AG101" s="148" t="s">
        <v>118</v>
      </c>
      <c r="AH101" s="148">
        <v>0</v>
      </c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55"/>
      <c r="B102" s="156"/>
      <c r="C102" s="186" t="s">
        <v>192</v>
      </c>
      <c r="D102" s="158"/>
      <c r="E102" s="159"/>
      <c r="F102" s="157"/>
      <c r="G102" s="157"/>
      <c r="H102" s="157"/>
      <c r="I102" s="157"/>
      <c r="J102" s="157"/>
      <c r="K102" s="157"/>
      <c r="L102" s="157"/>
      <c r="M102" s="157"/>
      <c r="N102" s="157"/>
      <c r="O102" s="157"/>
      <c r="P102" s="157"/>
      <c r="Q102" s="157"/>
      <c r="R102" s="157"/>
      <c r="S102" s="157"/>
      <c r="T102" s="157"/>
      <c r="U102" s="157"/>
      <c r="V102" s="157"/>
      <c r="W102" s="157"/>
      <c r="X102" s="157"/>
      <c r="Y102" s="148"/>
      <c r="Z102" s="148"/>
      <c r="AA102" s="148"/>
      <c r="AB102" s="148"/>
      <c r="AC102" s="148"/>
      <c r="AD102" s="148"/>
      <c r="AE102" s="148"/>
      <c r="AF102" s="148"/>
      <c r="AG102" s="148" t="s">
        <v>118</v>
      </c>
      <c r="AH102" s="148">
        <v>0</v>
      </c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55"/>
      <c r="B103" s="156"/>
      <c r="C103" s="186" t="s">
        <v>193</v>
      </c>
      <c r="D103" s="158"/>
      <c r="E103" s="159">
        <v>1.9800000000000002E-2</v>
      </c>
      <c r="F103" s="157"/>
      <c r="G103" s="157"/>
      <c r="H103" s="157"/>
      <c r="I103" s="157"/>
      <c r="J103" s="157"/>
      <c r="K103" s="157"/>
      <c r="L103" s="157"/>
      <c r="M103" s="157"/>
      <c r="N103" s="157"/>
      <c r="O103" s="157"/>
      <c r="P103" s="157"/>
      <c r="Q103" s="157"/>
      <c r="R103" s="157"/>
      <c r="S103" s="157"/>
      <c r="T103" s="157"/>
      <c r="U103" s="157"/>
      <c r="V103" s="157"/>
      <c r="W103" s="157"/>
      <c r="X103" s="157"/>
      <c r="Y103" s="148"/>
      <c r="Z103" s="148"/>
      <c r="AA103" s="148"/>
      <c r="AB103" s="148"/>
      <c r="AC103" s="148"/>
      <c r="AD103" s="148"/>
      <c r="AE103" s="148"/>
      <c r="AF103" s="148"/>
      <c r="AG103" s="148" t="s">
        <v>118</v>
      </c>
      <c r="AH103" s="148">
        <v>5</v>
      </c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55"/>
      <c r="B104" s="156"/>
      <c r="C104" s="187" t="s">
        <v>120</v>
      </c>
      <c r="D104" s="160"/>
      <c r="E104" s="161">
        <v>1.9800000000000002E-2</v>
      </c>
      <c r="F104" s="157"/>
      <c r="G104" s="157"/>
      <c r="H104" s="157"/>
      <c r="I104" s="157"/>
      <c r="J104" s="157"/>
      <c r="K104" s="157"/>
      <c r="L104" s="157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157"/>
      <c r="Y104" s="148"/>
      <c r="Z104" s="148"/>
      <c r="AA104" s="148"/>
      <c r="AB104" s="148"/>
      <c r="AC104" s="148"/>
      <c r="AD104" s="148"/>
      <c r="AE104" s="148"/>
      <c r="AF104" s="148"/>
      <c r="AG104" s="148" t="s">
        <v>118</v>
      </c>
      <c r="AH104" s="148">
        <v>1</v>
      </c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75">
        <v>20</v>
      </c>
      <c r="B105" s="176" t="s">
        <v>194</v>
      </c>
      <c r="C105" s="185" t="s">
        <v>195</v>
      </c>
      <c r="D105" s="177" t="s">
        <v>113</v>
      </c>
      <c r="E105" s="178">
        <v>2.64E-3</v>
      </c>
      <c r="F105" s="179"/>
      <c r="G105" s="180">
        <f>ROUND(E105*F105,2)</f>
        <v>0</v>
      </c>
      <c r="H105" s="179"/>
      <c r="I105" s="180">
        <f>ROUND(E105*H105,2)</f>
        <v>0</v>
      </c>
      <c r="J105" s="179"/>
      <c r="K105" s="180">
        <f>ROUND(E105*J105,2)</f>
        <v>0</v>
      </c>
      <c r="L105" s="180">
        <v>21</v>
      </c>
      <c r="M105" s="180">
        <f>G105*(1+L105/100)</f>
        <v>0</v>
      </c>
      <c r="N105" s="180">
        <v>0</v>
      </c>
      <c r="O105" s="180">
        <f>ROUND(E105*N105,2)</f>
        <v>0</v>
      </c>
      <c r="P105" s="180">
        <v>0</v>
      </c>
      <c r="Q105" s="180">
        <f>ROUND(E105*P105,2)</f>
        <v>0</v>
      </c>
      <c r="R105" s="180"/>
      <c r="S105" s="180" t="s">
        <v>114</v>
      </c>
      <c r="T105" s="181" t="s">
        <v>114</v>
      </c>
      <c r="U105" s="157">
        <v>4.9870000000000001</v>
      </c>
      <c r="V105" s="157">
        <f>ROUND(E105*U105,2)</f>
        <v>0.01</v>
      </c>
      <c r="W105" s="157"/>
      <c r="X105" s="157" t="s">
        <v>115</v>
      </c>
      <c r="Y105" s="148"/>
      <c r="Z105" s="148"/>
      <c r="AA105" s="148"/>
      <c r="AB105" s="148"/>
      <c r="AC105" s="148"/>
      <c r="AD105" s="148"/>
      <c r="AE105" s="148"/>
      <c r="AF105" s="148"/>
      <c r="AG105" s="148" t="s">
        <v>116</v>
      </c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55"/>
      <c r="B106" s="156"/>
      <c r="C106" s="186" t="s">
        <v>176</v>
      </c>
      <c r="D106" s="158"/>
      <c r="E106" s="159"/>
      <c r="F106" s="157"/>
      <c r="G106" s="157"/>
      <c r="H106" s="157"/>
      <c r="I106" s="157"/>
      <c r="J106" s="157"/>
      <c r="K106" s="157"/>
      <c r="L106" s="157"/>
      <c r="M106" s="157"/>
      <c r="N106" s="157"/>
      <c r="O106" s="157"/>
      <c r="P106" s="157"/>
      <c r="Q106" s="157"/>
      <c r="R106" s="157"/>
      <c r="S106" s="157"/>
      <c r="T106" s="157"/>
      <c r="U106" s="157"/>
      <c r="V106" s="157"/>
      <c r="W106" s="157"/>
      <c r="X106" s="157"/>
      <c r="Y106" s="148"/>
      <c r="Z106" s="148"/>
      <c r="AA106" s="148"/>
      <c r="AB106" s="148"/>
      <c r="AC106" s="148"/>
      <c r="AD106" s="148"/>
      <c r="AE106" s="148"/>
      <c r="AF106" s="148"/>
      <c r="AG106" s="148" t="s">
        <v>118</v>
      </c>
      <c r="AH106" s="148">
        <v>0</v>
      </c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55"/>
      <c r="B107" s="156"/>
      <c r="C107" s="186" t="s">
        <v>196</v>
      </c>
      <c r="D107" s="158"/>
      <c r="E107" s="159"/>
      <c r="F107" s="157"/>
      <c r="G107" s="157"/>
      <c r="H107" s="157"/>
      <c r="I107" s="157"/>
      <c r="J107" s="157"/>
      <c r="K107" s="157"/>
      <c r="L107" s="157"/>
      <c r="M107" s="157"/>
      <c r="N107" s="157"/>
      <c r="O107" s="157"/>
      <c r="P107" s="157"/>
      <c r="Q107" s="157"/>
      <c r="R107" s="157"/>
      <c r="S107" s="157"/>
      <c r="T107" s="157"/>
      <c r="U107" s="157"/>
      <c r="V107" s="157"/>
      <c r="W107" s="157"/>
      <c r="X107" s="157"/>
      <c r="Y107" s="148"/>
      <c r="Z107" s="148"/>
      <c r="AA107" s="148"/>
      <c r="AB107" s="148"/>
      <c r="AC107" s="148"/>
      <c r="AD107" s="148"/>
      <c r="AE107" s="148"/>
      <c r="AF107" s="148"/>
      <c r="AG107" s="148" t="s">
        <v>118</v>
      </c>
      <c r="AH107" s="148">
        <v>0</v>
      </c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55"/>
      <c r="B108" s="156"/>
      <c r="C108" s="186" t="s">
        <v>197</v>
      </c>
      <c r="D108" s="158"/>
      <c r="E108" s="159">
        <v>2.64E-3</v>
      </c>
      <c r="F108" s="157"/>
      <c r="G108" s="157"/>
      <c r="H108" s="157"/>
      <c r="I108" s="157"/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57"/>
      <c r="V108" s="157"/>
      <c r="W108" s="157"/>
      <c r="X108" s="157"/>
      <c r="Y108" s="148"/>
      <c r="Z108" s="148"/>
      <c r="AA108" s="148"/>
      <c r="AB108" s="148"/>
      <c r="AC108" s="148"/>
      <c r="AD108" s="148"/>
      <c r="AE108" s="148"/>
      <c r="AF108" s="148"/>
      <c r="AG108" s="148" t="s">
        <v>118</v>
      </c>
      <c r="AH108" s="148">
        <v>5</v>
      </c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55"/>
      <c r="B109" s="156"/>
      <c r="C109" s="187" t="s">
        <v>120</v>
      </c>
      <c r="D109" s="160"/>
      <c r="E109" s="161">
        <v>2.64E-3</v>
      </c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  <c r="W109" s="157"/>
      <c r="X109" s="157"/>
      <c r="Y109" s="148"/>
      <c r="Z109" s="148"/>
      <c r="AA109" s="148"/>
      <c r="AB109" s="148"/>
      <c r="AC109" s="148"/>
      <c r="AD109" s="148"/>
      <c r="AE109" s="148"/>
      <c r="AF109" s="148"/>
      <c r="AG109" s="148" t="s">
        <v>118</v>
      </c>
      <c r="AH109" s="148">
        <v>1</v>
      </c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x14ac:dyDescent="0.2">
      <c r="A110" s="169" t="s">
        <v>109</v>
      </c>
      <c r="B110" s="170" t="s">
        <v>65</v>
      </c>
      <c r="C110" s="184" t="s">
        <v>66</v>
      </c>
      <c r="D110" s="171"/>
      <c r="E110" s="172"/>
      <c r="F110" s="173"/>
      <c r="G110" s="173">
        <f>SUMIF(AG111:AG129,"&lt;&gt;NOR",G111:G129)</f>
        <v>0</v>
      </c>
      <c r="H110" s="173"/>
      <c r="I110" s="173">
        <f>SUM(I111:I129)</f>
        <v>0</v>
      </c>
      <c r="J110" s="173"/>
      <c r="K110" s="173">
        <f>SUM(K111:K129)</f>
        <v>0</v>
      </c>
      <c r="L110" s="173"/>
      <c r="M110" s="173">
        <f>SUM(M111:M129)</f>
        <v>0</v>
      </c>
      <c r="N110" s="173"/>
      <c r="O110" s="173">
        <f>SUM(O111:O129)</f>
        <v>0.84</v>
      </c>
      <c r="P110" s="173"/>
      <c r="Q110" s="173">
        <f>SUM(Q111:Q129)</f>
        <v>0</v>
      </c>
      <c r="R110" s="173"/>
      <c r="S110" s="173"/>
      <c r="T110" s="174"/>
      <c r="U110" s="168"/>
      <c r="V110" s="168">
        <f>SUM(V111:V129)</f>
        <v>1.71</v>
      </c>
      <c r="W110" s="168"/>
      <c r="X110" s="168"/>
      <c r="AG110" t="s">
        <v>110</v>
      </c>
    </row>
    <row r="111" spans="1:60" outlineLevel="1" x14ac:dyDescent="0.2">
      <c r="A111" s="175">
        <v>21</v>
      </c>
      <c r="B111" s="176" t="s">
        <v>198</v>
      </c>
      <c r="C111" s="185" t="s">
        <v>199</v>
      </c>
      <c r="D111" s="177" t="s">
        <v>200</v>
      </c>
      <c r="E111" s="178">
        <v>2</v>
      </c>
      <c r="F111" s="179"/>
      <c r="G111" s="180">
        <f>ROUND(E111*F111,2)</f>
        <v>0</v>
      </c>
      <c r="H111" s="179"/>
      <c r="I111" s="180">
        <f>ROUND(E111*H111,2)</f>
        <v>0</v>
      </c>
      <c r="J111" s="179"/>
      <c r="K111" s="180">
        <f>ROUND(E111*J111,2)</f>
        <v>0</v>
      </c>
      <c r="L111" s="180">
        <v>21</v>
      </c>
      <c r="M111" s="180">
        <f>G111*(1+L111/100)</f>
        <v>0</v>
      </c>
      <c r="N111" s="180">
        <v>1.6299999999999999E-3</v>
      </c>
      <c r="O111" s="180">
        <f>ROUND(E111*N111,2)</f>
        <v>0</v>
      </c>
      <c r="P111" s="180">
        <v>0</v>
      </c>
      <c r="Q111" s="180">
        <f>ROUND(E111*P111,2)</f>
        <v>0</v>
      </c>
      <c r="R111" s="180"/>
      <c r="S111" s="180" t="s">
        <v>114</v>
      </c>
      <c r="T111" s="181" t="s">
        <v>114</v>
      </c>
      <c r="U111" s="157">
        <v>0.4</v>
      </c>
      <c r="V111" s="157">
        <f>ROUND(E111*U111,2)</f>
        <v>0.8</v>
      </c>
      <c r="W111" s="157"/>
      <c r="X111" s="157" t="s">
        <v>115</v>
      </c>
      <c r="Y111" s="148"/>
      <c r="Z111" s="148"/>
      <c r="AA111" s="148"/>
      <c r="AB111" s="148"/>
      <c r="AC111" s="148"/>
      <c r="AD111" s="148"/>
      <c r="AE111" s="148"/>
      <c r="AF111" s="148"/>
      <c r="AG111" s="148" t="s">
        <v>130</v>
      </c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55"/>
      <c r="B112" s="156"/>
      <c r="C112" s="186" t="s">
        <v>201</v>
      </c>
      <c r="D112" s="158"/>
      <c r="E112" s="159">
        <v>2</v>
      </c>
      <c r="F112" s="157"/>
      <c r="G112" s="157"/>
      <c r="H112" s="157"/>
      <c r="I112" s="157"/>
      <c r="J112" s="157"/>
      <c r="K112" s="157"/>
      <c r="L112" s="157"/>
      <c r="M112" s="157"/>
      <c r="N112" s="157"/>
      <c r="O112" s="157"/>
      <c r="P112" s="157"/>
      <c r="Q112" s="157"/>
      <c r="R112" s="157"/>
      <c r="S112" s="157"/>
      <c r="T112" s="157"/>
      <c r="U112" s="157"/>
      <c r="V112" s="157"/>
      <c r="W112" s="157"/>
      <c r="X112" s="157"/>
      <c r="Y112" s="148"/>
      <c r="Z112" s="148"/>
      <c r="AA112" s="148"/>
      <c r="AB112" s="148"/>
      <c r="AC112" s="148"/>
      <c r="AD112" s="148"/>
      <c r="AE112" s="148"/>
      <c r="AF112" s="148"/>
      <c r="AG112" s="148" t="s">
        <v>118</v>
      </c>
      <c r="AH112" s="148">
        <v>0</v>
      </c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55"/>
      <c r="B113" s="156"/>
      <c r="C113" s="187" t="s">
        <v>120</v>
      </c>
      <c r="D113" s="160"/>
      <c r="E113" s="161">
        <v>2</v>
      </c>
      <c r="F113" s="157"/>
      <c r="G113" s="157"/>
      <c r="H113" s="157"/>
      <c r="I113" s="157"/>
      <c r="J113" s="157"/>
      <c r="K113" s="157"/>
      <c r="L113" s="157"/>
      <c r="M113" s="157"/>
      <c r="N113" s="157"/>
      <c r="O113" s="157"/>
      <c r="P113" s="157"/>
      <c r="Q113" s="157"/>
      <c r="R113" s="157"/>
      <c r="S113" s="157"/>
      <c r="T113" s="157"/>
      <c r="U113" s="157"/>
      <c r="V113" s="157"/>
      <c r="W113" s="157"/>
      <c r="X113" s="157"/>
      <c r="Y113" s="148"/>
      <c r="Z113" s="148"/>
      <c r="AA113" s="148"/>
      <c r="AB113" s="148"/>
      <c r="AC113" s="148"/>
      <c r="AD113" s="148"/>
      <c r="AE113" s="148"/>
      <c r="AF113" s="148"/>
      <c r="AG113" s="148" t="s">
        <v>118</v>
      </c>
      <c r="AH113" s="148">
        <v>1</v>
      </c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75">
        <v>22</v>
      </c>
      <c r="B114" s="176" t="s">
        <v>202</v>
      </c>
      <c r="C114" s="185" t="s">
        <v>203</v>
      </c>
      <c r="D114" s="177" t="s">
        <v>113</v>
      </c>
      <c r="E114" s="178">
        <v>0.32400000000000001</v>
      </c>
      <c r="F114" s="179"/>
      <c r="G114" s="180">
        <f>ROUND(E114*F114,2)</f>
        <v>0</v>
      </c>
      <c r="H114" s="179"/>
      <c r="I114" s="180">
        <f>ROUND(E114*H114,2)</f>
        <v>0</v>
      </c>
      <c r="J114" s="179"/>
      <c r="K114" s="180">
        <f>ROUND(E114*J114,2)</f>
        <v>0</v>
      </c>
      <c r="L114" s="180">
        <v>21</v>
      </c>
      <c r="M114" s="180">
        <f>G114*(1+L114/100)</f>
        <v>0</v>
      </c>
      <c r="N114" s="180">
        <v>2.5249999999999999</v>
      </c>
      <c r="O114" s="180">
        <f>ROUND(E114*N114,2)</f>
        <v>0.82</v>
      </c>
      <c r="P114" s="180">
        <v>0</v>
      </c>
      <c r="Q114" s="180">
        <f>ROUND(E114*P114,2)</f>
        <v>0</v>
      </c>
      <c r="R114" s="180"/>
      <c r="S114" s="180" t="s">
        <v>114</v>
      </c>
      <c r="T114" s="181" t="s">
        <v>114</v>
      </c>
      <c r="U114" s="157">
        <v>0.47699999999999998</v>
      </c>
      <c r="V114" s="157">
        <f>ROUND(E114*U114,2)</f>
        <v>0.15</v>
      </c>
      <c r="W114" s="157"/>
      <c r="X114" s="157" t="s">
        <v>115</v>
      </c>
      <c r="Y114" s="148"/>
      <c r="Z114" s="148"/>
      <c r="AA114" s="148"/>
      <c r="AB114" s="148"/>
      <c r="AC114" s="148"/>
      <c r="AD114" s="148"/>
      <c r="AE114" s="148"/>
      <c r="AF114" s="148"/>
      <c r="AG114" s="148" t="s">
        <v>130</v>
      </c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55"/>
      <c r="B115" s="156"/>
      <c r="C115" s="274" t="s">
        <v>204</v>
      </c>
      <c r="D115" s="275"/>
      <c r="E115" s="275"/>
      <c r="F115" s="275"/>
      <c r="G115" s="275"/>
      <c r="H115" s="157"/>
      <c r="I115" s="157"/>
      <c r="J115" s="157"/>
      <c r="K115" s="157"/>
      <c r="L115" s="157"/>
      <c r="M115" s="157"/>
      <c r="N115" s="157"/>
      <c r="O115" s="157"/>
      <c r="P115" s="157"/>
      <c r="Q115" s="157"/>
      <c r="R115" s="157"/>
      <c r="S115" s="157"/>
      <c r="T115" s="157"/>
      <c r="U115" s="157"/>
      <c r="V115" s="157"/>
      <c r="W115" s="157"/>
      <c r="X115" s="157"/>
      <c r="Y115" s="148"/>
      <c r="Z115" s="148"/>
      <c r="AA115" s="148"/>
      <c r="AB115" s="148"/>
      <c r="AC115" s="148"/>
      <c r="AD115" s="148"/>
      <c r="AE115" s="148"/>
      <c r="AF115" s="148"/>
      <c r="AG115" s="148" t="s">
        <v>142</v>
      </c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55"/>
      <c r="B116" s="156"/>
      <c r="C116" s="186" t="s">
        <v>205</v>
      </c>
      <c r="D116" s="158"/>
      <c r="E116" s="159"/>
      <c r="F116" s="157"/>
      <c r="G116" s="157"/>
      <c r="H116" s="157"/>
      <c r="I116" s="157"/>
      <c r="J116" s="157"/>
      <c r="K116" s="157"/>
      <c r="L116" s="157"/>
      <c r="M116" s="157"/>
      <c r="N116" s="157"/>
      <c r="O116" s="157"/>
      <c r="P116" s="157"/>
      <c r="Q116" s="157"/>
      <c r="R116" s="157"/>
      <c r="S116" s="157"/>
      <c r="T116" s="157"/>
      <c r="U116" s="157"/>
      <c r="V116" s="157"/>
      <c r="W116" s="157"/>
      <c r="X116" s="157"/>
      <c r="Y116" s="148"/>
      <c r="Z116" s="148"/>
      <c r="AA116" s="148"/>
      <c r="AB116" s="148"/>
      <c r="AC116" s="148"/>
      <c r="AD116" s="148"/>
      <c r="AE116" s="148"/>
      <c r="AF116" s="148"/>
      <c r="AG116" s="148" t="s">
        <v>118</v>
      </c>
      <c r="AH116" s="148">
        <v>0</v>
      </c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55"/>
      <c r="B117" s="156"/>
      <c r="C117" s="186" t="s">
        <v>206</v>
      </c>
      <c r="D117" s="158"/>
      <c r="E117" s="159">
        <v>0.27</v>
      </c>
      <c r="F117" s="157"/>
      <c r="G117" s="157"/>
      <c r="H117" s="157"/>
      <c r="I117" s="157"/>
      <c r="J117" s="157"/>
      <c r="K117" s="157"/>
      <c r="L117" s="157"/>
      <c r="M117" s="157"/>
      <c r="N117" s="157"/>
      <c r="O117" s="157"/>
      <c r="P117" s="157"/>
      <c r="Q117" s="157"/>
      <c r="R117" s="157"/>
      <c r="S117" s="157"/>
      <c r="T117" s="157"/>
      <c r="U117" s="157"/>
      <c r="V117" s="157"/>
      <c r="W117" s="157"/>
      <c r="X117" s="157"/>
      <c r="Y117" s="148"/>
      <c r="Z117" s="148"/>
      <c r="AA117" s="148"/>
      <c r="AB117" s="148"/>
      <c r="AC117" s="148"/>
      <c r="AD117" s="148"/>
      <c r="AE117" s="148"/>
      <c r="AF117" s="148"/>
      <c r="AG117" s="148" t="s">
        <v>118</v>
      </c>
      <c r="AH117" s="148">
        <v>0</v>
      </c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55"/>
      <c r="B118" s="156"/>
      <c r="C118" s="187" t="s">
        <v>120</v>
      </c>
      <c r="D118" s="160"/>
      <c r="E118" s="161">
        <v>0.27</v>
      </c>
      <c r="F118" s="157"/>
      <c r="G118" s="157"/>
      <c r="H118" s="157"/>
      <c r="I118" s="157"/>
      <c r="J118" s="157"/>
      <c r="K118" s="157"/>
      <c r="L118" s="157"/>
      <c r="M118" s="157"/>
      <c r="N118" s="157"/>
      <c r="O118" s="157"/>
      <c r="P118" s="157"/>
      <c r="Q118" s="157"/>
      <c r="R118" s="157"/>
      <c r="S118" s="157"/>
      <c r="T118" s="157"/>
      <c r="U118" s="157"/>
      <c r="V118" s="157"/>
      <c r="W118" s="157"/>
      <c r="X118" s="157"/>
      <c r="Y118" s="148"/>
      <c r="Z118" s="148"/>
      <c r="AA118" s="148"/>
      <c r="AB118" s="148"/>
      <c r="AC118" s="148"/>
      <c r="AD118" s="148"/>
      <c r="AE118" s="148"/>
      <c r="AF118" s="148"/>
      <c r="AG118" s="148" t="s">
        <v>118</v>
      </c>
      <c r="AH118" s="148">
        <v>1</v>
      </c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55"/>
      <c r="B119" s="156"/>
      <c r="C119" s="188" t="s">
        <v>207</v>
      </c>
      <c r="D119" s="162"/>
      <c r="E119" s="163">
        <v>5.3999999999999999E-2</v>
      </c>
      <c r="F119" s="157"/>
      <c r="G119" s="157"/>
      <c r="H119" s="157"/>
      <c r="I119" s="157"/>
      <c r="J119" s="157"/>
      <c r="K119" s="157"/>
      <c r="L119" s="157"/>
      <c r="M119" s="157"/>
      <c r="N119" s="157"/>
      <c r="O119" s="157"/>
      <c r="P119" s="157"/>
      <c r="Q119" s="157"/>
      <c r="R119" s="157"/>
      <c r="S119" s="157"/>
      <c r="T119" s="157"/>
      <c r="U119" s="157"/>
      <c r="V119" s="157"/>
      <c r="W119" s="157"/>
      <c r="X119" s="157"/>
      <c r="Y119" s="148"/>
      <c r="Z119" s="148"/>
      <c r="AA119" s="148"/>
      <c r="AB119" s="148"/>
      <c r="AC119" s="148"/>
      <c r="AD119" s="148"/>
      <c r="AE119" s="148"/>
      <c r="AF119" s="148"/>
      <c r="AG119" s="148" t="s">
        <v>118</v>
      </c>
      <c r="AH119" s="148">
        <v>4</v>
      </c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75">
        <v>23</v>
      </c>
      <c r="B120" s="176" t="s">
        <v>208</v>
      </c>
      <c r="C120" s="185" t="s">
        <v>209</v>
      </c>
      <c r="D120" s="177" t="s">
        <v>170</v>
      </c>
      <c r="E120" s="178">
        <v>0.55000000000000004</v>
      </c>
      <c r="F120" s="179"/>
      <c r="G120" s="180">
        <f>ROUND(E120*F120,2)</f>
        <v>0</v>
      </c>
      <c r="H120" s="179"/>
      <c r="I120" s="180">
        <f>ROUND(E120*H120,2)</f>
        <v>0</v>
      </c>
      <c r="J120" s="179"/>
      <c r="K120" s="180">
        <f>ROUND(E120*J120,2)</f>
        <v>0</v>
      </c>
      <c r="L120" s="180">
        <v>21</v>
      </c>
      <c r="M120" s="180">
        <f>G120*(1+L120/100)</f>
        <v>0</v>
      </c>
      <c r="N120" s="180">
        <v>3.9199999999999999E-2</v>
      </c>
      <c r="O120" s="180">
        <f>ROUND(E120*N120,2)</f>
        <v>0.02</v>
      </c>
      <c r="P120" s="180">
        <v>0</v>
      </c>
      <c r="Q120" s="180">
        <f>ROUND(E120*P120,2)</f>
        <v>0</v>
      </c>
      <c r="R120" s="180"/>
      <c r="S120" s="180" t="s">
        <v>114</v>
      </c>
      <c r="T120" s="181" t="s">
        <v>114</v>
      </c>
      <c r="U120" s="157">
        <v>1.05</v>
      </c>
      <c r="V120" s="157">
        <f>ROUND(E120*U120,2)</f>
        <v>0.57999999999999996</v>
      </c>
      <c r="W120" s="157"/>
      <c r="X120" s="157" t="s">
        <v>115</v>
      </c>
      <c r="Y120" s="148"/>
      <c r="Z120" s="148"/>
      <c r="AA120" s="148"/>
      <c r="AB120" s="148"/>
      <c r="AC120" s="148"/>
      <c r="AD120" s="148"/>
      <c r="AE120" s="148"/>
      <c r="AF120" s="148"/>
      <c r="AG120" s="148" t="s">
        <v>130</v>
      </c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55"/>
      <c r="B121" s="156"/>
      <c r="C121" s="186" t="s">
        <v>205</v>
      </c>
      <c r="D121" s="158"/>
      <c r="E121" s="159"/>
      <c r="F121" s="157"/>
      <c r="G121" s="157"/>
      <c r="H121" s="157"/>
      <c r="I121" s="157"/>
      <c r="J121" s="157"/>
      <c r="K121" s="157"/>
      <c r="L121" s="157"/>
      <c r="M121" s="157"/>
      <c r="N121" s="157"/>
      <c r="O121" s="157"/>
      <c r="P121" s="157"/>
      <c r="Q121" s="157"/>
      <c r="R121" s="157"/>
      <c r="S121" s="157"/>
      <c r="T121" s="157"/>
      <c r="U121" s="157"/>
      <c r="V121" s="157"/>
      <c r="W121" s="157"/>
      <c r="X121" s="157"/>
      <c r="Y121" s="148"/>
      <c r="Z121" s="148"/>
      <c r="AA121" s="148"/>
      <c r="AB121" s="148"/>
      <c r="AC121" s="148"/>
      <c r="AD121" s="148"/>
      <c r="AE121" s="148"/>
      <c r="AF121" s="148"/>
      <c r="AG121" s="148" t="s">
        <v>118</v>
      </c>
      <c r="AH121" s="148">
        <v>0</v>
      </c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">
      <c r="A122" s="155"/>
      <c r="B122" s="156"/>
      <c r="C122" s="186" t="s">
        <v>210</v>
      </c>
      <c r="D122" s="158"/>
      <c r="E122" s="159"/>
      <c r="F122" s="157"/>
      <c r="G122" s="157"/>
      <c r="H122" s="157"/>
      <c r="I122" s="157"/>
      <c r="J122" s="157"/>
      <c r="K122" s="157"/>
      <c r="L122" s="157"/>
      <c r="M122" s="157"/>
      <c r="N122" s="157"/>
      <c r="O122" s="157"/>
      <c r="P122" s="157"/>
      <c r="Q122" s="157"/>
      <c r="R122" s="157"/>
      <c r="S122" s="157"/>
      <c r="T122" s="157"/>
      <c r="U122" s="157"/>
      <c r="V122" s="157"/>
      <c r="W122" s="157"/>
      <c r="X122" s="157"/>
      <c r="Y122" s="148"/>
      <c r="Z122" s="148"/>
      <c r="AA122" s="148"/>
      <c r="AB122" s="148"/>
      <c r="AC122" s="148"/>
      <c r="AD122" s="148"/>
      <c r="AE122" s="148"/>
      <c r="AF122" s="148"/>
      <c r="AG122" s="148" t="s">
        <v>118</v>
      </c>
      <c r="AH122" s="148">
        <v>0</v>
      </c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55"/>
      <c r="B123" s="156"/>
      <c r="C123" s="186" t="s">
        <v>211</v>
      </c>
      <c r="D123" s="158"/>
      <c r="E123" s="159">
        <v>0.55000000000000004</v>
      </c>
      <c r="F123" s="157"/>
      <c r="G123" s="157"/>
      <c r="H123" s="157"/>
      <c r="I123" s="157"/>
      <c r="J123" s="157"/>
      <c r="K123" s="157"/>
      <c r="L123" s="157"/>
      <c r="M123" s="157"/>
      <c r="N123" s="157"/>
      <c r="O123" s="157"/>
      <c r="P123" s="157"/>
      <c r="Q123" s="157"/>
      <c r="R123" s="157"/>
      <c r="S123" s="157"/>
      <c r="T123" s="157"/>
      <c r="U123" s="157"/>
      <c r="V123" s="157"/>
      <c r="W123" s="157"/>
      <c r="X123" s="157"/>
      <c r="Y123" s="148"/>
      <c r="Z123" s="148"/>
      <c r="AA123" s="148"/>
      <c r="AB123" s="148"/>
      <c r="AC123" s="148"/>
      <c r="AD123" s="148"/>
      <c r="AE123" s="148"/>
      <c r="AF123" s="148"/>
      <c r="AG123" s="148" t="s">
        <v>118</v>
      </c>
      <c r="AH123" s="148">
        <v>0</v>
      </c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55"/>
      <c r="B124" s="156"/>
      <c r="C124" s="187" t="s">
        <v>120</v>
      </c>
      <c r="D124" s="160"/>
      <c r="E124" s="161">
        <v>0.55000000000000004</v>
      </c>
      <c r="F124" s="157"/>
      <c r="G124" s="157"/>
      <c r="H124" s="157"/>
      <c r="I124" s="157"/>
      <c r="J124" s="157"/>
      <c r="K124" s="157"/>
      <c r="L124" s="157"/>
      <c r="M124" s="157"/>
      <c r="N124" s="157"/>
      <c r="O124" s="157"/>
      <c r="P124" s="157"/>
      <c r="Q124" s="157"/>
      <c r="R124" s="157"/>
      <c r="S124" s="157"/>
      <c r="T124" s="157"/>
      <c r="U124" s="157"/>
      <c r="V124" s="157"/>
      <c r="W124" s="157"/>
      <c r="X124" s="157"/>
      <c r="Y124" s="148"/>
      <c r="Z124" s="148"/>
      <c r="AA124" s="148"/>
      <c r="AB124" s="148"/>
      <c r="AC124" s="148"/>
      <c r="AD124" s="148"/>
      <c r="AE124" s="148"/>
      <c r="AF124" s="148"/>
      <c r="AG124" s="148" t="s">
        <v>118</v>
      </c>
      <c r="AH124" s="148">
        <v>1</v>
      </c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75">
        <v>24</v>
      </c>
      <c r="B125" s="176" t="s">
        <v>212</v>
      </c>
      <c r="C125" s="185" t="s">
        <v>213</v>
      </c>
      <c r="D125" s="177" t="s">
        <v>170</v>
      </c>
      <c r="E125" s="178">
        <v>0.55000000000000004</v>
      </c>
      <c r="F125" s="179"/>
      <c r="G125" s="180">
        <f>ROUND(E125*F125,2)</f>
        <v>0</v>
      </c>
      <c r="H125" s="179"/>
      <c r="I125" s="180">
        <f>ROUND(E125*H125,2)</f>
        <v>0</v>
      </c>
      <c r="J125" s="179"/>
      <c r="K125" s="180">
        <f>ROUND(E125*J125,2)</f>
        <v>0</v>
      </c>
      <c r="L125" s="180">
        <v>21</v>
      </c>
      <c r="M125" s="180">
        <f>G125*(1+L125/100)</f>
        <v>0</v>
      </c>
      <c r="N125" s="180">
        <v>0</v>
      </c>
      <c r="O125" s="180">
        <f>ROUND(E125*N125,2)</f>
        <v>0</v>
      </c>
      <c r="P125" s="180">
        <v>0</v>
      </c>
      <c r="Q125" s="180">
        <f>ROUND(E125*P125,2)</f>
        <v>0</v>
      </c>
      <c r="R125" s="180"/>
      <c r="S125" s="180" t="s">
        <v>114</v>
      </c>
      <c r="T125" s="181" t="s">
        <v>114</v>
      </c>
      <c r="U125" s="157">
        <v>0.32</v>
      </c>
      <c r="V125" s="157">
        <f>ROUND(E125*U125,2)</f>
        <v>0.18</v>
      </c>
      <c r="W125" s="157"/>
      <c r="X125" s="157" t="s">
        <v>115</v>
      </c>
      <c r="Y125" s="148"/>
      <c r="Z125" s="148"/>
      <c r="AA125" s="148"/>
      <c r="AB125" s="148"/>
      <c r="AC125" s="148"/>
      <c r="AD125" s="148"/>
      <c r="AE125" s="148"/>
      <c r="AF125" s="148"/>
      <c r="AG125" s="148" t="s">
        <v>130</v>
      </c>
      <c r="AH125" s="148"/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">
      <c r="A126" s="155"/>
      <c r="B126" s="156"/>
      <c r="C126" s="274" t="s">
        <v>214</v>
      </c>
      <c r="D126" s="275"/>
      <c r="E126" s="275"/>
      <c r="F126" s="275"/>
      <c r="G126" s="275"/>
      <c r="H126" s="157"/>
      <c r="I126" s="157"/>
      <c r="J126" s="157"/>
      <c r="K126" s="157"/>
      <c r="L126" s="157"/>
      <c r="M126" s="157"/>
      <c r="N126" s="157"/>
      <c r="O126" s="157"/>
      <c r="P126" s="157"/>
      <c r="Q126" s="157"/>
      <c r="R126" s="157"/>
      <c r="S126" s="157"/>
      <c r="T126" s="157"/>
      <c r="U126" s="157"/>
      <c r="V126" s="157"/>
      <c r="W126" s="157"/>
      <c r="X126" s="157"/>
      <c r="Y126" s="148"/>
      <c r="Z126" s="148"/>
      <c r="AA126" s="148"/>
      <c r="AB126" s="148"/>
      <c r="AC126" s="148"/>
      <c r="AD126" s="148"/>
      <c r="AE126" s="148"/>
      <c r="AF126" s="148"/>
      <c r="AG126" s="148" t="s">
        <v>142</v>
      </c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55"/>
      <c r="B127" s="156"/>
      <c r="C127" s="186" t="s">
        <v>215</v>
      </c>
      <c r="D127" s="158"/>
      <c r="E127" s="159"/>
      <c r="F127" s="157"/>
      <c r="G127" s="157"/>
      <c r="H127" s="157"/>
      <c r="I127" s="157"/>
      <c r="J127" s="157"/>
      <c r="K127" s="157"/>
      <c r="L127" s="157"/>
      <c r="M127" s="157"/>
      <c r="N127" s="157"/>
      <c r="O127" s="157"/>
      <c r="P127" s="157"/>
      <c r="Q127" s="157"/>
      <c r="R127" s="157"/>
      <c r="S127" s="157"/>
      <c r="T127" s="157"/>
      <c r="U127" s="157"/>
      <c r="V127" s="157"/>
      <c r="W127" s="157"/>
      <c r="X127" s="157"/>
      <c r="Y127" s="148"/>
      <c r="Z127" s="148"/>
      <c r="AA127" s="148"/>
      <c r="AB127" s="148"/>
      <c r="AC127" s="148"/>
      <c r="AD127" s="148"/>
      <c r="AE127" s="148"/>
      <c r="AF127" s="148"/>
      <c r="AG127" s="148" t="s">
        <v>118</v>
      </c>
      <c r="AH127" s="148">
        <v>0</v>
      </c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55"/>
      <c r="B128" s="156"/>
      <c r="C128" s="186" t="s">
        <v>216</v>
      </c>
      <c r="D128" s="158"/>
      <c r="E128" s="159">
        <v>0.55000000000000004</v>
      </c>
      <c r="F128" s="157"/>
      <c r="G128" s="157"/>
      <c r="H128" s="157"/>
      <c r="I128" s="157"/>
      <c r="J128" s="157"/>
      <c r="K128" s="157"/>
      <c r="L128" s="157"/>
      <c r="M128" s="157"/>
      <c r="N128" s="157"/>
      <c r="O128" s="157"/>
      <c r="P128" s="157"/>
      <c r="Q128" s="157"/>
      <c r="R128" s="157"/>
      <c r="S128" s="157"/>
      <c r="T128" s="157"/>
      <c r="U128" s="157"/>
      <c r="V128" s="157"/>
      <c r="W128" s="157"/>
      <c r="X128" s="157"/>
      <c r="Y128" s="148"/>
      <c r="Z128" s="148"/>
      <c r="AA128" s="148"/>
      <c r="AB128" s="148"/>
      <c r="AC128" s="148"/>
      <c r="AD128" s="148"/>
      <c r="AE128" s="148"/>
      <c r="AF128" s="148"/>
      <c r="AG128" s="148" t="s">
        <v>118</v>
      </c>
      <c r="AH128" s="148">
        <v>5</v>
      </c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">
      <c r="A129" s="155"/>
      <c r="B129" s="156"/>
      <c r="C129" s="187" t="s">
        <v>120</v>
      </c>
      <c r="D129" s="160"/>
      <c r="E129" s="161">
        <v>0.55000000000000004</v>
      </c>
      <c r="F129" s="157"/>
      <c r="G129" s="157"/>
      <c r="H129" s="157"/>
      <c r="I129" s="157"/>
      <c r="J129" s="157"/>
      <c r="K129" s="157"/>
      <c r="L129" s="157"/>
      <c r="M129" s="157"/>
      <c r="N129" s="157"/>
      <c r="O129" s="157"/>
      <c r="P129" s="157"/>
      <c r="Q129" s="157"/>
      <c r="R129" s="157"/>
      <c r="S129" s="157"/>
      <c r="T129" s="157"/>
      <c r="U129" s="157"/>
      <c r="V129" s="157"/>
      <c r="W129" s="157"/>
      <c r="X129" s="157"/>
      <c r="Y129" s="148"/>
      <c r="Z129" s="148"/>
      <c r="AA129" s="148"/>
      <c r="AB129" s="148"/>
      <c r="AC129" s="148"/>
      <c r="AD129" s="148"/>
      <c r="AE129" s="148"/>
      <c r="AF129" s="148"/>
      <c r="AG129" s="148" t="s">
        <v>118</v>
      </c>
      <c r="AH129" s="148">
        <v>1</v>
      </c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x14ac:dyDescent="0.2">
      <c r="A130" s="169" t="s">
        <v>109</v>
      </c>
      <c r="B130" s="170" t="s">
        <v>67</v>
      </c>
      <c r="C130" s="184" t="s">
        <v>68</v>
      </c>
      <c r="D130" s="171"/>
      <c r="E130" s="172"/>
      <c r="F130" s="173"/>
      <c r="G130" s="173">
        <f>SUMIF(AG131:AG147,"&lt;&gt;NOR",G131:G147)</f>
        <v>0</v>
      </c>
      <c r="H130" s="173"/>
      <c r="I130" s="173">
        <f>SUM(I131:I147)</f>
        <v>0</v>
      </c>
      <c r="J130" s="173"/>
      <c r="K130" s="173">
        <f>SUM(K131:K147)</f>
        <v>0</v>
      </c>
      <c r="L130" s="173"/>
      <c r="M130" s="173">
        <f>SUM(M131:M147)</f>
        <v>0</v>
      </c>
      <c r="N130" s="173"/>
      <c r="O130" s="173">
        <f>SUM(O131:O147)</f>
        <v>0.26</v>
      </c>
      <c r="P130" s="173"/>
      <c r="Q130" s="173">
        <f>SUM(Q131:Q147)</f>
        <v>0</v>
      </c>
      <c r="R130" s="173"/>
      <c r="S130" s="173"/>
      <c r="T130" s="174"/>
      <c r="U130" s="168"/>
      <c r="V130" s="168">
        <f>SUM(V131:V147)</f>
        <v>1.63</v>
      </c>
      <c r="W130" s="168"/>
      <c r="X130" s="168"/>
      <c r="AG130" t="s">
        <v>110</v>
      </c>
    </row>
    <row r="131" spans="1:60" outlineLevel="1" x14ac:dyDescent="0.2">
      <c r="A131" s="175">
        <v>25</v>
      </c>
      <c r="B131" s="176" t="s">
        <v>217</v>
      </c>
      <c r="C131" s="185" t="s">
        <v>218</v>
      </c>
      <c r="D131" s="177" t="s">
        <v>170</v>
      </c>
      <c r="E131" s="178">
        <v>0.5</v>
      </c>
      <c r="F131" s="179"/>
      <c r="G131" s="180">
        <f>ROUND(E131*F131,2)</f>
        <v>0</v>
      </c>
      <c r="H131" s="179"/>
      <c r="I131" s="180">
        <f>ROUND(E131*H131,2)</f>
        <v>0</v>
      </c>
      <c r="J131" s="179"/>
      <c r="K131" s="180">
        <f>ROUND(E131*J131,2)</f>
        <v>0</v>
      </c>
      <c r="L131" s="180">
        <v>21</v>
      </c>
      <c r="M131" s="180">
        <f>G131*(1+L131/100)</f>
        <v>0</v>
      </c>
      <c r="N131" s="180">
        <v>7.3899999999999993E-2</v>
      </c>
      <c r="O131" s="180">
        <f>ROUND(E131*N131,2)</f>
        <v>0.04</v>
      </c>
      <c r="P131" s="180">
        <v>0</v>
      </c>
      <c r="Q131" s="180">
        <f>ROUND(E131*P131,2)</f>
        <v>0</v>
      </c>
      <c r="R131" s="180"/>
      <c r="S131" s="180" t="s">
        <v>114</v>
      </c>
      <c r="T131" s="181" t="s">
        <v>114</v>
      </c>
      <c r="U131" s="157">
        <v>0.45200000000000001</v>
      </c>
      <c r="V131" s="157">
        <f>ROUND(E131*U131,2)</f>
        <v>0.23</v>
      </c>
      <c r="W131" s="157"/>
      <c r="X131" s="157" t="s">
        <v>115</v>
      </c>
      <c r="Y131" s="148"/>
      <c r="Z131" s="148"/>
      <c r="AA131" s="148"/>
      <c r="AB131" s="148"/>
      <c r="AC131" s="148"/>
      <c r="AD131" s="148"/>
      <c r="AE131" s="148"/>
      <c r="AF131" s="148"/>
      <c r="AG131" s="148" t="s">
        <v>116</v>
      </c>
      <c r="AH131" s="148"/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2">
      <c r="A132" s="155"/>
      <c r="B132" s="156"/>
      <c r="C132" s="186" t="s">
        <v>219</v>
      </c>
      <c r="D132" s="158"/>
      <c r="E132" s="159">
        <v>0.8</v>
      </c>
      <c r="F132" s="157"/>
      <c r="G132" s="157"/>
      <c r="H132" s="157"/>
      <c r="I132" s="157"/>
      <c r="J132" s="157"/>
      <c r="K132" s="157"/>
      <c r="L132" s="157"/>
      <c r="M132" s="157"/>
      <c r="N132" s="157"/>
      <c r="O132" s="157"/>
      <c r="P132" s="157"/>
      <c r="Q132" s="157"/>
      <c r="R132" s="157"/>
      <c r="S132" s="157"/>
      <c r="T132" s="157"/>
      <c r="U132" s="157"/>
      <c r="V132" s="157"/>
      <c r="W132" s="157"/>
      <c r="X132" s="157"/>
      <c r="Y132" s="148"/>
      <c r="Z132" s="148"/>
      <c r="AA132" s="148"/>
      <c r="AB132" s="148"/>
      <c r="AC132" s="148"/>
      <c r="AD132" s="148"/>
      <c r="AE132" s="148"/>
      <c r="AF132" s="148"/>
      <c r="AG132" s="148" t="s">
        <v>118</v>
      </c>
      <c r="AH132" s="148">
        <v>0</v>
      </c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55"/>
      <c r="B133" s="156"/>
      <c r="C133" s="186" t="s">
        <v>220</v>
      </c>
      <c r="D133" s="158"/>
      <c r="E133" s="159">
        <v>-0.3</v>
      </c>
      <c r="F133" s="157"/>
      <c r="G133" s="157"/>
      <c r="H133" s="157"/>
      <c r="I133" s="157"/>
      <c r="J133" s="157"/>
      <c r="K133" s="157"/>
      <c r="L133" s="157"/>
      <c r="M133" s="157"/>
      <c r="N133" s="157"/>
      <c r="O133" s="157"/>
      <c r="P133" s="157"/>
      <c r="Q133" s="157"/>
      <c r="R133" s="157"/>
      <c r="S133" s="157"/>
      <c r="T133" s="157"/>
      <c r="U133" s="157"/>
      <c r="V133" s="157"/>
      <c r="W133" s="157"/>
      <c r="X133" s="157"/>
      <c r="Y133" s="148"/>
      <c r="Z133" s="148"/>
      <c r="AA133" s="148"/>
      <c r="AB133" s="148"/>
      <c r="AC133" s="148"/>
      <c r="AD133" s="148"/>
      <c r="AE133" s="148"/>
      <c r="AF133" s="148"/>
      <c r="AG133" s="148" t="s">
        <v>118</v>
      </c>
      <c r="AH133" s="148">
        <v>0</v>
      </c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 x14ac:dyDescent="0.2">
      <c r="A134" s="155"/>
      <c r="B134" s="156"/>
      <c r="C134" s="187" t="s">
        <v>120</v>
      </c>
      <c r="D134" s="160"/>
      <c r="E134" s="161">
        <v>0.5</v>
      </c>
      <c r="F134" s="157"/>
      <c r="G134" s="157"/>
      <c r="H134" s="157"/>
      <c r="I134" s="157"/>
      <c r="J134" s="157"/>
      <c r="K134" s="157"/>
      <c r="L134" s="157"/>
      <c r="M134" s="157"/>
      <c r="N134" s="157"/>
      <c r="O134" s="157"/>
      <c r="P134" s="157"/>
      <c r="Q134" s="157"/>
      <c r="R134" s="157"/>
      <c r="S134" s="157"/>
      <c r="T134" s="157"/>
      <c r="U134" s="157"/>
      <c r="V134" s="157"/>
      <c r="W134" s="157"/>
      <c r="X134" s="157"/>
      <c r="Y134" s="148"/>
      <c r="Z134" s="148"/>
      <c r="AA134" s="148"/>
      <c r="AB134" s="148"/>
      <c r="AC134" s="148"/>
      <c r="AD134" s="148"/>
      <c r="AE134" s="148"/>
      <c r="AF134" s="148"/>
      <c r="AG134" s="148" t="s">
        <v>118</v>
      </c>
      <c r="AH134" s="148">
        <v>1</v>
      </c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1" x14ac:dyDescent="0.2">
      <c r="A135" s="175">
        <v>26</v>
      </c>
      <c r="B135" s="176" t="s">
        <v>221</v>
      </c>
      <c r="C135" s="185" t="s">
        <v>222</v>
      </c>
      <c r="D135" s="177" t="s">
        <v>170</v>
      </c>
      <c r="E135" s="178">
        <v>0.55000000000000004</v>
      </c>
      <c r="F135" s="179"/>
      <c r="G135" s="180">
        <f>ROUND(E135*F135,2)</f>
        <v>0</v>
      </c>
      <c r="H135" s="179"/>
      <c r="I135" s="180">
        <f>ROUND(E135*H135,2)</f>
        <v>0</v>
      </c>
      <c r="J135" s="179"/>
      <c r="K135" s="180">
        <f>ROUND(E135*J135,2)</f>
        <v>0</v>
      </c>
      <c r="L135" s="180">
        <v>21</v>
      </c>
      <c r="M135" s="180">
        <f>G135*(1+L135/100)</f>
        <v>0</v>
      </c>
      <c r="N135" s="180">
        <v>0.13100000000000001</v>
      </c>
      <c r="O135" s="180">
        <f>ROUND(E135*N135,2)</f>
        <v>7.0000000000000007E-2</v>
      </c>
      <c r="P135" s="180">
        <v>0</v>
      </c>
      <c r="Q135" s="180">
        <f>ROUND(E135*P135,2)</f>
        <v>0</v>
      </c>
      <c r="R135" s="180" t="s">
        <v>158</v>
      </c>
      <c r="S135" s="180" t="s">
        <v>114</v>
      </c>
      <c r="T135" s="181" t="s">
        <v>114</v>
      </c>
      <c r="U135" s="157">
        <v>0</v>
      </c>
      <c r="V135" s="157">
        <f>ROUND(E135*U135,2)</f>
        <v>0</v>
      </c>
      <c r="W135" s="157"/>
      <c r="X135" s="157" t="s">
        <v>159</v>
      </c>
      <c r="Y135" s="148"/>
      <c r="Z135" s="148"/>
      <c r="AA135" s="148"/>
      <c r="AB135" s="148"/>
      <c r="AC135" s="148"/>
      <c r="AD135" s="148"/>
      <c r="AE135" s="148"/>
      <c r="AF135" s="148"/>
      <c r="AG135" s="148" t="s">
        <v>160</v>
      </c>
      <c r="AH135" s="148"/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1" x14ac:dyDescent="0.2">
      <c r="A136" s="155"/>
      <c r="B136" s="156"/>
      <c r="C136" s="186" t="s">
        <v>219</v>
      </c>
      <c r="D136" s="158"/>
      <c r="E136" s="159">
        <v>0.8</v>
      </c>
      <c r="F136" s="157"/>
      <c r="G136" s="157"/>
      <c r="H136" s="157"/>
      <c r="I136" s="157"/>
      <c r="J136" s="157"/>
      <c r="K136" s="157"/>
      <c r="L136" s="157"/>
      <c r="M136" s="157"/>
      <c r="N136" s="157"/>
      <c r="O136" s="157"/>
      <c r="P136" s="157"/>
      <c r="Q136" s="157"/>
      <c r="R136" s="157"/>
      <c r="S136" s="157"/>
      <c r="T136" s="157"/>
      <c r="U136" s="157"/>
      <c r="V136" s="157"/>
      <c r="W136" s="157"/>
      <c r="X136" s="157"/>
      <c r="Y136" s="148"/>
      <c r="Z136" s="148"/>
      <c r="AA136" s="148"/>
      <c r="AB136" s="148"/>
      <c r="AC136" s="148"/>
      <c r="AD136" s="148"/>
      <c r="AE136" s="148"/>
      <c r="AF136" s="148"/>
      <c r="AG136" s="148" t="s">
        <v>118</v>
      </c>
      <c r="AH136" s="148">
        <v>0</v>
      </c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">
      <c r="A137" s="155"/>
      <c r="B137" s="156"/>
      <c r="C137" s="186" t="s">
        <v>220</v>
      </c>
      <c r="D137" s="158"/>
      <c r="E137" s="159">
        <v>-0.3</v>
      </c>
      <c r="F137" s="157"/>
      <c r="G137" s="157"/>
      <c r="H137" s="157"/>
      <c r="I137" s="157"/>
      <c r="J137" s="157"/>
      <c r="K137" s="157"/>
      <c r="L137" s="157"/>
      <c r="M137" s="157"/>
      <c r="N137" s="157"/>
      <c r="O137" s="157"/>
      <c r="P137" s="157"/>
      <c r="Q137" s="157"/>
      <c r="R137" s="157"/>
      <c r="S137" s="157"/>
      <c r="T137" s="157"/>
      <c r="U137" s="157"/>
      <c r="V137" s="157"/>
      <c r="W137" s="157"/>
      <c r="X137" s="157"/>
      <c r="Y137" s="148"/>
      <c r="Z137" s="148"/>
      <c r="AA137" s="148"/>
      <c r="AB137" s="148"/>
      <c r="AC137" s="148"/>
      <c r="AD137" s="148"/>
      <c r="AE137" s="148"/>
      <c r="AF137" s="148"/>
      <c r="AG137" s="148" t="s">
        <v>118</v>
      </c>
      <c r="AH137" s="148">
        <v>0</v>
      </c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 x14ac:dyDescent="0.2">
      <c r="A138" s="155"/>
      <c r="B138" s="156"/>
      <c r="C138" s="187" t="s">
        <v>120</v>
      </c>
      <c r="D138" s="160"/>
      <c r="E138" s="161">
        <v>0.5</v>
      </c>
      <c r="F138" s="157"/>
      <c r="G138" s="157"/>
      <c r="H138" s="157"/>
      <c r="I138" s="157"/>
      <c r="J138" s="157"/>
      <c r="K138" s="157"/>
      <c r="L138" s="157"/>
      <c r="M138" s="157"/>
      <c r="N138" s="157"/>
      <c r="O138" s="157"/>
      <c r="P138" s="157"/>
      <c r="Q138" s="157"/>
      <c r="R138" s="157"/>
      <c r="S138" s="157"/>
      <c r="T138" s="157"/>
      <c r="U138" s="157"/>
      <c r="V138" s="157"/>
      <c r="W138" s="157"/>
      <c r="X138" s="157"/>
      <c r="Y138" s="148"/>
      <c r="Z138" s="148"/>
      <c r="AA138" s="148"/>
      <c r="AB138" s="148"/>
      <c r="AC138" s="148"/>
      <c r="AD138" s="148"/>
      <c r="AE138" s="148"/>
      <c r="AF138" s="148"/>
      <c r="AG138" s="148" t="s">
        <v>118</v>
      </c>
      <c r="AH138" s="148">
        <v>1</v>
      </c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1" x14ac:dyDescent="0.2">
      <c r="A139" s="155"/>
      <c r="B139" s="156"/>
      <c r="C139" s="188" t="s">
        <v>167</v>
      </c>
      <c r="D139" s="162"/>
      <c r="E139" s="163">
        <v>0.05</v>
      </c>
      <c r="F139" s="157"/>
      <c r="G139" s="157"/>
      <c r="H139" s="157"/>
      <c r="I139" s="157"/>
      <c r="J139" s="157"/>
      <c r="K139" s="157"/>
      <c r="L139" s="157"/>
      <c r="M139" s="157"/>
      <c r="N139" s="157"/>
      <c r="O139" s="157"/>
      <c r="P139" s="157"/>
      <c r="Q139" s="157"/>
      <c r="R139" s="157"/>
      <c r="S139" s="157"/>
      <c r="T139" s="157"/>
      <c r="U139" s="157"/>
      <c r="V139" s="157"/>
      <c r="W139" s="157"/>
      <c r="X139" s="157"/>
      <c r="Y139" s="148"/>
      <c r="Z139" s="148"/>
      <c r="AA139" s="148"/>
      <c r="AB139" s="148"/>
      <c r="AC139" s="148"/>
      <c r="AD139" s="148"/>
      <c r="AE139" s="148"/>
      <c r="AF139" s="148"/>
      <c r="AG139" s="148" t="s">
        <v>118</v>
      </c>
      <c r="AH139" s="148">
        <v>4</v>
      </c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1" x14ac:dyDescent="0.2">
      <c r="A140" s="175">
        <v>27</v>
      </c>
      <c r="B140" s="176" t="s">
        <v>223</v>
      </c>
      <c r="C140" s="185" t="s">
        <v>224</v>
      </c>
      <c r="D140" s="177" t="s">
        <v>170</v>
      </c>
      <c r="E140" s="178">
        <v>0.5</v>
      </c>
      <c r="F140" s="179"/>
      <c r="G140" s="180">
        <f>ROUND(E140*F140,2)</f>
        <v>0</v>
      </c>
      <c r="H140" s="179"/>
      <c r="I140" s="180">
        <f>ROUND(E140*H140,2)</f>
        <v>0</v>
      </c>
      <c r="J140" s="179"/>
      <c r="K140" s="180">
        <f>ROUND(E140*J140,2)</f>
        <v>0</v>
      </c>
      <c r="L140" s="180">
        <v>21</v>
      </c>
      <c r="M140" s="180">
        <f>G140*(1+L140/100)</f>
        <v>0</v>
      </c>
      <c r="N140" s="180">
        <v>0.30360999999999999</v>
      </c>
      <c r="O140" s="180">
        <f>ROUND(E140*N140,2)</f>
        <v>0.15</v>
      </c>
      <c r="P140" s="180">
        <v>0</v>
      </c>
      <c r="Q140" s="180">
        <f>ROUND(E140*P140,2)</f>
        <v>0</v>
      </c>
      <c r="R140" s="180"/>
      <c r="S140" s="180" t="s">
        <v>114</v>
      </c>
      <c r="T140" s="181" t="s">
        <v>114</v>
      </c>
      <c r="U140" s="157">
        <v>1.6E-2</v>
      </c>
      <c r="V140" s="157">
        <f>ROUND(E140*U140,2)</f>
        <v>0.01</v>
      </c>
      <c r="W140" s="157"/>
      <c r="X140" s="157" t="s">
        <v>115</v>
      </c>
      <c r="Y140" s="148"/>
      <c r="Z140" s="148"/>
      <c r="AA140" s="148"/>
      <c r="AB140" s="148"/>
      <c r="AC140" s="148"/>
      <c r="AD140" s="148"/>
      <c r="AE140" s="148"/>
      <c r="AF140" s="148"/>
      <c r="AG140" s="148" t="s">
        <v>116</v>
      </c>
      <c r="AH140" s="148"/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 x14ac:dyDescent="0.2">
      <c r="A141" s="155"/>
      <c r="B141" s="156"/>
      <c r="C141" s="186" t="s">
        <v>219</v>
      </c>
      <c r="D141" s="158"/>
      <c r="E141" s="159">
        <v>0.8</v>
      </c>
      <c r="F141" s="157"/>
      <c r="G141" s="157"/>
      <c r="H141" s="157"/>
      <c r="I141" s="157"/>
      <c r="J141" s="157"/>
      <c r="K141" s="157"/>
      <c r="L141" s="157"/>
      <c r="M141" s="157"/>
      <c r="N141" s="157"/>
      <c r="O141" s="157"/>
      <c r="P141" s="157"/>
      <c r="Q141" s="157"/>
      <c r="R141" s="157"/>
      <c r="S141" s="157"/>
      <c r="T141" s="157"/>
      <c r="U141" s="157"/>
      <c r="V141" s="157"/>
      <c r="W141" s="157"/>
      <c r="X141" s="157"/>
      <c r="Y141" s="148"/>
      <c r="Z141" s="148"/>
      <c r="AA141" s="148"/>
      <c r="AB141" s="148"/>
      <c r="AC141" s="148"/>
      <c r="AD141" s="148"/>
      <c r="AE141" s="148"/>
      <c r="AF141" s="148"/>
      <c r="AG141" s="148" t="s">
        <v>118</v>
      </c>
      <c r="AH141" s="148">
        <v>0</v>
      </c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1" x14ac:dyDescent="0.2">
      <c r="A142" s="155"/>
      <c r="B142" s="156"/>
      <c r="C142" s="186" t="s">
        <v>220</v>
      </c>
      <c r="D142" s="158"/>
      <c r="E142" s="159">
        <v>-0.3</v>
      </c>
      <c r="F142" s="157"/>
      <c r="G142" s="157"/>
      <c r="H142" s="157"/>
      <c r="I142" s="157"/>
      <c r="J142" s="157"/>
      <c r="K142" s="157"/>
      <c r="L142" s="157"/>
      <c r="M142" s="157"/>
      <c r="N142" s="157"/>
      <c r="O142" s="157"/>
      <c r="P142" s="157"/>
      <c r="Q142" s="157"/>
      <c r="R142" s="157"/>
      <c r="S142" s="157"/>
      <c r="T142" s="157"/>
      <c r="U142" s="157"/>
      <c r="V142" s="157"/>
      <c r="W142" s="157"/>
      <c r="X142" s="157"/>
      <c r="Y142" s="148"/>
      <c r="Z142" s="148"/>
      <c r="AA142" s="148"/>
      <c r="AB142" s="148"/>
      <c r="AC142" s="148"/>
      <c r="AD142" s="148"/>
      <c r="AE142" s="148"/>
      <c r="AF142" s="148"/>
      <c r="AG142" s="148" t="s">
        <v>118</v>
      </c>
      <c r="AH142" s="148">
        <v>0</v>
      </c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1" x14ac:dyDescent="0.2">
      <c r="A143" s="155"/>
      <c r="B143" s="156"/>
      <c r="C143" s="187" t="s">
        <v>120</v>
      </c>
      <c r="D143" s="160"/>
      <c r="E143" s="161">
        <v>0.5</v>
      </c>
      <c r="F143" s="157"/>
      <c r="G143" s="157"/>
      <c r="H143" s="157"/>
      <c r="I143" s="157"/>
      <c r="J143" s="157"/>
      <c r="K143" s="157"/>
      <c r="L143" s="157"/>
      <c r="M143" s="157"/>
      <c r="N143" s="157"/>
      <c r="O143" s="157"/>
      <c r="P143" s="157"/>
      <c r="Q143" s="157"/>
      <c r="R143" s="157"/>
      <c r="S143" s="157"/>
      <c r="T143" s="157"/>
      <c r="U143" s="157"/>
      <c r="V143" s="157"/>
      <c r="W143" s="157"/>
      <c r="X143" s="157"/>
      <c r="Y143" s="148"/>
      <c r="Z143" s="148"/>
      <c r="AA143" s="148"/>
      <c r="AB143" s="148"/>
      <c r="AC143" s="148"/>
      <c r="AD143" s="148"/>
      <c r="AE143" s="148"/>
      <c r="AF143" s="148"/>
      <c r="AG143" s="148" t="s">
        <v>118</v>
      </c>
      <c r="AH143" s="148">
        <v>1</v>
      </c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1" x14ac:dyDescent="0.2">
      <c r="A144" s="175">
        <v>28</v>
      </c>
      <c r="B144" s="176" t="s">
        <v>225</v>
      </c>
      <c r="C144" s="185" t="s">
        <v>226</v>
      </c>
      <c r="D144" s="177" t="s">
        <v>227</v>
      </c>
      <c r="E144" s="178">
        <v>3.4</v>
      </c>
      <c r="F144" s="179"/>
      <c r="G144" s="180">
        <f>ROUND(E144*F144,2)</f>
        <v>0</v>
      </c>
      <c r="H144" s="179"/>
      <c r="I144" s="180">
        <f>ROUND(E144*H144,2)</f>
        <v>0</v>
      </c>
      <c r="J144" s="179"/>
      <c r="K144" s="180">
        <f>ROUND(E144*J144,2)</f>
        <v>0</v>
      </c>
      <c r="L144" s="180">
        <v>21</v>
      </c>
      <c r="M144" s="180">
        <f>G144*(1+L144/100)</f>
        <v>0</v>
      </c>
      <c r="N144" s="180">
        <v>3.3E-4</v>
      </c>
      <c r="O144" s="180">
        <f>ROUND(E144*N144,2)</f>
        <v>0</v>
      </c>
      <c r="P144" s="180">
        <v>0</v>
      </c>
      <c r="Q144" s="180">
        <f>ROUND(E144*P144,2)</f>
        <v>0</v>
      </c>
      <c r="R144" s="180"/>
      <c r="S144" s="180" t="s">
        <v>114</v>
      </c>
      <c r="T144" s="181" t="s">
        <v>114</v>
      </c>
      <c r="U144" s="157">
        <v>0.41</v>
      </c>
      <c r="V144" s="157">
        <f>ROUND(E144*U144,2)</f>
        <v>1.39</v>
      </c>
      <c r="W144" s="157"/>
      <c r="X144" s="157" t="s">
        <v>115</v>
      </c>
      <c r="Y144" s="148"/>
      <c r="Z144" s="148"/>
      <c r="AA144" s="148"/>
      <c r="AB144" s="148"/>
      <c r="AC144" s="148"/>
      <c r="AD144" s="148"/>
      <c r="AE144" s="148"/>
      <c r="AF144" s="148"/>
      <c r="AG144" s="148" t="s">
        <v>116</v>
      </c>
      <c r="AH144" s="148"/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1" x14ac:dyDescent="0.2">
      <c r="A145" s="155"/>
      <c r="B145" s="156"/>
      <c r="C145" s="186" t="s">
        <v>228</v>
      </c>
      <c r="D145" s="158"/>
      <c r="E145" s="159">
        <v>3</v>
      </c>
      <c r="F145" s="157"/>
      <c r="G145" s="157"/>
      <c r="H145" s="157"/>
      <c r="I145" s="157"/>
      <c r="J145" s="157"/>
      <c r="K145" s="157"/>
      <c r="L145" s="157"/>
      <c r="M145" s="157"/>
      <c r="N145" s="157"/>
      <c r="O145" s="157"/>
      <c r="P145" s="157"/>
      <c r="Q145" s="157"/>
      <c r="R145" s="157"/>
      <c r="S145" s="157"/>
      <c r="T145" s="157"/>
      <c r="U145" s="157"/>
      <c r="V145" s="157"/>
      <c r="W145" s="157"/>
      <c r="X145" s="157"/>
      <c r="Y145" s="148"/>
      <c r="Z145" s="148"/>
      <c r="AA145" s="148"/>
      <c r="AB145" s="148"/>
      <c r="AC145" s="148"/>
      <c r="AD145" s="148"/>
      <c r="AE145" s="148"/>
      <c r="AF145" s="148"/>
      <c r="AG145" s="148" t="s">
        <v>118</v>
      </c>
      <c r="AH145" s="148">
        <v>0</v>
      </c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outlineLevel="1" x14ac:dyDescent="0.2">
      <c r="A146" s="155"/>
      <c r="B146" s="156"/>
      <c r="C146" s="186" t="s">
        <v>229</v>
      </c>
      <c r="D146" s="158"/>
      <c r="E146" s="159">
        <v>0.4</v>
      </c>
      <c r="F146" s="157"/>
      <c r="G146" s="157"/>
      <c r="H146" s="157"/>
      <c r="I146" s="157"/>
      <c r="J146" s="157"/>
      <c r="K146" s="157"/>
      <c r="L146" s="157"/>
      <c r="M146" s="157"/>
      <c r="N146" s="157"/>
      <c r="O146" s="157"/>
      <c r="P146" s="157"/>
      <c r="Q146" s="157"/>
      <c r="R146" s="157"/>
      <c r="S146" s="157"/>
      <c r="T146" s="157"/>
      <c r="U146" s="157"/>
      <c r="V146" s="157"/>
      <c r="W146" s="157"/>
      <c r="X146" s="157"/>
      <c r="Y146" s="148"/>
      <c r="Z146" s="148"/>
      <c r="AA146" s="148"/>
      <c r="AB146" s="148"/>
      <c r="AC146" s="148"/>
      <c r="AD146" s="148"/>
      <c r="AE146" s="148"/>
      <c r="AF146" s="148"/>
      <c r="AG146" s="148" t="s">
        <v>118</v>
      </c>
      <c r="AH146" s="148">
        <v>0</v>
      </c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1" x14ac:dyDescent="0.2">
      <c r="A147" s="155"/>
      <c r="B147" s="156"/>
      <c r="C147" s="187" t="s">
        <v>120</v>
      </c>
      <c r="D147" s="160"/>
      <c r="E147" s="161">
        <v>3.4</v>
      </c>
      <c r="F147" s="157"/>
      <c r="G147" s="157"/>
      <c r="H147" s="157"/>
      <c r="I147" s="157"/>
      <c r="J147" s="157"/>
      <c r="K147" s="157"/>
      <c r="L147" s="157"/>
      <c r="M147" s="157"/>
      <c r="N147" s="157"/>
      <c r="O147" s="157"/>
      <c r="P147" s="157"/>
      <c r="Q147" s="157"/>
      <c r="R147" s="157"/>
      <c r="S147" s="157"/>
      <c r="T147" s="157"/>
      <c r="U147" s="157"/>
      <c r="V147" s="157"/>
      <c r="W147" s="157"/>
      <c r="X147" s="157"/>
      <c r="Y147" s="148"/>
      <c r="Z147" s="148"/>
      <c r="AA147" s="148"/>
      <c r="AB147" s="148"/>
      <c r="AC147" s="148"/>
      <c r="AD147" s="148"/>
      <c r="AE147" s="148"/>
      <c r="AF147" s="148"/>
      <c r="AG147" s="148" t="s">
        <v>118</v>
      </c>
      <c r="AH147" s="148">
        <v>1</v>
      </c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x14ac:dyDescent="0.2">
      <c r="A148" s="169" t="s">
        <v>109</v>
      </c>
      <c r="B148" s="170" t="s">
        <v>69</v>
      </c>
      <c r="C148" s="184" t="s">
        <v>70</v>
      </c>
      <c r="D148" s="171"/>
      <c r="E148" s="172"/>
      <c r="F148" s="173"/>
      <c r="G148" s="173">
        <f>SUMIF(AG149:AG162,"&lt;&gt;NOR",G149:G162)</f>
        <v>0</v>
      </c>
      <c r="H148" s="173"/>
      <c r="I148" s="173">
        <f>SUM(I149:I162)</f>
        <v>0</v>
      </c>
      <c r="J148" s="173"/>
      <c r="K148" s="173">
        <f>SUM(K149:K162)</f>
        <v>0</v>
      </c>
      <c r="L148" s="173"/>
      <c r="M148" s="173">
        <f>SUM(M149:M162)</f>
        <v>0</v>
      </c>
      <c r="N148" s="173"/>
      <c r="O148" s="173">
        <f>SUM(O149:O162)</f>
        <v>2.1800000000000002</v>
      </c>
      <c r="P148" s="173"/>
      <c r="Q148" s="173">
        <f>SUM(Q149:Q162)</f>
        <v>0</v>
      </c>
      <c r="R148" s="173"/>
      <c r="S148" s="173"/>
      <c r="T148" s="174"/>
      <c r="U148" s="168"/>
      <c r="V148" s="168">
        <f>SUM(V149:V162)</f>
        <v>3.2899999999999996</v>
      </c>
      <c r="W148" s="168"/>
      <c r="X148" s="168"/>
      <c r="AG148" t="s">
        <v>110</v>
      </c>
    </row>
    <row r="149" spans="1:60" ht="22.5" outlineLevel="1" x14ac:dyDescent="0.2">
      <c r="A149" s="175">
        <v>29</v>
      </c>
      <c r="B149" s="176" t="s">
        <v>230</v>
      </c>
      <c r="C149" s="185" t="s">
        <v>231</v>
      </c>
      <c r="D149" s="177" t="s">
        <v>227</v>
      </c>
      <c r="E149" s="178">
        <v>4.4000000000000004</v>
      </c>
      <c r="F149" s="179"/>
      <c r="G149" s="180">
        <f>ROUND(E149*F149,2)</f>
        <v>0</v>
      </c>
      <c r="H149" s="179"/>
      <c r="I149" s="180">
        <f>ROUND(E149*H149,2)</f>
        <v>0</v>
      </c>
      <c r="J149" s="179"/>
      <c r="K149" s="180">
        <f>ROUND(E149*J149,2)</f>
        <v>0</v>
      </c>
      <c r="L149" s="180">
        <v>21</v>
      </c>
      <c r="M149" s="180">
        <f>G149*(1+L149/100)</f>
        <v>0</v>
      </c>
      <c r="N149" s="180">
        <v>0.24357999999999999</v>
      </c>
      <c r="O149" s="180">
        <f>ROUND(E149*N149,2)</f>
        <v>1.07</v>
      </c>
      <c r="P149" s="180">
        <v>0</v>
      </c>
      <c r="Q149" s="180">
        <f>ROUND(E149*P149,2)</f>
        <v>0</v>
      </c>
      <c r="R149" s="180"/>
      <c r="S149" s="180" t="s">
        <v>114</v>
      </c>
      <c r="T149" s="181" t="s">
        <v>114</v>
      </c>
      <c r="U149" s="157">
        <v>0.33704000000000001</v>
      </c>
      <c r="V149" s="157">
        <f>ROUND(E149*U149,2)</f>
        <v>1.48</v>
      </c>
      <c r="W149" s="157"/>
      <c r="X149" s="157" t="s">
        <v>115</v>
      </c>
      <c r="Y149" s="148"/>
      <c r="Z149" s="148"/>
      <c r="AA149" s="148"/>
      <c r="AB149" s="148"/>
      <c r="AC149" s="148"/>
      <c r="AD149" s="148"/>
      <c r="AE149" s="148"/>
      <c r="AF149" s="148"/>
      <c r="AG149" s="148" t="s">
        <v>116</v>
      </c>
      <c r="AH149" s="148"/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outlineLevel="1" x14ac:dyDescent="0.2">
      <c r="A150" s="155"/>
      <c r="B150" s="156"/>
      <c r="C150" s="186" t="s">
        <v>232</v>
      </c>
      <c r="D150" s="158"/>
      <c r="E150" s="159">
        <v>4.4000000000000004</v>
      </c>
      <c r="F150" s="157"/>
      <c r="G150" s="157"/>
      <c r="H150" s="157"/>
      <c r="I150" s="157"/>
      <c r="J150" s="157"/>
      <c r="K150" s="157"/>
      <c r="L150" s="157"/>
      <c r="M150" s="157"/>
      <c r="N150" s="157"/>
      <c r="O150" s="157"/>
      <c r="P150" s="157"/>
      <c r="Q150" s="157"/>
      <c r="R150" s="157"/>
      <c r="S150" s="157"/>
      <c r="T150" s="157"/>
      <c r="U150" s="157"/>
      <c r="V150" s="157"/>
      <c r="W150" s="157"/>
      <c r="X150" s="157"/>
      <c r="Y150" s="148"/>
      <c r="Z150" s="148"/>
      <c r="AA150" s="148"/>
      <c r="AB150" s="148"/>
      <c r="AC150" s="148"/>
      <c r="AD150" s="148"/>
      <c r="AE150" s="148"/>
      <c r="AF150" s="148"/>
      <c r="AG150" s="148" t="s">
        <v>118</v>
      </c>
      <c r="AH150" s="148">
        <v>0</v>
      </c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1" x14ac:dyDescent="0.2">
      <c r="A151" s="155"/>
      <c r="B151" s="156"/>
      <c r="C151" s="187" t="s">
        <v>120</v>
      </c>
      <c r="D151" s="160"/>
      <c r="E151" s="161">
        <v>4.4000000000000004</v>
      </c>
      <c r="F151" s="157"/>
      <c r="G151" s="157"/>
      <c r="H151" s="157"/>
      <c r="I151" s="157"/>
      <c r="J151" s="157"/>
      <c r="K151" s="157"/>
      <c r="L151" s="157"/>
      <c r="M151" s="157"/>
      <c r="N151" s="157"/>
      <c r="O151" s="157"/>
      <c r="P151" s="157"/>
      <c r="Q151" s="157"/>
      <c r="R151" s="157"/>
      <c r="S151" s="157"/>
      <c r="T151" s="157"/>
      <c r="U151" s="157"/>
      <c r="V151" s="157"/>
      <c r="W151" s="157"/>
      <c r="X151" s="157"/>
      <c r="Y151" s="148"/>
      <c r="Z151" s="148"/>
      <c r="AA151" s="148"/>
      <c r="AB151" s="148"/>
      <c r="AC151" s="148"/>
      <c r="AD151" s="148"/>
      <c r="AE151" s="148"/>
      <c r="AF151" s="148"/>
      <c r="AG151" s="148" t="s">
        <v>118</v>
      </c>
      <c r="AH151" s="148">
        <v>1</v>
      </c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outlineLevel="1" x14ac:dyDescent="0.2">
      <c r="A152" s="175">
        <v>30</v>
      </c>
      <c r="B152" s="176" t="s">
        <v>233</v>
      </c>
      <c r="C152" s="185" t="s">
        <v>234</v>
      </c>
      <c r="D152" s="177" t="s">
        <v>113</v>
      </c>
      <c r="E152" s="178">
        <v>0.44</v>
      </c>
      <c r="F152" s="179"/>
      <c r="G152" s="180">
        <f>ROUND(E152*F152,2)</f>
        <v>0</v>
      </c>
      <c r="H152" s="179"/>
      <c r="I152" s="180">
        <f>ROUND(E152*H152,2)</f>
        <v>0</v>
      </c>
      <c r="J152" s="179"/>
      <c r="K152" s="180">
        <f>ROUND(E152*J152,2)</f>
        <v>0</v>
      </c>
      <c r="L152" s="180">
        <v>21</v>
      </c>
      <c r="M152" s="180">
        <f>G152*(1+L152/100)</f>
        <v>0</v>
      </c>
      <c r="N152" s="180">
        <v>2.5249999999999999</v>
      </c>
      <c r="O152" s="180">
        <f>ROUND(E152*N152,2)</f>
        <v>1.1100000000000001</v>
      </c>
      <c r="P152" s="180">
        <v>0</v>
      </c>
      <c r="Q152" s="180">
        <f>ROUND(E152*P152,2)</f>
        <v>0</v>
      </c>
      <c r="R152" s="180"/>
      <c r="S152" s="180" t="s">
        <v>114</v>
      </c>
      <c r="T152" s="181" t="s">
        <v>114</v>
      </c>
      <c r="U152" s="157">
        <v>1.4419999999999999</v>
      </c>
      <c r="V152" s="157">
        <f>ROUND(E152*U152,2)</f>
        <v>0.63</v>
      </c>
      <c r="W152" s="157"/>
      <c r="X152" s="157" t="s">
        <v>115</v>
      </c>
      <c r="Y152" s="148"/>
      <c r="Z152" s="148"/>
      <c r="AA152" s="148"/>
      <c r="AB152" s="148"/>
      <c r="AC152" s="148"/>
      <c r="AD152" s="148"/>
      <c r="AE152" s="148"/>
      <c r="AF152" s="148"/>
      <c r="AG152" s="148" t="s">
        <v>116</v>
      </c>
      <c r="AH152" s="148"/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1" x14ac:dyDescent="0.2">
      <c r="A153" s="155"/>
      <c r="B153" s="156"/>
      <c r="C153" s="186" t="s">
        <v>235</v>
      </c>
      <c r="D153" s="158"/>
      <c r="E153" s="159"/>
      <c r="F153" s="157"/>
      <c r="G153" s="157"/>
      <c r="H153" s="157"/>
      <c r="I153" s="157"/>
      <c r="J153" s="157"/>
      <c r="K153" s="157"/>
      <c r="L153" s="157"/>
      <c r="M153" s="157"/>
      <c r="N153" s="157"/>
      <c r="O153" s="157"/>
      <c r="P153" s="157"/>
      <c r="Q153" s="157"/>
      <c r="R153" s="157"/>
      <c r="S153" s="157"/>
      <c r="T153" s="157"/>
      <c r="U153" s="157"/>
      <c r="V153" s="157"/>
      <c r="W153" s="157"/>
      <c r="X153" s="157"/>
      <c r="Y153" s="148"/>
      <c r="Z153" s="148"/>
      <c r="AA153" s="148"/>
      <c r="AB153" s="148"/>
      <c r="AC153" s="148"/>
      <c r="AD153" s="148"/>
      <c r="AE153" s="148"/>
      <c r="AF153" s="148"/>
      <c r="AG153" s="148" t="s">
        <v>118</v>
      </c>
      <c r="AH153" s="148">
        <v>0</v>
      </c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 x14ac:dyDescent="0.2">
      <c r="A154" s="155"/>
      <c r="B154" s="156"/>
      <c r="C154" s="186" t="s">
        <v>236</v>
      </c>
      <c r="D154" s="158"/>
      <c r="E154" s="159"/>
      <c r="F154" s="157"/>
      <c r="G154" s="157"/>
      <c r="H154" s="157"/>
      <c r="I154" s="157"/>
      <c r="J154" s="157"/>
      <c r="K154" s="157"/>
      <c r="L154" s="157"/>
      <c r="M154" s="157"/>
      <c r="N154" s="157"/>
      <c r="O154" s="157"/>
      <c r="P154" s="157"/>
      <c r="Q154" s="157"/>
      <c r="R154" s="157"/>
      <c r="S154" s="157"/>
      <c r="T154" s="157"/>
      <c r="U154" s="157"/>
      <c r="V154" s="157"/>
      <c r="W154" s="157"/>
      <c r="X154" s="157"/>
      <c r="Y154" s="148"/>
      <c r="Z154" s="148"/>
      <c r="AA154" s="148"/>
      <c r="AB154" s="148"/>
      <c r="AC154" s="148"/>
      <c r="AD154" s="148"/>
      <c r="AE154" s="148"/>
      <c r="AF154" s="148"/>
      <c r="AG154" s="148" t="s">
        <v>118</v>
      </c>
      <c r="AH154" s="148">
        <v>0</v>
      </c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1" x14ac:dyDescent="0.2">
      <c r="A155" s="155"/>
      <c r="B155" s="156"/>
      <c r="C155" s="186" t="s">
        <v>237</v>
      </c>
      <c r="D155" s="158"/>
      <c r="E155" s="159">
        <v>0.44</v>
      </c>
      <c r="F155" s="157"/>
      <c r="G155" s="157"/>
      <c r="H155" s="157"/>
      <c r="I155" s="157"/>
      <c r="J155" s="157"/>
      <c r="K155" s="157"/>
      <c r="L155" s="157"/>
      <c r="M155" s="157"/>
      <c r="N155" s="157"/>
      <c r="O155" s="157"/>
      <c r="P155" s="157"/>
      <c r="Q155" s="157"/>
      <c r="R155" s="157"/>
      <c r="S155" s="157"/>
      <c r="T155" s="157"/>
      <c r="U155" s="157"/>
      <c r="V155" s="157"/>
      <c r="W155" s="157"/>
      <c r="X155" s="157"/>
      <c r="Y155" s="148"/>
      <c r="Z155" s="148"/>
      <c r="AA155" s="148"/>
      <c r="AB155" s="148"/>
      <c r="AC155" s="148"/>
      <c r="AD155" s="148"/>
      <c r="AE155" s="148"/>
      <c r="AF155" s="148"/>
      <c r="AG155" s="148" t="s">
        <v>118</v>
      </c>
      <c r="AH155" s="148">
        <v>5</v>
      </c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1" x14ac:dyDescent="0.2">
      <c r="A156" s="155"/>
      <c r="B156" s="156"/>
      <c r="C156" s="187" t="s">
        <v>120</v>
      </c>
      <c r="D156" s="160"/>
      <c r="E156" s="161">
        <v>0.44</v>
      </c>
      <c r="F156" s="157"/>
      <c r="G156" s="157"/>
      <c r="H156" s="157"/>
      <c r="I156" s="157"/>
      <c r="J156" s="157"/>
      <c r="K156" s="157"/>
      <c r="L156" s="157"/>
      <c r="M156" s="157"/>
      <c r="N156" s="157"/>
      <c r="O156" s="157"/>
      <c r="P156" s="157"/>
      <c r="Q156" s="157"/>
      <c r="R156" s="157"/>
      <c r="S156" s="157"/>
      <c r="T156" s="157"/>
      <c r="U156" s="157"/>
      <c r="V156" s="157"/>
      <c r="W156" s="157"/>
      <c r="X156" s="157"/>
      <c r="Y156" s="148"/>
      <c r="Z156" s="148"/>
      <c r="AA156" s="148"/>
      <c r="AB156" s="148"/>
      <c r="AC156" s="148"/>
      <c r="AD156" s="148"/>
      <c r="AE156" s="148"/>
      <c r="AF156" s="148"/>
      <c r="AG156" s="148" t="s">
        <v>118</v>
      </c>
      <c r="AH156" s="148">
        <v>1</v>
      </c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1" x14ac:dyDescent="0.2">
      <c r="A157" s="175">
        <v>31</v>
      </c>
      <c r="B157" s="176" t="s">
        <v>238</v>
      </c>
      <c r="C157" s="185" t="s">
        <v>239</v>
      </c>
      <c r="D157" s="177" t="s">
        <v>170</v>
      </c>
      <c r="E157" s="178">
        <v>2.7</v>
      </c>
      <c r="F157" s="179"/>
      <c r="G157" s="180">
        <f>ROUND(E157*F157,2)</f>
        <v>0</v>
      </c>
      <c r="H157" s="179"/>
      <c r="I157" s="180">
        <f>ROUND(E157*H157,2)</f>
        <v>0</v>
      </c>
      <c r="J157" s="179"/>
      <c r="K157" s="180">
        <f>ROUND(E157*J157,2)</f>
        <v>0</v>
      </c>
      <c r="L157" s="180">
        <v>21</v>
      </c>
      <c r="M157" s="180">
        <f>G157*(1+L157/100)</f>
        <v>0</v>
      </c>
      <c r="N157" s="180">
        <v>0</v>
      </c>
      <c r="O157" s="180">
        <f>ROUND(E157*N157,2)</f>
        <v>0</v>
      </c>
      <c r="P157" s="180">
        <v>0</v>
      </c>
      <c r="Q157" s="180">
        <f>ROUND(E157*P157,2)</f>
        <v>0</v>
      </c>
      <c r="R157" s="180"/>
      <c r="S157" s="180" t="s">
        <v>114</v>
      </c>
      <c r="T157" s="181" t="s">
        <v>114</v>
      </c>
      <c r="U157" s="157">
        <v>0.125</v>
      </c>
      <c r="V157" s="157">
        <f>ROUND(E157*U157,2)</f>
        <v>0.34</v>
      </c>
      <c r="W157" s="157"/>
      <c r="X157" s="157" t="s">
        <v>115</v>
      </c>
      <c r="Y157" s="148"/>
      <c r="Z157" s="148"/>
      <c r="AA157" s="148"/>
      <c r="AB157" s="148"/>
      <c r="AC157" s="148"/>
      <c r="AD157" s="148"/>
      <c r="AE157" s="148"/>
      <c r="AF157" s="148"/>
      <c r="AG157" s="148" t="s">
        <v>116</v>
      </c>
      <c r="AH157" s="148"/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outlineLevel="1" x14ac:dyDescent="0.2">
      <c r="A158" s="155"/>
      <c r="B158" s="156"/>
      <c r="C158" s="186" t="s">
        <v>240</v>
      </c>
      <c r="D158" s="158"/>
      <c r="E158" s="159">
        <v>2.7</v>
      </c>
      <c r="F158" s="157"/>
      <c r="G158" s="157"/>
      <c r="H158" s="157"/>
      <c r="I158" s="157"/>
      <c r="J158" s="157"/>
      <c r="K158" s="157"/>
      <c r="L158" s="157"/>
      <c r="M158" s="157"/>
      <c r="N158" s="157"/>
      <c r="O158" s="157"/>
      <c r="P158" s="157"/>
      <c r="Q158" s="157"/>
      <c r="R158" s="157"/>
      <c r="S158" s="157"/>
      <c r="T158" s="157"/>
      <c r="U158" s="157"/>
      <c r="V158" s="157"/>
      <c r="W158" s="157"/>
      <c r="X158" s="157"/>
      <c r="Y158" s="148"/>
      <c r="Z158" s="148"/>
      <c r="AA158" s="148"/>
      <c r="AB158" s="148"/>
      <c r="AC158" s="148"/>
      <c r="AD158" s="148"/>
      <c r="AE158" s="148"/>
      <c r="AF158" s="148"/>
      <c r="AG158" s="148" t="s">
        <v>118</v>
      </c>
      <c r="AH158" s="148">
        <v>0</v>
      </c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1" x14ac:dyDescent="0.2">
      <c r="A159" s="155"/>
      <c r="B159" s="156"/>
      <c r="C159" s="187" t="s">
        <v>120</v>
      </c>
      <c r="D159" s="160"/>
      <c r="E159" s="161">
        <v>2.7</v>
      </c>
      <c r="F159" s="157"/>
      <c r="G159" s="157"/>
      <c r="H159" s="157"/>
      <c r="I159" s="157"/>
      <c r="J159" s="157"/>
      <c r="K159" s="157"/>
      <c r="L159" s="157"/>
      <c r="M159" s="157"/>
      <c r="N159" s="157"/>
      <c r="O159" s="157"/>
      <c r="P159" s="157"/>
      <c r="Q159" s="157"/>
      <c r="R159" s="157"/>
      <c r="S159" s="157"/>
      <c r="T159" s="157"/>
      <c r="U159" s="157"/>
      <c r="V159" s="157"/>
      <c r="W159" s="157"/>
      <c r="X159" s="157"/>
      <c r="Y159" s="148"/>
      <c r="Z159" s="148"/>
      <c r="AA159" s="148"/>
      <c r="AB159" s="148"/>
      <c r="AC159" s="148"/>
      <c r="AD159" s="148"/>
      <c r="AE159" s="148"/>
      <c r="AF159" s="148"/>
      <c r="AG159" s="148" t="s">
        <v>118</v>
      </c>
      <c r="AH159" s="148">
        <v>1</v>
      </c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outlineLevel="1" x14ac:dyDescent="0.2">
      <c r="A160" s="175">
        <v>32</v>
      </c>
      <c r="B160" s="176" t="s">
        <v>241</v>
      </c>
      <c r="C160" s="185" t="s">
        <v>242</v>
      </c>
      <c r="D160" s="177" t="s">
        <v>170</v>
      </c>
      <c r="E160" s="178">
        <v>2.7</v>
      </c>
      <c r="F160" s="179"/>
      <c r="G160" s="180">
        <f>ROUND(E160*F160,2)</f>
        <v>0</v>
      </c>
      <c r="H160" s="179"/>
      <c r="I160" s="180">
        <f>ROUND(E160*H160,2)</f>
        <v>0</v>
      </c>
      <c r="J160" s="179"/>
      <c r="K160" s="180">
        <f>ROUND(E160*J160,2)</f>
        <v>0</v>
      </c>
      <c r="L160" s="180">
        <v>21</v>
      </c>
      <c r="M160" s="180">
        <f>G160*(1+L160/100)</f>
        <v>0</v>
      </c>
      <c r="N160" s="180">
        <v>7.6000000000000004E-4</v>
      </c>
      <c r="O160" s="180">
        <f>ROUND(E160*N160,2)</f>
        <v>0</v>
      </c>
      <c r="P160" s="180">
        <v>0</v>
      </c>
      <c r="Q160" s="180">
        <f>ROUND(E160*P160,2)</f>
        <v>0</v>
      </c>
      <c r="R160" s="180"/>
      <c r="S160" s="180" t="s">
        <v>114</v>
      </c>
      <c r="T160" s="181" t="s">
        <v>114</v>
      </c>
      <c r="U160" s="157">
        <v>0.311</v>
      </c>
      <c r="V160" s="157">
        <f>ROUND(E160*U160,2)</f>
        <v>0.84</v>
      </c>
      <c r="W160" s="157"/>
      <c r="X160" s="157" t="s">
        <v>115</v>
      </c>
      <c r="Y160" s="148"/>
      <c r="Z160" s="148"/>
      <c r="AA160" s="148"/>
      <c r="AB160" s="148"/>
      <c r="AC160" s="148"/>
      <c r="AD160" s="148"/>
      <c r="AE160" s="148"/>
      <c r="AF160" s="148"/>
      <c r="AG160" s="148" t="s">
        <v>116</v>
      </c>
      <c r="AH160" s="148"/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1" x14ac:dyDescent="0.2">
      <c r="A161" s="155"/>
      <c r="B161" s="156"/>
      <c r="C161" s="186" t="s">
        <v>240</v>
      </c>
      <c r="D161" s="158"/>
      <c r="E161" s="159">
        <v>2.7</v>
      </c>
      <c r="F161" s="157"/>
      <c r="G161" s="157"/>
      <c r="H161" s="157"/>
      <c r="I161" s="157"/>
      <c r="J161" s="157"/>
      <c r="K161" s="157"/>
      <c r="L161" s="157"/>
      <c r="M161" s="157"/>
      <c r="N161" s="157"/>
      <c r="O161" s="157"/>
      <c r="P161" s="157"/>
      <c r="Q161" s="157"/>
      <c r="R161" s="157"/>
      <c r="S161" s="157"/>
      <c r="T161" s="157"/>
      <c r="U161" s="157"/>
      <c r="V161" s="157"/>
      <c r="W161" s="157"/>
      <c r="X161" s="157"/>
      <c r="Y161" s="148"/>
      <c r="Z161" s="148"/>
      <c r="AA161" s="148"/>
      <c r="AB161" s="148"/>
      <c r="AC161" s="148"/>
      <c r="AD161" s="148"/>
      <c r="AE161" s="148"/>
      <c r="AF161" s="148"/>
      <c r="AG161" s="148" t="s">
        <v>118</v>
      </c>
      <c r="AH161" s="148">
        <v>0</v>
      </c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outlineLevel="1" x14ac:dyDescent="0.2">
      <c r="A162" s="155"/>
      <c r="B162" s="156"/>
      <c r="C162" s="187" t="s">
        <v>120</v>
      </c>
      <c r="D162" s="160"/>
      <c r="E162" s="161">
        <v>2.7</v>
      </c>
      <c r="F162" s="157"/>
      <c r="G162" s="157"/>
      <c r="H162" s="157"/>
      <c r="I162" s="157"/>
      <c r="J162" s="157"/>
      <c r="K162" s="157"/>
      <c r="L162" s="157"/>
      <c r="M162" s="157"/>
      <c r="N162" s="157"/>
      <c r="O162" s="157"/>
      <c r="P162" s="157"/>
      <c r="Q162" s="157"/>
      <c r="R162" s="157"/>
      <c r="S162" s="157"/>
      <c r="T162" s="157"/>
      <c r="U162" s="157"/>
      <c r="V162" s="157"/>
      <c r="W162" s="157"/>
      <c r="X162" s="157"/>
      <c r="Y162" s="148"/>
      <c r="Z162" s="148"/>
      <c r="AA162" s="148"/>
      <c r="AB162" s="148"/>
      <c r="AC162" s="148"/>
      <c r="AD162" s="148"/>
      <c r="AE162" s="148"/>
      <c r="AF162" s="148"/>
      <c r="AG162" s="148" t="s">
        <v>118</v>
      </c>
      <c r="AH162" s="148">
        <v>1</v>
      </c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ht="25.5" x14ac:dyDescent="0.2">
      <c r="A163" s="169" t="s">
        <v>109</v>
      </c>
      <c r="B163" s="170" t="s">
        <v>71</v>
      </c>
      <c r="C163" s="184" t="s">
        <v>72</v>
      </c>
      <c r="D163" s="171"/>
      <c r="E163" s="172"/>
      <c r="F163" s="173"/>
      <c r="G163" s="173">
        <f>SUMIF(AG164:AG167,"&lt;&gt;NOR",G164:G167)</f>
        <v>0</v>
      </c>
      <c r="H163" s="173"/>
      <c r="I163" s="173">
        <f>SUM(I164:I167)</f>
        <v>0</v>
      </c>
      <c r="J163" s="173"/>
      <c r="K163" s="173">
        <f>SUM(K164:K167)</f>
        <v>0</v>
      </c>
      <c r="L163" s="173"/>
      <c r="M163" s="173">
        <f>SUM(M164:M167)</f>
        <v>0</v>
      </c>
      <c r="N163" s="173"/>
      <c r="O163" s="173">
        <f>SUM(O164:O167)</f>
        <v>0</v>
      </c>
      <c r="P163" s="173"/>
      <c r="Q163" s="173">
        <f>SUM(Q164:Q167)</f>
        <v>0</v>
      </c>
      <c r="R163" s="173"/>
      <c r="S163" s="173"/>
      <c r="T163" s="174"/>
      <c r="U163" s="168"/>
      <c r="V163" s="168">
        <f>SUM(V164:V167)</f>
        <v>7.82</v>
      </c>
      <c r="W163" s="168"/>
      <c r="X163" s="168"/>
      <c r="AG163" t="s">
        <v>110</v>
      </c>
    </row>
    <row r="164" spans="1:60" outlineLevel="1" x14ac:dyDescent="0.2">
      <c r="A164" s="175">
        <v>33</v>
      </c>
      <c r="B164" s="176" t="s">
        <v>243</v>
      </c>
      <c r="C164" s="185" t="s">
        <v>244</v>
      </c>
      <c r="D164" s="177" t="s">
        <v>170</v>
      </c>
      <c r="E164" s="178">
        <v>56.25</v>
      </c>
      <c r="F164" s="179"/>
      <c r="G164" s="180">
        <f>ROUND(E164*F164,2)</f>
        <v>0</v>
      </c>
      <c r="H164" s="179"/>
      <c r="I164" s="180">
        <f>ROUND(E164*H164,2)</f>
        <v>0</v>
      </c>
      <c r="J164" s="179"/>
      <c r="K164" s="180">
        <f>ROUND(E164*J164,2)</f>
        <v>0</v>
      </c>
      <c r="L164" s="180">
        <v>21</v>
      </c>
      <c r="M164" s="180">
        <f>G164*(1+L164/100)</f>
        <v>0</v>
      </c>
      <c r="N164" s="180">
        <v>0</v>
      </c>
      <c r="O164" s="180">
        <f>ROUND(E164*N164,2)</f>
        <v>0</v>
      </c>
      <c r="P164" s="180">
        <v>0</v>
      </c>
      <c r="Q164" s="180">
        <f>ROUND(E164*P164,2)</f>
        <v>0</v>
      </c>
      <c r="R164" s="180"/>
      <c r="S164" s="180" t="s">
        <v>114</v>
      </c>
      <c r="T164" s="181" t="s">
        <v>114</v>
      </c>
      <c r="U164" s="157">
        <v>0.13900000000000001</v>
      </c>
      <c r="V164" s="157">
        <f>ROUND(E164*U164,2)</f>
        <v>7.82</v>
      </c>
      <c r="W164" s="157"/>
      <c r="X164" s="157" t="s">
        <v>115</v>
      </c>
      <c r="Y164" s="148"/>
      <c r="Z164" s="148"/>
      <c r="AA164" s="148"/>
      <c r="AB164" s="148"/>
      <c r="AC164" s="148"/>
      <c r="AD164" s="148"/>
      <c r="AE164" s="148"/>
      <c r="AF164" s="148"/>
      <c r="AG164" s="148" t="s">
        <v>116</v>
      </c>
      <c r="AH164" s="148"/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ht="22.5" outlineLevel="1" x14ac:dyDescent="0.2">
      <c r="A165" s="155"/>
      <c r="B165" s="156"/>
      <c r="C165" s="274" t="s">
        <v>245</v>
      </c>
      <c r="D165" s="275"/>
      <c r="E165" s="275"/>
      <c r="F165" s="275"/>
      <c r="G165" s="275"/>
      <c r="H165" s="157"/>
      <c r="I165" s="157"/>
      <c r="J165" s="157"/>
      <c r="K165" s="157"/>
      <c r="L165" s="157"/>
      <c r="M165" s="157"/>
      <c r="N165" s="157"/>
      <c r="O165" s="157"/>
      <c r="P165" s="157"/>
      <c r="Q165" s="157"/>
      <c r="R165" s="157"/>
      <c r="S165" s="157"/>
      <c r="T165" s="157"/>
      <c r="U165" s="157"/>
      <c r="V165" s="157"/>
      <c r="W165" s="157"/>
      <c r="X165" s="157"/>
      <c r="Y165" s="148"/>
      <c r="Z165" s="148"/>
      <c r="AA165" s="148"/>
      <c r="AB165" s="148"/>
      <c r="AC165" s="148"/>
      <c r="AD165" s="148"/>
      <c r="AE165" s="148"/>
      <c r="AF165" s="148"/>
      <c r="AG165" s="148" t="s">
        <v>142</v>
      </c>
      <c r="AH165" s="148"/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82" t="str">
        <f>C165</f>
        <v>Položka je určena pro vyčištění ostatních objektů (např. kanálů, zásobníků, kůlen apod.) - vynesení zbytků stavebního rumu, kropení a 2 x zametení podlah, oprášení stěn a výplní otvorů.</v>
      </c>
      <c r="BB165" s="148"/>
      <c r="BC165" s="148"/>
      <c r="BD165" s="148"/>
      <c r="BE165" s="148"/>
      <c r="BF165" s="148"/>
      <c r="BG165" s="148"/>
      <c r="BH165" s="148"/>
    </row>
    <row r="166" spans="1:60" outlineLevel="1" x14ac:dyDescent="0.2">
      <c r="A166" s="155"/>
      <c r="B166" s="156"/>
      <c r="C166" s="186" t="s">
        <v>246</v>
      </c>
      <c r="D166" s="158"/>
      <c r="E166" s="159">
        <v>56.25</v>
      </c>
      <c r="F166" s="157"/>
      <c r="G166" s="157"/>
      <c r="H166" s="157"/>
      <c r="I166" s="157"/>
      <c r="J166" s="157"/>
      <c r="K166" s="157"/>
      <c r="L166" s="157"/>
      <c r="M166" s="157"/>
      <c r="N166" s="157"/>
      <c r="O166" s="157"/>
      <c r="P166" s="157"/>
      <c r="Q166" s="157"/>
      <c r="R166" s="157"/>
      <c r="S166" s="157"/>
      <c r="T166" s="157"/>
      <c r="U166" s="157"/>
      <c r="V166" s="157"/>
      <c r="W166" s="157"/>
      <c r="X166" s="157"/>
      <c r="Y166" s="148"/>
      <c r="Z166" s="148"/>
      <c r="AA166" s="148"/>
      <c r="AB166" s="148"/>
      <c r="AC166" s="148"/>
      <c r="AD166" s="148"/>
      <c r="AE166" s="148"/>
      <c r="AF166" s="148"/>
      <c r="AG166" s="148" t="s">
        <v>118</v>
      </c>
      <c r="AH166" s="148">
        <v>0</v>
      </c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outlineLevel="1" x14ac:dyDescent="0.2">
      <c r="A167" s="155"/>
      <c r="B167" s="156"/>
      <c r="C167" s="187" t="s">
        <v>120</v>
      </c>
      <c r="D167" s="160"/>
      <c r="E167" s="161">
        <v>56.25</v>
      </c>
      <c r="F167" s="157"/>
      <c r="G167" s="157"/>
      <c r="H167" s="157"/>
      <c r="I167" s="157"/>
      <c r="J167" s="157"/>
      <c r="K167" s="157"/>
      <c r="L167" s="157"/>
      <c r="M167" s="157"/>
      <c r="N167" s="157"/>
      <c r="O167" s="157"/>
      <c r="P167" s="157"/>
      <c r="Q167" s="157"/>
      <c r="R167" s="157"/>
      <c r="S167" s="157"/>
      <c r="T167" s="157"/>
      <c r="U167" s="157"/>
      <c r="V167" s="157"/>
      <c r="W167" s="157"/>
      <c r="X167" s="157"/>
      <c r="Y167" s="148"/>
      <c r="Z167" s="148"/>
      <c r="AA167" s="148"/>
      <c r="AB167" s="148"/>
      <c r="AC167" s="148"/>
      <c r="AD167" s="148"/>
      <c r="AE167" s="148"/>
      <c r="AF167" s="148"/>
      <c r="AG167" s="148" t="s">
        <v>118</v>
      </c>
      <c r="AH167" s="148">
        <v>1</v>
      </c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x14ac:dyDescent="0.2">
      <c r="A168" s="169" t="s">
        <v>109</v>
      </c>
      <c r="B168" s="170" t="s">
        <v>73</v>
      </c>
      <c r="C168" s="184" t="s">
        <v>74</v>
      </c>
      <c r="D168" s="171"/>
      <c r="E168" s="172"/>
      <c r="F168" s="173"/>
      <c r="G168" s="173">
        <f>SUMIF(AG169:AG169,"&lt;&gt;NOR",G169:G169)</f>
        <v>0</v>
      </c>
      <c r="H168" s="173"/>
      <c r="I168" s="173">
        <f>SUM(I169:I169)</f>
        <v>0</v>
      </c>
      <c r="J168" s="173"/>
      <c r="K168" s="173">
        <f>SUM(K169:K169)</f>
        <v>0</v>
      </c>
      <c r="L168" s="173"/>
      <c r="M168" s="173">
        <f>SUM(M169:M169)</f>
        <v>0</v>
      </c>
      <c r="N168" s="173"/>
      <c r="O168" s="173">
        <f>SUM(O169:O169)</f>
        <v>0</v>
      </c>
      <c r="P168" s="173"/>
      <c r="Q168" s="173">
        <f>SUM(Q169:Q169)</f>
        <v>0</v>
      </c>
      <c r="R168" s="173"/>
      <c r="S168" s="173"/>
      <c r="T168" s="174"/>
      <c r="U168" s="168"/>
      <c r="V168" s="168">
        <f>SUM(V169:V169)</f>
        <v>1.31</v>
      </c>
      <c r="W168" s="168"/>
      <c r="X168" s="168"/>
      <c r="AG168" t="s">
        <v>110</v>
      </c>
    </row>
    <row r="169" spans="1:60" outlineLevel="1" x14ac:dyDescent="0.2">
      <c r="A169" s="175">
        <v>34</v>
      </c>
      <c r="B169" s="176" t="s">
        <v>247</v>
      </c>
      <c r="C169" s="185" t="s">
        <v>248</v>
      </c>
      <c r="D169" s="177" t="s">
        <v>157</v>
      </c>
      <c r="E169" s="178">
        <v>3.3490899999999999</v>
      </c>
      <c r="F169" s="179"/>
      <c r="G169" s="180">
        <f>ROUND(E169*F169,2)</f>
        <v>0</v>
      </c>
      <c r="H169" s="179"/>
      <c r="I169" s="180">
        <f>ROUND(E169*H169,2)</f>
        <v>0</v>
      </c>
      <c r="J169" s="179"/>
      <c r="K169" s="180">
        <f>ROUND(E169*J169,2)</f>
        <v>0</v>
      </c>
      <c r="L169" s="180">
        <v>21</v>
      </c>
      <c r="M169" s="180">
        <f>G169*(1+L169/100)</f>
        <v>0</v>
      </c>
      <c r="N169" s="180">
        <v>0</v>
      </c>
      <c r="O169" s="180">
        <f>ROUND(E169*N169,2)</f>
        <v>0</v>
      </c>
      <c r="P169" s="180">
        <v>0</v>
      </c>
      <c r="Q169" s="180">
        <f>ROUND(E169*P169,2)</f>
        <v>0</v>
      </c>
      <c r="R169" s="180"/>
      <c r="S169" s="180" t="s">
        <v>114</v>
      </c>
      <c r="T169" s="181" t="s">
        <v>114</v>
      </c>
      <c r="U169" s="157">
        <v>0.39</v>
      </c>
      <c r="V169" s="157">
        <f>ROUND(E169*U169,2)</f>
        <v>1.31</v>
      </c>
      <c r="W169" s="157"/>
      <c r="X169" s="157" t="s">
        <v>249</v>
      </c>
      <c r="Y169" s="148"/>
      <c r="Z169" s="148"/>
      <c r="AA169" s="148"/>
      <c r="AB169" s="148"/>
      <c r="AC169" s="148"/>
      <c r="AD169" s="148"/>
      <c r="AE169" s="148"/>
      <c r="AF169" s="148"/>
      <c r="AG169" s="148" t="s">
        <v>250</v>
      </c>
      <c r="AH169" s="148"/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x14ac:dyDescent="0.2">
      <c r="A170" s="3"/>
      <c r="B170" s="4"/>
      <c r="C170" s="192"/>
      <c r="D170" s="6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AE170">
        <v>15</v>
      </c>
      <c r="AF170">
        <v>21</v>
      </c>
      <c r="AG170" t="s">
        <v>96</v>
      </c>
    </row>
    <row r="171" spans="1:60" x14ac:dyDescent="0.2">
      <c r="A171" s="151"/>
      <c r="B171" s="152" t="s">
        <v>31</v>
      </c>
      <c r="C171" s="193"/>
      <c r="D171" s="153"/>
      <c r="E171" s="154"/>
      <c r="F171" s="154"/>
      <c r="G171" s="183">
        <f>G8+G110+G130+G148+G163+G168</f>
        <v>0</v>
      </c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AE171">
        <f>SUMIF(L7:L169,AE170,G7:G169)</f>
        <v>0</v>
      </c>
      <c r="AF171">
        <f>SUMIF(L7:L169,AF170,G7:G169)</f>
        <v>0</v>
      </c>
      <c r="AG171" t="s">
        <v>251</v>
      </c>
    </row>
    <row r="172" spans="1:60" x14ac:dyDescent="0.2">
      <c r="A172" s="3"/>
      <c r="B172" s="4"/>
      <c r="C172" s="192"/>
      <c r="D172" s="6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</row>
    <row r="173" spans="1:60" x14ac:dyDescent="0.2">
      <c r="A173" s="3"/>
      <c r="B173" s="4"/>
      <c r="C173" s="192"/>
      <c r="D173" s="6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</row>
    <row r="174" spans="1:60" x14ac:dyDescent="0.2">
      <c r="A174" s="260" t="s">
        <v>252</v>
      </c>
      <c r="B174" s="260"/>
      <c r="C174" s="261"/>
      <c r="D174" s="6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</row>
    <row r="175" spans="1:60" x14ac:dyDescent="0.2">
      <c r="A175" s="262"/>
      <c r="B175" s="263"/>
      <c r="C175" s="264"/>
      <c r="D175" s="263"/>
      <c r="E175" s="263"/>
      <c r="F175" s="263"/>
      <c r="G175" s="265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AG175" t="s">
        <v>253</v>
      </c>
    </row>
    <row r="176" spans="1:60" x14ac:dyDescent="0.2">
      <c r="A176" s="266"/>
      <c r="B176" s="267"/>
      <c r="C176" s="268"/>
      <c r="D176" s="267"/>
      <c r="E176" s="267"/>
      <c r="F176" s="267"/>
      <c r="G176" s="269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</row>
    <row r="177" spans="1:33" x14ac:dyDescent="0.2">
      <c r="A177" s="266"/>
      <c r="B177" s="267"/>
      <c r="C177" s="268"/>
      <c r="D177" s="267"/>
      <c r="E177" s="267"/>
      <c r="F177" s="267"/>
      <c r="G177" s="269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</row>
    <row r="178" spans="1:33" x14ac:dyDescent="0.2">
      <c r="A178" s="266"/>
      <c r="B178" s="267"/>
      <c r="C178" s="268"/>
      <c r="D178" s="267"/>
      <c r="E178" s="267"/>
      <c r="F178" s="267"/>
      <c r="G178" s="269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</row>
    <row r="179" spans="1:33" x14ac:dyDescent="0.2">
      <c r="A179" s="270"/>
      <c r="B179" s="271"/>
      <c r="C179" s="272"/>
      <c r="D179" s="271"/>
      <c r="E179" s="271"/>
      <c r="F179" s="271"/>
      <c r="G179" s="27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</row>
    <row r="180" spans="1:33" x14ac:dyDescent="0.2">
      <c r="A180" s="3"/>
      <c r="B180" s="4"/>
      <c r="C180" s="192"/>
      <c r="D180" s="6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</row>
    <row r="181" spans="1:33" x14ac:dyDescent="0.2">
      <c r="C181" s="194"/>
      <c r="D181" s="10"/>
      <c r="AG181" t="s">
        <v>254</v>
      </c>
    </row>
    <row r="182" spans="1:33" x14ac:dyDescent="0.2">
      <c r="D182" s="10"/>
    </row>
    <row r="183" spans="1:33" x14ac:dyDescent="0.2">
      <c r="D183" s="10"/>
    </row>
    <row r="184" spans="1:33" x14ac:dyDescent="0.2">
      <c r="D184" s="10"/>
    </row>
    <row r="185" spans="1:33" x14ac:dyDescent="0.2">
      <c r="D185" s="10"/>
    </row>
    <row r="186" spans="1:33" x14ac:dyDescent="0.2">
      <c r="D186" s="10"/>
    </row>
    <row r="187" spans="1:33" x14ac:dyDescent="0.2">
      <c r="D187" s="10"/>
    </row>
    <row r="188" spans="1:33" x14ac:dyDescent="0.2">
      <c r="D188" s="10"/>
    </row>
    <row r="189" spans="1:33" x14ac:dyDescent="0.2">
      <c r="D189" s="10"/>
    </row>
    <row r="190" spans="1:33" x14ac:dyDescent="0.2">
      <c r="D190" s="10"/>
    </row>
    <row r="191" spans="1:33" x14ac:dyDescent="0.2">
      <c r="D191" s="10"/>
    </row>
    <row r="192" spans="1:33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1">
    <mergeCell ref="A1:G1"/>
    <mergeCell ref="C2:G2"/>
    <mergeCell ref="C3:G3"/>
    <mergeCell ref="C4:G4"/>
    <mergeCell ref="A174:C174"/>
    <mergeCell ref="A175:G179"/>
    <mergeCell ref="C37:G37"/>
    <mergeCell ref="C57:G57"/>
    <mergeCell ref="C115:G115"/>
    <mergeCell ref="C126:G126"/>
    <mergeCell ref="C165:G165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403B37-6048-417F-B1F3-D34BD939F0BF}">
  <sheetPr>
    <outlinePr summaryBelow="0"/>
  </sheetPr>
  <dimension ref="A1:BH5000"/>
  <sheetViews>
    <sheetView workbookViewId="0">
      <pane ySplit="7" topLeftCell="A8" activePane="bottomLeft" state="frozen"/>
      <selection pane="bottomLeft" activeCell="C3" sqref="C3:G3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76" t="s">
        <v>7</v>
      </c>
      <c r="B1" s="276"/>
      <c r="C1" s="276"/>
      <c r="D1" s="276"/>
      <c r="E1" s="276"/>
      <c r="F1" s="276"/>
      <c r="G1" s="276"/>
      <c r="AG1" t="s">
        <v>84</v>
      </c>
    </row>
    <row r="2" spans="1:60" ht="24.95" customHeight="1" x14ac:dyDescent="0.2">
      <c r="A2" s="140" t="s">
        <v>8</v>
      </c>
      <c r="B2" s="49" t="s">
        <v>43</v>
      </c>
      <c r="C2" s="277" t="s">
        <v>400</v>
      </c>
      <c r="D2" s="278"/>
      <c r="E2" s="278"/>
      <c r="F2" s="278"/>
      <c r="G2" s="279"/>
      <c r="AG2" t="s">
        <v>85</v>
      </c>
    </row>
    <row r="3" spans="1:60" ht="24.95" customHeight="1" x14ac:dyDescent="0.2">
      <c r="A3" s="140" t="s">
        <v>9</v>
      </c>
      <c r="B3" s="49" t="s">
        <v>45</v>
      </c>
      <c r="C3" s="277" t="s">
        <v>46</v>
      </c>
      <c r="D3" s="278"/>
      <c r="E3" s="278"/>
      <c r="F3" s="278"/>
      <c r="G3" s="279"/>
      <c r="AC3" s="122" t="s">
        <v>85</v>
      </c>
      <c r="AG3" t="s">
        <v>86</v>
      </c>
    </row>
    <row r="4" spans="1:60" ht="24.95" customHeight="1" x14ac:dyDescent="0.2">
      <c r="A4" s="141" t="s">
        <v>10</v>
      </c>
      <c r="B4" s="142" t="s">
        <v>49</v>
      </c>
      <c r="C4" s="280" t="s">
        <v>50</v>
      </c>
      <c r="D4" s="281"/>
      <c r="E4" s="281"/>
      <c r="F4" s="281"/>
      <c r="G4" s="282"/>
      <c r="AG4" t="s">
        <v>87</v>
      </c>
    </row>
    <row r="5" spans="1:60" x14ac:dyDescent="0.2">
      <c r="D5" s="10"/>
    </row>
    <row r="6" spans="1:60" ht="38.25" x14ac:dyDescent="0.2">
      <c r="A6" s="144" t="s">
        <v>88</v>
      </c>
      <c r="B6" s="146" t="s">
        <v>89</v>
      </c>
      <c r="C6" s="146" t="s">
        <v>90</v>
      </c>
      <c r="D6" s="145" t="s">
        <v>91</v>
      </c>
      <c r="E6" s="144" t="s">
        <v>92</v>
      </c>
      <c r="F6" s="143" t="s">
        <v>93</v>
      </c>
      <c r="G6" s="144" t="s">
        <v>31</v>
      </c>
      <c r="H6" s="147" t="s">
        <v>32</v>
      </c>
      <c r="I6" s="147" t="s">
        <v>94</v>
      </c>
      <c r="J6" s="147" t="s">
        <v>33</v>
      </c>
      <c r="K6" s="147" t="s">
        <v>95</v>
      </c>
      <c r="L6" s="147" t="s">
        <v>96</v>
      </c>
      <c r="M6" s="147" t="s">
        <v>97</v>
      </c>
      <c r="N6" s="147" t="s">
        <v>98</v>
      </c>
      <c r="O6" s="147" t="s">
        <v>99</v>
      </c>
      <c r="P6" s="147" t="s">
        <v>100</v>
      </c>
      <c r="Q6" s="147" t="s">
        <v>101</v>
      </c>
      <c r="R6" s="147" t="s">
        <v>102</v>
      </c>
      <c r="S6" s="147" t="s">
        <v>103</v>
      </c>
      <c r="T6" s="147" t="s">
        <v>104</v>
      </c>
      <c r="U6" s="147" t="s">
        <v>105</v>
      </c>
      <c r="V6" s="147" t="s">
        <v>106</v>
      </c>
      <c r="W6" s="147" t="s">
        <v>107</v>
      </c>
      <c r="X6" s="147" t="s">
        <v>108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9" t="s">
        <v>109</v>
      </c>
      <c r="B8" s="170" t="s">
        <v>63</v>
      </c>
      <c r="C8" s="184" t="s">
        <v>64</v>
      </c>
      <c r="D8" s="171"/>
      <c r="E8" s="172"/>
      <c r="F8" s="173"/>
      <c r="G8" s="173">
        <f>SUMIF(AG9:AG167,"&lt;&gt;NOR",G9:G167)</f>
        <v>0</v>
      </c>
      <c r="H8" s="173"/>
      <c r="I8" s="173">
        <f>SUM(I9:I167)</f>
        <v>0</v>
      </c>
      <c r="J8" s="173"/>
      <c r="K8" s="173">
        <f>SUM(K9:K167)</f>
        <v>0</v>
      </c>
      <c r="L8" s="173"/>
      <c r="M8" s="173">
        <f>SUM(M9:M167)</f>
        <v>0</v>
      </c>
      <c r="N8" s="173"/>
      <c r="O8" s="173">
        <f>SUM(O9:O167)</f>
        <v>5.6</v>
      </c>
      <c r="P8" s="173"/>
      <c r="Q8" s="173">
        <f>SUM(Q9:Q167)</f>
        <v>11.46</v>
      </c>
      <c r="R8" s="173"/>
      <c r="S8" s="173"/>
      <c r="T8" s="174"/>
      <c r="U8" s="168"/>
      <c r="V8" s="168">
        <f>SUM(V9:V167)</f>
        <v>99.179999999999993</v>
      </c>
      <c r="W8" s="168"/>
      <c r="X8" s="168"/>
      <c r="AG8" t="s">
        <v>110</v>
      </c>
    </row>
    <row r="9" spans="1:60" outlineLevel="1" x14ac:dyDescent="0.2">
      <c r="A9" s="175">
        <v>1</v>
      </c>
      <c r="B9" s="176" t="s">
        <v>111</v>
      </c>
      <c r="C9" s="185" t="s">
        <v>112</v>
      </c>
      <c r="D9" s="177" t="s">
        <v>113</v>
      </c>
      <c r="E9" s="178">
        <v>0.40250000000000002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80">
        <v>0</v>
      </c>
      <c r="O9" s="180">
        <f>ROUND(E9*N9,2)</f>
        <v>0</v>
      </c>
      <c r="P9" s="180">
        <v>0</v>
      </c>
      <c r="Q9" s="180">
        <f>ROUND(E9*P9,2)</f>
        <v>0</v>
      </c>
      <c r="R9" s="180"/>
      <c r="S9" s="180" t="s">
        <v>114</v>
      </c>
      <c r="T9" s="181" t="s">
        <v>114</v>
      </c>
      <c r="U9" s="157">
        <v>3.2000000000000001E-2</v>
      </c>
      <c r="V9" s="157">
        <f>ROUND(E9*U9,2)</f>
        <v>0.01</v>
      </c>
      <c r="W9" s="157"/>
      <c r="X9" s="157" t="s">
        <v>115</v>
      </c>
      <c r="Y9" s="148"/>
      <c r="Z9" s="148"/>
      <c r="AA9" s="148"/>
      <c r="AB9" s="148"/>
      <c r="AC9" s="148"/>
      <c r="AD9" s="148"/>
      <c r="AE9" s="148"/>
      <c r="AF9" s="148"/>
      <c r="AG9" s="148" t="s">
        <v>116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186" t="s">
        <v>255</v>
      </c>
      <c r="D10" s="158"/>
      <c r="E10" s="159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118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186" t="s">
        <v>256</v>
      </c>
      <c r="D11" s="158"/>
      <c r="E11" s="159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8"/>
      <c r="Z11" s="148"/>
      <c r="AA11" s="148"/>
      <c r="AB11" s="148"/>
      <c r="AC11" s="148"/>
      <c r="AD11" s="148"/>
      <c r="AE11" s="148"/>
      <c r="AF11" s="148"/>
      <c r="AG11" s="148" t="s">
        <v>118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5"/>
      <c r="B12" s="156"/>
      <c r="C12" s="186" t="s">
        <v>257</v>
      </c>
      <c r="D12" s="158"/>
      <c r="E12" s="159">
        <v>0.40250000000000002</v>
      </c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8"/>
      <c r="Z12" s="148"/>
      <c r="AA12" s="148"/>
      <c r="AB12" s="148"/>
      <c r="AC12" s="148"/>
      <c r="AD12" s="148"/>
      <c r="AE12" s="148"/>
      <c r="AF12" s="148"/>
      <c r="AG12" s="148" t="s">
        <v>118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187" t="s">
        <v>120</v>
      </c>
      <c r="D13" s="160"/>
      <c r="E13" s="161">
        <v>0.40250000000000002</v>
      </c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8"/>
      <c r="Z13" s="148"/>
      <c r="AA13" s="148"/>
      <c r="AB13" s="148"/>
      <c r="AC13" s="148"/>
      <c r="AD13" s="148"/>
      <c r="AE13" s="148"/>
      <c r="AF13" s="148"/>
      <c r="AG13" s="148" t="s">
        <v>118</v>
      </c>
      <c r="AH13" s="148">
        <v>1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75">
        <v>2</v>
      </c>
      <c r="B14" s="176" t="s">
        <v>122</v>
      </c>
      <c r="C14" s="185" t="s">
        <v>123</v>
      </c>
      <c r="D14" s="177" t="s">
        <v>113</v>
      </c>
      <c r="E14" s="178">
        <v>10.1745</v>
      </c>
      <c r="F14" s="179"/>
      <c r="G14" s="180">
        <f>ROUND(E14*F14,2)</f>
        <v>0</v>
      </c>
      <c r="H14" s="179"/>
      <c r="I14" s="180">
        <f>ROUND(E14*H14,2)</f>
        <v>0</v>
      </c>
      <c r="J14" s="179"/>
      <c r="K14" s="180">
        <f>ROUND(E14*J14,2)</f>
        <v>0</v>
      </c>
      <c r="L14" s="180">
        <v>21</v>
      </c>
      <c r="M14" s="180">
        <f>G14*(1+L14/100)</f>
        <v>0</v>
      </c>
      <c r="N14" s="180">
        <v>0</v>
      </c>
      <c r="O14" s="180">
        <f>ROUND(E14*N14,2)</f>
        <v>0</v>
      </c>
      <c r="P14" s="180">
        <v>0</v>
      </c>
      <c r="Q14" s="180">
        <f>ROUND(E14*P14,2)</f>
        <v>0</v>
      </c>
      <c r="R14" s="180"/>
      <c r="S14" s="180" t="s">
        <v>114</v>
      </c>
      <c r="T14" s="181" t="s">
        <v>114</v>
      </c>
      <c r="U14" s="157">
        <v>4.6550000000000002</v>
      </c>
      <c r="V14" s="157">
        <f>ROUND(E14*U14,2)</f>
        <v>47.36</v>
      </c>
      <c r="W14" s="157"/>
      <c r="X14" s="157" t="s">
        <v>115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130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186" t="s">
        <v>255</v>
      </c>
      <c r="D15" s="158"/>
      <c r="E15" s="159"/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118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5"/>
      <c r="B16" s="156"/>
      <c r="C16" s="186" t="s">
        <v>256</v>
      </c>
      <c r="D16" s="158"/>
      <c r="E16" s="159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8"/>
      <c r="Z16" s="148"/>
      <c r="AA16" s="148"/>
      <c r="AB16" s="148"/>
      <c r="AC16" s="148"/>
      <c r="AD16" s="148"/>
      <c r="AE16" s="148"/>
      <c r="AF16" s="148"/>
      <c r="AG16" s="148" t="s">
        <v>118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5"/>
      <c r="B17" s="156"/>
      <c r="C17" s="186" t="s">
        <v>258</v>
      </c>
      <c r="D17" s="158"/>
      <c r="E17" s="159">
        <v>3.6225000000000001</v>
      </c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48"/>
      <c r="Z17" s="148"/>
      <c r="AA17" s="148"/>
      <c r="AB17" s="148"/>
      <c r="AC17" s="148"/>
      <c r="AD17" s="148"/>
      <c r="AE17" s="148"/>
      <c r="AF17" s="148"/>
      <c r="AG17" s="148" t="s">
        <v>118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186" t="s">
        <v>259</v>
      </c>
      <c r="D18" s="158"/>
      <c r="E18" s="159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48"/>
      <c r="Z18" s="148"/>
      <c r="AA18" s="148"/>
      <c r="AB18" s="148"/>
      <c r="AC18" s="148"/>
      <c r="AD18" s="148"/>
      <c r="AE18" s="148"/>
      <c r="AF18" s="148"/>
      <c r="AG18" s="148" t="s">
        <v>118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55"/>
      <c r="B19" s="156"/>
      <c r="C19" s="186" t="s">
        <v>260</v>
      </c>
      <c r="D19" s="158"/>
      <c r="E19" s="159"/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48"/>
      <c r="Z19" s="148"/>
      <c r="AA19" s="148"/>
      <c r="AB19" s="148"/>
      <c r="AC19" s="148"/>
      <c r="AD19" s="148"/>
      <c r="AE19" s="148"/>
      <c r="AF19" s="148"/>
      <c r="AG19" s="148" t="s">
        <v>118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5"/>
      <c r="B20" s="156"/>
      <c r="C20" s="186" t="s">
        <v>261</v>
      </c>
      <c r="D20" s="158"/>
      <c r="E20" s="159">
        <v>2.6145</v>
      </c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8"/>
      <c r="Z20" s="148"/>
      <c r="AA20" s="148"/>
      <c r="AB20" s="148"/>
      <c r="AC20" s="148"/>
      <c r="AD20" s="148"/>
      <c r="AE20" s="148"/>
      <c r="AF20" s="148"/>
      <c r="AG20" s="148" t="s">
        <v>118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186" t="s">
        <v>262</v>
      </c>
      <c r="D21" s="158"/>
      <c r="E21" s="159"/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48"/>
      <c r="Z21" s="148"/>
      <c r="AA21" s="148"/>
      <c r="AB21" s="148"/>
      <c r="AC21" s="148"/>
      <c r="AD21" s="148"/>
      <c r="AE21" s="148"/>
      <c r="AF21" s="148"/>
      <c r="AG21" s="148" t="s">
        <v>118</v>
      </c>
      <c r="AH21" s="148">
        <v>0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55"/>
      <c r="B22" s="156"/>
      <c r="C22" s="186" t="s">
        <v>263</v>
      </c>
      <c r="D22" s="158"/>
      <c r="E22" s="159"/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48"/>
      <c r="Z22" s="148"/>
      <c r="AA22" s="148"/>
      <c r="AB22" s="148"/>
      <c r="AC22" s="148"/>
      <c r="AD22" s="148"/>
      <c r="AE22" s="148"/>
      <c r="AF22" s="148"/>
      <c r="AG22" s="148" t="s">
        <v>118</v>
      </c>
      <c r="AH22" s="148">
        <v>0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55"/>
      <c r="B23" s="156"/>
      <c r="C23" s="186" t="s">
        <v>264</v>
      </c>
      <c r="D23" s="158"/>
      <c r="E23" s="159">
        <v>3.9375</v>
      </c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48"/>
      <c r="Z23" s="148"/>
      <c r="AA23" s="148"/>
      <c r="AB23" s="148"/>
      <c r="AC23" s="148"/>
      <c r="AD23" s="148"/>
      <c r="AE23" s="148"/>
      <c r="AF23" s="148"/>
      <c r="AG23" s="148" t="s">
        <v>118</v>
      </c>
      <c r="AH23" s="148">
        <v>0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55"/>
      <c r="B24" s="156"/>
      <c r="C24" s="187" t="s">
        <v>120</v>
      </c>
      <c r="D24" s="160"/>
      <c r="E24" s="161">
        <v>10.1745</v>
      </c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48"/>
      <c r="Z24" s="148"/>
      <c r="AA24" s="148"/>
      <c r="AB24" s="148"/>
      <c r="AC24" s="148"/>
      <c r="AD24" s="148"/>
      <c r="AE24" s="148"/>
      <c r="AF24" s="148"/>
      <c r="AG24" s="148" t="s">
        <v>118</v>
      </c>
      <c r="AH24" s="148">
        <v>1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ht="22.5" outlineLevel="1" x14ac:dyDescent="0.2">
      <c r="A25" s="175">
        <v>3</v>
      </c>
      <c r="B25" s="176" t="s">
        <v>128</v>
      </c>
      <c r="C25" s="185" t="s">
        <v>129</v>
      </c>
      <c r="D25" s="177" t="s">
        <v>113</v>
      </c>
      <c r="E25" s="178">
        <v>20.109249999999999</v>
      </c>
      <c r="F25" s="179"/>
      <c r="G25" s="180">
        <f>ROUND(E25*F25,2)</f>
        <v>0</v>
      </c>
      <c r="H25" s="179"/>
      <c r="I25" s="180">
        <f>ROUND(E25*H25,2)</f>
        <v>0</v>
      </c>
      <c r="J25" s="179"/>
      <c r="K25" s="180">
        <f>ROUND(E25*J25,2)</f>
        <v>0</v>
      </c>
      <c r="L25" s="180">
        <v>21</v>
      </c>
      <c r="M25" s="180">
        <f>G25*(1+L25/100)</f>
        <v>0</v>
      </c>
      <c r="N25" s="180">
        <v>0</v>
      </c>
      <c r="O25" s="180">
        <f>ROUND(E25*N25,2)</f>
        <v>0</v>
      </c>
      <c r="P25" s="180">
        <v>0</v>
      </c>
      <c r="Q25" s="180">
        <f>ROUND(E25*P25,2)</f>
        <v>0</v>
      </c>
      <c r="R25" s="180"/>
      <c r="S25" s="180" t="s">
        <v>114</v>
      </c>
      <c r="T25" s="181" t="s">
        <v>114</v>
      </c>
      <c r="U25" s="157">
        <v>0.66800000000000004</v>
      </c>
      <c r="V25" s="157">
        <f>ROUND(E25*U25,2)</f>
        <v>13.43</v>
      </c>
      <c r="W25" s="157"/>
      <c r="X25" s="157" t="s">
        <v>115</v>
      </c>
      <c r="Y25" s="148"/>
      <c r="Z25" s="148"/>
      <c r="AA25" s="148"/>
      <c r="AB25" s="148"/>
      <c r="AC25" s="148"/>
      <c r="AD25" s="148"/>
      <c r="AE25" s="148"/>
      <c r="AF25" s="148"/>
      <c r="AG25" s="148" t="s">
        <v>130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55"/>
      <c r="B26" s="156"/>
      <c r="C26" s="186" t="s">
        <v>131</v>
      </c>
      <c r="D26" s="158"/>
      <c r="E26" s="159"/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48"/>
      <c r="Z26" s="148"/>
      <c r="AA26" s="148"/>
      <c r="AB26" s="148"/>
      <c r="AC26" s="148"/>
      <c r="AD26" s="148"/>
      <c r="AE26" s="148"/>
      <c r="AF26" s="148"/>
      <c r="AG26" s="148" t="s">
        <v>118</v>
      </c>
      <c r="AH26" s="148">
        <v>0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55"/>
      <c r="B27" s="156"/>
      <c r="C27" s="186" t="s">
        <v>265</v>
      </c>
      <c r="D27" s="158"/>
      <c r="E27" s="159">
        <v>10.1745</v>
      </c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48"/>
      <c r="Z27" s="148"/>
      <c r="AA27" s="148"/>
      <c r="AB27" s="148"/>
      <c r="AC27" s="148"/>
      <c r="AD27" s="148"/>
      <c r="AE27" s="148"/>
      <c r="AF27" s="148"/>
      <c r="AG27" s="148" t="s">
        <v>118</v>
      </c>
      <c r="AH27" s="148">
        <v>5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5"/>
      <c r="B28" s="156"/>
      <c r="C28" s="187" t="s">
        <v>120</v>
      </c>
      <c r="D28" s="160"/>
      <c r="E28" s="161">
        <v>10.1745</v>
      </c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48"/>
      <c r="Z28" s="148"/>
      <c r="AA28" s="148"/>
      <c r="AB28" s="148"/>
      <c r="AC28" s="148"/>
      <c r="AD28" s="148"/>
      <c r="AE28" s="148"/>
      <c r="AF28" s="148"/>
      <c r="AG28" s="148" t="s">
        <v>118</v>
      </c>
      <c r="AH28" s="148">
        <v>1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55"/>
      <c r="B29" s="156"/>
      <c r="C29" s="186" t="s">
        <v>266</v>
      </c>
      <c r="D29" s="158"/>
      <c r="E29" s="159"/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48"/>
      <c r="Z29" s="148"/>
      <c r="AA29" s="148"/>
      <c r="AB29" s="148"/>
      <c r="AC29" s="148"/>
      <c r="AD29" s="148"/>
      <c r="AE29" s="148"/>
      <c r="AF29" s="148"/>
      <c r="AG29" s="148" t="s">
        <v>118</v>
      </c>
      <c r="AH29" s="148">
        <v>0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5"/>
      <c r="B30" s="156"/>
      <c r="C30" s="186" t="s">
        <v>267</v>
      </c>
      <c r="D30" s="158"/>
      <c r="E30" s="159">
        <v>12.760999999999999</v>
      </c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48"/>
      <c r="Z30" s="148"/>
      <c r="AA30" s="148"/>
      <c r="AB30" s="148"/>
      <c r="AC30" s="148"/>
      <c r="AD30" s="148"/>
      <c r="AE30" s="148"/>
      <c r="AF30" s="148"/>
      <c r="AG30" s="148" t="s">
        <v>118</v>
      </c>
      <c r="AH30" s="148">
        <v>5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55"/>
      <c r="B31" s="156"/>
      <c r="C31" s="186" t="s">
        <v>268</v>
      </c>
      <c r="D31" s="158"/>
      <c r="E31" s="159"/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48"/>
      <c r="Z31" s="148"/>
      <c r="AA31" s="148"/>
      <c r="AB31" s="148"/>
      <c r="AC31" s="148"/>
      <c r="AD31" s="148"/>
      <c r="AE31" s="148"/>
      <c r="AF31" s="148"/>
      <c r="AG31" s="148" t="s">
        <v>118</v>
      </c>
      <c r="AH31" s="148">
        <v>0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55"/>
      <c r="B32" s="156"/>
      <c r="C32" s="186" t="s">
        <v>269</v>
      </c>
      <c r="D32" s="158"/>
      <c r="E32" s="159">
        <v>-2.8262499999999999</v>
      </c>
      <c r="F32" s="157"/>
      <c r="G32" s="157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7"/>
      <c r="Y32" s="148"/>
      <c r="Z32" s="148"/>
      <c r="AA32" s="148"/>
      <c r="AB32" s="148"/>
      <c r="AC32" s="148"/>
      <c r="AD32" s="148"/>
      <c r="AE32" s="148"/>
      <c r="AF32" s="148"/>
      <c r="AG32" s="148" t="s">
        <v>118</v>
      </c>
      <c r="AH32" s="148">
        <v>5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55"/>
      <c r="B33" s="156"/>
      <c r="C33" s="187" t="s">
        <v>120</v>
      </c>
      <c r="D33" s="160"/>
      <c r="E33" s="161">
        <v>9.9347499999999993</v>
      </c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48"/>
      <c r="Z33" s="148"/>
      <c r="AA33" s="148"/>
      <c r="AB33" s="148"/>
      <c r="AC33" s="148"/>
      <c r="AD33" s="148"/>
      <c r="AE33" s="148"/>
      <c r="AF33" s="148"/>
      <c r="AG33" s="148" t="s">
        <v>118</v>
      </c>
      <c r="AH33" s="148">
        <v>1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75">
        <v>4</v>
      </c>
      <c r="B34" s="176" t="s">
        <v>133</v>
      </c>
      <c r="C34" s="185" t="s">
        <v>134</v>
      </c>
      <c r="D34" s="177" t="s">
        <v>113</v>
      </c>
      <c r="E34" s="178">
        <v>20.109249999999999</v>
      </c>
      <c r="F34" s="179"/>
      <c r="G34" s="180">
        <f>ROUND(E34*F34,2)</f>
        <v>0</v>
      </c>
      <c r="H34" s="179"/>
      <c r="I34" s="180">
        <f>ROUND(E34*H34,2)</f>
        <v>0</v>
      </c>
      <c r="J34" s="179"/>
      <c r="K34" s="180">
        <f>ROUND(E34*J34,2)</f>
        <v>0</v>
      </c>
      <c r="L34" s="180">
        <v>21</v>
      </c>
      <c r="M34" s="180">
        <f>G34*(1+L34/100)</f>
        <v>0</v>
      </c>
      <c r="N34" s="180">
        <v>0</v>
      </c>
      <c r="O34" s="180">
        <f>ROUND(E34*N34,2)</f>
        <v>0</v>
      </c>
      <c r="P34" s="180">
        <v>0</v>
      </c>
      <c r="Q34" s="180">
        <f>ROUND(E34*P34,2)</f>
        <v>0</v>
      </c>
      <c r="R34" s="180"/>
      <c r="S34" s="180" t="s">
        <v>114</v>
      </c>
      <c r="T34" s="181" t="s">
        <v>114</v>
      </c>
      <c r="U34" s="157">
        <v>0.59099999999999997</v>
      </c>
      <c r="V34" s="157">
        <f>ROUND(E34*U34,2)</f>
        <v>11.88</v>
      </c>
      <c r="W34" s="157"/>
      <c r="X34" s="157" t="s">
        <v>115</v>
      </c>
      <c r="Y34" s="148"/>
      <c r="Z34" s="148"/>
      <c r="AA34" s="148"/>
      <c r="AB34" s="148"/>
      <c r="AC34" s="148"/>
      <c r="AD34" s="148"/>
      <c r="AE34" s="148"/>
      <c r="AF34" s="148"/>
      <c r="AG34" s="148" t="s">
        <v>130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55"/>
      <c r="B35" s="156"/>
      <c r="C35" s="186" t="s">
        <v>131</v>
      </c>
      <c r="D35" s="158"/>
      <c r="E35" s="159"/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57"/>
      <c r="Y35" s="148"/>
      <c r="Z35" s="148"/>
      <c r="AA35" s="148"/>
      <c r="AB35" s="148"/>
      <c r="AC35" s="148"/>
      <c r="AD35" s="148"/>
      <c r="AE35" s="148"/>
      <c r="AF35" s="148"/>
      <c r="AG35" s="148" t="s">
        <v>118</v>
      </c>
      <c r="AH35" s="148">
        <v>0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55"/>
      <c r="B36" s="156"/>
      <c r="C36" s="186" t="s">
        <v>265</v>
      </c>
      <c r="D36" s="158"/>
      <c r="E36" s="159">
        <v>10.1745</v>
      </c>
      <c r="F36" s="157"/>
      <c r="G36" s="157"/>
      <c r="H36" s="157"/>
      <c r="I36" s="157"/>
      <c r="J36" s="157"/>
      <c r="K36" s="157"/>
      <c r="L36" s="157"/>
      <c r="M36" s="157"/>
      <c r="N36" s="157"/>
      <c r="O36" s="157"/>
      <c r="P36" s="157"/>
      <c r="Q36" s="157"/>
      <c r="R36" s="157"/>
      <c r="S36" s="157"/>
      <c r="T36" s="157"/>
      <c r="U36" s="157"/>
      <c r="V36" s="157"/>
      <c r="W36" s="157"/>
      <c r="X36" s="157"/>
      <c r="Y36" s="148"/>
      <c r="Z36" s="148"/>
      <c r="AA36" s="148"/>
      <c r="AB36" s="148"/>
      <c r="AC36" s="148"/>
      <c r="AD36" s="148"/>
      <c r="AE36" s="148"/>
      <c r="AF36" s="148"/>
      <c r="AG36" s="148" t="s">
        <v>118</v>
      </c>
      <c r="AH36" s="148">
        <v>5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55"/>
      <c r="B37" s="156"/>
      <c r="C37" s="187" t="s">
        <v>120</v>
      </c>
      <c r="D37" s="160"/>
      <c r="E37" s="161">
        <v>10.1745</v>
      </c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48"/>
      <c r="Z37" s="148"/>
      <c r="AA37" s="148"/>
      <c r="AB37" s="148"/>
      <c r="AC37" s="148"/>
      <c r="AD37" s="148"/>
      <c r="AE37" s="148"/>
      <c r="AF37" s="148"/>
      <c r="AG37" s="148" t="s">
        <v>118</v>
      </c>
      <c r="AH37" s="148">
        <v>1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55"/>
      <c r="B38" s="156"/>
      <c r="C38" s="186" t="s">
        <v>266</v>
      </c>
      <c r="D38" s="158"/>
      <c r="E38" s="159"/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48"/>
      <c r="Z38" s="148"/>
      <c r="AA38" s="148"/>
      <c r="AB38" s="148"/>
      <c r="AC38" s="148"/>
      <c r="AD38" s="148"/>
      <c r="AE38" s="148"/>
      <c r="AF38" s="148"/>
      <c r="AG38" s="148" t="s">
        <v>118</v>
      </c>
      <c r="AH38" s="148">
        <v>0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5"/>
      <c r="B39" s="156"/>
      <c r="C39" s="186" t="s">
        <v>267</v>
      </c>
      <c r="D39" s="158"/>
      <c r="E39" s="159">
        <v>12.760999999999999</v>
      </c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48"/>
      <c r="Z39" s="148"/>
      <c r="AA39" s="148"/>
      <c r="AB39" s="148"/>
      <c r="AC39" s="148"/>
      <c r="AD39" s="148"/>
      <c r="AE39" s="148"/>
      <c r="AF39" s="148"/>
      <c r="AG39" s="148" t="s">
        <v>118</v>
      </c>
      <c r="AH39" s="148">
        <v>5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55"/>
      <c r="B40" s="156"/>
      <c r="C40" s="186" t="s">
        <v>268</v>
      </c>
      <c r="D40" s="158"/>
      <c r="E40" s="159"/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48"/>
      <c r="Z40" s="148"/>
      <c r="AA40" s="148"/>
      <c r="AB40" s="148"/>
      <c r="AC40" s="148"/>
      <c r="AD40" s="148"/>
      <c r="AE40" s="148"/>
      <c r="AF40" s="148"/>
      <c r="AG40" s="148" t="s">
        <v>118</v>
      </c>
      <c r="AH40" s="148">
        <v>0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55"/>
      <c r="B41" s="156"/>
      <c r="C41" s="186" t="s">
        <v>269</v>
      </c>
      <c r="D41" s="158"/>
      <c r="E41" s="159">
        <v>-2.8262499999999999</v>
      </c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48"/>
      <c r="Z41" s="148"/>
      <c r="AA41" s="148"/>
      <c r="AB41" s="148"/>
      <c r="AC41" s="148"/>
      <c r="AD41" s="148"/>
      <c r="AE41" s="148"/>
      <c r="AF41" s="148"/>
      <c r="AG41" s="148" t="s">
        <v>118</v>
      </c>
      <c r="AH41" s="148">
        <v>5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55"/>
      <c r="B42" s="156"/>
      <c r="C42" s="187" t="s">
        <v>120</v>
      </c>
      <c r="D42" s="160"/>
      <c r="E42" s="161">
        <v>9.9347499999999993</v>
      </c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48"/>
      <c r="Z42" s="148"/>
      <c r="AA42" s="148"/>
      <c r="AB42" s="148"/>
      <c r="AC42" s="148"/>
      <c r="AD42" s="148"/>
      <c r="AE42" s="148"/>
      <c r="AF42" s="148"/>
      <c r="AG42" s="148" t="s">
        <v>118</v>
      </c>
      <c r="AH42" s="148">
        <v>1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75">
        <v>5</v>
      </c>
      <c r="B43" s="176" t="s">
        <v>135</v>
      </c>
      <c r="C43" s="185" t="s">
        <v>136</v>
      </c>
      <c r="D43" s="177" t="s">
        <v>113</v>
      </c>
      <c r="E43" s="178">
        <v>10.1745</v>
      </c>
      <c r="F43" s="179"/>
      <c r="G43" s="180">
        <f>ROUND(E43*F43,2)</f>
        <v>0</v>
      </c>
      <c r="H43" s="179"/>
      <c r="I43" s="180">
        <f>ROUND(E43*H43,2)</f>
        <v>0</v>
      </c>
      <c r="J43" s="179"/>
      <c r="K43" s="180">
        <f>ROUND(E43*J43,2)</f>
        <v>0</v>
      </c>
      <c r="L43" s="180">
        <v>21</v>
      </c>
      <c r="M43" s="180">
        <f>G43*(1+L43/100)</f>
        <v>0</v>
      </c>
      <c r="N43" s="180">
        <v>0</v>
      </c>
      <c r="O43" s="180">
        <f>ROUND(E43*N43,2)</f>
        <v>0</v>
      </c>
      <c r="P43" s="180">
        <v>0</v>
      </c>
      <c r="Q43" s="180">
        <f>ROUND(E43*P43,2)</f>
        <v>0</v>
      </c>
      <c r="R43" s="180"/>
      <c r="S43" s="180" t="s">
        <v>114</v>
      </c>
      <c r="T43" s="181" t="s">
        <v>114</v>
      </c>
      <c r="U43" s="157">
        <v>0.65200000000000002</v>
      </c>
      <c r="V43" s="157">
        <f>ROUND(E43*U43,2)</f>
        <v>6.63</v>
      </c>
      <c r="W43" s="157"/>
      <c r="X43" s="157" t="s">
        <v>115</v>
      </c>
      <c r="Y43" s="148"/>
      <c r="Z43" s="148"/>
      <c r="AA43" s="148"/>
      <c r="AB43" s="148"/>
      <c r="AC43" s="148"/>
      <c r="AD43" s="148"/>
      <c r="AE43" s="148"/>
      <c r="AF43" s="148"/>
      <c r="AG43" s="148" t="s">
        <v>130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55"/>
      <c r="B44" s="156"/>
      <c r="C44" s="186" t="s">
        <v>131</v>
      </c>
      <c r="D44" s="158"/>
      <c r="E44" s="159"/>
      <c r="F44" s="157"/>
      <c r="G44" s="157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57"/>
      <c r="Y44" s="148"/>
      <c r="Z44" s="148"/>
      <c r="AA44" s="148"/>
      <c r="AB44" s="148"/>
      <c r="AC44" s="148"/>
      <c r="AD44" s="148"/>
      <c r="AE44" s="148"/>
      <c r="AF44" s="148"/>
      <c r="AG44" s="148" t="s">
        <v>118</v>
      </c>
      <c r="AH44" s="148">
        <v>0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55"/>
      <c r="B45" s="156"/>
      <c r="C45" s="186" t="s">
        <v>265</v>
      </c>
      <c r="D45" s="158"/>
      <c r="E45" s="159">
        <v>10.1745</v>
      </c>
      <c r="F45" s="157"/>
      <c r="G45" s="157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48"/>
      <c r="Z45" s="148"/>
      <c r="AA45" s="148"/>
      <c r="AB45" s="148"/>
      <c r="AC45" s="148"/>
      <c r="AD45" s="148"/>
      <c r="AE45" s="148"/>
      <c r="AF45" s="148"/>
      <c r="AG45" s="148" t="s">
        <v>118</v>
      </c>
      <c r="AH45" s="148">
        <v>5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5"/>
      <c r="B46" s="156"/>
      <c r="C46" s="187" t="s">
        <v>120</v>
      </c>
      <c r="D46" s="160"/>
      <c r="E46" s="161">
        <v>10.1745</v>
      </c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48"/>
      <c r="Z46" s="148"/>
      <c r="AA46" s="148"/>
      <c r="AB46" s="148"/>
      <c r="AC46" s="148"/>
      <c r="AD46" s="148"/>
      <c r="AE46" s="148"/>
      <c r="AF46" s="148"/>
      <c r="AG46" s="148" t="s">
        <v>118</v>
      </c>
      <c r="AH46" s="148">
        <v>1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75">
        <v>6</v>
      </c>
      <c r="B47" s="176" t="s">
        <v>152</v>
      </c>
      <c r="C47" s="185" t="s">
        <v>153</v>
      </c>
      <c r="D47" s="177" t="s">
        <v>113</v>
      </c>
      <c r="E47" s="178">
        <v>12.760999999999999</v>
      </c>
      <c r="F47" s="179"/>
      <c r="G47" s="180">
        <f>ROUND(E47*F47,2)</f>
        <v>0</v>
      </c>
      <c r="H47" s="179"/>
      <c r="I47" s="180">
        <f>ROUND(E47*H47,2)</f>
        <v>0</v>
      </c>
      <c r="J47" s="179"/>
      <c r="K47" s="180">
        <f>ROUND(E47*J47,2)</f>
        <v>0</v>
      </c>
      <c r="L47" s="180">
        <v>21</v>
      </c>
      <c r="M47" s="180">
        <f>G47*(1+L47/100)</f>
        <v>0</v>
      </c>
      <c r="N47" s="180">
        <v>0</v>
      </c>
      <c r="O47" s="180">
        <f>ROUND(E47*N47,2)</f>
        <v>0</v>
      </c>
      <c r="P47" s="180">
        <v>0</v>
      </c>
      <c r="Q47" s="180">
        <f>ROUND(E47*P47,2)</f>
        <v>0</v>
      </c>
      <c r="R47" s="180"/>
      <c r="S47" s="180" t="s">
        <v>114</v>
      </c>
      <c r="T47" s="181" t="s">
        <v>114</v>
      </c>
      <c r="U47" s="157">
        <v>0.20200000000000001</v>
      </c>
      <c r="V47" s="157">
        <f>ROUND(E47*U47,2)</f>
        <v>2.58</v>
      </c>
      <c r="W47" s="157"/>
      <c r="X47" s="157" t="s">
        <v>115</v>
      </c>
      <c r="Y47" s="148"/>
      <c r="Z47" s="148"/>
      <c r="AA47" s="148"/>
      <c r="AB47" s="148"/>
      <c r="AC47" s="148"/>
      <c r="AD47" s="148"/>
      <c r="AE47" s="148"/>
      <c r="AF47" s="148"/>
      <c r="AG47" s="148" t="s">
        <v>130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55"/>
      <c r="B48" s="156"/>
      <c r="C48" s="274" t="s">
        <v>154</v>
      </c>
      <c r="D48" s="275"/>
      <c r="E48" s="275"/>
      <c r="F48" s="275"/>
      <c r="G48" s="275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48"/>
      <c r="Z48" s="148"/>
      <c r="AA48" s="148"/>
      <c r="AB48" s="148"/>
      <c r="AC48" s="148"/>
      <c r="AD48" s="148"/>
      <c r="AE48" s="148"/>
      <c r="AF48" s="148"/>
      <c r="AG48" s="148" t="s">
        <v>142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55"/>
      <c r="B49" s="156"/>
      <c r="C49" s="186" t="s">
        <v>255</v>
      </c>
      <c r="D49" s="158"/>
      <c r="E49" s="159"/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48"/>
      <c r="Z49" s="148"/>
      <c r="AA49" s="148"/>
      <c r="AB49" s="148"/>
      <c r="AC49" s="148"/>
      <c r="AD49" s="148"/>
      <c r="AE49" s="148"/>
      <c r="AF49" s="148"/>
      <c r="AG49" s="148" t="s">
        <v>118</v>
      </c>
      <c r="AH49" s="148">
        <v>0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5"/>
      <c r="B50" s="156"/>
      <c r="C50" s="186" t="s">
        <v>256</v>
      </c>
      <c r="D50" s="158"/>
      <c r="E50" s="159"/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48"/>
      <c r="Z50" s="148"/>
      <c r="AA50" s="148"/>
      <c r="AB50" s="148"/>
      <c r="AC50" s="148"/>
      <c r="AD50" s="148"/>
      <c r="AE50" s="148"/>
      <c r="AF50" s="148"/>
      <c r="AG50" s="148" t="s">
        <v>118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55"/>
      <c r="B51" s="156"/>
      <c r="C51" s="186" t="s">
        <v>270</v>
      </c>
      <c r="D51" s="158"/>
      <c r="E51" s="159">
        <v>3.0187499999999998</v>
      </c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48"/>
      <c r="Z51" s="148"/>
      <c r="AA51" s="148"/>
      <c r="AB51" s="148"/>
      <c r="AC51" s="148"/>
      <c r="AD51" s="148"/>
      <c r="AE51" s="148"/>
      <c r="AF51" s="148"/>
      <c r="AG51" s="148" t="s">
        <v>118</v>
      </c>
      <c r="AH51" s="148">
        <v>0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55"/>
      <c r="B52" s="156"/>
      <c r="C52" s="186" t="s">
        <v>259</v>
      </c>
      <c r="D52" s="158"/>
      <c r="E52" s="159"/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48"/>
      <c r="Z52" s="148"/>
      <c r="AA52" s="148"/>
      <c r="AB52" s="148"/>
      <c r="AC52" s="148"/>
      <c r="AD52" s="148"/>
      <c r="AE52" s="148"/>
      <c r="AF52" s="148"/>
      <c r="AG52" s="148" t="s">
        <v>118</v>
      </c>
      <c r="AH52" s="148">
        <v>0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55"/>
      <c r="B53" s="156"/>
      <c r="C53" s="186" t="s">
        <v>260</v>
      </c>
      <c r="D53" s="158"/>
      <c r="E53" s="159"/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48"/>
      <c r="Z53" s="148"/>
      <c r="AA53" s="148"/>
      <c r="AB53" s="148"/>
      <c r="AC53" s="148"/>
      <c r="AD53" s="148"/>
      <c r="AE53" s="148"/>
      <c r="AF53" s="148"/>
      <c r="AG53" s="148" t="s">
        <v>118</v>
      </c>
      <c r="AH53" s="148">
        <v>0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55"/>
      <c r="B54" s="156"/>
      <c r="C54" s="186" t="s">
        <v>271</v>
      </c>
      <c r="D54" s="158"/>
      <c r="E54" s="159">
        <v>2.7597499999999999</v>
      </c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48"/>
      <c r="Z54" s="148"/>
      <c r="AA54" s="148"/>
      <c r="AB54" s="148"/>
      <c r="AC54" s="148"/>
      <c r="AD54" s="148"/>
      <c r="AE54" s="148"/>
      <c r="AF54" s="148"/>
      <c r="AG54" s="148" t="s">
        <v>118</v>
      </c>
      <c r="AH54" s="148">
        <v>0</v>
      </c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55"/>
      <c r="B55" s="156"/>
      <c r="C55" s="186" t="s">
        <v>262</v>
      </c>
      <c r="D55" s="158"/>
      <c r="E55" s="159"/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48"/>
      <c r="Z55" s="148"/>
      <c r="AA55" s="148"/>
      <c r="AB55" s="148"/>
      <c r="AC55" s="148"/>
      <c r="AD55" s="148"/>
      <c r="AE55" s="148"/>
      <c r="AF55" s="148"/>
      <c r="AG55" s="148" t="s">
        <v>118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186" t="s">
        <v>263</v>
      </c>
      <c r="D56" s="158"/>
      <c r="E56" s="159"/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48"/>
      <c r="Z56" s="148"/>
      <c r="AA56" s="148"/>
      <c r="AB56" s="148"/>
      <c r="AC56" s="148"/>
      <c r="AD56" s="148"/>
      <c r="AE56" s="148"/>
      <c r="AF56" s="148"/>
      <c r="AG56" s="148" t="s">
        <v>118</v>
      </c>
      <c r="AH56" s="148">
        <v>0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/>
      <c r="B57" s="156"/>
      <c r="C57" s="186" t="s">
        <v>272</v>
      </c>
      <c r="D57" s="158"/>
      <c r="E57" s="159">
        <v>4.15625</v>
      </c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48"/>
      <c r="Z57" s="148"/>
      <c r="AA57" s="148"/>
      <c r="AB57" s="148"/>
      <c r="AC57" s="148"/>
      <c r="AD57" s="148"/>
      <c r="AE57" s="148"/>
      <c r="AF57" s="148"/>
      <c r="AG57" s="148" t="s">
        <v>118</v>
      </c>
      <c r="AH57" s="148">
        <v>0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55"/>
      <c r="B58" s="156"/>
      <c r="C58" s="187" t="s">
        <v>120</v>
      </c>
      <c r="D58" s="160"/>
      <c r="E58" s="161">
        <v>9.9347499999999993</v>
      </c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48"/>
      <c r="Z58" s="148"/>
      <c r="AA58" s="148"/>
      <c r="AB58" s="148"/>
      <c r="AC58" s="148"/>
      <c r="AD58" s="148"/>
      <c r="AE58" s="148"/>
      <c r="AF58" s="148"/>
      <c r="AG58" s="148" t="s">
        <v>118</v>
      </c>
      <c r="AH58" s="148">
        <v>1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55"/>
      <c r="B59" s="156"/>
      <c r="C59" s="186" t="s">
        <v>273</v>
      </c>
      <c r="D59" s="158"/>
      <c r="E59" s="159"/>
      <c r="F59" s="157"/>
      <c r="G59" s="157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57"/>
      <c r="Y59" s="148"/>
      <c r="Z59" s="148"/>
      <c r="AA59" s="148"/>
      <c r="AB59" s="148"/>
      <c r="AC59" s="148"/>
      <c r="AD59" s="148"/>
      <c r="AE59" s="148"/>
      <c r="AF59" s="148"/>
      <c r="AG59" s="148" t="s">
        <v>118</v>
      </c>
      <c r="AH59" s="148">
        <v>0</v>
      </c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5"/>
      <c r="B60" s="156"/>
      <c r="C60" s="186" t="s">
        <v>274</v>
      </c>
      <c r="D60" s="158"/>
      <c r="E60" s="159"/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48"/>
      <c r="Z60" s="148"/>
      <c r="AA60" s="148"/>
      <c r="AB60" s="148"/>
      <c r="AC60" s="148"/>
      <c r="AD60" s="148"/>
      <c r="AE60" s="148"/>
      <c r="AF60" s="148"/>
      <c r="AG60" s="148" t="s">
        <v>118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5"/>
      <c r="B61" s="156"/>
      <c r="C61" s="186" t="s">
        <v>275</v>
      </c>
      <c r="D61" s="158"/>
      <c r="E61" s="159"/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57"/>
      <c r="Y61" s="148"/>
      <c r="Z61" s="148"/>
      <c r="AA61" s="148"/>
      <c r="AB61" s="148"/>
      <c r="AC61" s="148"/>
      <c r="AD61" s="148"/>
      <c r="AE61" s="148"/>
      <c r="AF61" s="148"/>
      <c r="AG61" s="148" t="s">
        <v>118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55"/>
      <c r="B62" s="156"/>
      <c r="C62" s="186" t="s">
        <v>276</v>
      </c>
      <c r="D62" s="158"/>
      <c r="E62" s="159">
        <v>2.8262499999999999</v>
      </c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48"/>
      <c r="Z62" s="148"/>
      <c r="AA62" s="148"/>
      <c r="AB62" s="148"/>
      <c r="AC62" s="148"/>
      <c r="AD62" s="148"/>
      <c r="AE62" s="148"/>
      <c r="AF62" s="148"/>
      <c r="AG62" s="148" t="s">
        <v>118</v>
      </c>
      <c r="AH62" s="148">
        <v>0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55"/>
      <c r="B63" s="156"/>
      <c r="C63" s="187" t="s">
        <v>120</v>
      </c>
      <c r="D63" s="160"/>
      <c r="E63" s="161">
        <v>2.8262499999999999</v>
      </c>
      <c r="F63" s="157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57"/>
      <c r="Y63" s="148"/>
      <c r="Z63" s="148"/>
      <c r="AA63" s="148"/>
      <c r="AB63" s="148"/>
      <c r="AC63" s="148"/>
      <c r="AD63" s="148"/>
      <c r="AE63" s="148"/>
      <c r="AF63" s="148"/>
      <c r="AG63" s="148" t="s">
        <v>118</v>
      </c>
      <c r="AH63" s="148">
        <v>1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ht="22.5" outlineLevel="1" x14ac:dyDescent="0.2">
      <c r="A64" s="175">
        <v>7</v>
      </c>
      <c r="B64" s="176" t="s">
        <v>143</v>
      </c>
      <c r="C64" s="185" t="s">
        <v>144</v>
      </c>
      <c r="D64" s="177" t="s">
        <v>113</v>
      </c>
      <c r="E64" s="178">
        <v>2.8262499999999999</v>
      </c>
      <c r="F64" s="179"/>
      <c r="G64" s="180">
        <f>ROUND(E64*F64,2)</f>
        <v>0</v>
      </c>
      <c r="H64" s="179"/>
      <c r="I64" s="180">
        <f>ROUND(E64*H64,2)</f>
        <v>0</v>
      </c>
      <c r="J64" s="179"/>
      <c r="K64" s="180">
        <f>ROUND(E64*J64,2)</f>
        <v>0</v>
      </c>
      <c r="L64" s="180">
        <v>21</v>
      </c>
      <c r="M64" s="180">
        <f>G64*(1+L64/100)</f>
        <v>0</v>
      </c>
      <c r="N64" s="180">
        <v>0</v>
      </c>
      <c r="O64" s="180">
        <f>ROUND(E64*N64,2)</f>
        <v>0</v>
      </c>
      <c r="P64" s="180">
        <v>0</v>
      </c>
      <c r="Q64" s="180">
        <f>ROUND(E64*P64,2)</f>
        <v>0</v>
      </c>
      <c r="R64" s="180"/>
      <c r="S64" s="180" t="s">
        <v>114</v>
      </c>
      <c r="T64" s="181" t="s">
        <v>114</v>
      </c>
      <c r="U64" s="157">
        <v>1.0999999999999999E-2</v>
      </c>
      <c r="V64" s="157">
        <f>ROUND(E64*U64,2)</f>
        <v>0.03</v>
      </c>
      <c r="W64" s="157"/>
      <c r="X64" s="157" t="s">
        <v>115</v>
      </c>
      <c r="Y64" s="148"/>
      <c r="Z64" s="148"/>
      <c r="AA64" s="148"/>
      <c r="AB64" s="148"/>
      <c r="AC64" s="148"/>
      <c r="AD64" s="148"/>
      <c r="AE64" s="148"/>
      <c r="AF64" s="148"/>
      <c r="AG64" s="148" t="s">
        <v>130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55"/>
      <c r="B65" s="156"/>
      <c r="C65" s="186" t="s">
        <v>277</v>
      </c>
      <c r="D65" s="158"/>
      <c r="E65" s="159"/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57"/>
      <c r="Y65" s="148"/>
      <c r="Z65" s="148"/>
      <c r="AA65" s="148"/>
      <c r="AB65" s="148"/>
      <c r="AC65" s="148"/>
      <c r="AD65" s="148"/>
      <c r="AE65" s="148"/>
      <c r="AF65" s="148"/>
      <c r="AG65" s="148" t="s">
        <v>118</v>
      </c>
      <c r="AH65" s="148">
        <v>0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55"/>
      <c r="B66" s="156"/>
      <c r="C66" s="186" t="s">
        <v>273</v>
      </c>
      <c r="D66" s="158"/>
      <c r="E66" s="159"/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48"/>
      <c r="Z66" s="148"/>
      <c r="AA66" s="148"/>
      <c r="AB66" s="148"/>
      <c r="AC66" s="148"/>
      <c r="AD66" s="148"/>
      <c r="AE66" s="148"/>
      <c r="AF66" s="148"/>
      <c r="AG66" s="148" t="s">
        <v>118</v>
      </c>
      <c r="AH66" s="148">
        <v>0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55"/>
      <c r="B67" s="156"/>
      <c r="C67" s="186" t="s">
        <v>274</v>
      </c>
      <c r="D67" s="158"/>
      <c r="E67" s="159"/>
      <c r="F67" s="157"/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57"/>
      <c r="Y67" s="148"/>
      <c r="Z67" s="148"/>
      <c r="AA67" s="148"/>
      <c r="AB67" s="148"/>
      <c r="AC67" s="148"/>
      <c r="AD67" s="148"/>
      <c r="AE67" s="148"/>
      <c r="AF67" s="148"/>
      <c r="AG67" s="148" t="s">
        <v>118</v>
      </c>
      <c r="AH67" s="148">
        <v>0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55"/>
      <c r="B68" s="156"/>
      <c r="C68" s="186" t="s">
        <v>275</v>
      </c>
      <c r="D68" s="158"/>
      <c r="E68" s="159"/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57"/>
      <c r="Y68" s="148"/>
      <c r="Z68" s="148"/>
      <c r="AA68" s="148"/>
      <c r="AB68" s="148"/>
      <c r="AC68" s="148"/>
      <c r="AD68" s="148"/>
      <c r="AE68" s="148"/>
      <c r="AF68" s="148"/>
      <c r="AG68" s="148" t="s">
        <v>118</v>
      </c>
      <c r="AH68" s="148">
        <v>0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55"/>
      <c r="B69" s="156"/>
      <c r="C69" s="186" t="s">
        <v>276</v>
      </c>
      <c r="D69" s="158"/>
      <c r="E69" s="159">
        <v>2.8262499999999999</v>
      </c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/>
      <c r="W69" s="157"/>
      <c r="X69" s="157"/>
      <c r="Y69" s="148"/>
      <c r="Z69" s="148"/>
      <c r="AA69" s="148"/>
      <c r="AB69" s="148"/>
      <c r="AC69" s="148"/>
      <c r="AD69" s="148"/>
      <c r="AE69" s="148"/>
      <c r="AF69" s="148"/>
      <c r="AG69" s="148" t="s">
        <v>118</v>
      </c>
      <c r="AH69" s="148">
        <v>0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55"/>
      <c r="B70" s="156"/>
      <c r="C70" s="187" t="s">
        <v>120</v>
      </c>
      <c r="D70" s="160"/>
      <c r="E70" s="161">
        <v>2.8262499999999999</v>
      </c>
      <c r="F70" s="157"/>
      <c r="G70" s="157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  <c r="S70" s="157"/>
      <c r="T70" s="157"/>
      <c r="U70" s="157"/>
      <c r="V70" s="157"/>
      <c r="W70" s="157"/>
      <c r="X70" s="157"/>
      <c r="Y70" s="148"/>
      <c r="Z70" s="148"/>
      <c r="AA70" s="148"/>
      <c r="AB70" s="148"/>
      <c r="AC70" s="148"/>
      <c r="AD70" s="148"/>
      <c r="AE70" s="148"/>
      <c r="AF70" s="148"/>
      <c r="AG70" s="148" t="s">
        <v>118</v>
      </c>
      <c r="AH70" s="148">
        <v>1</v>
      </c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75">
        <v>8</v>
      </c>
      <c r="B71" s="176" t="s">
        <v>145</v>
      </c>
      <c r="C71" s="185" t="s">
        <v>146</v>
      </c>
      <c r="D71" s="177" t="s">
        <v>113</v>
      </c>
      <c r="E71" s="178">
        <v>28.262499999999999</v>
      </c>
      <c r="F71" s="179"/>
      <c r="G71" s="180">
        <f>ROUND(E71*F71,2)</f>
        <v>0</v>
      </c>
      <c r="H71" s="179"/>
      <c r="I71" s="180">
        <f>ROUND(E71*H71,2)</f>
        <v>0</v>
      </c>
      <c r="J71" s="179"/>
      <c r="K71" s="180">
        <f>ROUND(E71*J71,2)</f>
        <v>0</v>
      </c>
      <c r="L71" s="180">
        <v>21</v>
      </c>
      <c r="M71" s="180">
        <f>G71*(1+L71/100)</f>
        <v>0</v>
      </c>
      <c r="N71" s="180">
        <v>0</v>
      </c>
      <c r="O71" s="180">
        <f>ROUND(E71*N71,2)</f>
        <v>0</v>
      </c>
      <c r="P71" s="180">
        <v>0</v>
      </c>
      <c r="Q71" s="180">
        <f>ROUND(E71*P71,2)</f>
        <v>0</v>
      </c>
      <c r="R71" s="180"/>
      <c r="S71" s="180" t="s">
        <v>114</v>
      </c>
      <c r="T71" s="181" t="s">
        <v>114</v>
      </c>
      <c r="U71" s="157">
        <v>0</v>
      </c>
      <c r="V71" s="157">
        <f>ROUND(E71*U71,2)</f>
        <v>0</v>
      </c>
      <c r="W71" s="157"/>
      <c r="X71" s="157" t="s">
        <v>115</v>
      </c>
      <c r="Y71" s="148"/>
      <c r="Z71" s="148"/>
      <c r="AA71" s="148"/>
      <c r="AB71" s="148"/>
      <c r="AC71" s="148"/>
      <c r="AD71" s="148"/>
      <c r="AE71" s="148"/>
      <c r="AF71" s="148"/>
      <c r="AG71" s="148" t="s">
        <v>130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55"/>
      <c r="B72" s="156"/>
      <c r="C72" s="186" t="s">
        <v>147</v>
      </c>
      <c r="D72" s="158"/>
      <c r="E72" s="159"/>
      <c r="F72" s="157"/>
      <c r="G72" s="157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57"/>
      <c r="W72" s="157"/>
      <c r="X72" s="157"/>
      <c r="Y72" s="148"/>
      <c r="Z72" s="148"/>
      <c r="AA72" s="148"/>
      <c r="AB72" s="148"/>
      <c r="AC72" s="148"/>
      <c r="AD72" s="148"/>
      <c r="AE72" s="148"/>
      <c r="AF72" s="148"/>
      <c r="AG72" s="148" t="s">
        <v>118</v>
      </c>
      <c r="AH72" s="148">
        <v>0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55"/>
      <c r="B73" s="156"/>
      <c r="C73" s="186" t="s">
        <v>278</v>
      </c>
      <c r="D73" s="158"/>
      <c r="E73" s="159">
        <v>2.8262499999999999</v>
      </c>
      <c r="F73" s="157"/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57"/>
      <c r="W73" s="157"/>
      <c r="X73" s="157"/>
      <c r="Y73" s="148"/>
      <c r="Z73" s="148"/>
      <c r="AA73" s="148"/>
      <c r="AB73" s="148"/>
      <c r="AC73" s="148"/>
      <c r="AD73" s="148"/>
      <c r="AE73" s="148"/>
      <c r="AF73" s="148"/>
      <c r="AG73" s="148" t="s">
        <v>118</v>
      </c>
      <c r="AH73" s="148">
        <v>5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55"/>
      <c r="B74" s="156"/>
      <c r="C74" s="187" t="s">
        <v>120</v>
      </c>
      <c r="D74" s="160"/>
      <c r="E74" s="161">
        <v>2.8262499999999999</v>
      </c>
      <c r="F74" s="157"/>
      <c r="G74" s="157"/>
      <c r="H74" s="157"/>
      <c r="I74" s="157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57"/>
      <c r="W74" s="157"/>
      <c r="X74" s="157"/>
      <c r="Y74" s="148"/>
      <c r="Z74" s="148"/>
      <c r="AA74" s="148"/>
      <c r="AB74" s="148"/>
      <c r="AC74" s="148"/>
      <c r="AD74" s="148"/>
      <c r="AE74" s="148"/>
      <c r="AF74" s="148"/>
      <c r="AG74" s="148" t="s">
        <v>118</v>
      </c>
      <c r="AH74" s="148">
        <v>1</v>
      </c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55"/>
      <c r="B75" s="156"/>
      <c r="C75" s="188" t="s">
        <v>149</v>
      </c>
      <c r="D75" s="162"/>
      <c r="E75" s="163">
        <v>25.436250000000001</v>
      </c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57"/>
      <c r="W75" s="157"/>
      <c r="X75" s="157"/>
      <c r="Y75" s="148"/>
      <c r="Z75" s="148"/>
      <c r="AA75" s="148"/>
      <c r="AB75" s="148"/>
      <c r="AC75" s="148"/>
      <c r="AD75" s="148"/>
      <c r="AE75" s="148"/>
      <c r="AF75" s="148"/>
      <c r="AG75" s="148" t="s">
        <v>118</v>
      </c>
      <c r="AH75" s="148">
        <v>4</v>
      </c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75">
        <v>9</v>
      </c>
      <c r="B76" s="176" t="s">
        <v>150</v>
      </c>
      <c r="C76" s="185" t="s">
        <v>151</v>
      </c>
      <c r="D76" s="177" t="s">
        <v>113</v>
      </c>
      <c r="E76" s="178">
        <v>2.8262499999999999</v>
      </c>
      <c r="F76" s="179"/>
      <c r="G76" s="180">
        <f>ROUND(E76*F76,2)</f>
        <v>0</v>
      </c>
      <c r="H76" s="179"/>
      <c r="I76" s="180">
        <f>ROUND(E76*H76,2)</f>
        <v>0</v>
      </c>
      <c r="J76" s="179"/>
      <c r="K76" s="180">
        <f>ROUND(E76*J76,2)</f>
        <v>0</v>
      </c>
      <c r="L76" s="180">
        <v>21</v>
      </c>
      <c r="M76" s="180">
        <f>G76*(1+L76/100)</f>
        <v>0</v>
      </c>
      <c r="N76" s="180">
        <v>0</v>
      </c>
      <c r="O76" s="180">
        <f>ROUND(E76*N76,2)</f>
        <v>0</v>
      </c>
      <c r="P76" s="180">
        <v>0</v>
      </c>
      <c r="Q76" s="180">
        <f>ROUND(E76*P76,2)</f>
        <v>0</v>
      </c>
      <c r="R76" s="180"/>
      <c r="S76" s="180" t="s">
        <v>114</v>
      </c>
      <c r="T76" s="181" t="s">
        <v>114</v>
      </c>
      <c r="U76" s="157">
        <v>0</v>
      </c>
      <c r="V76" s="157">
        <f>ROUND(E76*U76,2)</f>
        <v>0</v>
      </c>
      <c r="W76" s="157"/>
      <c r="X76" s="157" t="s">
        <v>115</v>
      </c>
      <c r="Y76" s="148"/>
      <c r="Z76" s="148"/>
      <c r="AA76" s="148"/>
      <c r="AB76" s="148"/>
      <c r="AC76" s="148"/>
      <c r="AD76" s="148"/>
      <c r="AE76" s="148"/>
      <c r="AF76" s="148"/>
      <c r="AG76" s="148" t="s">
        <v>130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55"/>
      <c r="B77" s="156"/>
      <c r="C77" s="186" t="s">
        <v>147</v>
      </c>
      <c r="D77" s="158"/>
      <c r="E77" s="159"/>
      <c r="F77" s="157"/>
      <c r="G77" s="157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57"/>
      <c r="Y77" s="148"/>
      <c r="Z77" s="148"/>
      <c r="AA77" s="148"/>
      <c r="AB77" s="148"/>
      <c r="AC77" s="148"/>
      <c r="AD77" s="148"/>
      <c r="AE77" s="148"/>
      <c r="AF77" s="148"/>
      <c r="AG77" s="148" t="s">
        <v>118</v>
      </c>
      <c r="AH77" s="148">
        <v>0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55"/>
      <c r="B78" s="156"/>
      <c r="C78" s="186" t="s">
        <v>278</v>
      </c>
      <c r="D78" s="158"/>
      <c r="E78" s="159">
        <v>2.8262499999999999</v>
      </c>
      <c r="F78" s="157"/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57"/>
      <c r="Y78" s="148"/>
      <c r="Z78" s="148"/>
      <c r="AA78" s="148"/>
      <c r="AB78" s="148"/>
      <c r="AC78" s="148"/>
      <c r="AD78" s="148"/>
      <c r="AE78" s="148"/>
      <c r="AF78" s="148"/>
      <c r="AG78" s="148" t="s">
        <v>118</v>
      </c>
      <c r="AH78" s="148">
        <v>5</v>
      </c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55"/>
      <c r="B79" s="156"/>
      <c r="C79" s="187" t="s">
        <v>120</v>
      </c>
      <c r="D79" s="160"/>
      <c r="E79" s="161">
        <v>2.8262499999999999</v>
      </c>
      <c r="F79" s="157"/>
      <c r="G79" s="157"/>
      <c r="H79" s="157"/>
      <c r="I79" s="157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157"/>
      <c r="W79" s="157"/>
      <c r="X79" s="157"/>
      <c r="Y79" s="148"/>
      <c r="Z79" s="148"/>
      <c r="AA79" s="148"/>
      <c r="AB79" s="148"/>
      <c r="AC79" s="148"/>
      <c r="AD79" s="148"/>
      <c r="AE79" s="148"/>
      <c r="AF79" s="148"/>
      <c r="AG79" s="148" t="s">
        <v>118</v>
      </c>
      <c r="AH79" s="148">
        <v>1</v>
      </c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75">
        <v>10</v>
      </c>
      <c r="B80" s="176" t="s">
        <v>279</v>
      </c>
      <c r="C80" s="185" t="s">
        <v>280</v>
      </c>
      <c r="D80" s="177" t="s">
        <v>157</v>
      </c>
      <c r="E80" s="178">
        <v>5.6033999999999997</v>
      </c>
      <c r="F80" s="179"/>
      <c r="G80" s="180">
        <f>ROUND(E80*F80,2)</f>
        <v>0</v>
      </c>
      <c r="H80" s="179"/>
      <c r="I80" s="180">
        <f>ROUND(E80*H80,2)</f>
        <v>0</v>
      </c>
      <c r="J80" s="179"/>
      <c r="K80" s="180">
        <f>ROUND(E80*J80,2)</f>
        <v>0</v>
      </c>
      <c r="L80" s="180">
        <v>21</v>
      </c>
      <c r="M80" s="180">
        <f>G80*(1+L80/100)</f>
        <v>0</v>
      </c>
      <c r="N80" s="180">
        <v>1</v>
      </c>
      <c r="O80" s="180">
        <f>ROUND(E80*N80,2)</f>
        <v>5.6</v>
      </c>
      <c r="P80" s="180">
        <v>0</v>
      </c>
      <c r="Q80" s="180">
        <f>ROUND(E80*P80,2)</f>
        <v>0</v>
      </c>
      <c r="R80" s="180" t="s">
        <v>158</v>
      </c>
      <c r="S80" s="180" t="s">
        <v>114</v>
      </c>
      <c r="T80" s="181" t="s">
        <v>114</v>
      </c>
      <c r="U80" s="157">
        <v>0</v>
      </c>
      <c r="V80" s="157">
        <f>ROUND(E80*U80,2)</f>
        <v>0</v>
      </c>
      <c r="W80" s="157"/>
      <c r="X80" s="157" t="s">
        <v>159</v>
      </c>
      <c r="Y80" s="148"/>
      <c r="Z80" s="148"/>
      <c r="AA80" s="148"/>
      <c r="AB80" s="148"/>
      <c r="AC80" s="148"/>
      <c r="AD80" s="148"/>
      <c r="AE80" s="148"/>
      <c r="AF80" s="148"/>
      <c r="AG80" s="148" t="s">
        <v>160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55"/>
      <c r="B81" s="156"/>
      <c r="C81" s="189" t="s">
        <v>161</v>
      </c>
      <c r="D81" s="164"/>
      <c r="E81" s="165"/>
      <c r="F81" s="157"/>
      <c r="G81" s="157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57"/>
      <c r="Y81" s="148"/>
      <c r="Z81" s="148"/>
      <c r="AA81" s="148"/>
      <c r="AB81" s="148"/>
      <c r="AC81" s="148"/>
      <c r="AD81" s="148"/>
      <c r="AE81" s="148"/>
      <c r="AF81" s="148"/>
      <c r="AG81" s="148" t="s">
        <v>118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55"/>
      <c r="B82" s="156"/>
      <c r="C82" s="190" t="s">
        <v>281</v>
      </c>
      <c r="D82" s="164"/>
      <c r="E82" s="165"/>
      <c r="F82" s="157"/>
      <c r="G82" s="157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57"/>
      <c r="Y82" s="148"/>
      <c r="Z82" s="148"/>
      <c r="AA82" s="148"/>
      <c r="AB82" s="148"/>
      <c r="AC82" s="148"/>
      <c r="AD82" s="148"/>
      <c r="AE82" s="148"/>
      <c r="AF82" s="148"/>
      <c r="AG82" s="148" t="s">
        <v>118</v>
      </c>
      <c r="AH82" s="148">
        <v>2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55"/>
      <c r="B83" s="156"/>
      <c r="C83" s="190" t="s">
        <v>282</v>
      </c>
      <c r="D83" s="164"/>
      <c r="E83" s="165"/>
      <c r="F83" s="157"/>
      <c r="G83" s="157"/>
      <c r="H83" s="157"/>
      <c r="I83" s="157"/>
      <c r="J83" s="157"/>
      <c r="K83" s="157"/>
      <c r="L83" s="157"/>
      <c r="M83" s="157"/>
      <c r="N83" s="157"/>
      <c r="O83" s="157"/>
      <c r="P83" s="157"/>
      <c r="Q83" s="157"/>
      <c r="R83" s="157"/>
      <c r="S83" s="157"/>
      <c r="T83" s="157"/>
      <c r="U83" s="157"/>
      <c r="V83" s="157"/>
      <c r="W83" s="157"/>
      <c r="X83" s="157"/>
      <c r="Y83" s="148"/>
      <c r="Z83" s="148"/>
      <c r="AA83" s="148"/>
      <c r="AB83" s="148"/>
      <c r="AC83" s="148"/>
      <c r="AD83" s="148"/>
      <c r="AE83" s="148"/>
      <c r="AF83" s="148"/>
      <c r="AG83" s="148" t="s">
        <v>118</v>
      </c>
      <c r="AH83" s="148">
        <v>2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55"/>
      <c r="B84" s="156"/>
      <c r="C84" s="190" t="s">
        <v>283</v>
      </c>
      <c r="D84" s="164"/>
      <c r="E84" s="165"/>
      <c r="F84" s="157"/>
      <c r="G84" s="157"/>
      <c r="H84" s="157"/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48"/>
      <c r="Z84" s="148"/>
      <c r="AA84" s="148"/>
      <c r="AB84" s="148"/>
      <c r="AC84" s="148"/>
      <c r="AD84" s="148"/>
      <c r="AE84" s="148"/>
      <c r="AF84" s="148"/>
      <c r="AG84" s="148" t="s">
        <v>118</v>
      </c>
      <c r="AH84" s="148">
        <v>2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55"/>
      <c r="B85" s="156"/>
      <c r="C85" s="190" t="s">
        <v>284</v>
      </c>
      <c r="D85" s="164"/>
      <c r="E85" s="165">
        <v>2.8262499999999999</v>
      </c>
      <c r="F85" s="157"/>
      <c r="G85" s="157"/>
      <c r="H85" s="157"/>
      <c r="I85" s="157"/>
      <c r="J85" s="157"/>
      <c r="K85" s="157"/>
      <c r="L85" s="157"/>
      <c r="M85" s="157"/>
      <c r="N85" s="157"/>
      <c r="O85" s="157"/>
      <c r="P85" s="157"/>
      <c r="Q85" s="157"/>
      <c r="R85" s="157"/>
      <c r="S85" s="157"/>
      <c r="T85" s="157"/>
      <c r="U85" s="157"/>
      <c r="V85" s="157"/>
      <c r="W85" s="157"/>
      <c r="X85" s="157"/>
      <c r="Y85" s="148"/>
      <c r="Z85" s="148"/>
      <c r="AA85" s="148"/>
      <c r="AB85" s="148"/>
      <c r="AC85" s="148"/>
      <c r="AD85" s="148"/>
      <c r="AE85" s="148"/>
      <c r="AF85" s="148"/>
      <c r="AG85" s="148" t="s">
        <v>118</v>
      </c>
      <c r="AH85" s="148">
        <v>2</v>
      </c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55"/>
      <c r="B86" s="156"/>
      <c r="C86" s="191" t="s">
        <v>164</v>
      </c>
      <c r="D86" s="166"/>
      <c r="E86" s="167">
        <v>2.8262499999999999</v>
      </c>
      <c r="F86" s="157"/>
      <c r="G86" s="157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48"/>
      <c r="Z86" s="148"/>
      <c r="AA86" s="148"/>
      <c r="AB86" s="148"/>
      <c r="AC86" s="148"/>
      <c r="AD86" s="148"/>
      <c r="AE86" s="148"/>
      <c r="AF86" s="148"/>
      <c r="AG86" s="148" t="s">
        <v>118</v>
      </c>
      <c r="AH86" s="148">
        <v>3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55"/>
      <c r="B87" s="156"/>
      <c r="C87" s="189" t="s">
        <v>165</v>
      </c>
      <c r="D87" s="164"/>
      <c r="E87" s="165"/>
      <c r="F87" s="157"/>
      <c r="G87" s="157"/>
      <c r="H87" s="157"/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48"/>
      <c r="Z87" s="148"/>
      <c r="AA87" s="148"/>
      <c r="AB87" s="148"/>
      <c r="AC87" s="148"/>
      <c r="AD87" s="148"/>
      <c r="AE87" s="148"/>
      <c r="AF87" s="148"/>
      <c r="AG87" s="148" t="s">
        <v>118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55"/>
      <c r="B88" s="156"/>
      <c r="C88" s="186" t="s">
        <v>285</v>
      </c>
      <c r="D88" s="158"/>
      <c r="E88" s="159">
        <v>5.0940000000000003</v>
      </c>
      <c r="F88" s="157"/>
      <c r="G88" s="157"/>
      <c r="H88" s="157"/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48"/>
      <c r="Z88" s="148"/>
      <c r="AA88" s="148"/>
      <c r="AB88" s="148"/>
      <c r="AC88" s="148"/>
      <c r="AD88" s="148"/>
      <c r="AE88" s="148"/>
      <c r="AF88" s="148"/>
      <c r="AG88" s="148" t="s">
        <v>118</v>
      </c>
      <c r="AH88" s="148">
        <v>0</v>
      </c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55"/>
      <c r="B89" s="156"/>
      <c r="C89" s="187" t="s">
        <v>120</v>
      </c>
      <c r="D89" s="160"/>
      <c r="E89" s="161">
        <v>5.0940000000000003</v>
      </c>
      <c r="F89" s="157"/>
      <c r="G89" s="157"/>
      <c r="H89" s="157"/>
      <c r="I89" s="157"/>
      <c r="J89" s="157"/>
      <c r="K89" s="157"/>
      <c r="L89" s="157"/>
      <c r="M89" s="157"/>
      <c r="N89" s="157"/>
      <c r="O89" s="157"/>
      <c r="P89" s="157"/>
      <c r="Q89" s="157"/>
      <c r="R89" s="157"/>
      <c r="S89" s="157"/>
      <c r="T89" s="157"/>
      <c r="U89" s="157"/>
      <c r="V89" s="157"/>
      <c r="W89" s="157"/>
      <c r="X89" s="157"/>
      <c r="Y89" s="148"/>
      <c r="Z89" s="148"/>
      <c r="AA89" s="148"/>
      <c r="AB89" s="148"/>
      <c r="AC89" s="148"/>
      <c r="AD89" s="148"/>
      <c r="AE89" s="148"/>
      <c r="AF89" s="148"/>
      <c r="AG89" s="148" t="s">
        <v>118</v>
      </c>
      <c r="AH89" s="148">
        <v>1</v>
      </c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55"/>
      <c r="B90" s="156"/>
      <c r="C90" s="188" t="s">
        <v>167</v>
      </c>
      <c r="D90" s="162"/>
      <c r="E90" s="163">
        <v>0.50939999999999996</v>
      </c>
      <c r="F90" s="157"/>
      <c r="G90" s="157"/>
      <c r="H90" s="157"/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48"/>
      <c r="Z90" s="148"/>
      <c r="AA90" s="148"/>
      <c r="AB90" s="148"/>
      <c r="AC90" s="148"/>
      <c r="AD90" s="148"/>
      <c r="AE90" s="148"/>
      <c r="AF90" s="148"/>
      <c r="AG90" s="148" t="s">
        <v>118</v>
      </c>
      <c r="AH90" s="148">
        <v>4</v>
      </c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75">
        <v>11</v>
      </c>
      <c r="B91" s="176" t="s">
        <v>168</v>
      </c>
      <c r="C91" s="185" t="s">
        <v>169</v>
      </c>
      <c r="D91" s="177" t="s">
        <v>170</v>
      </c>
      <c r="E91" s="178">
        <v>11.305</v>
      </c>
      <c r="F91" s="179"/>
      <c r="G91" s="180">
        <f>ROUND(E91*F91,2)</f>
        <v>0</v>
      </c>
      <c r="H91" s="179"/>
      <c r="I91" s="180">
        <f>ROUND(E91*H91,2)</f>
        <v>0</v>
      </c>
      <c r="J91" s="179"/>
      <c r="K91" s="180">
        <f>ROUND(E91*J91,2)</f>
        <v>0</v>
      </c>
      <c r="L91" s="180">
        <v>21</v>
      </c>
      <c r="M91" s="180">
        <f>G91*(1+L91/100)</f>
        <v>0</v>
      </c>
      <c r="N91" s="180">
        <v>0</v>
      </c>
      <c r="O91" s="180">
        <f>ROUND(E91*N91,2)</f>
        <v>0</v>
      </c>
      <c r="P91" s="180">
        <v>0</v>
      </c>
      <c r="Q91" s="180">
        <f>ROUND(E91*P91,2)</f>
        <v>0</v>
      </c>
      <c r="R91" s="180"/>
      <c r="S91" s="180" t="s">
        <v>114</v>
      </c>
      <c r="T91" s="181" t="s">
        <v>114</v>
      </c>
      <c r="U91" s="157">
        <v>1.7999999999999999E-2</v>
      </c>
      <c r="V91" s="157">
        <f>ROUND(E91*U91,2)</f>
        <v>0.2</v>
      </c>
      <c r="W91" s="157"/>
      <c r="X91" s="157" t="s">
        <v>115</v>
      </c>
      <c r="Y91" s="148"/>
      <c r="Z91" s="148"/>
      <c r="AA91" s="148"/>
      <c r="AB91" s="148"/>
      <c r="AC91" s="148"/>
      <c r="AD91" s="148"/>
      <c r="AE91" s="148"/>
      <c r="AF91" s="148"/>
      <c r="AG91" s="148" t="s">
        <v>116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55"/>
      <c r="B92" s="156"/>
      <c r="C92" s="186" t="s">
        <v>255</v>
      </c>
      <c r="D92" s="158"/>
      <c r="E92" s="159"/>
      <c r="F92" s="157"/>
      <c r="G92" s="157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48"/>
      <c r="Z92" s="148"/>
      <c r="AA92" s="148"/>
      <c r="AB92" s="148"/>
      <c r="AC92" s="148"/>
      <c r="AD92" s="148"/>
      <c r="AE92" s="148"/>
      <c r="AF92" s="148"/>
      <c r="AG92" s="148" t="s">
        <v>118</v>
      </c>
      <c r="AH92" s="148">
        <v>0</v>
      </c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55"/>
      <c r="B93" s="156"/>
      <c r="C93" s="186" t="s">
        <v>256</v>
      </c>
      <c r="D93" s="158"/>
      <c r="E93" s="159"/>
      <c r="F93" s="157"/>
      <c r="G93" s="157"/>
      <c r="H93" s="157"/>
      <c r="I93" s="157"/>
      <c r="J93" s="157"/>
      <c r="K93" s="157"/>
      <c r="L93" s="157"/>
      <c r="M93" s="157"/>
      <c r="N93" s="157"/>
      <c r="O93" s="157"/>
      <c r="P93" s="157"/>
      <c r="Q93" s="157"/>
      <c r="R93" s="157"/>
      <c r="S93" s="157"/>
      <c r="T93" s="157"/>
      <c r="U93" s="157"/>
      <c r="V93" s="157"/>
      <c r="W93" s="157"/>
      <c r="X93" s="157"/>
      <c r="Y93" s="148"/>
      <c r="Z93" s="148"/>
      <c r="AA93" s="148"/>
      <c r="AB93" s="148"/>
      <c r="AC93" s="148"/>
      <c r="AD93" s="148"/>
      <c r="AE93" s="148"/>
      <c r="AF93" s="148"/>
      <c r="AG93" s="148" t="s">
        <v>118</v>
      </c>
      <c r="AH93" s="148">
        <v>0</v>
      </c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55"/>
      <c r="B94" s="156"/>
      <c r="C94" s="186" t="s">
        <v>286</v>
      </c>
      <c r="D94" s="158"/>
      <c r="E94" s="159">
        <v>4.0250000000000004</v>
      </c>
      <c r="F94" s="157"/>
      <c r="G94" s="157"/>
      <c r="H94" s="157"/>
      <c r="I94" s="157"/>
      <c r="J94" s="157"/>
      <c r="K94" s="157"/>
      <c r="L94" s="157"/>
      <c r="M94" s="157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57"/>
      <c r="Y94" s="148"/>
      <c r="Z94" s="148"/>
      <c r="AA94" s="148"/>
      <c r="AB94" s="148"/>
      <c r="AC94" s="148"/>
      <c r="AD94" s="148"/>
      <c r="AE94" s="148"/>
      <c r="AF94" s="148"/>
      <c r="AG94" s="148" t="s">
        <v>118</v>
      </c>
      <c r="AH94" s="148">
        <v>0</v>
      </c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55"/>
      <c r="B95" s="156"/>
      <c r="C95" s="186" t="s">
        <v>259</v>
      </c>
      <c r="D95" s="158"/>
      <c r="E95" s="159"/>
      <c r="F95" s="157"/>
      <c r="G95" s="157"/>
      <c r="H95" s="157"/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48"/>
      <c r="Z95" s="148"/>
      <c r="AA95" s="148"/>
      <c r="AB95" s="148"/>
      <c r="AC95" s="148"/>
      <c r="AD95" s="148"/>
      <c r="AE95" s="148"/>
      <c r="AF95" s="148"/>
      <c r="AG95" s="148" t="s">
        <v>118</v>
      </c>
      <c r="AH95" s="148">
        <v>0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55"/>
      <c r="B96" s="156"/>
      <c r="C96" s="186" t="s">
        <v>260</v>
      </c>
      <c r="D96" s="158"/>
      <c r="E96" s="159"/>
      <c r="F96" s="157"/>
      <c r="G96" s="157"/>
      <c r="H96" s="157"/>
      <c r="I96" s="157"/>
      <c r="J96" s="157"/>
      <c r="K96" s="157"/>
      <c r="L96" s="157"/>
      <c r="M96" s="157"/>
      <c r="N96" s="157"/>
      <c r="O96" s="157"/>
      <c r="P96" s="157"/>
      <c r="Q96" s="157"/>
      <c r="R96" s="157"/>
      <c r="S96" s="157"/>
      <c r="T96" s="157"/>
      <c r="U96" s="157"/>
      <c r="V96" s="157"/>
      <c r="W96" s="157"/>
      <c r="X96" s="157"/>
      <c r="Y96" s="148"/>
      <c r="Z96" s="148"/>
      <c r="AA96" s="148"/>
      <c r="AB96" s="148"/>
      <c r="AC96" s="148"/>
      <c r="AD96" s="148"/>
      <c r="AE96" s="148"/>
      <c r="AF96" s="148"/>
      <c r="AG96" s="148" t="s">
        <v>118</v>
      </c>
      <c r="AH96" s="148">
        <v>0</v>
      </c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55"/>
      <c r="B97" s="156"/>
      <c r="C97" s="186" t="s">
        <v>287</v>
      </c>
      <c r="D97" s="158"/>
      <c r="E97" s="159">
        <v>2.9049999999999998</v>
      </c>
      <c r="F97" s="157"/>
      <c r="G97" s="157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57"/>
      <c r="Y97" s="148"/>
      <c r="Z97" s="148"/>
      <c r="AA97" s="148"/>
      <c r="AB97" s="148"/>
      <c r="AC97" s="148"/>
      <c r="AD97" s="148"/>
      <c r="AE97" s="148"/>
      <c r="AF97" s="148"/>
      <c r="AG97" s="148" t="s">
        <v>118</v>
      </c>
      <c r="AH97" s="148">
        <v>0</v>
      </c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55"/>
      <c r="B98" s="156"/>
      <c r="C98" s="186" t="s">
        <v>262</v>
      </c>
      <c r="D98" s="158"/>
      <c r="E98" s="159"/>
      <c r="F98" s="157"/>
      <c r="G98" s="157"/>
      <c r="H98" s="157"/>
      <c r="I98" s="157"/>
      <c r="J98" s="157"/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57"/>
      <c r="W98" s="157"/>
      <c r="X98" s="157"/>
      <c r="Y98" s="148"/>
      <c r="Z98" s="148"/>
      <c r="AA98" s="148"/>
      <c r="AB98" s="148"/>
      <c r="AC98" s="148"/>
      <c r="AD98" s="148"/>
      <c r="AE98" s="148"/>
      <c r="AF98" s="148"/>
      <c r="AG98" s="148" t="s">
        <v>118</v>
      </c>
      <c r="AH98" s="148">
        <v>0</v>
      </c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55"/>
      <c r="B99" s="156"/>
      <c r="C99" s="186" t="s">
        <v>263</v>
      </c>
      <c r="D99" s="158"/>
      <c r="E99" s="159"/>
      <c r="F99" s="157"/>
      <c r="G99" s="157"/>
      <c r="H99" s="157"/>
      <c r="I99" s="157"/>
      <c r="J99" s="157"/>
      <c r="K99" s="157"/>
      <c r="L99" s="157"/>
      <c r="M99" s="157"/>
      <c r="N99" s="157"/>
      <c r="O99" s="157"/>
      <c r="P99" s="157"/>
      <c r="Q99" s="157"/>
      <c r="R99" s="157"/>
      <c r="S99" s="157"/>
      <c r="T99" s="157"/>
      <c r="U99" s="157"/>
      <c r="V99" s="157"/>
      <c r="W99" s="157"/>
      <c r="X99" s="157"/>
      <c r="Y99" s="148"/>
      <c r="Z99" s="148"/>
      <c r="AA99" s="148"/>
      <c r="AB99" s="148"/>
      <c r="AC99" s="148"/>
      <c r="AD99" s="148"/>
      <c r="AE99" s="148"/>
      <c r="AF99" s="148"/>
      <c r="AG99" s="148" t="s">
        <v>118</v>
      </c>
      <c r="AH99" s="148">
        <v>0</v>
      </c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55"/>
      <c r="B100" s="156"/>
      <c r="C100" s="186" t="s">
        <v>288</v>
      </c>
      <c r="D100" s="158"/>
      <c r="E100" s="159">
        <v>4.375</v>
      </c>
      <c r="F100" s="157"/>
      <c r="G100" s="157"/>
      <c r="H100" s="157"/>
      <c r="I100" s="157"/>
      <c r="J100" s="157"/>
      <c r="K100" s="157"/>
      <c r="L100" s="157"/>
      <c r="M100" s="157"/>
      <c r="N100" s="157"/>
      <c r="O100" s="157"/>
      <c r="P100" s="157"/>
      <c r="Q100" s="157"/>
      <c r="R100" s="157"/>
      <c r="S100" s="157"/>
      <c r="T100" s="157"/>
      <c r="U100" s="157"/>
      <c r="V100" s="157"/>
      <c r="W100" s="157"/>
      <c r="X100" s="157"/>
      <c r="Y100" s="148"/>
      <c r="Z100" s="148"/>
      <c r="AA100" s="148"/>
      <c r="AB100" s="148"/>
      <c r="AC100" s="148"/>
      <c r="AD100" s="148"/>
      <c r="AE100" s="148"/>
      <c r="AF100" s="148"/>
      <c r="AG100" s="148" t="s">
        <v>118</v>
      </c>
      <c r="AH100" s="148">
        <v>0</v>
      </c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55"/>
      <c r="B101" s="156"/>
      <c r="C101" s="187" t="s">
        <v>120</v>
      </c>
      <c r="D101" s="160"/>
      <c r="E101" s="161">
        <v>11.305</v>
      </c>
      <c r="F101" s="157"/>
      <c r="G101" s="157"/>
      <c r="H101" s="157"/>
      <c r="I101" s="157"/>
      <c r="J101" s="157"/>
      <c r="K101" s="157"/>
      <c r="L101" s="157"/>
      <c r="M101" s="157"/>
      <c r="N101" s="157"/>
      <c r="O101" s="157"/>
      <c r="P101" s="157"/>
      <c r="Q101" s="157"/>
      <c r="R101" s="157"/>
      <c r="S101" s="157"/>
      <c r="T101" s="157"/>
      <c r="U101" s="157"/>
      <c r="V101" s="157"/>
      <c r="W101" s="157"/>
      <c r="X101" s="157"/>
      <c r="Y101" s="148"/>
      <c r="Z101" s="148"/>
      <c r="AA101" s="148"/>
      <c r="AB101" s="148"/>
      <c r="AC101" s="148"/>
      <c r="AD101" s="148"/>
      <c r="AE101" s="148"/>
      <c r="AF101" s="148"/>
      <c r="AG101" s="148" t="s">
        <v>118</v>
      </c>
      <c r="AH101" s="148">
        <v>1</v>
      </c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75">
        <v>12</v>
      </c>
      <c r="B102" s="176" t="s">
        <v>172</v>
      </c>
      <c r="C102" s="185" t="s">
        <v>173</v>
      </c>
      <c r="D102" s="177" t="s">
        <v>170</v>
      </c>
      <c r="E102" s="178">
        <v>4.4275000000000002</v>
      </c>
      <c r="F102" s="179"/>
      <c r="G102" s="180">
        <f>ROUND(E102*F102,2)</f>
        <v>0</v>
      </c>
      <c r="H102" s="179"/>
      <c r="I102" s="180">
        <f>ROUND(E102*H102,2)</f>
        <v>0</v>
      </c>
      <c r="J102" s="179"/>
      <c r="K102" s="180">
        <f>ROUND(E102*J102,2)</f>
        <v>0</v>
      </c>
      <c r="L102" s="180">
        <v>21</v>
      </c>
      <c r="M102" s="180">
        <f>G102*(1+L102/100)</f>
        <v>0</v>
      </c>
      <c r="N102" s="180">
        <v>0</v>
      </c>
      <c r="O102" s="180">
        <f>ROUND(E102*N102,2)</f>
        <v>0</v>
      </c>
      <c r="P102" s="180">
        <v>0</v>
      </c>
      <c r="Q102" s="180">
        <f>ROUND(E102*P102,2)</f>
        <v>0</v>
      </c>
      <c r="R102" s="180"/>
      <c r="S102" s="180" t="s">
        <v>114</v>
      </c>
      <c r="T102" s="181" t="s">
        <v>114</v>
      </c>
      <c r="U102" s="157">
        <v>0.13</v>
      </c>
      <c r="V102" s="157">
        <f>ROUND(E102*U102,2)</f>
        <v>0.57999999999999996</v>
      </c>
      <c r="W102" s="157"/>
      <c r="X102" s="157" t="s">
        <v>115</v>
      </c>
      <c r="Y102" s="148"/>
      <c r="Z102" s="148"/>
      <c r="AA102" s="148"/>
      <c r="AB102" s="148"/>
      <c r="AC102" s="148"/>
      <c r="AD102" s="148"/>
      <c r="AE102" s="148"/>
      <c r="AF102" s="148"/>
      <c r="AG102" s="148" t="s">
        <v>116</v>
      </c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55"/>
      <c r="B103" s="156"/>
      <c r="C103" s="186" t="s">
        <v>255</v>
      </c>
      <c r="D103" s="158"/>
      <c r="E103" s="159"/>
      <c r="F103" s="157"/>
      <c r="G103" s="157"/>
      <c r="H103" s="157"/>
      <c r="I103" s="157"/>
      <c r="J103" s="157"/>
      <c r="K103" s="157"/>
      <c r="L103" s="157"/>
      <c r="M103" s="157"/>
      <c r="N103" s="157"/>
      <c r="O103" s="157"/>
      <c r="P103" s="157"/>
      <c r="Q103" s="157"/>
      <c r="R103" s="157"/>
      <c r="S103" s="157"/>
      <c r="T103" s="157"/>
      <c r="U103" s="157"/>
      <c r="V103" s="157"/>
      <c r="W103" s="157"/>
      <c r="X103" s="157"/>
      <c r="Y103" s="148"/>
      <c r="Z103" s="148"/>
      <c r="AA103" s="148"/>
      <c r="AB103" s="148"/>
      <c r="AC103" s="148"/>
      <c r="AD103" s="148"/>
      <c r="AE103" s="148"/>
      <c r="AF103" s="148"/>
      <c r="AG103" s="148" t="s">
        <v>118</v>
      </c>
      <c r="AH103" s="148">
        <v>0</v>
      </c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55"/>
      <c r="B104" s="156"/>
      <c r="C104" s="186" t="s">
        <v>256</v>
      </c>
      <c r="D104" s="158"/>
      <c r="E104" s="159"/>
      <c r="F104" s="157"/>
      <c r="G104" s="157"/>
      <c r="H104" s="157"/>
      <c r="I104" s="157"/>
      <c r="J104" s="157"/>
      <c r="K104" s="157"/>
      <c r="L104" s="157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157"/>
      <c r="Y104" s="148"/>
      <c r="Z104" s="148"/>
      <c r="AA104" s="148"/>
      <c r="AB104" s="148"/>
      <c r="AC104" s="148"/>
      <c r="AD104" s="148"/>
      <c r="AE104" s="148"/>
      <c r="AF104" s="148"/>
      <c r="AG104" s="148" t="s">
        <v>118</v>
      </c>
      <c r="AH104" s="148">
        <v>0</v>
      </c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55"/>
      <c r="B105" s="156"/>
      <c r="C105" s="186" t="s">
        <v>286</v>
      </c>
      <c r="D105" s="158"/>
      <c r="E105" s="159">
        <v>4.0250000000000004</v>
      </c>
      <c r="F105" s="157"/>
      <c r="G105" s="157"/>
      <c r="H105" s="157"/>
      <c r="I105" s="157"/>
      <c r="J105" s="157"/>
      <c r="K105" s="157"/>
      <c r="L105" s="157"/>
      <c r="M105" s="157"/>
      <c r="N105" s="157"/>
      <c r="O105" s="157"/>
      <c r="P105" s="157"/>
      <c r="Q105" s="157"/>
      <c r="R105" s="157"/>
      <c r="S105" s="157"/>
      <c r="T105" s="157"/>
      <c r="U105" s="157"/>
      <c r="V105" s="157"/>
      <c r="W105" s="157"/>
      <c r="X105" s="157"/>
      <c r="Y105" s="148"/>
      <c r="Z105" s="148"/>
      <c r="AA105" s="148"/>
      <c r="AB105" s="148"/>
      <c r="AC105" s="148"/>
      <c r="AD105" s="148"/>
      <c r="AE105" s="148"/>
      <c r="AF105" s="148"/>
      <c r="AG105" s="148" t="s">
        <v>118</v>
      </c>
      <c r="AH105" s="148">
        <v>0</v>
      </c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55"/>
      <c r="B106" s="156"/>
      <c r="C106" s="187" t="s">
        <v>120</v>
      </c>
      <c r="D106" s="160"/>
      <c r="E106" s="161">
        <v>4.0250000000000004</v>
      </c>
      <c r="F106" s="157"/>
      <c r="G106" s="157"/>
      <c r="H106" s="157"/>
      <c r="I106" s="157"/>
      <c r="J106" s="157"/>
      <c r="K106" s="157"/>
      <c r="L106" s="157"/>
      <c r="M106" s="157"/>
      <c r="N106" s="157"/>
      <c r="O106" s="157"/>
      <c r="P106" s="157"/>
      <c r="Q106" s="157"/>
      <c r="R106" s="157"/>
      <c r="S106" s="157"/>
      <c r="T106" s="157"/>
      <c r="U106" s="157"/>
      <c r="V106" s="157"/>
      <c r="W106" s="157"/>
      <c r="X106" s="157"/>
      <c r="Y106" s="148"/>
      <c r="Z106" s="148"/>
      <c r="AA106" s="148"/>
      <c r="AB106" s="148"/>
      <c r="AC106" s="148"/>
      <c r="AD106" s="148"/>
      <c r="AE106" s="148"/>
      <c r="AF106" s="148"/>
      <c r="AG106" s="148" t="s">
        <v>118</v>
      </c>
      <c r="AH106" s="148">
        <v>1</v>
      </c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55"/>
      <c r="B107" s="156"/>
      <c r="C107" s="188" t="s">
        <v>121</v>
      </c>
      <c r="D107" s="162"/>
      <c r="E107" s="163">
        <v>0.40250000000000002</v>
      </c>
      <c r="F107" s="157"/>
      <c r="G107" s="157"/>
      <c r="H107" s="157"/>
      <c r="I107" s="157"/>
      <c r="J107" s="157"/>
      <c r="K107" s="157"/>
      <c r="L107" s="157"/>
      <c r="M107" s="157"/>
      <c r="N107" s="157"/>
      <c r="O107" s="157"/>
      <c r="P107" s="157"/>
      <c r="Q107" s="157"/>
      <c r="R107" s="157"/>
      <c r="S107" s="157"/>
      <c r="T107" s="157"/>
      <c r="U107" s="157"/>
      <c r="V107" s="157"/>
      <c r="W107" s="157"/>
      <c r="X107" s="157"/>
      <c r="Y107" s="148"/>
      <c r="Z107" s="148"/>
      <c r="AA107" s="148"/>
      <c r="AB107" s="148"/>
      <c r="AC107" s="148"/>
      <c r="AD107" s="148"/>
      <c r="AE107" s="148"/>
      <c r="AF107" s="148"/>
      <c r="AG107" s="148" t="s">
        <v>118</v>
      </c>
      <c r="AH107" s="148">
        <v>4</v>
      </c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75">
        <v>13</v>
      </c>
      <c r="B108" s="176" t="s">
        <v>174</v>
      </c>
      <c r="C108" s="185" t="s">
        <v>175</v>
      </c>
      <c r="D108" s="177" t="s">
        <v>170</v>
      </c>
      <c r="E108" s="178">
        <v>4.4275000000000002</v>
      </c>
      <c r="F108" s="179"/>
      <c r="G108" s="180">
        <f>ROUND(E108*F108,2)</f>
        <v>0</v>
      </c>
      <c r="H108" s="179"/>
      <c r="I108" s="180">
        <f>ROUND(E108*H108,2)</f>
        <v>0</v>
      </c>
      <c r="J108" s="179"/>
      <c r="K108" s="180">
        <f>ROUND(E108*J108,2)</f>
        <v>0</v>
      </c>
      <c r="L108" s="180">
        <v>21</v>
      </c>
      <c r="M108" s="180">
        <f>G108*(1+L108/100)</f>
        <v>0</v>
      </c>
      <c r="N108" s="180">
        <v>0</v>
      </c>
      <c r="O108" s="180">
        <f>ROUND(E108*N108,2)</f>
        <v>0</v>
      </c>
      <c r="P108" s="180">
        <v>0</v>
      </c>
      <c r="Q108" s="180">
        <f>ROUND(E108*P108,2)</f>
        <v>0</v>
      </c>
      <c r="R108" s="180"/>
      <c r="S108" s="180" t="s">
        <v>114</v>
      </c>
      <c r="T108" s="181" t="s">
        <v>114</v>
      </c>
      <c r="U108" s="157">
        <v>0.09</v>
      </c>
      <c r="V108" s="157">
        <f>ROUND(E108*U108,2)</f>
        <v>0.4</v>
      </c>
      <c r="W108" s="157"/>
      <c r="X108" s="157" t="s">
        <v>115</v>
      </c>
      <c r="Y108" s="148"/>
      <c r="Z108" s="148"/>
      <c r="AA108" s="148"/>
      <c r="AB108" s="148"/>
      <c r="AC108" s="148"/>
      <c r="AD108" s="148"/>
      <c r="AE108" s="148"/>
      <c r="AF108" s="148"/>
      <c r="AG108" s="148" t="s">
        <v>116</v>
      </c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55"/>
      <c r="B109" s="156"/>
      <c r="C109" s="186" t="s">
        <v>176</v>
      </c>
      <c r="D109" s="158"/>
      <c r="E109" s="159"/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  <c r="W109" s="157"/>
      <c r="X109" s="157"/>
      <c r="Y109" s="148"/>
      <c r="Z109" s="148"/>
      <c r="AA109" s="148"/>
      <c r="AB109" s="148"/>
      <c r="AC109" s="148"/>
      <c r="AD109" s="148"/>
      <c r="AE109" s="148"/>
      <c r="AF109" s="148"/>
      <c r="AG109" s="148" t="s">
        <v>118</v>
      </c>
      <c r="AH109" s="148">
        <v>0</v>
      </c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">
      <c r="A110" s="155"/>
      <c r="B110" s="156"/>
      <c r="C110" s="186" t="s">
        <v>289</v>
      </c>
      <c r="D110" s="158"/>
      <c r="E110" s="159">
        <v>4.4275000000000002</v>
      </c>
      <c r="F110" s="157"/>
      <c r="G110" s="157"/>
      <c r="H110" s="157"/>
      <c r="I110" s="157"/>
      <c r="J110" s="157"/>
      <c r="K110" s="157"/>
      <c r="L110" s="157"/>
      <c r="M110" s="157"/>
      <c r="N110" s="157"/>
      <c r="O110" s="157"/>
      <c r="P110" s="157"/>
      <c r="Q110" s="157"/>
      <c r="R110" s="157"/>
      <c r="S110" s="157"/>
      <c r="T110" s="157"/>
      <c r="U110" s="157"/>
      <c r="V110" s="157"/>
      <c r="W110" s="157"/>
      <c r="X110" s="157"/>
      <c r="Y110" s="148"/>
      <c r="Z110" s="148"/>
      <c r="AA110" s="148"/>
      <c r="AB110" s="148"/>
      <c r="AC110" s="148"/>
      <c r="AD110" s="148"/>
      <c r="AE110" s="148"/>
      <c r="AF110" s="148"/>
      <c r="AG110" s="148" t="s">
        <v>118</v>
      </c>
      <c r="AH110" s="148">
        <v>5</v>
      </c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">
      <c r="A111" s="155"/>
      <c r="B111" s="156"/>
      <c r="C111" s="187" t="s">
        <v>120</v>
      </c>
      <c r="D111" s="160"/>
      <c r="E111" s="161">
        <v>4.4275000000000002</v>
      </c>
      <c r="F111" s="157"/>
      <c r="G111" s="157"/>
      <c r="H111" s="157"/>
      <c r="I111" s="157"/>
      <c r="J111" s="157"/>
      <c r="K111" s="157"/>
      <c r="L111" s="157"/>
      <c r="M111" s="157"/>
      <c r="N111" s="157"/>
      <c r="O111" s="157"/>
      <c r="P111" s="157"/>
      <c r="Q111" s="157"/>
      <c r="R111" s="157"/>
      <c r="S111" s="157"/>
      <c r="T111" s="157"/>
      <c r="U111" s="157"/>
      <c r="V111" s="157"/>
      <c r="W111" s="157"/>
      <c r="X111" s="157"/>
      <c r="Y111" s="148"/>
      <c r="Z111" s="148"/>
      <c r="AA111" s="148"/>
      <c r="AB111" s="148"/>
      <c r="AC111" s="148"/>
      <c r="AD111" s="148"/>
      <c r="AE111" s="148"/>
      <c r="AF111" s="148"/>
      <c r="AG111" s="148" t="s">
        <v>118</v>
      </c>
      <c r="AH111" s="148">
        <v>1</v>
      </c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75">
        <v>14</v>
      </c>
      <c r="B112" s="176" t="s">
        <v>178</v>
      </c>
      <c r="C112" s="185" t="s">
        <v>179</v>
      </c>
      <c r="D112" s="177" t="s">
        <v>170</v>
      </c>
      <c r="E112" s="178">
        <v>4.4275000000000002</v>
      </c>
      <c r="F112" s="179"/>
      <c r="G112" s="180">
        <f>ROUND(E112*F112,2)</f>
        <v>0</v>
      </c>
      <c r="H112" s="179"/>
      <c r="I112" s="180">
        <f>ROUND(E112*H112,2)</f>
        <v>0</v>
      </c>
      <c r="J112" s="179"/>
      <c r="K112" s="180">
        <f>ROUND(E112*J112,2)</f>
        <v>0</v>
      </c>
      <c r="L112" s="180">
        <v>21</v>
      </c>
      <c r="M112" s="180">
        <f>G112*(1+L112/100)</f>
        <v>0</v>
      </c>
      <c r="N112" s="180">
        <v>0</v>
      </c>
      <c r="O112" s="180">
        <f>ROUND(E112*N112,2)</f>
        <v>0</v>
      </c>
      <c r="P112" s="180">
        <v>0</v>
      </c>
      <c r="Q112" s="180">
        <f>ROUND(E112*P112,2)</f>
        <v>0</v>
      </c>
      <c r="R112" s="180"/>
      <c r="S112" s="180" t="s">
        <v>114</v>
      </c>
      <c r="T112" s="181" t="s">
        <v>114</v>
      </c>
      <c r="U112" s="157">
        <v>0</v>
      </c>
      <c r="V112" s="157">
        <f>ROUND(E112*U112,2)</f>
        <v>0</v>
      </c>
      <c r="W112" s="157"/>
      <c r="X112" s="157" t="s">
        <v>115</v>
      </c>
      <c r="Y112" s="148"/>
      <c r="Z112" s="148"/>
      <c r="AA112" s="148"/>
      <c r="AB112" s="148"/>
      <c r="AC112" s="148"/>
      <c r="AD112" s="148"/>
      <c r="AE112" s="148"/>
      <c r="AF112" s="148"/>
      <c r="AG112" s="148" t="s">
        <v>116</v>
      </c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55"/>
      <c r="B113" s="156"/>
      <c r="C113" s="186" t="s">
        <v>176</v>
      </c>
      <c r="D113" s="158"/>
      <c r="E113" s="159"/>
      <c r="F113" s="157"/>
      <c r="G113" s="157"/>
      <c r="H113" s="157"/>
      <c r="I113" s="157"/>
      <c r="J113" s="157"/>
      <c r="K113" s="157"/>
      <c r="L113" s="157"/>
      <c r="M113" s="157"/>
      <c r="N113" s="157"/>
      <c r="O113" s="157"/>
      <c r="P113" s="157"/>
      <c r="Q113" s="157"/>
      <c r="R113" s="157"/>
      <c r="S113" s="157"/>
      <c r="T113" s="157"/>
      <c r="U113" s="157"/>
      <c r="V113" s="157"/>
      <c r="W113" s="157"/>
      <c r="X113" s="157"/>
      <c r="Y113" s="148"/>
      <c r="Z113" s="148"/>
      <c r="AA113" s="148"/>
      <c r="AB113" s="148"/>
      <c r="AC113" s="148"/>
      <c r="AD113" s="148"/>
      <c r="AE113" s="148"/>
      <c r="AF113" s="148"/>
      <c r="AG113" s="148" t="s">
        <v>118</v>
      </c>
      <c r="AH113" s="148">
        <v>0</v>
      </c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55"/>
      <c r="B114" s="156"/>
      <c r="C114" s="186" t="s">
        <v>289</v>
      </c>
      <c r="D114" s="158"/>
      <c r="E114" s="159">
        <v>4.4275000000000002</v>
      </c>
      <c r="F114" s="157"/>
      <c r="G114" s="157"/>
      <c r="H114" s="157"/>
      <c r="I114" s="157"/>
      <c r="J114" s="157"/>
      <c r="K114" s="157"/>
      <c r="L114" s="157"/>
      <c r="M114" s="157"/>
      <c r="N114" s="157"/>
      <c r="O114" s="157"/>
      <c r="P114" s="157"/>
      <c r="Q114" s="157"/>
      <c r="R114" s="157"/>
      <c r="S114" s="157"/>
      <c r="T114" s="157"/>
      <c r="U114" s="157"/>
      <c r="V114" s="157"/>
      <c r="W114" s="157"/>
      <c r="X114" s="157"/>
      <c r="Y114" s="148"/>
      <c r="Z114" s="148"/>
      <c r="AA114" s="148"/>
      <c r="AB114" s="148"/>
      <c r="AC114" s="148"/>
      <c r="AD114" s="148"/>
      <c r="AE114" s="148"/>
      <c r="AF114" s="148"/>
      <c r="AG114" s="148" t="s">
        <v>118</v>
      </c>
      <c r="AH114" s="148">
        <v>5</v>
      </c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55"/>
      <c r="B115" s="156"/>
      <c r="C115" s="187" t="s">
        <v>120</v>
      </c>
      <c r="D115" s="160"/>
      <c r="E115" s="161">
        <v>4.4275000000000002</v>
      </c>
      <c r="F115" s="157"/>
      <c r="G115" s="157"/>
      <c r="H115" s="157"/>
      <c r="I115" s="157"/>
      <c r="J115" s="157"/>
      <c r="K115" s="157"/>
      <c r="L115" s="157"/>
      <c r="M115" s="157"/>
      <c r="N115" s="157"/>
      <c r="O115" s="157"/>
      <c r="P115" s="157"/>
      <c r="Q115" s="157"/>
      <c r="R115" s="157"/>
      <c r="S115" s="157"/>
      <c r="T115" s="157"/>
      <c r="U115" s="157"/>
      <c r="V115" s="157"/>
      <c r="W115" s="157"/>
      <c r="X115" s="157"/>
      <c r="Y115" s="148"/>
      <c r="Z115" s="148"/>
      <c r="AA115" s="148"/>
      <c r="AB115" s="148"/>
      <c r="AC115" s="148"/>
      <c r="AD115" s="148"/>
      <c r="AE115" s="148"/>
      <c r="AF115" s="148"/>
      <c r="AG115" s="148" t="s">
        <v>118</v>
      </c>
      <c r="AH115" s="148">
        <v>1</v>
      </c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75">
        <v>15</v>
      </c>
      <c r="B116" s="176" t="s">
        <v>180</v>
      </c>
      <c r="C116" s="185" t="s">
        <v>181</v>
      </c>
      <c r="D116" s="177" t="s">
        <v>170</v>
      </c>
      <c r="E116" s="178">
        <v>4.4275000000000002</v>
      </c>
      <c r="F116" s="179"/>
      <c r="G116" s="180">
        <f>ROUND(E116*F116,2)</f>
        <v>0</v>
      </c>
      <c r="H116" s="179"/>
      <c r="I116" s="180">
        <f>ROUND(E116*H116,2)</f>
        <v>0</v>
      </c>
      <c r="J116" s="179"/>
      <c r="K116" s="180">
        <f>ROUND(E116*J116,2)</f>
        <v>0</v>
      </c>
      <c r="L116" s="180">
        <v>21</v>
      </c>
      <c r="M116" s="180">
        <f>G116*(1+L116/100)</f>
        <v>0</v>
      </c>
      <c r="N116" s="180">
        <v>0</v>
      </c>
      <c r="O116" s="180">
        <f>ROUND(E116*N116,2)</f>
        <v>0</v>
      </c>
      <c r="P116" s="180">
        <v>0</v>
      </c>
      <c r="Q116" s="180">
        <f>ROUND(E116*P116,2)</f>
        <v>0</v>
      </c>
      <c r="R116" s="180"/>
      <c r="S116" s="180" t="s">
        <v>114</v>
      </c>
      <c r="T116" s="181" t="s">
        <v>114</v>
      </c>
      <c r="U116" s="157">
        <v>0.06</v>
      </c>
      <c r="V116" s="157">
        <f>ROUND(E116*U116,2)</f>
        <v>0.27</v>
      </c>
      <c r="W116" s="157"/>
      <c r="X116" s="157" t="s">
        <v>115</v>
      </c>
      <c r="Y116" s="148"/>
      <c r="Z116" s="148"/>
      <c r="AA116" s="148"/>
      <c r="AB116" s="148"/>
      <c r="AC116" s="148"/>
      <c r="AD116" s="148"/>
      <c r="AE116" s="148"/>
      <c r="AF116" s="148"/>
      <c r="AG116" s="148" t="s">
        <v>116</v>
      </c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55"/>
      <c r="B117" s="156"/>
      <c r="C117" s="186" t="s">
        <v>176</v>
      </c>
      <c r="D117" s="158"/>
      <c r="E117" s="159"/>
      <c r="F117" s="157"/>
      <c r="G117" s="157"/>
      <c r="H117" s="157"/>
      <c r="I117" s="157"/>
      <c r="J117" s="157"/>
      <c r="K117" s="157"/>
      <c r="L117" s="157"/>
      <c r="M117" s="157"/>
      <c r="N117" s="157"/>
      <c r="O117" s="157"/>
      <c r="P117" s="157"/>
      <c r="Q117" s="157"/>
      <c r="R117" s="157"/>
      <c r="S117" s="157"/>
      <c r="T117" s="157"/>
      <c r="U117" s="157"/>
      <c r="V117" s="157"/>
      <c r="W117" s="157"/>
      <c r="X117" s="157"/>
      <c r="Y117" s="148"/>
      <c r="Z117" s="148"/>
      <c r="AA117" s="148"/>
      <c r="AB117" s="148"/>
      <c r="AC117" s="148"/>
      <c r="AD117" s="148"/>
      <c r="AE117" s="148"/>
      <c r="AF117" s="148"/>
      <c r="AG117" s="148" t="s">
        <v>118</v>
      </c>
      <c r="AH117" s="148">
        <v>0</v>
      </c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55"/>
      <c r="B118" s="156"/>
      <c r="C118" s="186" t="s">
        <v>289</v>
      </c>
      <c r="D118" s="158"/>
      <c r="E118" s="159">
        <v>4.4275000000000002</v>
      </c>
      <c r="F118" s="157"/>
      <c r="G118" s="157"/>
      <c r="H118" s="157"/>
      <c r="I118" s="157"/>
      <c r="J118" s="157"/>
      <c r="K118" s="157"/>
      <c r="L118" s="157"/>
      <c r="M118" s="157"/>
      <c r="N118" s="157"/>
      <c r="O118" s="157"/>
      <c r="P118" s="157"/>
      <c r="Q118" s="157"/>
      <c r="R118" s="157"/>
      <c r="S118" s="157"/>
      <c r="T118" s="157"/>
      <c r="U118" s="157"/>
      <c r="V118" s="157"/>
      <c r="W118" s="157"/>
      <c r="X118" s="157"/>
      <c r="Y118" s="148"/>
      <c r="Z118" s="148"/>
      <c r="AA118" s="148"/>
      <c r="AB118" s="148"/>
      <c r="AC118" s="148"/>
      <c r="AD118" s="148"/>
      <c r="AE118" s="148"/>
      <c r="AF118" s="148"/>
      <c r="AG118" s="148" t="s">
        <v>118</v>
      </c>
      <c r="AH118" s="148">
        <v>5</v>
      </c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55"/>
      <c r="B119" s="156"/>
      <c r="C119" s="187" t="s">
        <v>120</v>
      </c>
      <c r="D119" s="160"/>
      <c r="E119" s="161">
        <v>4.4275000000000002</v>
      </c>
      <c r="F119" s="157"/>
      <c r="G119" s="157"/>
      <c r="H119" s="157"/>
      <c r="I119" s="157"/>
      <c r="J119" s="157"/>
      <c r="K119" s="157"/>
      <c r="L119" s="157"/>
      <c r="M119" s="157"/>
      <c r="N119" s="157"/>
      <c r="O119" s="157"/>
      <c r="P119" s="157"/>
      <c r="Q119" s="157"/>
      <c r="R119" s="157"/>
      <c r="S119" s="157"/>
      <c r="T119" s="157"/>
      <c r="U119" s="157"/>
      <c r="V119" s="157"/>
      <c r="W119" s="157"/>
      <c r="X119" s="157"/>
      <c r="Y119" s="148"/>
      <c r="Z119" s="148"/>
      <c r="AA119" s="148"/>
      <c r="AB119" s="148"/>
      <c r="AC119" s="148"/>
      <c r="AD119" s="148"/>
      <c r="AE119" s="148"/>
      <c r="AF119" s="148"/>
      <c r="AG119" s="148" t="s">
        <v>118</v>
      </c>
      <c r="AH119" s="148">
        <v>1</v>
      </c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75">
        <v>16</v>
      </c>
      <c r="B120" s="176" t="s">
        <v>182</v>
      </c>
      <c r="C120" s="185" t="s">
        <v>183</v>
      </c>
      <c r="D120" s="177" t="s">
        <v>184</v>
      </c>
      <c r="E120" s="178">
        <v>0.13283</v>
      </c>
      <c r="F120" s="179"/>
      <c r="G120" s="180">
        <f>ROUND(E120*F120,2)</f>
        <v>0</v>
      </c>
      <c r="H120" s="179"/>
      <c r="I120" s="180">
        <f>ROUND(E120*H120,2)</f>
        <v>0</v>
      </c>
      <c r="J120" s="179"/>
      <c r="K120" s="180">
        <f>ROUND(E120*J120,2)</f>
        <v>0</v>
      </c>
      <c r="L120" s="180">
        <v>21</v>
      </c>
      <c r="M120" s="180">
        <f>G120*(1+L120/100)</f>
        <v>0</v>
      </c>
      <c r="N120" s="180">
        <v>1E-3</v>
      </c>
      <c r="O120" s="180">
        <f>ROUND(E120*N120,2)</f>
        <v>0</v>
      </c>
      <c r="P120" s="180">
        <v>0</v>
      </c>
      <c r="Q120" s="180">
        <f>ROUND(E120*P120,2)</f>
        <v>0</v>
      </c>
      <c r="R120" s="180" t="s">
        <v>158</v>
      </c>
      <c r="S120" s="180" t="s">
        <v>114</v>
      </c>
      <c r="T120" s="181" t="s">
        <v>114</v>
      </c>
      <c r="U120" s="157">
        <v>0</v>
      </c>
      <c r="V120" s="157">
        <f>ROUND(E120*U120,2)</f>
        <v>0</v>
      </c>
      <c r="W120" s="157"/>
      <c r="X120" s="157" t="s">
        <v>159</v>
      </c>
      <c r="Y120" s="148"/>
      <c r="Z120" s="148"/>
      <c r="AA120" s="148"/>
      <c r="AB120" s="148"/>
      <c r="AC120" s="148"/>
      <c r="AD120" s="148"/>
      <c r="AE120" s="148"/>
      <c r="AF120" s="148"/>
      <c r="AG120" s="148" t="s">
        <v>160</v>
      </c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55"/>
      <c r="B121" s="156"/>
      <c r="C121" s="186" t="s">
        <v>185</v>
      </c>
      <c r="D121" s="158"/>
      <c r="E121" s="159"/>
      <c r="F121" s="157"/>
      <c r="G121" s="157"/>
      <c r="H121" s="157"/>
      <c r="I121" s="157"/>
      <c r="J121" s="157"/>
      <c r="K121" s="157"/>
      <c r="L121" s="157"/>
      <c r="M121" s="157"/>
      <c r="N121" s="157"/>
      <c r="O121" s="157"/>
      <c r="P121" s="157"/>
      <c r="Q121" s="157"/>
      <c r="R121" s="157"/>
      <c r="S121" s="157"/>
      <c r="T121" s="157"/>
      <c r="U121" s="157"/>
      <c r="V121" s="157"/>
      <c r="W121" s="157"/>
      <c r="X121" s="157"/>
      <c r="Y121" s="148"/>
      <c r="Z121" s="148"/>
      <c r="AA121" s="148"/>
      <c r="AB121" s="148"/>
      <c r="AC121" s="148"/>
      <c r="AD121" s="148"/>
      <c r="AE121" s="148"/>
      <c r="AF121" s="148"/>
      <c r="AG121" s="148" t="s">
        <v>118</v>
      </c>
      <c r="AH121" s="148">
        <v>0</v>
      </c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">
      <c r="A122" s="155"/>
      <c r="B122" s="156"/>
      <c r="C122" s="186" t="s">
        <v>186</v>
      </c>
      <c r="D122" s="158"/>
      <c r="E122" s="159"/>
      <c r="F122" s="157"/>
      <c r="G122" s="157"/>
      <c r="H122" s="157"/>
      <c r="I122" s="157"/>
      <c r="J122" s="157"/>
      <c r="K122" s="157"/>
      <c r="L122" s="157"/>
      <c r="M122" s="157"/>
      <c r="N122" s="157"/>
      <c r="O122" s="157"/>
      <c r="P122" s="157"/>
      <c r="Q122" s="157"/>
      <c r="R122" s="157"/>
      <c r="S122" s="157"/>
      <c r="T122" s="157"/>
      <c r="U122" s="157"/>
      <c r="V122" s="157"/>
      <c r="W122" s="157"/>
      <c r="X122" s="157"/>
      <c r="Y122" s="148"/>
      <c r="Z122" s="148"/>
      <c r="AA122" s="148"/>
      <c r="AB122" s="148"/>
      <c r="AC122" s="148"/>
      <c r="AD122" s="148"/>
      <c r="AE122" s="148"/>
      <c r="AF122" s="148"/>
      <c r="AG122" s="148" t="s">
        <v>118</v>
      </c>
      <c r="AH122" s="148">
        <v>0</v>
      </c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55"/>
      <c r="B123" s="156"/>
      <c r="C123" s="186" t="s">
        <v>290</v>
      </c>
      <c r="D123" s="158"/>
      <c r="E123" s="159">
        <v>0.13283</v>
      </c>
      <c r="F123" s="157"/>
      <c r="G123" s="157"/>
      <c r="H123" s="157"/>
      <c r="I123" s="157"/>
      <c r="J123" s="157"/>
      <c r="K123" s="157"/>
      <c r="L123" s="157"/>
      <c r="M123" s="157"/>
      <c r="N123" s="157"/>
      <c r="O123" s="157"/>
      <c r="P123" s="157"/>
      <c r="Q123" s="157"/>
      <c r="R123" s="157"/>
      <c r="S123" s="157"/>
      <c r="T123" s="157"/>
      <c r="U123" s="157"/>
      <c r="V123" s="157"/>
      <c r="W123" s="157"/>
      <c r="X123" s="157"/>
      <c r="Y123" s="148"/>
      <c r="Z123" s="148"/>
      <c r="AA123" s="148"/>
      <c r="AB123" s="148"/>
      <c r="AC123" s="148"/>
      <c r="AD123" s="148"/>
      <c r="AE123" s="148"/>
      <c r="AF123" s="148"/>
      <c r="AG123" s="148" t="s">
        <v>118</v>
      </c>
      <c r="AH123" s="148">
        <v>5</v>
      </c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55"/>
      <c r="B124" s="156"/>
      <c r="C124" s="187" t="s">
        <v>120</v>
      </c>
      <c r="D124" s="160"/>
      <c r="E124" s="161">
        <v>0.13283</v>
      </c>
      <c r="F124" s="157"/>
      <c r="G124" s="157"/>
      <c r="H124" s="157"/>
      <c r="I124" s="157"/>
      <c r="J124" s="157"/>
      <c r="K124" s="157"/>
      <c r="L124" s="157"/>
      <c r="M124" s="157"/>
      <c r="N124" s="157"/>
      <c r="O124" s="157"/>
      <c r="P124" s="157"/>
      <c r="Q124" s="157"/>
      <c r="R124" s="157"/>
      <c r="S124" s="157"/>
      <c r="T124" s="157"/>
      <c r="U124" s="157"/>
      <c r="V124" s="157"/>
      <c r="W124" s="157"/>
      <c r="X124" s="157"/>
      <c r="Y124" s="148"/>
      <c r="Z124" s="148"/>
      <c r="AA124" s="148"/>
      <c r="AB124" s="148"/>
      <c r="AC124" s="148"/>
      <c r="AD124" s="148"/>
      <c r="AE124" s="148"/>
      <c r="AF124" s="148"/>
      <c r="AG124" s="148" t="s">
        <v>118</v>
      </c>
      <c r="AH124" s="148">
        <v>1</v>
      </c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75">
        <v>17</v>
      </c>
      <c r="B125" s="176" t="s">
        <v>188</v>
      </c>
      <c r="C125" s="185" t="s">
        <v>189</v>
      </c>
      <c r="D125" s="177" t="s">
        <v>170</v>
      </c>
      <c r="E125" s="178">
        <v>4.4275000000000002</v>
      </c>
      <c r="F125" s="179"/>
      <c r="G125" s="180">
        <f>ROUND(E125*F125,2)</f>
        <v>0</v>
      </c>
      <c r="H125" s="179"/>
      <c r="I125" s="180">
        <f>ROUND(E125*H125,2)</f>
        <v>0</v>
      </c>
      <c r="J125" s="179"/>
      <c r="K125" s="180">
        <f>ROUND(E125*J125,2)</f>
        <v>0</v>
      </c>
      <c r="L125" s="180">
        <v>21</v>
      </c>
      <c r="M125" s="180">
        <f>G125*(1+L125/100)</f>
        <v>0</v>
      </c>
      <c r="N125" s="180">
        <v>0</v>
      </c>
      <c r="O125" s="180">
        <f>ROUND(E125*N125,2)</f>
        <v>0</v>
      </c>
      <c r="P125" s="180">
        <v>0</v>
      </c>
      <c r="Q125" s="180">
        <f>ROUND(E125*P125,2)</f>
        <v>0</v>
      </c>
      <c r="R125" s="180"/>
      <c r="S125" s="180" t="s">
        <v>114</v>
      </c>
      <c r="T125" s="181" t="s">
        <v>114</v>
      </c>
      <c r="U125" s="157">
        <v>1.0999999999999999E-2</v>
      </c>
      <c r="V125" s="157">
        <f>ROUND(E125*U125,2)</f>
        <v>0.05</v>
      </c>
      <c r="W125" s="157"/>
      <c r="X125" s="157" t="s">
        <v>115</v>
      </c>
      <c r="Y125" s="148"/>
      <c r="Z125" s="148"/>
      <c r="AA125" s="148"/>
      <c r="AB125" s="148"/>
      <c r="AC125" s="148"/>
      <c r="AD125" s="148"/>
      <c r="AE125" s="148"/>
      <c r="AF125" s="148"/>
      <c r="AG125" s="148" t="s">
        <v>116</v>
      </c>
      <c r="AH125" s="148"/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">
      <c r="A126" s="155"/>
      <c r="B126" s="156"/>
      <c r="C126" s="186" t="s">
        <v>176</v>
      </c>
      <c r="D126" s="158"/>
      <c r="E126" s="159"/>
      <c r="F126" s="157"/>
      <c r="G126" s="157"/>
      <c r="H126" s="157"/>
      <c r="I126" s="157"/>
      <c r="J126" s="157"/>
      <c r="K126" s="157"/>
      <c r="L126" s="157"/>
      <c r="M126" s="157"/>
      <c r="N126" s="157"/>
      <c r="O126" s="157"/>
      <c r="P126" s="157"/>
      <c r="Q126" s="157"/>
      <c r="R126" s="157"/>
      <c r="S126" s="157"/>
      <c r="T126" s="157"/>
      <c r="U126" s="157"/>
      <c r="V126" s="157"/>
      <c r="W126" s="157"/>
      <c r="X126" s="157"/>
      <c r="Y126" s="148"/>
      <c r="Z126" s="148"/>
      <c r="AA126" s="148"/>
      <c r="AB126" s="148"/>
      <c r="AC126" s="148"/>
      <c r="AD126" s="148"/>
      <c r="AE126" s="148"/>
      <c r="AF126" s="148"/>
      <c r="AG126" s="148" t="s">
        <v>118</v>
      </c>
      <c r="AH126" s="148">
        <v>0</v>
      </c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55"/>
      <c r="B127" s="156"/>
      <c r="C127" s="186" t="s">
        <v>289</v>
      </c>
      <c r="D127" s="158"/>
      <c r="E127" s="159">
        <v>4.4275000000000002</v>
      </c>
      <c r="F127" s="157"/>
      <c r="G127" s="157"/>
      <c r="H127" s="157"/>
      <c r="I127" s="157"/>
      <c r="J127" s="157"/>
      <c r="K127" s="157"/>
      <c r="L127" s="157"/>
      <c r="M127" s="157"/>
      <c r="N127" s="157"/>
      <c r="O127" s="157"/>
      <c r="P127" s="157"/>
      <c r="Q127" s="157"/>
      <c r="R127" s="157"/>
      <c r="S127" s="157"/>
      <c r="T127" s="157"/>
      <c r="U127" s="157"/>
      <c r="V127" s="157"/>
      <c r="W127" s="157"/>
      <c r="X127" s="157"/>
      <c r="Y127" s="148"/>
      <c r="Z127" s="148"/>
      <c r="AA127" s="148"/>
      <c r="AB127" s="148"/>
      <c r="AC127" s="148"/>
      <c r="AD127" s="148"/>
      <c r="AE127" s="148"/>
      <c r="AF127" s="148"/>
      <c r="AG127" s="148" t="s">
        <v>118</v>
      </c>
      <c r="AH127" s="148">
        <v>5</v>
      </c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55"/>
      <c r="B128" s="156"/>
      <c r="C128" s="187" t="s">
        <v>120</v>
      </c>
      <c r="D128" s="160"/>
      <c r="E128" s="161">
        <v>4.4275000000000002</v>
      </c>
      <c r="F128" s="157"/>
      <c r="G128" s="157"/>
      <c r="H128" s="157"/>
      <c r="I128" s="157"/>
      <c r="J128" s="157"/>
      <c r="K128" s="157"/>
      <c r="L128" s="157"/>
      <c r="M128" s="157"/>
      <c r="N128" s="157"/>
      <c r="O128" s="157"/>
      <c r="P128" s="157"/>
      <c r="Q128" s="157"/>
      <c r="R128" s="157"/>
      <c r="S128" s="157"/>
      <c r="T128" s="157"/>
      <c r="U128" s="157"/>
      <c r="V128" s="157"/>
      <c r="W128" s="157"/>
      <c r="X128" s="157"/>
      <c r="Y128" s="148"/>
      <c r="Z128" s="148"/>
      <c r="AA128" s="148"/>
      <c r="AB128" s="148"/>
      <c r="AC128" s="148"/>
      <c r="AD128" s="148"/>
      <c r="AE128" s="148"/>
      <c r="AF128" s="148"/>
      <c r="AG128" s="148" t="s">
        <v>118</v>
      </c>
      <c r="AH128" s="148">
        <v>1</v>
      </c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">
      <c r="A129" s="175">
        <v>18</v>
      </c>
      <c r="B129" s="176" t="s">
        <v>190</v>
      </c>
      <c r="C129" s="185" t="s">
        <v>191</v>
      </c>
      <c r="D129" s="177" t="s">
        <v>113</v>
      </c>
      <c r="E129" s="178">
        <v>6.6409999999999997E-2</v>
      </c>
      <c r="F129" s="179"/>
      <c r="G129" s="180">
        <f>ROUND(E129*F129,2)</f>
        <v>0</v>
      </c>
      <c r="H129" s="179"/>
      <c r="I129" s="180">
        <f>ROUND(E129*H129,2)</f>
        <v>0</v>
      </c>
      <c r="J129" s="179"/>
      <c r="K129" s="180">
        <f>ROUND(E129*J129,2)</f>
        <v>0</v>
      </c>
      <c r="L129" s="180">
        <v>21</v>
      </c>
      <c r="M129" s="180">
        <f>G129*(1+L129/100)</f>
        <v>0</v>
      </c>
      <c r="N129" s="180">
        <v>0</v>
      </c>
      <c r="O129" s="180">
        <f>ROUND(E129*N129,2)</f>
        <v>0</v>
      </c>
      <c r="P129" s="180">
        <v>0</v>
      </c>
      <c r="Q129" s="180">
        <f>ROUND(E129*P129,2)</f>
        <v>0</v>
      </c>
      <c r="R129" s="180"/>
      <c r="S129" s="180" t="s">
        <v>114</v>
      </c>
      <c r="T129" s="181" t="s">
        <v>114</v>
      </c>
      <c r="U129" s="157">
        <v>0.26</v>
      </c>
      <c r="V129" s="157">
        <f>ROUND(E129*U129,2)</f>
        <v>0.02</v>
      </c>
      <c r="W129" s="157"/>
      <c r="X129" s="157" t="s">
        <v>115</v>
      </c>
      <c r="Y129" s="148"/>
      <c r="Z129" s="148"/>
      <c r="AA129" s="148"/>
      <c r="AB129" s="148"/>
      <c r="AC129" s="148"/>
      <c r="AD129" s="148"/>
      <c r="AE129" s="148"/>
      <c r="AF129" s="148"/>
      <c r="AG129" s="148" t="s">
        <v>116</v>
      </c>
      <c r="AH129" s="148"/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1" x14ac:dyDescent="0.2">
      <c r="A130" s="155"/>
      <c r="B130" s="156"/>
      <c r="C130" s="186" t="s">
        <v>176</v>
      </c>
      <c r="D130" s="158"/>
      <c r="E130" s="159"/>
      <c r="F130" s="157"/>
      <c r="G130" s="157"/>
      <c r="H130" s="157"/>
      <c r="I130" s="157"/>
      <c r="J130" s="157"/>
      <c r="K130" s="157"/>
      <c r="L130" s="157"/>
      <c r="M130" s="157"/>
      <c r="N130" s="157"/>
      <c r="O130" s="157"/>
      <c r="P130" s="157"/>
      <c r="Q130" s="157"/>
      <c r="R130" s="157"/>
      <c r="S130" s="157"/>
      <c r="T130" s="157"/>
      <c r="U130" s="157"/>
      <c r="V130" s="157"/>
      <c r="W130" s="157"/>
      <c r="X130" s="157"/>
      <c r="Y130" s="148"/>
      <c r="Z130" s="148"/>
      <c r="AA130" s="148"/>
      <c r="AB130" s="148"/>
      <c r="AC130" s="148"/>
      <c r="AD130" s="148"/>
      <c r="AE130" s="148"/>
      <c r="AF130" s="148"/>
      <c r="AG130" s="148" t="s">
        <v>118</v>
      </c>
      <c r="AH130" s="148">
        <v>0</v>
      </c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 x14ac:dyDescent="0.2">
      <c r="A131" s="155"/>
      <c r="B131" s="156"/>
      <c r="C131" s="186" t="s">
        <v>192</v>
      </c>
      <c r="D131" s="158"/>
      <c r="E131" s="159"/>
      <c r="F131" s="157"/>
      <c r="G131" s="157"/>
      <c r="H131" s="157"/>
      <c r="I131" s="157"/>
      <c r="J131" s="157"/>
      <c r="K131" s="157"/>
      <c r="L131" s="157"/>
      <c r="M131" s="157"/>
      <c r="N131" s="157"/>
      <c r="O131" s="157"/>
      <c r="P131" s="157"/>
      <c r="Q131" s="157"/>
      <c r="R131" s="157"/>
      <c r="S131" s="157"/>
      <c r="T131" s="157"/>
      <c r="U131" s="157"/>
      <c r="V131" s="157"/>
      <c r="W131" s="157"/>
      <c r="X131" s="157"/>
      <c r="Y131" s="148"/>
      <c r="Z131" s="148"/>
      <c r="AA131" s="148"/>
      <c r="AB131" s="148"/>
      <c r="AC131" s="148"/>
      <c r="AD131" s="148"/>
      <c r="AE131" s="148"/>
      <c r="AF131" s="148"/>
      <c r="AG131" s="148" t="s">
        <v>118</v>
      </c>
      <c r="AH131" s="148">
        <v>0</v>
      </c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2">
      <c r="A132" s="155"/>
      <c r="B132" s="156"/>
      <c r="C132" s="186" t="s">
        <v>291</v>
      </c>
      <c r="D132" s="158"/>
      <c r="E132" s="159">
        <v>6.6409999999999997E-2</v>
      </c>
      <c r="F132" s="157"/>
      <c r="G132" s="157"/>
      <c r="H132" s="157"/>
      <c r="I132" s="157"/>
      <c r="J132" s="157"/>
      <c r="K132" s="157"/>
      <c r="L132" s="157"/>
      <c r="M132" s="157"/>
      <c r="N132" s="157"/>
      <c r="O132" s="157"/>
      <c r="P132" s="157"/>
      <c r="Q132" s="157"/>
      <c r="R132" s="157"/>
      <c r="S132" s="157"/>
      <c r="T132" s="157"/>
      <c r="U132" s="157"/>
      <c r="V132" s="157"/>
      <c r="W132" s="157"/>
      <c r="X132" s="157"/>
      <c r="Y132" s="148"/>
      <c r="Z132" s="148"/>
      <c r="AA132" s="148"/>
      <c r="AB132" s="148"/>
      <c r="AC132" s="148"/>
      <c r="AD132" s="148"/>
      <c r="AE132" s="148"/>
      <c r="AF132" s="148"/>
      <c r="AG132" s="148" t="s">
        <v>118</v>
      </c>
      <c r="AH132" s="148">
        <v>5</v>
      </c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55"/>
      <c r="B133" s="156"/>
      <c r="C133" s="187" t="s">
        <v>120</v>
      </c>
      <c r="D133" s="160"/>
      <c r="E133" s="161">
        <v>6.6409999999999997E-2</v>
      </c>
      <c r="F133" s="157"/>
      <c r="G133" s="157"/>
      <c r="H133" s="157"/>
      <c r="I133" s="157"/>
      <c r="J133" s="157"/>
      <c r="K133" s="157"/>
      <c r="L133" s="157"/>
      <c r="M133" s="157"/>
      <c r="N133" s="157"/>
      <c r="O133" s="157"/>
      <c r="P133" s="157"/>
      <c r="Q133" s="157"/>
      <c r="R133" s="157"/>
      <c r="S133" s="157"/>
      <c r="T133" s="157"/>
      <c r="U133" s="157"/>
      <c r="V133" s="157"/>
      <c r="W133" s="157"/>
      <c r="X133" s="157"/>
      <c r="Y133" s="148"/>
      <c r="Z133" s="148"/>
      <c r="AA133" s="148"/>
      <c r="AB133" s="148"/>
      <c r="AC133" s="148"/>
      <c r="AD133" s="148"/>
      <c r="AE133" s="148"/>
      <c r="AF133" s="148"/>
      <c r="AG133" s="148" t="s">
        <v>118</v>
      </c>
      <c r="AH133" s="148">
        <v>1</v>
      </c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 x14ac:dyDescent="0.2">
      <c r="A134" s="175">
        <v>19</v>
      </c>
      <c r="B134" s="176" t="s">
        <v>194</v>
      </c>
      <c r="C134" s="185" t="s">
        <v>195</v>
      </c>
      <c r="D134" s="177" t="s">
        <v>113</v>
      </c>
      <c r="E134" s="178">
        <v>8.8599999999999998E-3</v>
      </c>
      <c r="F134" s="179"/>
      <c r="G134" s="180">
        <f>ROUND(E134*F134,2)</f>
        <v>0</v>
      </c>
      <c r="H134" s="179"/>
      <c r="I134" s="180">
        <f>ROUND(E134*H134,2)</f>
        <v>0</v>
      </c>
      <c r="J134" s="179"/>
      <c r="K134" s="180">
        <f>ROUND(E134*J134,2)</f>
        <v>0</v>
      </c>
      <c r="L134" s="180">
        <v>21</v>
      </c>
      <c r="M134" s="180">
        <f>G134*(1+L134/100)</f>
        <v>0</v>
      </c>
      <c r="N134" s="180">
        <v>0</v>
      </c>
      <c r="O134" s="180">
        <f>ROUND(E134*N134,2)</f>
        <v>0</v>
      </c>
      <c r="P134" s="180">
        <v>0</v>
      </c>
      <c r="Q134" s="180">
        <f>ROUND(E134*P134,2)</f>
        <v>0</v>
      </c>
      <c r="R134" s="180"/>
      <c r="S134" s="180" t="s">
        <v>114</v>
      </c>
      <c r="T134" s="181" t="s">
        <v>114</v>
      </c>
      <c r="U134" s="157">
        <v>4.9870000000000001</v>
      </c>
      <c r="V134" s="157">
        <f>ROUND(E134*U134,2)</f>
        <v>0.04</v>
      </c>
      <c r="W134" s="157"/>
      <c r="X134" s="157" t="s">
        <v>115</v>
      </c>
      <c r="Y134" s="148"/>
      <c r="Z134" s="148"/>
      <c r="AA134" s="148"/>
      <c r="AB134" s="148"/>
      <c r="AC134" s="148"/>
      <c r="AD134" s="148"/>
      <c r="AE134" s="148"/>
      <c r="AF134" s="148"/>
      <c r="AG134" s="148" t="s">
        <v>116</v>
      </c>
      <c r="AH134" s="148"/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1" x14ac:dyDescent="0.2">
      <c r="A135" s="155"/>
      <c r="B135" s="156"/>
      <c r="C135" s="186" t="s">
        <v>176</v>
      </c>
      <c r="D135" s="158"/>
      <c r="E135" s="159"/>
      <c r="F135" s="157"/>
      <c r="G135" s="157"/>
      <c r="H135" s="157"/>
      <c r="I135" s="157"/>
      <c r="J135" s="157"/>
      <c r="K135" s="157"/>
      <c r="L135" s="157"/>
      <c r="M135" s="157"/>
      <c r="N135" s="157"/>
      <c r="O135" s="157"/>
      <c r="P135" s="157"/>
      <c r="Q135" s="157"/>
      <c r="R135" s="157"/>
      <c r="S135" s="157"/>
      <c r="T135" s="157"/>
      <c r="U135" s="157"/>
      <c r="V135" s="157"/>
      <c r="W135" s="157"/>
      <c r="X135" s="157"/>
      <c r="Y135" s="148"/>
      <c r="Z135" s="148"/>
      <c r="AA135" s="148"/>
      <c r="AB135" s="148"/>
      <c r="AC135" s="148"/>
      <c r="AD135" s="148"/>
      <c r="AE135" s="148"/>
      <c r="AF135" s="148"/>
      <c r="AG135" s="148" t="s">
        <v>118</v>
      </c>
      <c r="AH135" s="148">
        <v>0</v>
      </c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1" x14ac:dyDescent="0.2">
      <c r="A136" s="155"/>
      <c r="B136" s="156"/>
      <c r="C136" s="186" t="s">
        <v>196</v>
      </c>
      <c r="D136" s="158"/>
      <c r="E136" s="159"/>
      <c r="F136" s="157"/>
      <c r="G136" s="157"/>
      <c r="H136" s="157"/>
      <c r="I136" s="157"/>
      <c r="J136" s="157"/>
      <c r="K136" s="157"/>
      <c r="L136" s="157"/>
      <c r="M136" s="157"/>
      <c r="N136" s="157"/>
      <c r="O136" s="157"/>
      <c r="P136" s="157"/>
      <c r="Q136" s="157"/>
      <c r="R136" s="157"/>
      <c r="S136" s="157"/>
      <c r="T136" s="157"/>
      <c r="U136" s="157"/>
      <c r="V136" s="157"/>
      <c r="W136" s="157"/>
      <c r="X136" s="157"/>
      <c r="Y136" s="148"/>
      <c r="Z136" s="148"/>
      <c r="AA136" s="148"/>
      <c r="AB136" s="148"/>
      <c r="AC136" s="148"/>
      <c r="AD136" s="148"/>
      <c r="AE136" s="148"/>
      <c r="AF136" s="148"/>
      <c r="AG136" s="148" t="s">
        <v>118</v>
      </c>
      <c r="AH136" s="148">
        <v>0</v>
      </c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">
      <c r="A137" s="155"/>
      <c r="B137" s="156"/>
      <c r="C137" s="186" t="s">
        <v>292</v>
      </c>
      <c r="D137" s="158"/>
      <c r="E137" s="159">
        <v>8.8599999999999998E-3</v>
      </c>
      <c r="F137" s="157"/>
      <c r="G137" s="157"/>
      <c r="H137" s="157"/>
      <c r="I137" s="157"/>
      <c r="J137" s="157"/>
      <c r="K137" s="157"/>
      <c r="L137" s="157"/>
      <c r="M137" s="157"/>
      <c r="N137" s="157"/>
      <c r="O137" s="157"/>
      <c r="P137" s="157"/>
      <c r="Q137" s="157"/>
      <c r="R137" s="157"/>
      <c r="S137" s="157"/>
      <c r="T137" s="157"/>
      <c r="U137" s="157"/>
      <c r="V137" s="157"/>
      <c r="W137" s="157"/>
      <c r="X137" s="157"/>
      <c r="Y137" s="148"/>
      <c r="Z137" s="148"/>
      <c r="AA137" s="148"/>
      <c r="AB137" s="148"/>
      <c r="AC137" s="148"/>
      <c r="AD137" s="148"/>
      <c r="AE137" s="148"/>
      <c r="AF137" s="148"/>
      <c r="AG137" s="148" t="s">
        <v>118</v>
      </c>
      <c r="AH137" s="148">
        <v>5</v>
      </c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 x14ac:dyDescent="0.2">
      <c r="A138" s="155"/>
      <c r="B138" s="156"/>
      <c r="C138" s="187" t="s">
        <v>120</v>
      </c>
      <c r="D138" s="160"/>
      <c r="E138" s="161">
        <v>8.8599999999999998E-3</v>
      </c>
      <c r="F138" s="157"/>
      <c r="G138" s="157"/>
      <c r="H138" s="157"/>
      <c r="I138" s="157"/>
      <c r="J138" s="157"/>
      <c r="K138" s="157"/>
      <c r="L138" s="157"/>
      <c r="M138" s="157"/>
      <c r="N138" s="157"/>
      <c r="O138" s="157"/>
      <c r="P138" s="157"/>
      <c r="Q138" s="157"/>
      <c r="R138" s="157"/>
      <c r="S138" s="157"/>
      <c r="T138" s="157"/>
      <c r="U138" s="157"/>
      <c r="V138" s="157"/>
      <c r="W138" s="157"/>
      <c r="X138" s="157"/>
      <c r="Y138" s="148"/>
      <c r="Z138" s="148"/>
      <c r="AA138" s="148"/>
      <c r="AB138" s="148"/>
      <c r="AC138" s="148"/>
      <c r="AD138" s="148"/>
      <c r="AE138" s="148"/>
      <c r="AF138" s="148"/>
      <c r="AG138" s="148" t="s">
        <v>118</v>
      </c>
      <c r="AH138" s="148">
        <v>1</v>
      </c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1" x14ac:dyDescent="0.2">
      <c r="A139" s="175">
        <v>20</v>
      </c>
      <c r="B139" s="176" t="s">
        <v>293</v>
      </c>
      <c r="C139" s="185" t="s">
        <v>294</v>
      </c>
      <c r="D139" s="177" t="s">
        <v>170</v>
      </c>
      <c r="E139" s="178">
        <v>4.1500000000000004</v>
      </c>
      <c r="F139" s="179"/>
      <c r="G139" s="180">
        <f>ROUND(E139*F139,2)</f>
        <v>0</v>
      </c>
      <c r="H139" s="179"/>
      <c r="I139" s="180">
        <f>ROUND(E139*H139,2)</f>
        <v>0</v>
      </c>
      <c r="J139" s="179"/>
      <c r="K139" s="180">
        <f>ROUND(E139*J139,2)</f>
        <v>0</v>
      </c>
      <c r="L139" s="180">
        <v>21</v>
      </c>
      <c r="M139" s="180">
        <f>G139*(1+L139/100)</f>
        <v>0</v>
      </c>
      <c r="N139" s="180">
        <v>0</v>
      </c>
      <c r="O139" s="180">
        <f>ROUND(E139*N139,2)</f>
        <v>0</v>
      </c>
      <c r="P139" s="180">
        <v>0.22500000000000001</v>
      </c>
      <c r="Q139" s="180">
        <f>ROUND(E139*P139,2)</f>
        <v>0.93</v>
      </c>
      <c r="R139" s="180"/>
      <c r="S139" s="180" t="s">
        <v>114</v>
      </c>
      <c r="T139" s="181" t="s">
        <v>114</v>
      </c>
      <c r="U139" s="157">
        <v>0.14199999999999999</v>
      </c>
      <c r="V139" s="157">
        <f>ROUND(E139*U139,2)</f>
        <v>0.59</v>
      </c>
      <c r="W139" s="157"/>
      <c r="X139" s="157" t="s">
        <v>115</v>
      </c>
      <c r="Y139" s="148"/>
      <c r="Z139" s="148"/>
      <c r="AA139" s="148"/>
      <c r="AB139" s="148"/>
      <c r="AC139" s="148"/>
      <c r="AD139" s="148"/>
      <c r="AE139" s="148"/>
      <c r="AF139" s="148"/>
      <c r="AG139" s="148" t="s">
        <v>116</v>
      </c>
      <c r="AH139" s="148"/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1" x14ac:dyDescent="0.2">
      <c r="A140" s="155"/>
      <c r="B140" s="156"/>
      <c r="C140" s="186" t="s">
        <v>259</v>
      </c>
      <c r="D140" s="158"/>
      <c r="E140" s="159"/>
      <c r="F140" s="157"/>
      <c r="G140" s="157"/>
      <c r="H140" s="157"/>
      <c r="I140" s="157"/>
      <c r="J140" s="157"/>
      <c r="K140" s="157"/>
      <c r="L140" s="157"/>
      <c r="M140" s="157"/>
      <c r="N140" s="157"/>
      <c r="O140" s="157"/>
      <c r="P140" s="157"/>
      <c r="Q140" s="157"/>
      <c r="R140" s="157"/>
      <c r="S140" s="157"/>
      <c r="T140" s="157"/>
      <c r="U140" s="157"/>
      <c r="V140" s="157"/>
      <c r="W140" s="157"/>
      <c r="X140" s="157"/>
      <c r="Y140" s="148"/>
      <c r="Z140" s="148"/>
      <c r="AA140" s="148"/>
      <c r="AB140" s="148"/>
      <c r="AC140" s="148"/>
      <c r="AD140" s="148"/>
      <c r="AE140" s="148"/>
      <c r="AF140" s="148"/>
      <c r="AG140" s="148" t="s">
        <v>118</v>
      </c>
      <c r="AH140" s="148">
        <v>0</v>
      </c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 x14ac:dyDescent="0.2">
      <c r="A141" s="155"/>
      <c r="B141" s="156"/>
      <c r="C141" s="186" t="s">
        <v>260</v>
      </c>
      <c r="D141" s="158"/>
      <c r="E141" s="159"/>
      <c r="F141" s="157"/>
      <c r="G141" s="157"/>
      <c r="H141" s="157"/>
      <c r="I141" s="157"/>
      <c r="J141" s="157"/>
      <c r="K141" s="157"/>
      <c r="L141" s="157"/>
      <c r="M141" s="157"/>
      <c r="N141" s="157"/>
      <c r="O141" s="157"/>
      <c r="P141" s="157"/>
      <c r="Q141" s="157"/>
      <c r="R141" s="157"/>
      <c r="S141" s="157"/>
      <c r="T141" s="157"/>
      <c r="U141" s="157"/>
      <c r="V141" s="157"/>
      <c r="W141" s="157"/>
      <c r="X141" s="157"/>
      <c r="Y141" s="148"/>
      <c r="Z141" s="148"/>
      <c r="AA141" s="148"/>
      <c r="AB141" s="148"/>
      <c r="AC141" s="148"/>
      <c r="AD141" s="148"/>
      <c r="AE141" s="148"/>
      <c r="AF141" s="148"/>
      <c r="AG141" s="148" t="s">
        <v>118</v>
      </c>
      <c r="AH141" s="148">
        <v>0</v>
      </c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1" x14ac:dyDescent="0.2">
      <c r="A142" s="155"/>
      <c r="B142" s="156"/>
      <c r="C142" s="186" t="s">
        <v>295</v>
      </c>
      <c r="D142" s="158"/>
      <c r="E142" s="159">
        <v>4.1500000000000004</v>
      </c>
      <c r="F142" s="157"/>
      <c r="G142" s="157"/>
      <c r="H142" s="157"/>
      <c r="I142" s="157"/>
      <c r="J142" s="157"/>
      <c r="K142" s="157"/>
      <c r="L142" s="157"/>
      <c r="M142" s="157"/>
      <c r="N142" s="157"/>
      <c r="O142" s="157"/>
      <c r="P142" s="157"/>
      <c r="Q142" s="157"/>
      <c r="R142" s="157"/>
      <c r="S142" s="157"/>
      <c r="T142" s="157"/>
      <c r="U142" s="157"/>
      <c r="V142" s="157"/>
      <c r="W142" s="157"/>
      <c r="X142" s="157"/>
      <c r="Y142" s="148"/>
      <c r="Z142" s="148"/>
      <c r="AA142" s="148"/>
      <c r="AB142" s="148"/>
      <c r="AC142" s="148"/>
      <c r="AD142" s="148"/>
      <c r="AE142" s="148"/>
      <c r="AF142" s="148"/>
      <c r="AG142" s="148" t="s">
        <v>118</v>
      </c>
      <c r="AH142" s="148">
        <v>0</v>
      </c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1" x14ac:dyDescent="0.2">
      <c r="A143" s="155"/>
      <c r="B143" s="156"/>
      <c r="C143" s="187" t="s">
        <v>120</v>
      </c>
      <c r="D143" s="160"/>
      <c r="E143" s="161">
        <v>4.1500000000000004</v>
      </c>
      <c r="F143" s="157"/>
      <c r="G143" s="157"/>
      <c r="H143" s="157"/>
      <c r="I143" s="157"/>
      <c r="J143" s="157"/>
      <c r="K143" s="157"/>
      <c r="L143" s="157"/>
      <c r="M143" s="157"/>
      <c r="N143" s="157"/>
      <c r="O143" s="157"/>
      <c r="P143" s="157"/>
      <c r="Q143" s="157"/>
      <c r="R143" s="157"/>
      <c r="S143" s="157"/>
      <c r="T143" s="157"/>
      <c r="U143" s="157"/>
      <c r="V143" s="157"/>
      <c r="W143" s="157"/>
      <c r="X143" s="157"/>
      <c r="Y143" s="148"/>
      <c r="Z143" s="148"/>
      <c r="AA143" s="148"/>
      <c r="AB143" s="148"/>
      <c r="AC143" s="148"/>
      <c r="AD143" s="148"/>
      <c r="AE143" s="148"/>
      <c r="AF143" s="148"/>
      <c r="AG143" s="148" t="s">
        <v>118</v>
      </c>
      <c r="AH143" s="148">
        <v>1</v>
      </c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1" x14ac:dyDescent="0.2">
      <c r="A144" s="175">
        <v>21</v>
      </c>
      <c r="B144" s="176" t="s">
        <v>296</v>
      </c>
      <c r="C144" s="185" t="s">
        <v>297</v>
      </c>
      <c r="D144" s="177" t="s">
        <v>170</v>
      </c>
      <c r="E144" s="178">
        <v>4.1500000000000004</v>
      </c>
      <c r="F144" s="179"/>
      <c r="G144" s="180">
        <f>ROUND(E144*F144,2)</f>
        <v>0</v>
      </c>
      <c r="H144" s="179"/>
      <c r="I144" s="180">
        <f>ROUND(E144*H144,2)</f>
        <v>0</v>
      </c>
      <c r="J144" s="179"/>
      <c r="K144" s="180">
        <f>ROUND(E144*J144,2)</f>
        <v>0</v>
      </c>
      <c r="L144" s="180">
        <v>21</v>
      </c>
      <c r="M144" s="180">
        <f>G144*(1+L144/100)</f>
        <v>0</v>
      </c>
      <c r="N144" s="180">
        <v>0</v>
      </c>
      <c r="O144" s="180">
        <f>ROUND(E144*N144,2)</f>
        <v>0</v>
      </c>
      <c r="P144" s="180">
        <v>0.44</v>
      </c>
      <c r="Q144" s="180">
        <f>ROUND(E144*P144,2)</f>
        <v>1.83</v>
      </c>
      <c r="R144" s="180"/>
      <c r="S144" s="180" t="s">
        <v>114</v>
      </c>
      <c r="T144" s="181" t="s">
        <v>114</v>
      </c>
      <c r="U144" s="157">
        <v>0.63200000000000001</v>
      </c>
      <c r="V144" s="157">
        <f>ROUND(E144*U144,2)</f>
        <v>2.62</v>
      </c>
      <c r="W144" s="157"/>
      <c r="X144" s="157" t="s">
        <v>115</v>
      </c>
      <c r="Y144" s="148"/>
      <c r="Z144" s="148"/>
      <c r="AA144" s="148"/>
      <c r="AB144" s="148"/>
      <c r="AC144" s="148"/>
      <c r="AD144" s="148"/>
      <c r="AE144" s="148"/>
      <c r="AF144" s="148"/>
      <c r="AG144" s="148" t="s">
        <v>116</v>
      </c>
      <c r="AH144" s="148"/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1" x14ac:dyDescent="0.2">
      <c r="A145" s="155"/>
      <c r="B145" s="156"/>
      <c r="C145" s="186" t="s">
        <v>298</v>
      </c>
      <c r="D145" s="158"/>
      <c r="E145" s="159"/>
      <c r="F145" s="157"/>
      <c r="G145" s="157"/>
      <c r="H145" s="157"/>
      <c r="I145" s="157"/>
      <c r="J145" s="157"/>
      <c r="K145" s="157"/>
      <c r="L145" s="157"/>
      <c r="M145" s="157"/>
      <c r="N145" s="157"/>
      <c r="O145" s="157"/>
      <c r="P145" s="157"/>
      <c r="Q145" s="157"/>
      <c r="R145" s="157"/>
      <c r="S145" s="157"/>
      <c r="T145" s="157"/>
      <c r="U145" s="157"/>
      <c r="V145" s="157"/>
      <c r="W145" s="157"/>
      <c r="X145" s="157"/>
      <c r="Y145" s="148"/>
      <c r="Z145" s="148"/>
      <c r="AA145" s="148"/>
      <c r="AB145" s="148"/>
      <c r="AC145" s="148"/>
      <c r="AD145" s="148"/>
      <c r="AE145" s="148"/>
      <c r="AF145" s="148"/>
      <c r="AG145" s="148" t="s">
        <v>118</v>
      </c>
      <c r="AH145" s="148">
        <v>0</v>
      </c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outlineLevel="1" x14ac:dyDescent="0.2">
      <c r="A146" s="155"/>
      <c r="B146" s="156"/>
      <c r="C146" s="186" t="s">
        <v>299</v>
      </c>
      <c r="D146" s="158"/>
      <c r="E146" s="159">
        <v>4.1500000000000004</v>
      </c>
      <c r="F146" s="157"/>
      <c r="G146" s="157"/>
      <c r="H146" s="157"/>
      <c r="I146" s="157"/>
      <c r="J146" s="157"/>
      <c r="K146" s="157"/>
      <c r="L146" s="157"/>
      <c r="M146" s="157"/>
      <c r="N146" s="157"/>
      <c r="O146" s="157"/>
      <c r="P146" s="157"/>
      <c r="Q146" s="157"/>
      <c r="R146" s="157"/>
      <c r="S146" s="157"/>
      <c r="T146" s="157"/>
      <c r="U146" s="157"/>
      <c r="V146" s="157"/>
      <c r="W146" s="157"/>
      <c r="X146" s="157"/>
      <c r="Y146" s="148"/>
      <c r="Z146" s="148"/>
      <c r="AA146" s="148"/>
      <c r="AB146" s="148"/>
      <c r="AC146" s="148"/>
      <c r="AD146" s="148"/>
      <c r="AE146" s="148"/>
      <c r="AF146" s="148"/>
      <c r="AG146" s="148" t="s">
        <v>118</v>
      </c>
      <c r="AH146" s="148">
        <v>5</v>
      </c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1" x14ac:dyDescent="0.2">
      <c r="A147" s="155"/>
      <c r="B147" s="156"/>
      <c r="C147" s="187" t="s">
        <v>120</v>
      </c>
      <c r="D147" s="160"/>
      <c r="E147" s="161">
        <v>4.1500000000000004</v>
      </c>
      <c r="F147" s="157"/>
      <c r="G147" s="157"/>
      <c r="H147" s="157"/>
      <c r="I147" s="157"/>
      <c r="J147" s="157"/>
      <c r="K147" s="157"/>
      <c r="L147" s="157"/>
      <c r="M147" s="157"/>
      <c r="N147" s="157"/>
      <c r="O147" s="157"/>
      <c r="P147" s="157"/>
      <c r="Q147" s="157"/>
      <c r="R147" s="157"/>
      <c r="S147" s="157"/>
      <c r="T147" s="157"/>
      <c r="U147" s="157"/>
      <c r="V147" s="157"/>
      <c r="W147" s="157"/>
      <c r="X147" s="157"/>
      <c r="Y147" s="148"/>
      <c r="Z147" s="148"/>
      <c r="AA147" s="148"/>
      <c r="AB147" s="148"/>
      <c r="AC147" s="148"/>
      <c r="AD147" s="148"/>
      <c r="AE147" s="148"/>
      <c r="AF147" s="148"/>
      <c r="AG147" s="148" t="s">
        <v>118</v>
      </c>
      <c r="AH147" s="148">
        <v>1</v>
      </c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1" x14ac:dyDescent="0.2">
      <c r="A148" s="175">
        <v>22</v>
      </c>
      <c r="B148" s="176" t="s">
        <v>300</v>
      </c>
      <c r="C148" s="185" t="s">
        <v>301</v>
      </c>
      <c r="D148" s="177" t="s">
        <v>170</v>
      </c>
      <c r="E148" s="178">
        <v>4.1500000000000004</v>
      </c>
      <c r="F148" s="179"/>
      <c r="G148" s="180">
        <f>ROUND(E148*F148,2)</f>
        <v>0</v>
      </c>
      <c r="H148" s="179"/>
      <c r="I148" s="180">
        <f>ROUND(E148*H148,2)</f>
        <v>0</v>
      </c>
      <c r="J148" s="179"/>
      <c r="K148" s="180">
        <f>ROUND(E148*J148,2)</f>
        <v>0</v>
      </c>
      <c r="L148" s="180">
        <v>21</v>
      </c>
      <c r="M148" s="180">
        <f>G148*(1+L148/100)</f>
        <v>0</v>
      </c>
      <c r="N148" s="180">
        <v>0</v>
      </c>
      <c r="O148" s="180">
        <f>ROUND(E148*N148,2)</f>
        <v>0</v>
      </c>
      <c r="P148" s="180">
        <v>0.44</v>
      </c>
      <c r="Q148" s="180">
        <f>ROUND(E148*P148,2)</f>
        <v>1.83</v>
      </c>
      <c r="R148" s="180"/>
      <c r="S148" s="180" t="s">
        <v>114</v>
      </c>
      <c r="T148" s="181" t="s">
        <v>114</v>
      </c>
      <c r="U148" s="157">
        <v>0.376</v>
      </c>
      <c r="V148" s="157">
        <f>ROUND(E148*U148,2)</f>
        <v>1.56</v>
      </c>
      <c r="W148" s="157"/>
      <c r="X148" s="157" t="s">
        <v>115</v>
      </c>
      <c r="Y148" s="148"/>
      <c r="Z148" s="148"/>
      <c r="AA148" s="148"/>
      <c r="AB148" s="148"/>
      <c r="AC148" s="148"/>
      <c r="AD148" s="148"/>
      <c r="AE148" s="148"/>
      <c r="AF148" s="148"/>
      <c r="AG148" s="148" t="s">
        <v>116</v>
      </c>
      <c r="AH148" s="148"/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1" x14ac:dyDescent="0.2">
      <c r="A149" s="155"/>
      <c r="B149" s="156"/>
      <c r="C149" s="186" t="s">
        <v>298</v>
      </c>
      <c r="D149" s="158"/>
      <c r="E149" s="159"/>
      <c r="F149" s="157"/>
      <c r="G149" s="157"/>
      <c r="H149" s="157"/>
      <c r="I149" s="157"/>
      <c r="J149" s="157"/>
      <c r="K149" s="157"/>
      <c r="L149" s="157"/>
      <c r="M149" s="157"/>
      <c r="N149" s="157"/>
      <c r="O149" s="157"/>
      <c r="P149" s="157"/>
      <c r="Q149" s="157"/>
      <c r="R149" s="157"/>
      <c r="S149" s="157"/>
      <c r="T149" s="157"/>
      <c r="U149" s="157"/>
      <c r="V149" s="157"/>
      <c r="W149" s="157"/>
      <c r="X149" s="157"/>
      <c r="Y149" s="148"/>
      <c r="Z149" s="148"/>
      <c r="AA149" s="148"/>
      <c r="AB149" s="148"/>
      <c r="AC149" s="148"/>
      <c r="AD149" s="148"/>
      <c r="AE149" s="148"/>
      <c r="AF149" s="148"/>
      <c r="AG149" s="148" t="s">
        <v>118</v>
      </c>
      <c r="AH149" s="148">
        <v>0</v>
      </c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outlineLevel="1" x14ac:dyDescent="0.2">
      <c r="A150" s="155"/>
      <c r="B150" s="156"/>
      <c r="C150" s="186" t="s">
        <v>299</v>
      </c>
      <c r="D150" s="158"/>
      <c r="E150" s="159">
        <v>4.1500000000000004</v>
      </c>
      <c r="F150" s="157"/>
      <c r="G150" s="157"/>
      <c r="H150" s="157"/>
      <c r="I150" s="157"/>
      <c r="J150" s="157"/>
      <c r="K150" s="157"/>
      <c r="L150" s="157"/>
      <c r="M150" s="157"/>
      <c r="N150" s="157"/>
      <c r="O150" s="157"/>
      <c r="P150" s="157"/>
      <c r="Q150" s="157"/>
      <c r="R150" s="157"/>
      <c r="S150" s="157"/>
      <c r="T150" s="157"/>
      <c r="U150" s="157"/>
      <c r="V150" s="157"/>
      <c r="W150" s="157"/>
      <c r="X150" s="157"/>
      <c r="Y150" s="148"/>
      <c r="Z150" s="148"/>
      <c r="AA150" s="148"/>
      <c r="AB150" s="148"/>
      <c r="AC150" s="148"/>
      <c r="AD150" s="148"/>
      <c r="AE150" s="148"/>
      <c r="AF150" s="148"/>
      <c r="AG150" s="148" t="s">
        <v>118</v>
      </c>
      <c r="AH150" s="148">
        <v>5</v>
      </c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1" x14ac:dyDescent="0.2">
      <c r="A151" s="155"/>
      <c r="B151" s="156"/>
      <c r="C151" s="187" t="s">
        <v>120</v>
      </c>
      <c r="D151" s="160"/>
      <c r="E151" s="161">
        <v>4.1500000000000004</v>
      </c>
      <c r="F151" s="157"/>
      <c r="G151" s="157"/>
      <c r="H151" s="157"/>
      <c r="I151" s="157"/>
      <c r="J151" s="157"/>
      <c r="K151" s="157"/>
      <c r="L151" s="157"/>
      <c r="M151" s="157"/>
      <c r="N151" s="157"/>
      <c r="O151" s="157"/>
      <c r="P151" s="157"/>
      <c r="Q151" s="157"/>
      <c r="R151" s="157"/>
      <c r="S151" s="157"/>
      <c r="T151" s="157"/>
      <c r="U151" s="157"/>
      <c r="V151" s="157"/>
      <c r="W151" s="157"/>
      <c r="X151" s="157"/>
      <c r="Y151" s="148"/>
      <c r="Z151" s="148"/>
      <c r="AA151" s="148"/>
      <c r="AB151" s="148"/>
      <c r="AC151" s="148"/>
      <c r="AD151" s="148"/>
      <c r="AE151" s="148"/>
      <c r="AF151" s="148"/>
      <c r="AG151" s="148" t="s">
        <v>118</v>
      </c>
      <c r="AH151" s="148">
        <v>1</v>
      </c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outlineLevel="1" x14ac:dyDescent="0.2">
      <c r="A152" s="175">
        <v>23</v>
      </c>
      <c r="B152" s="176" t="s">
        <v>302</v>
      </c>
      <c r="C152" s="185" t="s">
        <v>303</v>
      </c>
      <c r="D152" s="177" t="s">
        <v>227</v>
      </c>
      <c r="E152" s="178">
        <v>25</v>
      </c>
      <c r="F152" s="179"/>
      <c r="G152" s="180">
        <f>ROUND(E152*F152,2)</f>
        <v>0</v>
      </c>
      <c r="H152" s="179"/>
      <c r="I152" s="180">
        <f>ROUND(E152*H152,2)</f>
        <v>0</v>
      </c>
      <c r="J152" s="179"/>
      <c r="K152" s="180">
        <f>ROUND(E152*J152,2)</f>
        <v>0</v>
      </c>
      <c r="L152" s="180">
        <v>21</v>
      </c>
      <c r="M152" s="180">
        <f>G152*(1+L152/100)</f>
        <v>0</v>
      </c>
      <c r="N152" s="180">
        <v>0</v>
      </c>
      <c r="O152" s="180">
        <f>ROUND(E152*N152,2)</f>
        <v>0</v>
      </c>
      <c r="P152" s="180">
        <v>0</v>
      </c>
      <c r="Q152" s="180">
        <f>ROUND(E152*P152,2)</f>
        <v>0</v>
      </c>
      <c r="R152" s="180"/>
      <c r="S152" s="180" t="s">
        <v>114</v>
      </c>
      <c r="T152" s="181" t="s">
        <v>114</v>
      </c>
      <c r="U152" s="157">
        <v>5.5E-2</v>
      </c>
      <c r="V152" s="157">
        <f>ROUND(E152*U152,2)</f>
        <v>1.38</v>
      </c>
      <c r="W152" s="157"/>
      <c r="X152" s="157" t="s">
        <v>115</v>
      </c>
      <c r="Y152" s="148"/>
      <c r="Z152" s="148"/>
      <c r="AA152" s="148"/>
      <c r="AB152" s="148"/>
      <c r="AC152" s="148"/>
      <c r="AD152" s="148"/>
      <c r="AE152" s="148"/>
      <c r="AF152" s="148"/>
      <c r="AG152" s="148" t="s">
        <v>116</v>
      </c>
      <c r="AH152" s="148"/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1" x14ac:dyDescent="0.2">
      <c r="A153" s="155"/>
      <c r="B153" s="156"/>
      <c r="C153" s="186" t="s">
        <v>262</v>
      </c>
      <c r="D153" s="158"/>
      <c r="E153" s="159"/>
      <c r="F153" s="157"/>
      <c r="G153" s="157"/>
      <c r="H153" s="157"/>
      <c r="I153" s="157"/>
      <c r="J153" s="157"/>
      <c r="K153" s="157"/>
      <c r="L153" s="157"/>
      <c r="M153" s="157"/>
      <c r="N153" s="157"/>
      <c r="O153" s="157"/>
      <c r="P153" s="157"/>
      <c r="Q153" s="157"/>
      <c r="R153" s="157"/>
      <c r="S153" s="157"/>
      <c r="T153" s="157"/>
      <c r="U153" s="157"/>
      <c r="V153" s="157"/>
      <c r="W153" s="157"/>
      <c r="X153" s="157"/>
      <c r="Y153" s="148"/>
      <c r="Z153" s="148"/>
      <c r="AA153" s="148"/>
      <c r="AB153" s="148"/>
      <c r="AC153" s="148"/>
      <c r="AD153" s="148"/>
      <c r="AE153" s="148"/>
      <c r="AF153" s="148"/>
      <c r="AG153" s="148" t="s">
        <v>118</v>
      </c>
      <c r="AH153" s="148">
        <v>0</v>
      </c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 x14ac:dyDescent="0.2">
      <c r="A154" s="155"/>
      <c r="B154" s="156"/>
      <c r="C154" s="186" t="s">
        <v>263</v>
      </c>
      <c r="D154" s="158"/>
      <c r="E154" s="159"/>
      <c r="F154" s="157"/>
      <c r="G154" s="157"/>
      <c r="H154" s="157"/>
      <c r="I154" s="157"/>
      <c r="J154" s="157"/>
      <c r="K154" s="157"/>
      <c r="L154" s="157"/>
      <c r="M154" s="157"/>
      <c r="N154" s="157"/>
      <c r="O154" s="157"/>
      <c r="P154" s="157"/>
      <c r="Q154" s="157"/>
      <c r="R154" s="157"/>
      <c r="S154" s="157"/>
      <c r="T154" s="157"/>
      <c r="U154" s="157"/>
      <c r="V154" s="157"/>
      <c r="W154" s="157"/>
      <c r="X154" s="157"/>
      <c r="Y154" s="148"/>
      <c r="Z154" s="148"/>
      <c r="AA154" s="148"/>
      <c r="AB154" s="148"/>
      <c r="AC154" s="148"/>
      <c r="AD154" s="148"/>
      <c r="AE154" s="148"/>
      <c r="AF154" s="148"/>
      <c r="AG154" s="148" t="s">
        <v>118</v>
      </c>
      <c r="AH154" s="148">
        <v>0</v>
      </c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1" x14ac:dyDescent="0.2">
      <c r="A155" s="155"/>
      <c r="B155" s="156"/>
      <c r="C155" s="186" t="s">
        <v>304</v>
      </c>
      <c r="D155" s="158"/>
      <c r="E155" s="159">
        <v>25</v>
      </c>
      <c r="F155" s="157"/>
      <c r="G155" s="157"/>
      <c r="H155" s="157"/>
      <c r="I155" s="157"/>
      <c r="J155" s="157"/>
      <c r="K155" s="157"/>
      <c r="L155" s="157"/>
      <c r="M155" s="157"/>
      <c r="N155" s="157"/>
      <c r="O155" s="157"/>
      <c r="P155" s="157"/>
      <c r="Q155" s="157"/>
      <c r="R155" s="157"/>
      <c r="S155" s="157"/>
      <c r="T155" s="157"/>
      <c r="U155" s="157"/>
      <c r="V155" s="157"/>
      <c r="W155" s="157"/>
      <c r="X155" s="157"/>
      <c r="Y155" s="148"/>
      <c r="Z155" s="148"/>
      <c r="AA155" s="148"/>
      <c r="AB155" s="148"/>
      <c r="AC155" s="148"/>
      <c r="AD155" s="148"/>
      <c r="AE155" s="148"/>
      <c r="AF155" s="148"/>
      <c r="AG155" s="148" t="s">
        <v>118</v>
      </c>
      <c r="AH155" s="148">
        <v>0</v>
      </c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1" x14ac:dyDescent="0.2">
      <c r="A156" s="155"/>
      <c r="B156" s="156"/>
      <c r="C156" s="187" t="s">
        <v>120</v>
      </c>
      <c r="D156" s="160"/>
      <c r="E156" s="161">
        <v>25</v>
      </c>
      <c r="F156" s="157"/>
      <c r="G156" s="157"/>
      <c r="H156" s="157"/>
      <c r="I156" s="157"/>
      <c r="J156" s="157"/>
      <c r="K156" s="157"/>
      <c r="L156" s="157"/>
      <c r="M156" s="157"/>
      <c r="N156" s="157"/>
      <c r="O156" s="157"/>
      <c r="P156" s="157"/>
      <c r="Q156" s="157"/>
      <c r="R156" s="157"/>
      <c r="S156" s="157"/>
      <c r="T156" s="157"/>
      <c r="U156" s="157"/>
      <c r="V156" s="157"/>
      <c r="W156" s="157"/>
      <c r="X156" s="157"/>
      <c r="Y156" s="148"/>
      <c r="Z156" s="148"/>
      <c r="AA156" s="148"/>
      <c r="AB156" s="148"/>
      <c r="AC156" s="148"/>
      <c r="AD156" s="148"/>
      <c r="AE156" s="148"/>
      <c r="AF156" s="148"/>
      <c r="AG156" s="148" t="s">
        <v>118</v>
      </c>
      <c r="AH156" s="148">
        <v>1</v>
      </c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1" x14ac:dyDescent="0.2">
      <c r="A157" s="175">
        <v>24</v>
      </c>
      <c r="B157" s="176" t="s">
        <v>305</v>
      </c>
      <c r="C157" s="185" t="s">
        <v>306</v>
      </c>
      <c r="D157" s="177" t="s">
        <v>170</v>
      </c>
      <c r="E157" s="178">
        <v>6.25</v>
      </c>
      <c r="F157" s="179"/>
      <c r="G157" s="180">
        <f>ROUND(E157*F157,2)</f>
        <v>0</v>
      </c>
      <c r="H157" s="179"/>
      <c r="I157" s="180">
        <f>ROUND(E157*H157,2)</f>
        <v>0</v>
      </c>
      <c r="J157" s="179"/>
      <c r="K157" s="180">
        <f>ROUND(E157*J157,2)</f>
        <v>0</v>
      </c>
      <c r="L157" s="180">
        <v>21</v>
      </c>
      <c r="M157" s="180">
        <f>G157*(1+L157/100)</f>
        <v>0</v>
      </c>
      <c r="N157" s="180">
        <v>0</v>
      </c>
      <c r="O157" s="180">
        <f>ROUND(E157*N157,2)</f>
        <v>0</v>
      </c>
      <c r="P157" s="180">
        <v>0.33</v>
      </c>
      <c r="Q157" s="180">
        <f>ROUND(E157*P157,2)</f>
        <v>2.06</v>
      </c>
      <c r="R157" s="180"/>
      <c r="S157" s="180" t="s">
        <v>114</v>
      </c>
      <c r="T157" s="181" t="s">
        <v>114</v>
      </c>
      <c r="U157" s="157">
        <v>0.625</v>
      </c>
      <c r="V157" s="157">
        <f>ROUND(E157*U157,2)</f>
        <v>3.91</v>
      </c>
      <c r="W157" s="157"/>
      <c r="X157" s="157" t="s">
        <v>115</v>
      </c>
      <c r="Y157" s="148"/>
      <c r="Z157" s="148"/>
      <c r="AA157" s="148"/>
      <c r="AB157" s="148"/>
      <c r="AC157" s="148"/>
      <c r="AD157" s="148"/>
      <c r="AE157" s="148"/>
      <c r="AF157" s="148"/>
      <c r="AG157" s="148" t="s">
        <v>116</v>
      </c>
      <c r="AH157" s="148"/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outlineLevel="1" x14ac:dyDescent="0.2">
      <c r="A158" s="155"/>
      <c r="B158" s="156"/>
      <c r="C158" s="186" t="s">
        <v>262</v>
      </c>
      <c r="D158" s="158"/>
      <c r="E158" s="159"/>
      <c r="F158" s="157"/>
      <c r="G158" s="157"/>
      <c r="H158" s="157"/>
      <c r="I158" s="157"/>
      <c r="J158" s="157"/>
      <c r="K158" s="157"/>
      <c r="L158" s="157"/>
      <c r="M158" s="157"/>
      <c r="N158" s="157"/>
      <c r="O158" s="157"/>
      <c r="P158" s="157"/>
      <c r="Q158" s="157"/>
      <c r="R158" s="157"/>
      <c r="S158" s="157"/>
      <c r="T158" s="157"/>
      <c r="U158" s="157"/>
      <c r="V158" s="157"/>
      <c r="W158" s="157"/>
      <c r="X158" s="157"/>
      <c r="Y158" s="148"/>
      <c r="Z158" s="148"/>
      <c r="AA158" s="148"/>
      <c r="AB158" s="148"/>
      <c r="AC158" s="148"/>
      <c r="AD158" s="148"/>
      <c r="AE158" s="148"/>
      <c r="AF158" s="148"/>
      <c r="AG158" s="148" t="s">
        <v>118</v>
      </c>
      <c r="AH158" s="148">
        <v>0</v>
      </c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1" x14ac:dyDescent="0.2">
      <c r="A159" s="155"/>
      <c r="B159" s="156"/>
      <c r="C159" s="186" t="s">
        <v>263</v>
      </c>
      <c r="D159" s="158"/>
      <c r="E159" s="159"/>
      <c r="F159" s="157"/>
      <c r="G159" s="157"/>
      <c r="H159" s="157"/>
      <c r="I159" s="157"/>
      <c r="J159" s="157"/>
      <c r="K159" s="157"/>
      <c r="L159" s="157"/>
      <c r="M159" s="157"/>
      <c r="N159" s="157"/>
      <c r="O159" s="157"/>
      <c r="P159" s="157"/>
      <c r="Q159" s="157"/>
      <c r="R159" s="157"/>
      <c r="S159" s="157"/>
      <c r="T159" s="157"/>
      <c r="U159" s="157"/>
      <c r="V159" s="157"/>
      <c r="W159" s="157"/>
      <c r="X159" s="157"/>
      <c r="Y159" s="148"/>
      <c r="Z159" s="148"/>
      <c r="AA159" s="148"/>
      <c r="AB159" s="148"/>
      <c r="AC159" s="148"/>
      <c r="AD159" s="148"/>
      <c r="AE159" s="148"/>
      <c r="AF159" s="148"/>
      <c r="AG159" s="148" t="s">
        <v>118</v>
      </c>
      <c r="AH159" s="148">
        <v>0</v>
      </c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outlineLevel="1" x14ac:dyDescent="0.2">
      <c r="A160" s="155"/>
      <c r="B160" s="156"/>
      <c r="C160" s="186" t="s">
        <v>307</v>
      </c>
      <c r="D160" s="158"/>
      <c r="E160" s="159">
        <v>6.25</v>
      </c>
      <c r="F160" s="157"/>
      <c r="G160" s="157"/>
      <c r="H160" s="157"/>
      <c r="I160" s="157"/>
      <c r="J160" s="157"/>
      <c r="K160" s="157"/>
      <c r="L160" s="157"/>
      <c r="M160" s="157"/>
      <c r="N160" s="157"/>
      <c r="O160" s="157"/>
      <c r="P160" s="157"/>
      <c r="Q160" s="157"/>
      <c r="R160" s="157"/>
      <c r="S160" s="157"/>
      <c r="T160" s="157"/>
      <c r="U160" s="157"/>
      <c r="V160" s="157"/>
      <c r="W160" s="157"/>
      <c r="X160" s="157"/>
      <c r="Y160" s="148"/>
      <c r="Z160" s="148"/>
      <c r="AA160" s="148"/>
      <c r="AB160" s="148"/>
      <c r="AC160" s="148"/>
      <c r="AD160" s="148"/>
      <c r="AE160" s="148"/>
      <c r="AF160" s="148"/>
      <c r="AG160" s="148" t="s">
        <v>118</v>
      </c>
      <c r="AH160" s="148">
        <v>0</v>
      </c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1" x14ac:dyDescent="0.2">
      <c r="A161" s="155"/>
      <c r="B161" s="156"/>
      <c r="C161" s="187" t="s">
        <v>120</v>
      </c>
      <c r="D161" s="160"/>
      <c r="E161" s="161">
        <v>6.25</v>
      </c>
      <c r="F161" s="157"/>
      <c r="G161" s="157"/>
      <c r="H161" s="157"/>
      <c r="I161" s="157"/>
      <c r="J161" s="157"/>
      <c r="K161" s="157"/>
      <c r="L161" s="157"/>
      <c r="M161" s="157"/>
      <c r="N161" s="157"/>
      <c r="O161" s="157"/>
      <c r="P161" s="157"/>
      <c r="Q161" s="157"/>
      <c r="R161" s="157"/>
      <c r="S161" s="157"/>
      <c r="T161" s="157"/>
      <c r="U161" s="157"/>
      <c r="V161" s="157"/>
      <c r="W161" s="157"/>
      <c r="X161" s="157"/>
      <c r="Y161" s="148"/>
      <c r="Z161" s="148"/>
      <c r="AA161" s="148"/>
      <c r="AB161" s="148"/>
      <c r="AC161" s="148"/>
      <c r="AD161" s="148"/>
      <c r="AE161" s="148"/>
      <c r="AF161" s="148"/>
      <c r="AG161" s="148" t="s">
        <v>118</v>
      </c>
      <c r="AH161" s="148">
        <v>1</v>
      </c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outlineLevel="1" x14ac:dyDescent="0.2">
      <c r="A162" s="175">
        <v>25</v>
      </c>
      <c r="B162" s="176" t="s">
        <v>308</v>
      </c>
      <c r="C162" s="185" t="s">
        <v>309</v>
      </c>
      <c r="D162" s="177" t="s">
        <v>170</v>
      </c>
      <c r="E162" s="178">
        <v>6.25</v>
      </c>
      <c r="F162" s="179"/>
      <c r="G162" s="180">
        <f>ROUND(E162*F162,2)</f>
        <v>0</v>
      </c>
      <c r="H162" s="179"/>
      <c r="I162" s="180">
        <f>ROUND(E162*H162,2)</f>
        <v>0</v>
      </c>
      <c r="J162" s="179"/>
      <c r="K162" s="180">
        <f>ROUND(E162*J162,2)</f>
        <v>0</v>
      </c>
      <c r="L162" s="180">
        <v>21</v>
      </c>
      <c r="M162" s="180">
        <f>G162*(1+L162/100)</f>
        <v>0</v>
      </c>
      <c r="N162" s="180">
        <v>0</v>
      </c>
      <c r="O162" s="180">
        <f>ROUND(E162*N162,2)</f>
        <v>0</v>
      </c>
      <c r="P162" s="180">
        <v>0.33</v>
      </c>
      <c r="Q162" s="180">
        <f>ROUND(E162*P162,2)</f>
        <v>2.06</v>
      </c>
      <c r="R162" s="180"/>
      <c r="S162" s="180" t="s">
        <v>114</v>
      </c>
      <c r="T162" s="181" t="s">
        <v>114</v>
      </c>
      <c r="U162" s="157">
        <v>0.52649999999999997</v>
      </c>
      <c r="V162" s="157">
        <f>ROUND(E162*U162,2)</f>
        <v>3.29</v>
      </c>
      <c r="W162" s="157"/>
      <c r="X162" s="157" t="s">
        <v>115</v>
      </c>
      <c r="Y162" s="148"/>
      <c r="Z162" s="148"/>
      <c r="AA162" s="148"/>
      <c r="AB162" s="148"/>
      <c r="AC162" s="148"/>
      <c r="AD162" s="148"/>
      <c r="AE162" s="148"/>
      <c r="AF162" s="148"/>
      <c r="AG162" s="148" t="s">
        <v>116</v>
      </c>
      <c r="AH162" s="148"/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outlineLevel="1" x14ac:dyDescent="0.2">
      <c r="A163" s="155"/>
      <c r="B163" s="156"/>
      <c r="C163" s="186" t="s">
        <v>310</v>
      </c>
      <c r="D163" s="158"/>
      <c r="E163" s="159">
        <v>6.25</v>
      </c>
      <c r="F163" s="157"/>
      <c r="G163" s="157"/>
      <c r="H163" s="157"/>
      <c r="I163" s="157"/>
      <c r="J163" s="157"/>
      <c r="K163" s="157"/>
      <c r="L163" s="157"/>
      <c r="M163" s="157"/>
      <c r="N163" s="157"/>
      <c r="O163" s="157"/>
      <c r="P163" s="157"/>
      <c r="Q163" s="157"/>
      <c r="R163" s="157"/>
      <c r="S163" s="157"/>
      <c r="T163" s="157"/>
      <c r="U163" s="157"/>
      <c r="V163" s="157"/>
      <c r="W163" s="157"/>
      <c r="X163" s="157"/>
      <c r="Y163" s="148"/>
      <c r="Z163" s="148"/>
      <c r="AA163" s="148"/>
      <c r="AB163" s="148"/>
      <c r="AC163" s="148"/>
      <c r="AD163" s="148"/>
      <c r="AE163" s="148"/>
      <c r="AF163" s="148"/>
      <c r="AG163" s="148" t="s">
        <v>118</v>
      </c>
      <c r="AH163" s="148">
        <v>5</v>
      </c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outlineLevel="1" x14ac:dyDescent="0.2">
      <c r="A164" s="155"/>
      <c r="B164" s="156"/>
      <c r="C164" s="187" t="s">
        <v>120</v>
      </c>
      <c r="D164" s="160"/>
      <c r="E164" s="161">
        <v>6.25</v>
      </c>
      <c r="F164" s="157"/>
      <c r="G164" s="157"/>
      <c r="H164" s="157"/>
      <c r="I164" s="157"/>
      <c r="J164" s="157"/>
      <c r="K164" s="157"/>
      <c r="L164" s="157"/>
      <c r="M164" s="157"/>
      <c r="N164" s="157"/>
      <c r="O164" s="157"/>
      <c r="P164" s="157"/>
      <c r="Q164" s="157"/>
      <c r="R164" s="157"/>
      <c r="S164" s="157"/>
      <c r="T164" s="157"/>
      <c r="U164" s="157"/>
      <c r="V164" s="157"/>
      <c r="W164" s="157"/>
      <c r="X164" s="157"/>
      <c r="Y164" s="148"/>
      <c r="Z164" s="148"/>
      <c r="AA164" s="148"/>
      <c r="AB164" s="148"/>
      <c r="AC164" s="148"/>
      <c r="AD164" s="148"/>
      <c r="AE164" s="148"/>
      <c r="AF164" s="148"/>
      <c r="AG164" s="148" t="s">
        <v>118</v>
      </c>
      <c r="AH164" s="148">
        <v>1</v>
      </c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outlineLevel="1" x14ac:dyDescent="0.2">
      <c r="A165" s="175">
        <v>26</v>
      </c>
      <c r="B165" s="176" t="s">
        <v>300</v>
      </c>
      <c r="C165" s="185" t="s">
        <v>301</v>
      </c>
      <c r="D165" s="177" t="s">
        <v>170</v>
      </c>
      <c r="E165" s="178">
        <v>6.25</v>
      </c>
      <c r="F165" s="179"/>
      <c r="G165" s="180">
        <f>ROUND(E165*F165,2)</f>
        <v>0</v>
      </c>
      <c r="H165" s="179"/>
      <c r="I165" s="180">
        <f>ROUND(E165*H165,2)</f>
        <v>0</v>
      </c>
      <c r="J165" s="179"/>
      <c r="K165" s="180">
        <f>ROUND(E165*J165,2)</f>
        <v>0</v>
      </c>
      <c r="L165" s="180">
        <v>21</v>
      </c>
      <c r="M165" s="180">
        <f>G165*(1+L165/100)</f>
        <v>0</v>
      </c>
      <c r="N165" s="180">
        <v>0</v>
      </c>
      <c r="O165" s="180">
        <f>ROUND(E165*N165,2)</f>
        <v>0</v>
      </c>
      <c r="P165" s="180">
        <v>0.44</v>
      </c>
      <c r="Q165" s="180">
        <f>ROUND(E165*P165,2)</f>
        <v>2.75</v>
      </c>
      <c r="R165" s="180"/>
      <c r="S165" s="180" t="s">
        <v>114</v>
      </c>
      <c r="T165" s="181" t="s">
        <v>114</v>
      </c>
      <c r="U165" s="157">
        <v>0.376</v>
      </c>
      <c r="V165" s="157">
        <f>ROUND(E165*U165,2)</f>
        <v>2.35</v>
      </c>
      <c r="W165" s="157"/>
      <c r="X165" s="157" t="s">
        <v>115</v>
      </c>
      <c r="Y165" s="148"/>
      <c r="Z165" s="148"/>
      <c r="AA165" s="148"/>
      <c r="AB165" s="148"/>
      <c r="AC165" s="148"/>
      <c r="AD165" s="148"/>
      <c r="AE165" s="148"/>
      <c r="AF165" s="148"/>
      <c r="AG165" s="148" t="s">
        <v>116</v>
      </c>
      <c r="AH165" s="148"/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outlineLevel="1" x14ac:dyDescent="0.2">
      <c r="A166" s="155"/>
      <c r="B166" s="156"/>
      <c r="C166" s="186" t="s">
        <v>310</v>
      </c>
      <c r="D166" s="158"/>
      <c r="E166" s="159">
        <v>6.25</v>
      </c>
      <c r="F166" s="157"/>
      <c r="G166" s="157"/>
      <c r="H166" s="157"/>
      <c r="I166" s="157"/>
      <c r="J166" s="157"/>
      <c r="K166" s="157"/>
      <c r="L166" s="157"/>
      <c r="M166" s="157"/>
      <c r="N166" s="157"/>
      <c r="O166" s="157"/>
      <c r="P166" s="157"/>
      <c r="Q166" s="157"/>
      <c r="R166" s="157"/>
      <c r="S166" s="157"/>
      <c r="T166" s="157"/>
      <c r="U166" s="157"/>
      <c r="V166" s="157"/>
      <c r="W166" s="157"/>
      <c r="X166" s="157"/>
      <c r="Y166" s="148"/>
      <c r="Z166" s="148"/>
      <c r="AA166" s="148"/>
      <c r="AB166" s="148"/>
      <c r="AC166" s="148"/>
      <c r="AD166" s="148"/>
      <c r="AE166" s="148"/>
      <c r="AF166" s="148"/>
      <c r="AG166" s="148" t="s">
        <v>118</v>
      </c>
      <c r="AH166" s="148">
        <v>5</v>
      </c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outlineLevel="1" x14ac:dyDescent="0.2">
      <c r="A167" s="155"/>
      <c r="B167" s="156"/>
      <c r="C167" s="187" t="s">
        <v>120</v>
      </c>
      <c r="D167" s="160"/>
      <c r="E167" s="161">
        <v>6.25</v>
      </c>
      <c r="F167" s="157"/>
      <c r="G167" s="157"/>
      <c r="H167" s="157"/>
      <c r="I167" s="157"/>
      <c r="J167" s="157"/>
      <c r="K167" s="157"/>
      <c r="L167" s="157"/>
      <c r="M167" s="157"/>
      <c r="N167" s="157"/>
      <c r="O167" s="157"/>
      <c r="P167" s="157"/>
      <c r="Q167" s="157"/>
      <c r="R167" s="157"/>
      <c r="S167" s="157"/>
      <c r="T167" s="157"/>
      <c r="U167" s="157"/>
      <c r="V167" s="157"/>
      <c r="W167" s="157"/>
      <c r="X167" s="157"/>
      <c r="Y167" s="148"/>
      <c r="Z167" s="148"/>
      <c r="AA167" s="148"/>
      <c r="AB167" s="148"/>
      <c r="AC167" s="148"/>
      <c r="AD167" s="148"/>
      <c r="AE167" s="148"/>
      <c r="AF167" s="148"/>
      <c r="AG167" s="148" t="s">
        <v>118</v>
      </c>
      <c r="AH167" s="148">
        <v>1</v>
      </c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x14ac:dyDescent="0.2">
      <c r="A168" s="169" t="s">
        <v>109</v>
      </c>
      <c r="B168" s="170" t="s">
        <v>67</v>
      </c>
      <c r="C168" s="184" t="s">
        <v>68</v>
      </c>
      <c r="D168" s="171"/>
      <c r="E168" s="172"/>
      <c r="F168" s="173"/>
      <c r="G168" s="173">
        <f>SUMIF(AG169:AG188,"&lt;&gt;NOR",G169:G188)</f>
        <v>0</v>
      </c>
      <c r="H168" s="173"/>
      <c r="I168" s="173">
        <f>SUM(I169:I188)</f>
        <v>0</v>
      </c>
      <c r="J168" s="173"/>
      <c r="K168" s="173">
        <f>SUM(K169:K188)</f>
        <v>0</v>
      </c>
      <c r="L168" s="173"/>
      <c r="M168" s="173">
        <f>SUM(M169:M188)</f>
        <v>0</v>
      </c>
      <c r="N168" s="173"/>
      <c r="O168" s="173">
        <f>SUM(O169:O188)</f>
        <v>11.46</v>
      </c>
      <c r="P168" s="173"/>
      <c r="Q168" s="173">
        <f>SUM(Q169:Q188)</f>
        <v>0</v>
      </c>
      <c r="R168" s="173"/>
      <c r="S168" s="173"/>
      <c r="T168" s="174"/>
      <c r="U168" s="168"/>
      <c r="V168" s="168">
        <f>SUM(V169:V188)</f>
        <v>4.1400000000000006</v>
      </c>
      <c r="W168" s="168"/>
      <c r="X168" s="168"/>
      <c r="AG168" t="s">
        <v>110</v>
      </c>
    </row>
    <row r="169" spans="1:60" outlineLevel="1" x14ac:dyDescent="0.2">
      <c r="A169" s="175">
        <v>27</v>
      </c>
      <c r="B169" s="176" t="s">
        <v>311</v>
      </c>
      <c r="C169" s="185" t="s">
        <v>312</v>
      </c>
      <c r="D169" s="177" t="s">
        <v>170</v>
      </c>
      <c r="E169" s="178">
        <v>4.1500000000000004</v>
      </c>
      <c r="F169" s="179"/>
      <c r="G169" s="180">
        <f>ROUND(E169*F169,2)</f>
        <v>0</v>
      </c>
      <c r="H169" s="179"/>
      <c r="I169" s="180">
        <f>ROUND(E169*H169,2)</f>
        <v>0</v>
      </c>
      <c r="J169" s="179"/>
      <c r="K169" s="180">
        <f>ROUND(E169*J169,2)</f>
        <v>0</v>
      </c>
      <c r="L169" s="180">
        <v>21</v>
      </c>
      <c r="M169" s="180">
        <f>G169*(1+L169/100)</f>
        <v>0</v>
      </c>
      <c r="N169" s="180">
        <v>7.3899999999999993E-2</v>
      </c>
      <c r="O169" s="180">
        <f>ROUND(E169*N169,2)</f>
        <v>0.31</v>
      </c>
      <c r="P169" s="180">
        <v>0</v>
      </c>
      <c r="Q169" s="180">
        <f>ROUND(E169*P169,2)</f>
        <v>0</v>
      </c>
      <c r="R169" s="180"/>
      <c r="S169" s="180" t="s">
        <v>114</v>
      </c>
      <c r="T169" s="181" t="s">
        <v>114</v>
      </c>
      <c r="U169" s="157">
        <v>0.47799999999999998</v>
      </c>
      <c r="V169" s="157">
        <f>ROUND(E169*U169,2)</f>
        <v>1.98</v>
      </c>
      <c r="W169" s="157"/>
      <c r="X169" s="157" t="s">
        <v>115</v>
      </c>
      <c r="Y169" s="148"/>
      <c r="Z169" s="148"/>
      <c r="AA169" s="148"/>
      <c r="AB169" s="148"/>
      <c r="AC169" s="148"/>
      <c r="AD169" s="148"/>
      <c r="AE169" s="148"/>
      <c r="AF169" s="148"/>
      <c r="AG169" s="148" t="s">
        <v>116</v>
      </c>
      <c r="AH169" s="148"/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outlineLevel="1" x14ac:dyDescent="0.2">
      <c r="A170" s="155"/>
      <c r="B170" s="156"/>
      <c r="C170" s="186" t="s">
        <v>313</v>
      </c>
      <c r="D170" s="158"/>
      <c r="E170" s="159"/>
      <c r="F170" s="157"/>
      <c r="G170" s="157"/>
      <c r="H170" s="157"/>
      <c r="I170" s="157"/>
      <c r="J170" s="157"/>
      <c r="K170" s="157"/>
      <c r="L170" s="157"/>
      <c r="M170" s="157"/>
      <c r="N170" s="157"/>
      <c r="O170" s="157"/>
      <c r="P170" s="157"/>
      <c r="Q170" s="157"/>
      <c r="R170" s="157"/>
      <c r="S170" s="157"/>
      <c r="T170" s="157"/>
      <c r="U170" s="157"/>
      <c r="V170" s="157"/>
      <c r="W170" s="157"/>
      <c r="X170" s="157"/>
      <c r="Y170" s="148"/>
      <c r="Z170" s="148"/>
      <c r="AA170" s="148"/>
      <c r="AB170" s="148"/>
      <c r="AC170" s="148"/>
      <c r="AD170" s="148"/>
      <c r="AE170" s="148"/>
      <c r="AF170" s="148"/>
      <c r="AG170" s="148" t="s">
        <v>118</v>
      </c>
      <c r="AH170" s="148">
        <v>0</v>
      </c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outlineLevel="1" x14ac:dyDescent="0.2">
      <c r="A171" s="155"/>
      <c r="B171" s="156"/>
      <c r="C171" s="186" t="s">
        <v>299</v>
      </c>
      <c r="D171" s="158"/>
      <c r="E171" s="159">
        <v>4.1500000000000004</v>
      </c>
      <c r="F171" s="157"/>
      <c r="G171" s="157"/>
      <c r="H171" s="157"/>
      <c r="I171" s="157"/>
      <c r="J171" s="157"/>
      <c r="K171" s="157"/>
      <c r="L171" s="157"/>
      <c r="M171" s="157"/>
      <c r="N171" s="157"/>
      <c r="O171" s="157"/>
      <c r="P171" s="157"/>
      <c r="Q171" s="157"/>
      <c r="R171" s="157"/>
      <c r="S171" s="157"/>
      <c r="T171" s="157"/>
      <c r="U171" s="157"/>
      <c r="V171" s="157"/>
      <c r="W171" s="157"/>
      <c r="X171" s="157"/>
      <c r="Y171" s="148"/>
      <c r="Z171" s="148"/>
      <c r="AA171" s="148"/>
      <c r="AB171" s="148"/>
      <c r="AC171" s="148"/>
      <c r="AD171" s="148"/>
      <c r="AE171" s="148"/>
      <c r="AF171" s="148"/>
      <c r="AG171" s="148" t="s">
        <v>118</v>
      </c>
      <c r="AH171" s="148">
        <v>5</v>
      </c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outlineLevel="1" x14ac:dyDescent="0.2">
      <c r="A172" s="155"/>
      <c r="B172" s="156"/>
      <c r="C172" s="187" t="s">
        <v>120</v>
      </c>
      <c r="D172" s="160"/>
      <c r="E172" s="161">
        <v>4.1500000000000004</v>
      </c>
      <c r="F172" s="157"/>
      <c r="G172" s="157"/>
      <c r="H172" s="157"/>
      <c r="I172" s="157"/>
      <c r="J172" s="157"/>
      <c r="K172" s="157"/>
      <c r="L172" s="157"/>
      <c r="M172" s="157"/>
      <c r="N172" s="157"/>
      <c r="O172" s="157"/>
      <c r="P172" s="157"/>
      <c r="Q172" s="157"/>
      <c r="R172" s="157"/>
      <c r="S172" s="157"/>
      <c r="T172" s="157"/>
      <c r="U172" s="157"/>
      <c r="V172" s="157"/>
      <c r="W172" s="157"/>
      <c r="X172" s="157"/>
      <c r="Y172" s="148"/>
      <c r="Z172" s="148"/>
      <c r="AA172" s="148"/>
      <c r="AB172" s="148"/>
      <c r="AC172" s="148"/>
      <c r="AD172" s="148"/>
      <c r="AE172" s="148"/>
      <c r="AF172" s="148"/>
      <c r="AG172" s="148" t="s">
        <v>118</v>
      </c>
      <c r="AH172" s="148">
        <v>1</v>
      </c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outlineLevel="1" x14ac:dyDescent="0.2">
      <c r="A173" s="175">
        <v>28</v>
      </c>
      <c r="B173" s="176" t="s">
        <v>314</v>
      </c>
      <c r="C173" s="185" t="s">
        <v>315</v>
      </c>
      <c r="D173" s="177" t="s">
        <v>170</v>
      </c>
      <c r="E173" s="178">
        <v>4.1500000000000004</v>
      </c>
      <c r="F173" s="179"/>
      <c r="G173" s="180">
        <f>ROUND(E173*F173,2)</f>
        <v>0</v>
      </c>
      <c r="H173" s="179"/>
      <c r="I173" s="180">
        <f>ROUND(E173*H173,2)</f>
        <v>0</v>
      </c>
      <c r="J173" s="179"/>
      <c r="K173" s="180">
        <f>ROUND(E173*J173,2)</f>
        <v>0</v>
      </c>
      <c r="L173" s="180">
        <v>21</v>
      </c>
      <c r="M173" s="180">
        <f>G173*(1+L173/100)</f>
        <v>0</v>
      </c>
      <c r="N173" s="180">
        <v>0.40481</v>
      </c>
      <c r="O173" s="180">
        <f>ROUND(E173*N173,2)</f>
        <v>1.68</v>
      </c>
      <c r="P173" s="180">
        <v>0</v>
      </c>
      <c r="Q173" s="180">
        <f>ROUND(E173*P173,2)</f>
        <v>0</v>
      </c>
      <c r="R173" s="180"/>
      <c r="S173" s="180" t="s">
        <v>114</v>
      </c>
      <c r="T173" s="181" t="s">
        <v>114</v>
      </c>
      <c r="U173" s="157">
        <v>1.9E-2</v>
      </c>
      <c r="V173" s="157">
        <f>ROUND(E173*U173,2)</f>
        <v>0.08</v>
      </c>
      <c r="W173" s="157"/>
      <c r="X173" s="157" t="s">
        <v>115</v>
      </c>
      <c r="Y173" s="148"/>
      <c r="Z173" s="148"/>
      <c r="AA173" s="148"/>
      <c r="AB173" s="148"/>
      <c r="AC173" s="148"/>
      <c r="AD173" s="148"/>
      <c r="AE173" s="148"/>
      <c r="AF173" s="148"/>
      <c r="AG173" s="148" t="s">
        <v>116</v>
      </c>
      <c r="AH173" s="148"/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outlineLevel="1" x14ac:dyDescent="0.2">
      <c r="A174" s="155"/>
      <c r="B174" s="156"/>
      <c r="C174" s="186" t="s">
        <v>313</v>
      </c>
      <c r="D174" s="158"/>
      <c r="E174" s="159"/>
      <c r="F174" s="157"/>
      <c r="G174" s="157"/>
      <c r="H174" s="157"/>
      <c r="I174" s="157"/>
      <c r="J174" s="157"/>
      <c r="K174" s="157"/>
      <c r="L174" s="157"/>
      <c r="M174" s="157"/>
      <c r="N174" s="157"/>
      <c r="O174" s="157"/>
      <c r="P174" s="157"/>
      <c r="Q174" s="157"/>
      <c r="R174" s="157"/>
      <c r="S174" s="157"/>
      <c r="T174" s="157"/>
      <c r="U174" s="157"/>
      <c r="V174" s="157"/>
      <c r="W174" s="157"/>
      <c r="X174" s="157"/>
      <c r="Y174" s="148"/>
      <c r="Z174" s="148"/>
      <c r="AA174" s="148"/>
      <c r="AB174" s="148"/>
      <c r="AC174" s="148"/>
      <c r="AD174" s="148"/>
      <c r="AE174" s="148"/>
      <c r="AF174" s="148"/>
      <c r="AG174" s="148" t="s">
        <v>118</v>
      </c>
      <c r="AH174" s="148">
        <v>0</v>
      </c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outlineLevel="1" x14ac:dyDescent="0.2">
      <c r="A175" s="155"/>
      <c r="B175" s="156"/>
      <c r="C175" s="186" t="s">
        <v>299</v>
      </c>
      <c r="D175" s="158"/>
      <c r="E175" s="159">
        <v>4.1500000000000004</v>
      </c>
      <c r="F175" s="157"/>
      <c r="G175" s="157"/>
      <c r="H175" s="157"/>
      <c r="I175" s="157"/>
      <c r="J175" s="157"/>
      <c r="K175" s="157"/>
      <c r="L175" s="157"/>
      <c r="M175" s="157"/>
      <c r="N175" s="157"/>
      <c r="O175" s="157"/>
      <c r="P175" s="157"/>
      <c r="Q175" s="157"/>
      <c r="R175" s="157"/>
      <c r="S175" s="157"/>
      <c r="T175" s="157"/>
      <c r="U175" s="157"/>
      <c r="V175" s="157"/>
      <c r="W175" s="157"/>
      <c r="X175" s="157"/>
      <c r="Y175" s="148"/>
      <c r="Z175" s="148"/>
      <c r="AA175" s="148"/>
      <c r="AB175" s="148"/>
      <c r="AC175" s="148"/>
      <c r="AD175" s="148"/>
      <c r="AE175" s="148"/>
      <c r="AF175" s="148"/>
      <c r="AG175" s="148" t="s">
        <v>118</v>
      </c>
      <c r="AH175" s="148">
        <v>5</v>
      </c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outlineLevel="1" x14ac:dyDescent="0.2">
      <c r="A176" s="155"/>
      <c r="B176" s="156"/>
      <c r="C176" s="187" t="s">
        <v>120</v>
      </c>
      <c r="D176" s="160"/>
      <c r="E176" s="161">
        <v>4.1500000000000004</v>
      </c>
      <c r="F176" s="157"/>
      <c r="G176" s="157"/>
      <c r="H176" s="157"/>
      <c r="I176" s="157"/>
      <c r="J176" s="157"/>
      <c r="K176" s="157"/>
      <c r="L176" s="157"/>
      <c r="M176" s="157"/>
      <c r="N176" s="157"/>
      <c r="O176" s="157"/>
      <c r="P176" s="157"/>
      <c r="Q176" s="157"/>
      <c r="R176" s="157"/>
      <c r="S176" s="157"/>
      <c r="T176" s="157"/>
      <c r="U176" s="157"/>
      <c r="V176" s="157"/>
      <c r="W176" s="157"/>
      <c r="X176" s="157"/>
      <c r="Y176" s="148"/>
      <c r="Z176" s="148"/>
      <c r="AA176" s="148"/>
      <c r="AB176" s="148"/>
      <c r="AC176" s="148"/>
      <c r="AD176" s="148"/>
      <c r="AE176" s="148"/>
      <c r="AF176" s="148"/>
      <c r="AG176" s="148" t="s">
        <v>118</v>
      </c>
      <c r="AH176" s="148">
        <v>1</v>
      </c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 outlineLevel="1" x14ac:dyDescent="0.2">
      <c r="A177" s="175">
        <v>29</v>
      </c>
      <c r="B177" s="176" t="s">
        <v>316</v>
      </c>
      <c r="C177" s="185" t="s">
        <v>317</v>
      </c>
      <c r="D177" s="177" t="s">
        <v>170</v>
      </c>
      <c r="E177" s="178">
        <v>4.1500000000000004</v>
      </c>
      <c r="F177" s="179"/>
      <c r="G177" s="180">
        <f>ROUND(E177*F177,2)</f>
        <v>0</v>
      </c>
      <c r="H177" s="179"/>
      <c r="I177" s="180">
        <f>ROUND(E177*H177,2)</f>
        <v>0</v>
      </c>
      <c r="J177" s="179"/>
      <c r="K177" s="180">
        <f>ROUND(E177*J177,2)</f>
        <v>0</v>
      </c>
      <c r="L177" s="180">
        <v>21</v>
      </c>
      <c r="M177" s="180">
        <f>G177*(1+L177/100)</f>
        <v>0</v>
      </c>
      <c r="N177" s="180">
        <v>0.441</v>
      </c>
      <c r="O177" s="180">
        <f>ROUND(E177*N177,2)</f>
        <v>1.83</v>
      </c>
      <c r="P177" s="180">
        <v>0</v>
      </c>
      <c r="Q177" s="180">
        <f>ROUND(E177*P177,2)</f>
        <v>0</v>
      </c>
      <c r="R177" s="180"/>
      <c r="S177" s="180" t="s">
        <v>114</v>
      </c>
      <c r="T177" s="181" t="s">
        <v>114</v>
      </c>
      <c r="U177" s="157">
        <v>2.9000000000000001E-2</v>
      </c>
      <c r="V177" s="157">
        <f>ROUND(E177*U177,2)</f>
        <v>0.12</v>
      </c>
      <c r="W177" s="157"/>
      <c r="X177" s="157" t="s">
        <v>115</v>
      </c>
      <c r="Y177" s="148"/>
      <c r="Z177" s="148"/>
      <c r="AA177" s="148"/>
      <c r="AB177" s="148"/>
      <c r="AC177" s="148"/>
      <c r="AD177" s="148"/>
      <c r="AE177" s="148"/>
      <c r="AF177" s="148"/>
      <c r="AG177" s="148" t="s">
        <v>116</v>
      </c>
      <c r="AH177" s="148"/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outlineLevel="1" x14ac:dyDescent="0.2">
      <c r="A178" s="155"/>
      <c r="B178" s="156"/>
      <c r="C178" s="186" t="s">
        <v>313</v>
      </c>
      <c r="D178" s="158"/>
      <c r="E178" s="159"/>
      <c r="F178" s="157"/>
      <c r="G178" s="157"/>
      <c r="H178" s="157"/>
      <c r="I178" s="157"/>
      <c r="J178" s="157"/>
      <c r="K178" s="157"/>
      <c r="L178" s="157"/>
      <c r="M178" s="157"/>
      <c r="N178" s="157"/>
      <c r="O178" s="157"/>
      <c r="P178" s="157"/>
      <c r="Q178" s="157"/>
      <c r="R178" s="157"/>
      <c r="S178" s="157"/>
      <c r="T178" s="157"/>
      <c r="U178" s="157"/>
      <c r="V178" s="157"/>
      <c r="W178" s="157"/>
      <c r="X178" s="157"/>
      <c r="Y178" s="148"/>
      <c r="Z178" s="148"/>
      <c r="AA178" s="148"/>
      <c r="AB178" s="148"/>
      <c r="AC178" s="148"/>
      <c r="AD178" s="148"/>
      <c r="AE178" s="148"/>
      <c r="AF178" s="148"/>
      <c r="AG178" s="148" t="s">
        <v>118</v>
      </c>
      <c r="AH178" s="148">
        <v>0</v>
      </c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outlineLevel="1" x14ac:dyDescent="0.2">
      <c r="A179" s="155"/>
      <c r="B179" s="156"/>
      <c r="C179" s="186" t="s">
        <v>299</v>
      </c>
      <c r="D179" s="158"/>
      <c r="E179" s="159">
        <v>4.1500000000000004</v>
      </c>
      <c r="F179" s="157"/>
      <c r="G179" s="157"/>
      <c r="H179" s="157"/>
      <c r="I179" s="157"/>
      <c r="J179" s="157"/>
      <c r="K179" s="157"/>
      <c r="L179" s="157"/>
      <c r="M179" s="157"/>
      <c r="N179" s="157"/>
      <c r="O179" s="157"/>
      <c r="P179" s="157"/>
      <c r="Q179" s="157"/>
      <c r="R179" s="157"/>
      <c r="S179" s="157"/>
      <c r="T179" s="157"/>
      <c r="U179" s="157"/>
      <c r="V179" s="157"/>
      <c r="W179" s="157"/>
      <c r="X179" s="157"/>
      <c r="Y179" s="148"/>
      <c r="Z179" s="148"/>
      <c r="AA179" s="148"/>
      <c r="AB179" s="148"/>
      <c r="AC179" s="148"/>
      <c r="AD179" s="148"/>
      <c r="AE179" s="148"/>
      <c r="AF179" s="148"/>
      <c r="AG179" s="148" t="s">
        <v>118</v>
      </c>
      <c r="AH179" s="148">
        <v>5</v>
      </c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48"/>
      <c r="BB179" s="148"/>
      <c r="BC179" s="148"/>
      <c r="BD179" s="148"/>
      <c r="BE179" s="148"/>
      <c r="BF179" s="148"/>
      <c r="BG179" s="148"/>
      <c r="BH179" s="148"/>
    </row>
    <row r="180" spans="1:60" outlineLevel="1" x14ac:dyDescent="0.2">
      <c r="A180" s="155"/>
      <c r="B180" s="156"/>
      <c r="C180" s="187" t="s">
        <v>120</v>
      </c>
      <c r="D180" s="160"/>
      <c r="E180" s="161">
        <v>4.1500000000000004</v>
      </c>
      <c r="F180" s="157"/>
      <c r="G180" s="157"/>
      <c r="H180" s="157"/>
      <c r="I180" s="157"/>
      <c r="J180" s="157"/>
      <c r="K180" s="157"/>
      <c r="L180" s="157"/>
      <c r="M180" s="157"/>
      <c r="N180" s="157"/>
      <c r="O180" s="157"/>
      <c r="P180" s="157"/>
      <c r="Q180" s="157"/>
      <c r="R180" s="157"/>
      <c r="S180" s="157"/>
      <c r="T180" s="157"/>
      <c r="U180" s="157"/>
      <c r="V180" s="157"/>
      <c r="W180" s="157"/>
      <c r="X180" s="157"/>
      <c r="Y180" s="148"/>
      <c r="Z180" s="148"/>
      <c r="AA180" s="148"/>
      <c r="AB180" s="148"/>
      <c r="AC180" s="148"/>
      <c r="AD180" s="148"/>
      <c r="AE180" s="148"/>
      <c r="AF180" s="148"/>
      <c r="AG180" s="148" t="s">
        <v>118</v>
      </c>
      <c r="AH180" s="148">
        <v>1</v>
      </c>
      <c r="AI180" s="148"/>
      <c r="AJ180" s="148"/>
      <c r="AK180" s="148"/>
      <c r="AL180" s="148"/>
      <c r="AM180" s="148"/>
      <c r="AN180" s="148"/>
      <c r="AO180" s="148"/>
      <c r="AP180" s="148"/>
      <c r="AQ180" s="148"/>
      <c r="AR180" s="148"/>
      <c r="AS180" s="148"/>
      <c r="AT180" s="148"/>
      <c r="AU180" s="148"/>
      <c r="AV180" s="148"/>
      <c r="AW180" s="148"/>
      <c r="AX180" s="148"/>
      <c r="AY180" s="148"/>
      <c r="AZ180" s="148"/>
      <c r="BA180" s="148"/>
      <c r="BB180" s="148"/>
      <c r="BC180" s="148"/>
      <c r="BD180" s="148"/>
      <c r="BE180" s="148"/>
      <c r="BF180" s="148"/>
      <c r="BG180" s="148"/>
      <c r="BH180" s="148"/>
    </row>
    <row r="181" spans="1:60" outlineLevel="1" x14ac:dyDescent="0.2">
      <c r="A181" s="175">
        <v>30</v>
      </c>
      <c r="B181" s="176" t="s">
        <v>318</v>
      </c>
      <c r="C181" s="185" t="s">
        <v>319</v>
      </c>
      <c r="D181" s="177" t="s">
        <v>170</v>
      </c>
      <c r="E181" s="178">
        <v>6.25</v>
      </c>
      <c r="F181" s="179"/>
      <c r="G181" s="180">
        <f>ROUND(E181*F181,2)</f>
        <v>0</v>
      </c>
      <c r="H181" s="179"/>
      <c r="I181" s="180">
        <f>ROUND(E181*H181,2)</f>
        <v>0</v>
      </c>
      <c r="J181" s="179"/>
      <c r="K181" s="180">
        <f>ROUND(E181*J181,2)</f>
        <v>0</v>
      </c>
      <c r="L181" s="180">
        <v>21</v>
      </c>
      <c r="M181" s="180">
        <f>G181*(1+L181/100)</f>
        <v>0</v>
      </c>
      <c r="N181" s="180">
        <v>1.2220200000000001</v>
      </c>
      <c r="O181" s="180">
        <f>ROUND(E181*N181,2)</f>
        <v>7.64</v>
      </c>
      <c r="P181" s="180">
        <v>0</v>
      </c>
      <c r="Q181" s="180">
        <f>ROUND(E181*P181,2)</f>
        <v>0</v>
      </c>
      <c r="R181" s="180"/>
      <c r="S181" s="180" t="s">
        <v>114</v>
      </c>
      <c r="T181" s="181" t="s">
        <v>114</v>
      </c>
      <c r="U181" s="157">
        <v>0.31405</v>
      </c>
      <c r="V181" s="157">
        <f>ROUND(E181*U181,2)</f>
        <v>1.96</v>
      </c>
      <c r="W181" s="157"/>
      <c r="X181" s="157" t="s">
        <v>320</v>
      </c>
      <c r="Y181" s="148"/>
      <c r="Z181" s="148"/>
      <c r="AA181" s="148"/>
      <c r="AB181" s="148"/>
      <c r="AC181" s="148"/>
      <c r="AD181" s="148"/>
      <c r="AE181" s="148"/>
      <c r="AF181" s="148"/>
      <c r="AG181" s="148" t="s">
        <v>321</v>
      </c>
      <c r="AH181" s="148"/>
      <c r="AI181" s="148"/>
      <c r="AJ181" s="148"/>
      <c r="AK181" s="148"/>
      <c r="AL181" s="148"/>
      <c r="AM181" s="148"/>
      <c r="AN181" s="148"/>
      <c r="AO181" s="148"/>
      <c r="AP181" s="148"/>
      <c r="AQ181" s="148"/>
      <c r="AR181" s="148"/>
      <c r="AS181" s="148"/>
      <c r="AT181" s="148"/>
      <c r="AU181" s="148"/>
      <c r="AV181" s="148"/>
      <c r="AW181" s="148"/>
      <c r="AX181" s="148"/>
      <c r="AY181" s="148"/>
      <c r="AZ181" s="148"/>
      <c r="BA181" s="148"/>
      <c r="BB181" s="148"/>
      <c r="BC181" s="148"/>
      <c r="BD181" s="148"/>
      <c r="BE181" s="148"/>
      <c r="BF181" s="148"/>
      <c r="BG181" s="148"/>
      <c r="BH181" s="148"/>
    </row>
    <row r="182" spans="1:60" outlineLevel="1" x14ac:dyDescent="0.2">
      <c r="A182" s="155"/>
      <c r="B182" s="156"/>
      <c r="C182" s="274" t="s">
        <v>322</v>
      </c>
      <c r="D182" s="275"/>
      <c r="E182" s="275"/>
      <c r="F182" s="275"/>
      <c r="G182" s="275"/>
      <c r="H182" s="157"/>
      <c r="I182" s="157"/>
      <c r="J182" s="157"/>
      <c r="K182" s="157"/>
      <c r="L182" s="157"/>
      <c r="M182" s="157"/>
      <c r="N182" s="157"/>
      <c r="O182" s="157"/>
      <c r="P182" s="157"/>
      <c r="Q182" s="157"/>
      <c r="R182" s="157"/>
      <c r="S182" s="157"/>
      <c r="T182" s="157"/>
      <c r="U182" s="157"/>
      <c r="V182" s="157"/>
      <c r="W182" s="157"/>
      <c r="X182" s="157"/>
      <c r="Y182" s="148"/>
      <c r="Z182" s="148"/>
      <c r="AA182" s="148"/>
      <c r="AB182" s="148"/>
      <c r="AC182" s="148"/>
      <c r="AD182" s="148"/>
      <c r="AE182" s="148"/>
      <c r="AF182" s="148"/>
      <c r="AG182" s="148" t="s">
        <v>142</v>
      </c>
      <c r="AH182" s="148"/>
      <c r="AI182" s="148"/>
      <c r="AJ182" s="148"/>
      <c r="AK182" s="148"/>
      <c r="AL182" s="148"/>
      <c r="AM182" s="148"/>
      <c r="AN182" s="148"/>
      <c r="AO182" s="148"/>
      <c r="AP182" s="148"/>
      <c r="AQ182" s="148"/>
      <c r="AR182" s="148"/>
      <c r="AS182" s="148"/>
      <c r="AT182" s="148"/>
      <c r="AU182" s="148"/>
      <c r="AV182" s="148"/>
      <c r="AW182" s="148"/>
      <c r="AX182" s="148"/>
      <c r="AY182" s="148"/>
      <c r="AZ182" s="148"/>
      <c r="BA182" s="148"/>
      <c r="BB182" s="148"/>
      <c r="BC182" s="148"/>
      <c r="BD182" s="148"/>
      <c r="BE182" s="148"/>
      <c r="BF182" s="148"/>
      <c r="BG182" s="148"/>
      <c r="BH182" s="148"/>
    </row>
    <row r="183" spans="1:60" outlineLevel="1" x14ac:dyDescent="0.2">
      <c r="A183" s="155"/>
      <c r="B183" s="156"/>
      <c r="C183" s="283" t="s">
        <v>323</v>
      </c>
      <c r="D183" s="284"/>
      <c r="E183" s="284"/>
      <c r="F183" s="284"/>
      <c r="G183" s="284"/>
      <c r="H183" s="157"/>
      <c r="I183" s="157"/>
      <c r="J183" s="157"/>
      <c r="K183" s="157"/>
      <c r="L183" s="157"/>
      <c r="M183" s="157"/>
      <c r="N183" s="157"/>
      <c r="O183" s="157"/>
      <c r="P183" s="157"/>
      <c r="Q183" s="157"/>
      <c r="R183" s="157"/>
      <c r="S183" s="157"/>
      <c r="T183" s="157"/>
      <c r="U183" s="157"/>
      <c r="V183" s="157"/>
      <c r="W183" s="157"/>
      <c r="X183" s="157"/>
      <c r="Y183" s="148"/>
      <c r="Z183" s="148"/>
      <c r="AA183" s="148"/>
      <c r="AB183" s="148"/>
      <c r="AC183" s="148"/>
      <c r="AD183" s="148"/>
      <c r="AE183" s="148"/>
      <c r="AF183" s="148"/>
      <c r="AG183" s="148" t="s">
        <v>142</v>
      </c>
      <c r="AH183" s="148"/>
      <c r="AI183" s="148"/>
      <c r="AJ183" s="148"/>
      <c r="AK183" s="148"/>
      <c r="AL183" s="148"/>
      <c r="AM183" s="148"/>
      <c r="AN183" s="148"/>
      <c r="AO183" s="148"/>
      <c r="AP183" s="148"/>
      <c r="AQ183" s="148"/>
      <c r="AR183" s="148"/>
      <c r="AS183" s="148"/>
      <c r="AT183" s="148"/>
      <c r="AU183" s="148"/>
      <c r="AV183" s="148"/>
      <c r="AW183" s="148"/>
      <c r="AX183" s="148"/>
      <c r="AY183" s="148"/>
      <c r="AZ183" s="148"/>
      <c r="BA183" s="148"/>
      <c r="BB183" s="148"/>
      <c r="BC183" s="148"/>
      <c r="BD183" s="148"/>
      <c r="BE183" s="148"/>
      <c r="BF183" s="148"/>
      <c r="BG183" s="148"/>
      <c r="BH183" s="148"/>
    </row>
    <row r="184" spans="1:60" outlineLevel="1" x14ac:dyDescent="0.2">
      <c r="A184" s="155"/>
      <c r="B184" s="156"/>
      <c r="C184" s="283" t="s">
        <v>324</v>
      </c>
      <c r="D184" s="284"/>
      <c r="E184" s="284"/>
      <c r="F184" s="284"/>
      <c r="G184" s="284"/>
      <c r="H184" s="157"/>
      <c r="I184" s="157"/>
      <c r="J184" s="157"/>
      <c r="K184" s="157"/>
      <c r="L184" s="157"/>
      <c r="M184" s="157"/>
      <c r="N184" s="157"/>
      <c r="O184" s="157"/>
      <c r="P184" s="157"/>
      <c r="Q184" s="157"/>
      <c r="R184" s="157"/>
      <c r="S184" s="157"/>
      <c r="T184" s="157"/>
      <c r="U184" s="157"/>
      <c r="V184" s="157"/>
      <c r="W184" s="157"/>
      <c r="X184" s="157"/>
      <c r="Y184" s="148"/>
      <c r="Z184" s="148"/>
      <c r="AA184" s="148"/>
      <c r="AB184" s="148"/>
      <c r="AC184" s="148"/>
      <c r="AD184" s="148"/>
      <c r="AE184" s="148"/>
      <c r="AF184" s="148"/>
      <c r="AG184" s="148" t="s">
        <v>142</v>
      </c>
      <c r="AH184" s="148"/>
      <c r="AI184" s="148"/>
      <c r="AJ184" s="148"/>
      <c r="AK184" s="148"/>
      <c r="AL184" s="148"/>
      <c r="AM184" s="148"/>
      <c r="AN184" s="148"/>
      <c r="AO184" s="148"/>
      <c r="AP184" s="148"/>
      <c r="AQ184" s="148"/>
      <c r="AR184" s="148"/>
      <c r="AS184" s="148"/>
      <c r="AT184" s="148"/>
      <c r="AU184" s="148"/>
      <c r="AV184" s="148"/>
      <c r="AW184" s="148"/>
      <c r="AX184" s="148"/>
      <c r="AY184" s="148"/>
      <c r="AZ184" s="148"/>
      <c r="BA184" s="148"/>
      <c r="BB184" s="148"/>
      <c r="BC184" s="148"/>
      <c r="BD184" s="148"/>
      <c r="BE184" s="148"/>
      <c r="BF184" s="148"/>
      <c r="BG184" s="148"/>
      <c r="BH184" s="148"/>
    </row>
    <row r="185" spans="1:60" outlineLevel="1" x14ac:dyDescent="0.2">
      <c r="A185" s="155"/>
      <c r="B185" s="156"/>
      <c r="C185" s="283" t="s">
        <v>325</v>
      </c>
      <c r="D185" s="284"/>
      <c r="E185" s="284"/>
      <c r="F185" s="284"/>
      <c r="G185" s="284"/>
      <c r="H185" s="157"/>
      <c r="I185" s="157"/>
      <c r="J185" s="157"/>
      <c r="K185" s="157"/>
      <c r="L185" s="157"/>
      <c r="M185" s="157"/>
      <c r="N185" s="157"/>
      <c r="O185" s="157"/>
      <c r="P185" s="157"/>
      <c r="Q185" s="157"/>
      <c r="R185" s="157"/>
      <c r="S185" s="157"/>
      <c r="T185" s="157"/>
      <c r="U185" s="157"/>
      <c r="V185" s="157"/>
      <c r="W185" s="157"/>
      <c r="X185" s="157"/>
      <c r="Y185" s="148"/>
      <c r="Z185" s="148"/>
      <c r="AA185" s="148"/>
      <c r="AB185" s="148"/>
      <c r="AC185" s="148"/>
      <c r="AD185" s="148"/>
      <c r="AE185" s="148"/>
      <c r="AF185" s="148"/>
      <c r="AG185" s="148" t="s">
        <v>142</v>
      </c>
      <c r="AH185" s="148"/>
      <c r="AI185" s="148"/>
      <c r="AJ185" s="148"/>
      <c r="AK185" s="148"/>
      <c r="AL185" s="148"/>
      <c r="AM185" s="148"/>
      <c r="AN185" s="148"/>
      <c r="AO185" s="148"/>
      <c r="AP185" s="148"/>
      <c r="AQ185" s="148"/>
      <c r="AR185" s="148"/>
      <c r="AS185" s="148"/>
      <c r="AT185" s="148"/>
      <c r="AU185" s="148"/>
      <c r="AV185" s="148"/>
      <c r="AW185" s="148"/>
      <c r="AX185" s="148"/>
      <c r="AY185" s="148"/>
      <c r="AZ185" s="148"/>
      <c r="BA185" s="148"/>
      <c r="BB185" s="148"/>
      <c r="BC185" s="148"/>
      <c r="BD185" s="148"/>
      <c r="BE185" s="148"/>
      <c r="BF185" s="148"/>
      <c r="BG185" s="148"/>
      <c r="BH185" s="148"/>
    </row>
    <row r="186" spans="1:60" outlineLevel="1" x14ac:dyDescent="0.2">
      <c r="A186" s="155"/>
      <c r="B186" s="156"/>
      <c r="C186" s="186" t="s">
        <v>326</v>
      </c>
      <c r="D186" s="158"/>
      <c r="E186" s="159"/>
      <c r="F186" s="157"/>
      <c r="G186" s="157"/>
      <c r="H186" s="157"/>
      <c r="I186" s="157"/>
      <c r="J186" s="157"/>
      <c r="K186" s="157"/>
      <c r="L186" s="157"/>
      <c r="M186" s="157"/>
      <c r="N186" s="157"/>
      <c r="O186" s="157"/>
      <c r="P186" s="157"/>
      <c r="Q186" s="157"/>
      <c r="R186" s="157"/>
      <c r="S186" s="157"/>
      <c r="T186" s="157"/>
      <c r="U186" s="157"/>
      <c r="V186" s="157"/>
      <c r="W186" s="157"/>
      <c r="X186" s="157"/>
      <c r="Y186" s="148"/>
      <c r="Z186" s="148"/>
      <c r="AA186" s="148"/>
      <c r="AB186" s="148"/>
      <c r="AC186" s="148"/>
      <c r="AD186" s="148"/>
      <c r="AE186" s="148"/>
      <c r="AF186" s="148"/>
      <c r="AG186" s="148" t="s">
        <v>118</v>
      </c>
      <c r="AH186" s="148">
        <v>0</v>
      </c>
      <c r="AI186" s="148"/>
      <c r="AJ186" s="148"/>
      <c r="AK186" s="148"/>
      <c r="AL186" s="148"/>
      <c r="AM186" s="148"/>
      <c r="AN186" s="148"/>
      <c r="AO186" s="148"/>
      <c r="AP186" s="148"/>
      <c r="AQ186" s="148"/>
      <c r="AR186" s="148"/>
      <c r="AS186" s="148"/>
      <c r="AT186" s="148"/>
      <c r="AU186" s="148"/>
      <c r="AV186" s="148"/>
      <c r="AW186" s="148"/>
      <c r="AX186" s="148"/>
      <c r="AY186" s="148"/>
      <c r="AZ186" s="148"/>
      <c r="BA186" s="148"/>
      <c r="BB186" s="148"/>
      <c r="BC186" s="148"/>
      <c r="BD186" s="148"/>
      <c r="BE186" s="148"/>
      <c r="BF186" s="148"/>
      <c r="BG186" s="148"/>
      <c r="BH186" s="148"/>
    </row>
    <row r="187" spans="1:60" outlineLevel="1" x14ac:dyDescent="0.2">
      <c r="A187" s="155"/>
      <c r="B187" s="156"/>
      <c r="C187" s="186" t="s">
        <v>310</v>
      </c>
      <c r="D187" s="158"/>
      <c r="E187" s="159">
        <v>6.25</v>
      </c>
      <c r="F187" s="157"/>
      <c r="G187" s="157"/>
      <c r="H187" s="157"/>
      <c r="I187" s="157"/>
      <c r="J187" s="157"/>
      <c r="K187" s="157"/>
      <c r="L187" s="157"/>
      <c r="M187" s="157"/>
      <c r="N187" s="157"/>
      <c r="O187" s="157"/>
      <c r="P187" s="157"/>
      <c r="Q187" s="157"/>
      <c r="R187" s="157"/>
      <c r="S187" s="157"/>
      <c r="T187" s="157"/>
      <c r="U187" s="157"/>
      <c r="V187" s="157"/>
      <c r="W187" s="157"/>
      <c r="X187" s="157"/>
      <c r="Y187" s="148"/>
      <c r="Z187" s="148"/>
      <c r="AA187" s="148"/>
      <c r="AB187" s="148"/>
      <c r="AC187" s="148"/>
      <c r="AD187" s="148"/>
      <c r="AE187" s="148"/>
      <c r="AF187" s="148"/>
      <c r="AG187" s="148" t="s">
        <v>118</v>
      </c>
      <c r="AH187" s="148">
        <v>5</v>
      </c>
      <c r="AI187" s="148"/>
      <c r="AJ187" s="148"/>
      <c r="AK187" s="148"/>
      <c r="AL187" s="148"/>
      <c r="AM187" s="148"/>
      <c r="AN187" s="148"/>
      <c r="AO187" s="148"/>
      <c r="AP187" s="148"/>
      <c r="AQ187" s="148"/>
      <c r="AR187" s="148"/>
      <c r="AS187" s="148"/>
      <c r="AT187" s="148"/>
      <c r="AU187" s="148"/>
      <c r="AV187" s="148"/>
      <c r="AW187" s="148"/>
      <c r="AX187" s="148"/>
      <c r="AY187" s="148"/>
      <c r="AZ187" s="148"/>
      <c r="BA187" s="148"/>
      <c r="BB187" s="148"/>
      <c r="BC187" s="148"/>
      <c r="BD187" s="148"/>
      <c r="BE187" s="148"/>
      <c r="BF187" s="148"/>
      <c r="BG187" s="148"/>
      <c r="BH187" s="148"/>
    </row>
    <row r="188" spans="1:60" outlineLevel="1" x14ac:dyDescent="0.2">
      <c r="A188" s="155"/>
      <c r="B188" s="156"/>
      <c r="C188" s="187" t="s">
        <v>120</v>
      </c>
      <c r="D188" s="160"/>
      <c r="E188" s="161">
        <v>6.25</v>
      </c>
      <c r="F188" s="157"/>
      <c r="G188" s="157"/>
      <c r="H188" s="157"/>
      <c r="I188" s="157"/>
      <c r="J188" s="157"/>
      <c r="K188" s="157"/>
      <c r="L188" s="157"/>
      <c r="M188" s="157"/>
      <c r="N188" s="157"/>
      <c r="O188" s="157"/>
      <c r="P188" s="157"/>
      <c r="Q188" s="157"/>
      <c r="R188" s="157"/>
      <c r="S188" s="157"/>
      <c r="T188" s="157"/>
      <c r="U188" s="157"/>
      <c r="V188" s="157"/>
      <c r="W188" s="157"/>
      <c r="X188" s="157"/>
      <c r="Y188" s="148"/>
      <c r="Z188" s="148"/>
      <c r="AA188" s="148"/>
      <c r="AB188" s="148"/>
      <c r="AC188" s="148"/>
      <c r="AD188" s="148"/>
      <c r="AE188" s="148"/>
      <c r="AF188" s="148"/>
      <c r="AG188" s="148" t="s">
        <v>118</v>
      </c>
      <c r="AH188" s="148">
        <v>1</v>
      </c>
      <c r="AI188" s="148"/>
      <c r="AJ188" s="148"/>
      <c r="AK188" s="148"/>
      <c r="AL188" s="148"/>
      <c r="AM188" s="148"/>
      <c r="AN188" s="148"/>
      <c r="AO188" s="148"/>
      <c r="AP188" s="148"/>
      <c r="AQ188" s="148"/>
      <c r="AR188" s="148"/>
      <c r="AS188" s="148"/>
      <c r="AT188" s="148"/>
      <c r="AU188" s="148"/>
      <c r="AV188" s="148"/>
      <c r="AW188" s="148"/>
      <c r="AX188" s="148"/>
      <c r="AY188" s="148"/>
      <c r="AZ188" s="148"/>
      <c r="BA188" s="148"/>
      <c r="BB188" s="148"/>
      <c r="BC188" s="148"/>
      <c r="BD188" s="148"/>
      <c r="BE188" s="148"/>
      <c r="BF188" s="148"/>
      <c r="BG188" s="148"/>
      <c r="BH188" s="148"/>
    </row>
    <row r="189" spans="1:60" x14ac:dyDescent="0.2">
      <c r="A189" s="169" t="s">
        <v>109</v>
      </c>
      <c r="B189" s="170" t="s">
        <v>69</v>
      </c>
      <c r="C189" s="184" t="s">
        <v>70</v>
      </c>
      <c r="D189" s="171"/>
      <c r="E189" s="172"/>
      <c r="F189" s="173"/>
      <c r="G189" s="173">
        <f>SUMIF(AG190:AG193,"&lt;&gt;NOR",G190:G193)</f>
        <v>0</v>
      </c>
      <c r="H189" s="173"/>
      <c r="I189" s="173">
        <f>SUM(I190:I193)</f>
        <v>0</v>
      </c>
      <c r="J189" s="173"/>
      <c r="K189" s="173">
        <f>SUM(K190:K193)</f>
        <v>0</v>
      </c>
      <c r="L189" s="173"/>
      <c r="M189" s="173">
        <f>SUM(M190:M193)</f>
        <v>0</v>
      </c>
      <c r="N189" s="173"/>
      <c r="O189" s="173">
        <f>SUM(O190:O193)</f>
        <v>0.22</v>
      </c>
      <c r="P189" s="173"/>
      <c r="Q189" s="173">
        <f>SUM(Q190:Q193)</f>
        <v>0</v>
      </c>
      <c r="R189" s="173"/>
      <c r="S189" s="173"/>
      <c r="T189" s="174"/>
      <c r="U189" s="168"/>
      <c r="V189" s="168">
        <f>SUM(V190:V193)</f>
        <v>10.4</v>
      </c>
      <c r="W189" s="168"/>
      <c r="X189" s="168"/>
      <c r="AG189" t="s">
        <v>110</v>
      </c>
    </row>
    <row r="190" spans="1:60" outlineLevel="1" x14ac:dyDescent="0.2">
      <c r="A190" s="175">
        <v>31</v>
      </c>
      <c r="B190" s="176" t="s">
        <v>327</v>
      </c>
      <c r="C190" s="185" t="s">
        <v>328</v>
      </c>
      <c r="D190" s="177" t="s">
        <v>227</v>
      </c>
      <c r="E190" s="178">
        <v>50</v>
      </c>
      <c r="F190" s="179"/>
      <c r="G190" s="180">
        <f>ROUND(E190*F190,2)</f>
        <v>0</v>
      </c>
      <c r="H190" s="179"/>
      <c r="I190" s="180">
        <f>ROUND(E190*H190,2)</f>
        <v>0</v>
      </c>
      <c r="J190" s="179"/>
      <c r="K190" s="180">
        <f>ROUND(E190*J190,2)</f>
        <v>0</v>
      </c>
      <c r="L190" s="180">
        <v>21</v>
      </c>
      <c r="M190" s="180">
        <f>G190*(1+L190/100)</f>
        <v>0</v>
      </c>
      <c r="N190" s="180">
        <v>4.3E-3</v>
      </c>
      <c r="O190" s="180">
        <f>ROUND(E190*N190,2)</f>
        <v>0.22</v>
      </c>
      <c r="P190" s="180">
        <v>0</v>
      </c>
      <c r="Q190" s="180">
        <f>ROUND(E190*P190,2)</f>
        <v>0</v>
      </c>
      <c r="R190" s="180"/>
      <c r="S190" s="180" t="s">
        <v>329</v>
      </c>
      <c r="T190" s="181" t="s">
        <v>114</v>
      </c>
      <c r="U190" s="157">
        <v>0.20799999999999999</v>
      </c>
      <c r="V190" s="157">
        <f>ROUND(E190*U190,2)</f>
        <v>10.4</v>
      </c>
      <c r="W190" s="157"/>
      <c r="X190" s="157" t="s">
        <v>115</v>
      </c>
      <c r="Y190" s="148"/>
      <c r="Z190" s="148"/>
      <c r="AA190" s="148"/>
      <c r="AB190" s="148"/>
      <c r="AC190" s="148"/>
      <c r="AD190" s="148"/>
      <c r="AE190" s="148"/>
      <c r="AF190" s="148"/>
      <c r="AG190" s="148" t="s">
        <v>116</v>
      </c>
      <c r="AH190" s="148"/>
      <c r="AI190" s="148"/>
      <c r="AJ190" s="148"/>
      <c r="AK190" s="148"/>
      <c r="AL190" s="148"/>
      <c r="AM190" s="148"/>
      <c r="AN190" s="148"/>
      <c r="AO190" s="148"/>
      <c r="AP190" s="148"/>
      <c r="AQ190" s="148"/>
      <c r="AR190" s="148"/>
      <c r="AS190" s="148"/>
      <c r="AT190" s="148"/>
      <c r="AU190" s="148"/>
      <c r="AV190" s="148"/>
      <c r="AW190" s="148"/>
      <c r="AX190" s="148"/>
      <c r="AY190" s="148"/>
      <c r="AZ190" s="148"/>
      <c r="BA190" s="148"/>
      <c r="BB190" s="148"/>
      <c r="BC190" s="148"/>
      <c r="BD190" s="148"/>
      <c r="BE190" s="148"/>
      <c r="BF190" s="148"/>
      <c r="BG190" s="148"/>
      <c r="BH190" s="148"/>
    </row>
    <row r="191" spans="1:60" outlineLevel="1" x14ac:dyDescent="0.2">
      <c r="A191" s="155"/>
      <c r="B191" s="156"/>
      <c r="C191" s="186" t="s">
        <v>326</v>
      </c>
      <c r="D191" s="158"/>
      <c r="E191" s="159"/>
      <c r="F191" s="157"/>
      <c r="G191" s="157"/>
      <c r="H191" s="157"/>
      <c r="I191" s="157"/>
      <c r="J191" s="157"/>
      <c r="K191" s="157"/>
      <c r="L191" s="157"/>
      <c r="M191" s="157"/>
      <c r="N191" s="157"/>
      <c r="O191" s="157"/>
      <c r="P191" s="157"/>
      <c r="Q191" s="157"/>
      <c r="R191" s="157"/>
      <c r="S191" s="157"/>
      <c r="T191" s="157"/>
      <c r="U191" s="157"/>
      <c r="V191" s="157"/>
      <c r="W191" s="157"/>
      <c r="X191" s="157"/>
      <c r="Y191" s="148"/>
      <c r="Z191" s="148"/>
      <c r="AA191" s="148"/>
      <c r="AB191" s="148"/>
      <c r="AC191" s="148"/>
      <c r="AD191" s="148"/>
      <c r="AE191" s="148"/>
      <c r="AF191" s="148"/>
      <c r="AG191" s="148" t="s">
        <v>118</v>
      </c>
      <c r="AH191" s="148">
        <v>0</v>
      </c>
      <c r="AI191" s="148"/>
      <c r="AJ191" s="148"/>
      <c r="AK191" s="148"/>
      <c r="AL191" s="148"/>
      <c r="AM191" s="148"/>
      <c r="AN191" s="148"/>
      <c r="AO191" s="148"/>
      <c r="AP191" s="148"/>
      <c r="AQ191" s="148"/>
      <c r="AR191" s="148"/>
      <c r="AS191" s="148"/>
      <c r="AT191" s="148"/>
      <c r="AU191" s="148"/>
      <c r="AV191" s="148"/>
      <c r="AW191" s="148"/>
      <c r="AX191" s="148"/>
      <c r="AY191" s="148"/>
      <c r="AZ191" s="148"/>
      <c r="BA191" s="148"/>
      <c r="BB191" s="148"/>
      <c r="BC191" s="148"/>
      <c r="BD191" s="148"/>
      <c r="BE191" s="148"/>
      <c r="BF191" s="148"/>
      <c r="BG191" s="148"/>
      <c r="BH191" s="148"/>
    </row>
    <row r="192" spans="1:60" outlineLevel="1" x14ac:dyDescent="0.2">
      <c r="A192" s="155"/>
      <c r="B192" s="156"/>
      <c r="C192" s="186" t="s">
        <v>330</v>
      </c>
      <c r="D192" s="158"/>
      <c r="E192" s="159">
        <v>50</v>
      </c>
      <c r="F192" s="157"/>
      <c r="G192" s="157"/>
      <c r="H192" s="157"/>
      <c r="I192" s="157"/>
      <c r="J192" s="157"/>
      <c r="K192" s="157"/>
      <c r="L192" s="157"/>
      <c r="M192" s="157"/>
      <c r="N192" s="157"/>
      <c r="O192" s="157"/>
      <c r="P192" s="157"/>
      <c r="Q192" s="157"/>
      <c r="R192" s="157"/>
      <c r="S192" s="157"/>
      <c r="T192" s="157"/>
      <c r="U192" s="157"/>
      <c r="V192" s="157"/>
      <c r="W192" s="157"/>
      <c r="X192" s="157"/>
      <c r="Y192" s="148"/>
      <c r="Z192" s="148"/>
      <c r="AA192" s="148"/>
      <c r="AB192" s="148"/>
      <c r="AC192" s="148"/>
      <c r="AD192" s="148"/>
      <c r="AE192" s="148"/>
      <c r="AF192" s="148"/>
      <c r="AG192" s="148" t="s">
        <v>118</v>
      </c>
      <c r="AH192" s="148">
        <v>5</v>
      </c>
      <c r="AI192" s="148"/>
      <c r="AJ192" s="148"/>
      <c r="AK192" s="148"/>
      <c r="AL192" s="148"/>
      <c r="AM192" s="148"/>
      <c r="AN192" s="148"/>
      <c r="AO192" s="148"/>
      <c r="AP192" s="148"/>
      <c r="AQ192" s="148"/>
      <c r="AR192" s="148"/>
      <c r="AS192" s="148"/>
      <c r="AT192" s="148"/>
      <c r="AU192" s="148"/>
      <c r="AV192" s="148"/>
      <c r="AW192" s="148"/>
      <c r="AX192" s="148"/>
      <c r="AY192" s="148"/>
      <c r="AZ192" s="148"/>
      <c r="BA192" s="148"/>
      <c r="BB192" s="148"/>
      <c r="BC192" s="148"/>
      <c r="BD192" s="148"/>
      <c r="BE192" s="148"/>
      <c r="BF192" s="148"/>
      <c r="BG192" s="148"/>
      <c r="BH192" s="148"/>
    </row>
    <row r="193" spans="1:60" outlineLevel="1" x14ac:dyDescent="0.2">
      <c r="A193" s="155"/>
      <c r="B193" s="156"/>
      <c r="C193" s="187" t="s">
        <v>120</v>
      </c>
      <c r="D193" s="160"/>
      <c r="E193" s="161">
        <v>50</v>
      </c>
      <c r="F193" s="157"/>
      <c r="G193" s="157"/>
      <c r="H193" s="157"/>
      <c r="I193" s="157"/>
      <c r="J193" s="157"/>
      <c r="K193" s="157"/>
      <c r="L193" s="157"/>
      <c r="M193" s="157"/>
      <c r="N193" s="157"/>
      <c r="O193" s="157"/>
      <c r="P193" s="157"/>
      <c r="Q193" s="157"/>
      <c r="R193" s="157"/>
      <c r="S193" s="157"/>
      <c r="T193" s="157"/>
      <c r="U193" s="157"/>
      <c r="V193" s="157"/>
      <c r="W193" s="157"/>
      <c r="X193" s="157"/>
      <c r="Y193" s="148"/>
      <c r="Z193" s="148"/>
      <c r="AA193" s="148"/>
      <c r="AB193" s="148"/>
      <c r="AC193" s="148"/>
      <c r="AD193" s="148"/>
      <c r="AE193" s="148"/>
      <c r="AF193" s="148"/>
      <c r="AG193" s="148" t="s">
        <v>118</v>
      </c>
      <c r="AH193" s="148">
        <v>1</v>
      </c>
      <c r="AI193" s="148"/>
      <c r="AJ193" s="148"/>
      <c r="AK193" s="148"/>
      <c r="AL193" s="148"/>
      <c r="AM193" s="148"/>
      <c r="AN193" s="148"/>
      <c r="AO193" s="148"/>
      <c r="AP193" s="148"/>
      <c r="AQ193" s="148"/>
      <c r="AR193" s="148"/>
      <c r="AS193" s="148"/>
      <c r="AT193" s="148"/>
      <c r="AU193" s="148"/>
      <c r="AV193" s="148"/>
      <c r="AW193" s="148"/>
      <c r="AX193" s="148"/>
      <c r="AY193" s="148"/>
      <c r="AZ193" s="148"/>
      <c r="BA193" s="148"/>
      <c r="BB193" s="148"/>
      <c r="BC193" s="148"/>
      <c r="BD193" s="148"/>
      <c r="BE193" s="148"/>
      <c r="BF193" s="148"/>
      <c r="BG193" s="148"/>
      <c r="BH193" s="148"/>
    </row>
    <row r="194" spans="1:60" x14ac:dyDescent="0.2">
      <c r="A194" s="169" t="s">
        <v>109</v>
      </c>
      <c r="B194" s="170" t="s">
        <v>73</v>
      </c>
      <c r="C194" s="184" t="s">
        <v>74</v>
      </c>
      <c r="D194" s="171"/>
      <c r="E194" s="172"/>
      <c r="F194" s="173"/>
      <c r="G194" s="173">
        <f>SUMIF(AG195:AG195,"&lt;&gt;NOR",G195:G195)</f>
        <v>0</v>
      </c>
      <c r="H194" s="173"/>
      <c r="I194" s="173">
        <f>SUM(I195:I195)</f>
        <v>0</v>
      </c>
      <c r="J194" s="173"/>
      <c r="K194" s="173">
        <f>SUM(K195:K195)</f>
        <v>0</v>
      </c>
      <c r="L194" s="173"/>
      <c r="M194" s="173">
        <f>SUM(M195:M195)</f>
        <v>0</v>
      </c>
      <c r="N194" s="173"/>
      <c r="O194" s="173">
        <f>SUM(O195:O195)</f>
        <v>0</v>
      </c>
      <c r="P194" s="173"/>
      <c r="Q194" s="173">
        <f>SUM(Q195:Q195)</f>
        <v>0</v>
      </c>
      <c r="R194" s="173"/>
      <c r="S194" s="173"/>
      <c r="T194" s="174"/>
      <c r="U194" s="168"/>
      <c r="V194" s="168">
        <f>SUM(V195:V195)</f>
        <v>3.76</v>
      </c>
      <c r="W194" s="168"/>
      <c r="X194" s="168"/>
      <c r="AG194" t="s">
        <v>110</v>
      </c>
    </row>
    <row r="195" spans="1:60" outlineLevel="1" x14ac:dyDescent="0.2">
      <c r="A195" s="195">
        <v>32</v>
      </c>
      <c r="B195" s="196" t="s">
        <v>247</v>
      </c>
      <c r="C195" s="202" t="s">
        <v>331</v>
      </c>
      <c r="D195" s="197" t="s">
        <v>157</v>
      </c>
      <c r="E195" s="198">
        <v>9.6353299999999997</v>
      </c>
      <c r="F195" s="199"/>
      <c r="G195" s="200">
        <f>ROUND(E195*F195,2)</f>
        <v>0</v>
      </c>
      <c r="H195" s="199"/>
      <c r="I195" s="200">
        <f>ROUND(E195*H195,2)</f>
        <v>0</v>
      </c>
      <c r="J195" s="199"/>
      <c r="K195" s="200">
        <f>ROUND(E195*J195,2)</f>
        <v>0</v>
      </c>
      <c r="L195" s="200">
        <v>21</v>
      </c>
      <c r="M195" s="200">
        <f>G195*(1+L195/100)</f>
        <v>0</v>
      </c>
      <c r="N195" s="200">
        <v>0</v>
      </c>
      <c r="O195" s="200">
        <f>ROUND(E195*N195,2)</f>
        <v>0</v>
      </c>
      <c r="P195" s="200">
        <v>0</v>
      </c>
      <c r="Q195" s="200">
        <f>ROUND(E195*P195,2)</f>
        <v>0</v>
      </c>
      <c r="R195" s="200"/>
      <c r="S195" s="200" t="s">
        <v>114</v>
      </c>
      <c r="T195" s="201" t="s">
        <v>114</v>
      </c>
      <c r="U195" s="157">
        <v>0.39</v>
      </c>
      <c r="V195" s="157">
        <f>ROUND(E195*U195,2)</f>
        <v>3.76</v>
      </c>
      <c r="W195" s="157"/>
      <c r="X195" s="157" t="s">
        <v>249</v>
      </c>
      <c r="Y195" s="148"/>
      <c r="Z195" s="148"/>
      <c r="AA195" s="148"/>
      <c r="AB195" s="148"/>
      <c r="AC195" s="148"/>
      <c r="AD195" s="148"/>
      <c r="AE195" s="148"/>
      <c r="AF195" s="148"/>
      <c r="AG195" s="148" t="s">
        <v>250</v>
      </c>
      <c r="AH195" s="148"/>
      <c r="AI195" s="148"/>
      <c r="AJ195" s="148"/>
      <c r="AK195" s="148"/>
      <c r="AL195" s="148"/>
      <c r="AM195" s="148"/>
      <c r="AN195" s="148"/>
      <c r="AO195" s="148"/>
      <c r="AP195" s="148"/>
      <c r="AQ195" s="148"/>
      <c r="AR195" s="148"/>
      <c r="AS195" s="148"/>
      <c r="AT195" s="148"/>
      <c r="AU195" s="148"/>
      <c r="AV195" s="148"/>
      <c r="AW195" s="148"/>
      <c r="AX195" s="148"/>
      <c r="AY195" s="148"/>
      <c r="AZ195" s="148"/>
      <c r="BA195" s="148"/>
      <c r="BB195" s="148"/>
      <c r="BC195" s="148"/>
      <c r="BD195" s="148"/>
      <c r="BE195" s="148"/>
      <c r="BF195" s="148"/>
      <c r="BG195" s="148"/>
      <c r="BH195" s="148"/>
    </row>
    <row r="196" spans="1:60" x14ac:dyDescent="0.2">
      <c r="A196" s="169" t="s">
        <v>109</v>
      </c>
      <c r="B196" s="170" t="s">
        <v>76</v>
      </c>
      <c r="C196" s="184" t="s">
        <v>77</v>
      </c>
      <c r="D196" s="171"/>
      <c r="E196" s="172"/>
      <c r="F196" s="173"/>
      <c r="G196" s="173">
        <f>SUMIF(AG197:AG210,"&lt;&gt;NOR",G197:G210)</f>
        <v>0</v>
      </c>
      <c r="H196" s="173"/>
      <c r="I196" s="173">
        <f>SUM(I197:I210)</f>
        <v>0</v>
      </c>
      <c r="J196" s="173"/>
      <c r="K196" s="173">
        <f>SUM(K197:K210)</f>
        <v>0</v>
      </c>
      <c r="L196" s="173"/>
      <c r="M196" s="173">
        <f>SUM(M197:M210)</f>
        <v>0</v>
      </c>
      <c r="N196" s="173"/>
      <c r="O196" s="173">
        <f>SUM(O197:O210)</f>
        <v>0</v>
      </c>
      <c r="P196" s="173"/>
      <c r="Q196" s="173">
        <f>SUM(Q197:Q210)</f>
        <v>0</v>
      </c>
      <c r="R196" s="173"/>
      <c r="S196" s="173"/>
      <c r="T196" s="174"/>
      <c r="U196" s="168"/>
      <c r="V196" s="168">
        <f>SUM(V197:V210)</f>
        <v>0</v>
      </c>
      <c r="W196" s="168"/>
      <c r="X196" s="168"/>
      <c r="AG196" t="s">
        <v>110</v>
      </c>
    </row>
    <row r="197" spans="1:60" outlineLevel="1" x14ac:dyDescent="0.2">
      <c r="A197" s="195">
        <v>33</v>
      </c>
      <c r="B197" s="196" t="s">
        <v>332</v>
      </c>
      <c r="C197" s="202" t="s">
        <v>333</v>
      </c>
      <c r="D197" s="197" t="s">
        <v>227</v>
      </c>
      <c r="E197" s="198">
        <v>32</v>
      </c>
      <c r="F197" s="199"/>
      <c r="G197" s="200">
        <f t="shared" ref="G197:G210" si="0">ROUND(E197*F197,2)</f>
        <v>0</v>
      </c>
      <c r="H197" s="199"/>
      <c r="I197" s="200">
        <f t="shared" ref="I197:I210" si="1">ROUND(E197*H197,2)</f>
        <v>0</v>
      </c>
      <c r="J197" s="199"/>
      <c r="K197" s="200">
        <f t="shared" ref="K197:K210" si="2">ROUND(E197*J197,2)</f>
        <v>0</v>
      </c>
      <c r="L197" s="200">
        <v>21</v>
      </c>
      <c r="M197" s="200">
        <f t="shared" ref="M197:M210" si="3">G197*(1+L197/100)</f>
        <v>0</v>
      </c>
      <c r="N197" s="200">
        <v>0</v>
      </c>
      <c r="O197" s="200">
        <f t="shared" ref="O197:O210" si="4">ROUND(E197*N197,2)</f>
        <v>0</v>
      </c>
      <c r="P197" s="200">
        <v>0</v>
      </c>
      <c r="Q197" s="200">
        <f t="shared" ref="Q197:Q210" si="5">ROUND(E197*P197,2)</f>
        <v>0</v>
      </c>
      <c r="R197" s="200"/>
      <c r="S197" s="200" t="s">
        <v>329</v>
      </c>
      <c r="T197" s="201" t="s">
        <v>334</v>
      </c>
      <c r="U197" s="157">
        <v>0</v>
      </c>
      <c r="V197" s="157">
        <f t="shared" ref="V197:V210" si="6">ROUND(E197*U197,2)</f>
        <v>0</v>
      </c>
      <c r="W197" s="157"/>
      <c r="X197" s="157" t="s">
        <v>115</v>
      </c>
      <c r="Y197" s="148"/>
      <c r="Z197" s="148"/>
      <c r="AA197" s="148"/>
      <c r="AB197" s="148"/>
      <c r="AC197" s="148"/>
      <c r="AD197" s="148"/>
      <c r="AE197" s="148"/>
      <c r="AF197" s="148"/>
      <c r="AG197" s="148" t="s">
        <v>335</v>
      </c>
      <c r="AH197" s="148"/>
      <c r="AI197" s="148"/>
      <c r="AJ197" s="148"/>
      <c r="AK197" s="148"/>
      <c r="AL197" s="148"/>
      <c r="AM197" s="148"/>
      <c r="AN197" s="148"/>
      <c r="AO197" s="148"/>
      <c r="AP197" s="148"/>
      <c r="AQ197" s="148"/>
      <c r="AR197" s="148"/>
      <c r="AS197" s="148"/>
      <c r="AT197" s="148"/>
      <c r="AU197" s="148"/>
      <c r="AV197" s="148"/>
      <c r="AW197" s="148"/>
      <c r="AX197" s="148"/>
      <c r="AY197" s="148"/>
      <c r="AZ197" s="148"/>
      <c r="BA197" s="148"/>
      <c r="BB197" s="148"/>
      <c r="BC197" s="148"/>
      <c r="BD197" s="148"/>
      <c r="BE197" s="148"/>
      <c r="BF197" s="148"/>
      <c r="BG197" s="148"/>
      <c r="BH197" s="148"/>
    </row>
    <row r="198" spans="1:60" outlineLevel="1" x14ac:dyDescent="0.2">
      <c r="A198" s="195">
        <v>34</v>
      </c>
      <c r="B198" s="196" t="s">
        <v>336</v>
      </c>
      <c r="C198" s="202" t="s">
        <v>337</v>
      </c>
      <c r="D198" s="197" t="s">
        <v>227</v>
      </c>
      <c r="E198" s="198">
        <v>13</v>
      </c>
      <c r="F198" s="199"/>
      <c r="G198" s="200">
        <f t="shared" si="0"/>
        <v>0</v>
      </c>
      <c r="H198" s="199"/>
      <c r="I198" s="200">
        <f t="shared" si="1"/>
        <v>0</v>
      </c>
      <c r="J198" s="199"/>
      <c r="K198" s="200">
        <f t="shared" si="2"/>
        <v>0</v>
      </c>
      <c r="L198" s="200">
        <v>21</v>
      </c>
      <c r="M198" s="200">
        <f t="shared" si="3"/>
        <v>0</v>
      </c>
      <c r="N198" s="200">
        <v>0</v>
      </c>
      <c r="O198" s="200">
        <f t="shared" si="4"/>
        <v>0</v>
      </c>
      <c r="P198" s="200">
        <v>0</v>
      </c>
      <c r="Q198" s="200">
        <f t="shared" si="5"/>
        <v>0</v>
      </c>
      <c r="R198" s="200"/>
      <c r="S198" s="200" t="s">
        <v>329</v>
      </c>
      <c r="T198" s="201" t="s">
        <v>334</v>
      </c>
      <c r="U198" s="157">
        <v>0</v>
      </c>
      <c r="V198" s="157">
        <f t="shared" si="6"/>
        <v>0</v>
      </c>
      <c r="W198" s="157"/>
      <c r="X198" s="157" t="s">
        <v>115</v>
      </c>
      <c r="Y198" s="148"/>
      <c r="Z198" s="148"/>
      <c r="AA198" s="148"/>
      <c r="AB198" s="148"/>
      <c r="AC198" s="148"/>
      <c r="AD198" s="148"/>
      <c r="AE198" s="148"/>
      <c r="AF198" s="148"/>
      <c r="AG198" s="148" t="s">
        <v>335</v>
      </c>
      <c r="AH198" s="148"/>
      <c r="AI198" s="148"/>
      <c r="AJ198" s="148"/>
      <c r="AK198" s="148"/>
      <c r="AL198" s="148"/>
      <c r="AM198" s="148"/>
      <c r="AN198" s="148"/>
      <c r="AO198" s="148"/>
      <c r="AP198" s="148"/>
      <c r="AQ198" s="148"/>
      <c r="AR198" s="148"/>
      <c r="AS198" s="148"/>
      <c r="AT198" s="148"/>
      <c r="AU198" s="148"/>
      <c r="AV198" s="148"/>
      <c r="AW198" s="148"/>
      <c r="AX198" s="148"/>
      <c r="AY198" s="148"/>
      <c r="AZ198" s="148"/>
      <c r="BA198" s="148"/>
      <c r="BB198" s="148"/>
      <c r="BC198" s="148"/>
      <c r="BD198" s="148"/>
      <c r="BE198" s="148"/>
      <c r="BF198" s="148"/>
      <c r="BG198" s="148"/>
      <c r="BH198" s="148"/>
    </row>
    <row r="199" spans="1:60" outlineLevel="1" x14ac:dyDescent="0.2">
      <c r="A199" s="195">
        <v>35</v>
      </c>
      <c r="B199" s="196" t="s">
        <v>338</v>
      </c>
      <c r="C199" s="202" t="s">
        <v>339</v>
      </c>
      <c r="D199" s="197" t="s">
        <v>340</v>
      </c>
      <c r="E199" s="198">
        <v>9</v>
      </c>
      <c r="F199" s="199"/>
      <c r="G199" s="200">
        <f t="shared" si="0"/>
        <v>0</v>
      </c>
      <c r="H199" s="199"/>
      <c r="I199" s="200">
        <f t="shared" si="1"/>
        <v>0</v>
      </c>
      <c r="J199" s="199"/>
      <c r="K199" s="200">
        <f t="shared" si="2"/>
        <v>0</v>
      </c>
      <c r="L199" s="200">
        <v>21</v>
      </c>
      <c r="M199" s="200">
        <f t="shared" si="3"/>
        <v>0</v>
      </c>
      <c r="N199" s="200">
        <v>0</v>
      </c>
      <c r="O199" s="200">
        <f t="shared" si="4"/>
        <v>0</v>
      </c>
      <c r="P199" s="200">
        <v>0</v>
      </c>
      <c r="Q199" s="200">
        <f t="shared" si="5"/>
        <v>0</v>
      </c>
      <c r="R199" s="200"/>
      <c r="S199" s="200" t="s">
        <v>329</v>
      </c>
      <c r="T199" s="201" t="s">
        <v>334</v>
      </c>
      <c r="U199" s="157">
        <v>0</v>
      </c>
      <c r="V199" s="157">
        <f t="shared" si="6"/>
        <v>0</v>
      </c>
      <c r="W199" s="157"/>
      <c r="X199" s="157" t="s">
        <v>115</v>
      </c>
      <c r="Y199" s="148"/>
      <c r="Z199" s="148"/>
      <c r="AA199" s="148"/>
      <c r="AB199" s="148"/>
      <c r="AC199" s="148"/>
      <c r="AD199" s="148"/>
      <c r="AE199" s="148"/>
      <c r="AF199" s="148"/>
      <c r="AG199" s="148" t="s">
        <v>335</v>
      </c>
      <c r="AH199" s="148"/>
      <c r="AI199" s="148"/>
      <c r="AJ199" s="148"/>
      <c r="AK199" s="148"/>
      <c r="AL199" s="148"/>
      <c r="AM199" s="148"/>
      <c r="AN199" s="148"/>
      <c r="AO199" s="148"/>
      <c r="AP199" s="148"/>
      <c r="AQ199" s="148"/>
      <c r="AR199" s="148"/>
      <c r="AS199" s="148"/>
      <c r="AT199" s="148"/>
      <c r="AU199" s="148"/>
      <c r="AV199" s="148"/>
      <c r="AW199" s="148"/>
      <c r="AX199" s="148"/>
      <c r="AY199" s="148"/>
      <c r="AZ199" s="148"/>
      <c r="BA199" s="148"/>
      <c r="BB199" s="148"/>
      <c r="BC199" s="148"/>
      <c r="BD199" s="148"/>
      <c r="BE199" s="148"/>
      <c r="BF199" s="148"/>
      <c r="BG199" s="148"/>
      <c r="BH199" s="148"/>
    </row>
    <row r="200" spans="1:60" ht="22.5" outlineLevel="1" x14ac:dyDescent="0.2">
      <c r="A200" s="195">
        <v>36</v>
      </c>
      <c r="B200" s="196" t="s">
        <v>341</v>
      </c>
      <c r="C200" s="202" t="s">
        <v>342</v>
      </c>
      <c r="D200" s="197" t="s">
        <v>340</v>
      </c>
      <c r="E200" s="198">
        <v>1</v>
      </c>
      <c r="F200" s="199"/>
      <c r="G200" s="200">
        <f t="shared" si="0"/>
        <v>0</v>
      </c>
      <c r="H200" s="199"/>
      <c r="I200" s="200">
        <f t="shared" si="1"/>
        <v>0</v>
      </c>
      <c r="J200" s="199"/>
      <c r="K200" s="200">
        <f t="shared" si="2"/>
        <v>0</v>
      </c>
      <c r="L200" s="200">
        <v>21</v>
      </c>
      <c r="M200" s="200">
        <f t="shared" si="3"/>
        <v>0</v>
      </c>
      <c r="N200" s="200">
        <v>0</v>
      </c>
      <c r="O200" s="200">
        <f t="shared" si="4"/>
        <v>0</v>
      </c>
      <c r="P200" s="200">
        <v>0</v>
      </c>
      <c r="Q200" s="200">
        <f t="shared" si="5"/>
        <v>0</v>
      </c>
      <c r="R200" s="200"/>
      <c r="S200" s="200" t="s">
        <v>329</v>
      </c>
      <c r="T200" s="201" t="s">
        <v>334</v>
      </c>
      <c r="U200" s="157">
        <v>0</v>
      </c>
      <c r="V200" s="157">
        <f t="shared" si="6"/>
        <v>0</v>
      </c>
      <c r="W200" s="157"/>
      <c r="X200" s="157" t="s">
        <v>115</v>
      </c>
      <c r="Y200" s="148"/>
      <c r="Z200" s="148"/>
      <c r="AA200" s="148"/>
      <c r="AB200" s="148"/>
      <c r="AC200" s="148"/>
      <c r="AD200" s="148"/>
      <c r="AE200" s="148"/>
      <c r="AF200" s="148"/>
      <c r="AG200" s="148" t="s">
        <v>335</v>
      </c>
      <c r="AH200" s="148"/>
      <c r="AI200" s="148"/>
      <c r="AJ200" s="148"/>
      <c r="AK200" s="148"/>
      <c r="AL200" s="148"/>
      <c r="AM200" s="148"/>
      <c r="AN200" s="148"/>
      <c r="AO200" s="148"/>
      <c r="AP200" s="148"/>
      <c r="AQ200" s="148"/>
      <c r="AR200" s="148"/>
      <c r="AS200" s="148"/>
      <c r="AT200" s="148"/>
      <c r="AU200" s="148"/>
      <c r="AV200" s="148"/>
      <c r="AW200" s="148"/>
      <c r="AX200" s="148"/>
      <c r="AY200" s="148"/>
      <c r="AZ200" s="148"/>
      <c r="BA200" s="148"/>
      <c r="BB200" s="148"/>
      <c r="BC200" s="148"/>
      <c r="BD200" s="148"/>
      <c r="BE200" s="148"/>
      <c r="BF200" s="148"/>
      <c r="BG200" s="148"/>
      <c r="BH200" s="148"/>
    </row>
    <row r="201" spans="1:60" ht="22.5" outlineLevel="1" x14ac:dyDescent="0.2">
      <c r="A201" s="195">
        <v>37</v>
      </c>
      <c r="B201" s="196" t="s">
        <v>343</v>
      </c>
      <c r="C201" s="202" t="s">
        <v>344</v>
      </c>
      <c r="D201" s="197" t="s">
        <v>340</v>
      </c>
      <c r="E201" s="198">
        <v>1</v>
      </c>
      <c r="F201" s="199"/>
      <c r="G201" s="200">
        <f t="shared" si="0"/>
        <v>0</v>
      </c>
      <c r="H201" s="199"/>
      <c r="I201" s="200">
        <f t="shared" si="1"/>
        <v>0</v>
      </c>
      <c r="J201" s="199"/>
      <c r="K201" s="200">
        <f t="shared" si="2"/>
        <v>0</v>
      </c>
      <c r="L201" s="200">
        <v>21</v>
      </c>
      <c r="M201" s="200">
        <f t="shared" si="3"/>
        <v>0</v>
      </c>
      <c r="N201" s="200">
        <v>0</v>
      </c>
      <c r="O201" s="200">
        <f t="shared" si="4"/>
        <v>0</v>
      </c>
      <c r="P201" s="200">
        <v>0</v>
      </c>
      <c r="Q201" s="200">
        <f t="shared" si="5"/>
        <v>0</v>
      </c>
      <c r="R201" s="200"/>
      <c r="S201" s="200" t="s">
        <v>329</v>
      </c>
      <c r="T201" s="201" t="s">
        <v>334</v>
      </c>
      <c r="U201" s="157">
        <v>0</v>
      </c>
      <c r="V201" s="157">
        <f t="shared" si="6"/>
        <v>0</v>
      </c>
      <c r="W201" s="157"/>
      <c r="X201" s="157" t="s">
        <v>159</v>
      </c>
      <c r="Y201" s="148"/>
      <c r="Z201" s="148"/>
      <c r="AA201" s="148"/>
      <c r="AB201" s="148"/>
      <c r="AC201" s="148"/>
      <c r="AD201" s="148"/>
      <c r="AE201" s="148"/>
      <c r="AF201" s="148"/>
      <c r="AG201" s="148" t="s">
        <v>345</v>
      </c>
      <c r="AH201" s="148"/>
      <c r="AI201" s="148"/>
      <c r="AJ201" s="148"/>
      <c r="AK201" s="148"/>
      <c r="AL201" s="148"/>
      <c r="AM201" s="148"/>
      <c r="AN201" s="148"/>
      <c r="AO201" s="148"/>
      <c r="AP201" s="148"/>
      <c r="AQ201" s="148"/>
      <c r="AR201" s="148"/>
      <c r="AS201" s="148"/>
      <c r="AT201" s="148"/>
      <c r="AU201" s="148"/>
      <c r="AV201" s="148"/>
      <c r="AW201" s="148"/>
      <c r="AX201" s="148"/>
      <c r="AY201" s="148"/>
      <c r="AZ201" s="148"/>
      <c r="BA201" s="148"/>
      <c r="BB201" s="148"/>
      <c r="BC201" s="148"/>
      <c r="BD201" s="148"/>
      <c r="BE201" s="148"/>
      <c r="BF201" s="148"/>
      <c r="BG201" s="148"/>
      <c r="BH201" s="148"/>
    </row>
    <row r="202" spans="1:60" outlineLevel="1" x14ac:dyDescent="0.2">
      <c r="A202" s="195">
        <v>38</v>
      </c>
      <c r="B202" s="196" t="s">
        <v>346</v>
      </c>
      <c r="C202" s="202" t="s">
        <v>347</v>
      </c>
      <c r="D202" s="197" t="s">
        <v>227</v>
      </c>
      <c r="E202" s="198">
        <v>30</v>
      </c>
      <c r="F202" s="199"/>
      <c r="G202" s="200">
        <f t="shared" si="0"/>
        <v>0</v>
      </c>
      <c r="H202" s="199"/>
      <c r="I202" s="200">
        <f t="shared" si="1"/>
        <v>0</v>
      </c>
      <c r="J202" s="199"/>
      <c r="K202" s="200">
        <f t="shared" si="2"/>
        <v>0</v>
      </c>
      <c r="L202" s="200">
        <v>21</v>
      </c>
      <c r="M202" s="200">
        <f t="shared" si="3"/>
        <v>0</v>
      </c>
      <c r="N202" s="200">
        <v>0</v>
      </c>
      <c r="O202" s="200">
        <f t="shared" si="4"/>
        <v>0</v>
      </c>
      <c r="P202" s="200">
        <v>0</v>
      </c>
      <c r="Q202" s="200">
        <f t="shared" si="5"/>
        <v>0</v>
      </c>
      <c r="R202" s="200"/>
      <c r="S202" s="200" t="s">
        <v>329</v>
      </c>
      <c r="T202" s="201" t="s">
        <v>334</v>
      </c>
      <c r="U202" s="157">
        <v>0</v>
      </c>
      <c r="V202" s="157">
        <f t="shared" si="6"/>
        <v>0</v>
      </c>
      <c r="W202" s="157"/>
      <c r="X202" s="157" t="s">
        <v>115</v>
      </c>
      <c r="Y202" s="148"/>
      <c r="Z202" s="148"/>
      <c r="AA202" s="148"/>
      <c r="AB202" s="148"/>
      <c r="AC202" s="148"/>
      <c r="AD202" s="148"/>
      <c r="AE202" s="148"/>
      <c r="AF202" s="148"/>
      <c r="AG202" s="148" t="s">
        <v>335</v>
      </c>
      <c r="AH202" s="148"/>
      <c r="AI202" s="148"/>
      <c r="AJ202" s="148"/>
      <c r="AK202" s="148"/>
      <c r="AL202" s="148"/>
      <c r="AM202" s="148"/>
      <c r="AN202" s="148"/>
      <c r="AO202" s="148"/>
      <c r="AP202" s="148"/>
      <c r="AQ202" s="148"/>
      <c r="AR202" s="148"/>
      <c r="AS202" s="148"/>
      <c r="AT202" s="148"/>
      <c r="AU202" s="148"/>
      <c r="AV202" s="148"/>
      <c r="AW202" s="148"/>
      <c r="AX202" s="148"/>
      <c r="AY202" s="148"/>
      <c r="AZ202" s="148"/>
      <c r="BA202" s="148"/>
      <c r="BB202" s="148"/>
      <c r="BC202" s="148"/>
      <c r="BD202" s="148"/>
      <c r="BE202" s="148"/>
      <c r="BF202" s="148"/>
      <c r="BG202" s="148"/>
      <c r="BH202" s="148"/>
    </row>
    <row r="203" spans="1:60" outlineLevel="1" x14ac:dyDescent="0.2">
      <c r="A203" s="195">
        <v>39</v>
      </c>
      <c r="B203" s="196" t="s">
        <v>348</v>
      </c>
      <c r="C203" s="202" t="s">
        <v>349</v>
      </c>
      <c r="D203" s="197" t="s">
        <v>227</v>
      </c>
      <c r="E203" s="198">
        <v>15</v>
      </c>
      <c r="F203" s="199"/>
      <c r="G203" s="200">
        <f t="shared" si="0"/>
        <v>0</v>
      </c>
      <c r="H203" s="199"/>
      <c r="I203" s="200">
        <f t="shared" si="1"/>
        <v>0</v>
      </c>
      <c r="J203" s="199"/>
      <c r="K203" s="200">
        <f t="shared" si="2"/>
        <v>0</v>
      </c>
      <c r="L203" s="200">
        <v>21</v>
      </c>
      <c r="M203" s="200">
        <f t="shared" si="3"/>
        <v>0</v>
      </c>
      <c r="N203" s="200">
        <v>0</v>
      </c>
      <c r="O203" s="200">
        <f t="shared" si="4"/>
        <v>0</v>
      </c>
      <c r="P203" s="200">
        <v>0</v>
      </c>
      <c r="Q203" s="200">
        <f t="shared" si="5"/>
        <v>0</v>
      </c>
      <c r="R203" s="200"/>
      <c r="S203" s="200" t="s">
        <v>329</v>
      </c>
      <c r="T203" s="201" t="s">
        <v>334</v>
      </c>
      <c r="U203" s="157">
        <v>0</v>
      </c>
      <c r="V203" s="157">
        <f t="shared" si="6"/>
        <v>0</v>
      </c>
      <c r="W203" s="157"/>
      <c r="X203" s="157" t="s">
        <v>115</v>
      </c>
      <c r="Y203" s="148"/>
      <c r="Z203" s="148"/>
      <c r="AA203" s="148"/>
      <c r="AB203" s="148"/>
      <c r="AC203" s="148"/>
      <c r="AD203" s="148"/>
      <c r="AE203" s="148"/>
      <c r="AF203" s="148"/>
      <c r="AG203" s="148" t="s">
        <v>335</v>
      </c>
      <c r="AH203" s="148"/>
      <c r="AI203" s="148"/>
      <c r="AJ203" s="148"/>
      <c r="AK203" s="148"/>
      <c r="AL203" s="148"/>
      <c r="AM203" s="148"/>
      <c r="AN203" s="148"/>
      <c r="AO203" s="148"/>
      <c r="AP203" s="148"/>
      <c r="AQ203" s="148"/>
      <c r="AR203" s="148"/>
      <c r="AS203" s="148"/>
      <c r="AT203" s="148"/>
      <c r="AU203" s="148"/>
      <c r="AV203" s="148"/>
      <c r="AW203" s="148"/>
      <c r="AX203" s="148"/>
      <c r="AY203" s="148"/>
      <c r="AZ203" s="148"/>
      <c r="BA203" s="148"/>
      <c r="BB203" s="148"/>
      <c r="BC203" s="148"/>
      <c r="BD203" s="148"/>
      <c r="BE203" s="148"/>
      <c r="BF203" s="148"/>
      <c r="BG203" s="148"/>
      <c r="BH203" s="148"/>
    </row>
    <row r="204" spans="1:60" outlineLevel="1" x14ac:dyDescent="0.2">
      <c r="A204" s="195">
        <v>40</v>
      </c>
      <c r="B204" s="196" t="s">
        <v>350</v>
      </c>
      <c r="C204" s="202" t="s">
        <v>351</v>
      </c>
      <c r="D204" s="197" t="s">
        <v>227</v>
      </c>
      <c r="E204" s="198">
        <v>5</v>
      </c>
      <c r="F204" s="199"/>
      <c r="G204" s="200">
        <f t="shared" si="0"/>
        <v>0</v>
      </c>
      <c r="H204" s="199"/>
      <c r="I204" s="200">
        <f t="shared" si="1"/>
        <v>0</v>
      </c>
      <c r="J204" s="199"/>
      <c r="K204" s="200">
        <f t="shared" si="2"/>
        <v>0</v>
      </c>
      <c r="L204" s="200">
        <v>21</v>
      </c>
      <c r="M204" s="200">
        <f t="shared" si="3"/>
        <v>0</v>
      </c>
      <c r="N204" s="200">
        <v>0</v>
      </c>
      <c r="O204" s="200">
        <f t="shared" si="4"/>
        <v>0</v>
      </c>
      <c r="P204" s="200">
        <v>0</v>
      </c>
      <c r="Q204" s="200">
        <f t="shared" si="5"/>
        <v>0</v>
      </c>
      <c r="R204" s="200"/>
      <c r="S204" s="200" t="s">
        <v>329</v>
      </c>
      <c r="T204" s="201" t="s">
        <v>334</v>
      </c>
      <c r="U204" s="157">
        <v>0</v>
      </c>
      <c r="V204" s="157">
        <f t="shared" si="6"/>
        <v>0</v>
      </c>
      <c r="W204" s="157"/>
      <c r="X204" s="157" t="s">
        <v>115</v>
      </c>
      <c r="Y204" s="148"/>
      <c r="Z204" s="148"/>
      <c r="AA204" s="148"/>
      <c r="AB204" s="148"/>
      <c r="AC204" s="148"/>
      <c r="AD204" s="148"/>
      <c r="AE204" s="148"/>
      <c r="AF204" s="148"/>
      <c r="AG204" s="148" t="s">
        <v>335</v>
      </c>
      <c r="AH204" s="148"/>
      <c r="AI204" s="148"/>
      <c r="AJ204" s="148"/>
      <c r="AK204" s="148"/>
      <c r="AL204" s="148"/>
      <c r="AM204" s="148"/>
      <c r="AN204" s="148"/>
      <c r="AO204" s="148"/>
      <c r="AP204" s="148"/>
      <c r="AQ204" s="148"/>
      <c r="AR204" s="148"/>
      <c r="AS204" s="148"/>
      <c r="AT204" s="148"/>
      <c r="AU204" s="148"/>
      <c r="AV204" s="148"/>
      <c r="AW204" s="148"/>
      <c r="AX204" s="148"/>
      <c r="AY204" s="148"/>
      <c r="AZ204" s="148"/>
      <c r="BA204" s="148"/>
      <c r="BB204" s="148"/>
      <c r="BC204" s="148"/>
      <c r="BD204" s="148"/>
      <c r="BE204" s="148"/>
      <c r="BF204" s="148"/>
      <c r="BG204" s="148"/>
      <c r="BH204" s="148"/>
    </row>
    <row r="205" spans="1:60" outlineLevel="1" x14ac:dyDescent="0.2">
      <c r="A205" s="195">
        <v>41</v>
      </c>
      <c r="B205" s="196" t="s">
        <v>352</v>
      </c>
      <c r="C205" s="202" t="s">
        <v>353</v>
      </c>
      <c r="D205" s="197" t="s">
        <v>340</v>
      </c>
      <c r="E205" s="198">
        <v>6</v>
      </c>
      <c r="F205" s="199"/>
      <c r="G205" s="200">
        <f t="shared" si="0"/>
        <v>0</v>
      </c>
      <c r="H205" s="199"/>
      <c r="I205" s="200">
        <f t="shared" si="1"/>
        <v>0</v>
      </c>
      <c r="J205" s="199"/>
      <c r="K205" s="200">
        <f t="shared" si="2"/>
        <v>0</v>
      </c>
      <c r="L205" s="200">
        <v>21</v>
      </c>
      <c r="M205" s="200">
        <f t="shared" si="3"/>
        <v>0</v>
      </c>
      <c r="N205" s="200">
        <v>0</v>
      </c>
      <c r="O205" s="200">
        <f t="shared" si="4"/>
        <v>0</v>
      </c>
      <c r="P205" s="200">
        <v>0</v>
      </c>
      <c r="Q205" s="200">
        <f t="shared" si="5"/>
        <v>0</v>
      </c>
      <c r="R205" s="200"/>
      <c r="S205" s="200" t="s">
        <v>329</v>
      </c>
      <c r="T205" s="201" t="s">
        <v>334</v>
      </c>
      <c r="U205" s="157">
        <v>0</v>
      </c>
      <c r="V205" s="157">
        <f t="shared" si="6"/>
        <v>0</v>
      </c>
      <c r="W205" s="157"/>
      <c r="X205" s="157" t="s">
        <v>115</v>
      </c>
      <c r="Y205" s="148"/>
      <c r="Z205" s="148"/>
      <c r="AA205" s="148"/>
      <c r="AB205" s="148"/>
      <c r="AC205" s="148"/>
      <c r="AD205" s="148"/>
      <c r="AE205" s="148"/>
      <c r="AF205" s="148"/>
      <c r="AG205" s="148" t="s">
        <v>335</v>
      </c>
      <c r="AH205" s="148"/>
      <c r="AI205" s="148"/>
      <c r="AJ205" s="148"/>
      <c r="AK205" s="148"/>
      <c r="AL205" s="148"/>
      <c r="AM205" s="148"/>
      <c r="AN205" s="148"/>
      <c r="AO205" s="148"/>
      <c r="AP205" s="148"/>
      <c r="AQ205" s="148"/>
      <c r="AR205" s="148"/>
      <c r="AS205" s="148"/>
      <c r="AT205" s="148"/>
      <c r="AU205" s="148"/>
      <c r="AV205" s="148"/>
      <c r="AW205" s="148"/>
      <c r="AX205" s="148"/>
      <c r="AY205" s="148"/>
      <c r="AZ205" s="148"/>
      <c r="BA205" s="148"/>
      <c r="BB205" s="148"/>
      <c r="BC205" s="148"/>
      <c r="BD205" s="148"/>
      <c r="BE205" s="148"/>
      <c r="BF205" s="148"/>
      <c r="BG205" s="148"/>
      <c r="BH205" s="148"/>
    </row>
    <row r="206" spans="1:60" outlineLevel="1" x14ac:dyDescent="0.2">
      <c r="A206" s="195">
        <v>42</v>
      </c>
      <c r="B206" s="196" t="s">
        <v>354</v>
      </c>
      <c r="C206" s="202" t="s">
        <v>355</v>
      </c>
      <c r="D206" s="197" t="s">
        <v>340</v>
      </c>
      <c r="E206" s="198">
        <v>1</v>
      </c>
      <c r="F206" s="199"/>
      <c r="G206" s="200">
        <f t="shared" si="0"/>
        <v>0</v>
      </c>
      <c r="H206" s="199"/>
      <c r="I206" s="200">
        <f t="shared" si="1"/>
        <v>0</v>
      </c>
      <c r="J206" s="199"/>
      <c r="K206" s="200">
        <f t="shared" si="2"/>
        <v>0</v>
      </c>
      <c r="L206" s="200">
        <v>21</v>
      </c>
      <c r="M206" s="200">
        <f t="shared" si="3"/>
        <v>0</v>
      </c>
      <c r="N206" s="200">
        <v>0</v>
      </c>
      <c r="O206" s="200">
        <f t="shared" si="4"/>
        <v>0</v>
      </c>
      <c r="P206" s="200">
        <v>0</v>
      </c>
      <c r="Q206" s="200">
        <f t="shared" si="5"/>
        <v>0</v>
      </c>
      <c r="R206" s="200"/>
      <c r="S206" s="200" t="s">
        <v>329</v>
      </c>
      <c r="T206" s="201" t="s">
        <v>334</v>
      </c>
      <c r="U206" s="157">
        <v>0</v>
      </c>
      <c r="V206" s="157">
        <f t="shared" si="6"/>
        <v>0</v>
      </c>
      <c r="W206" s="157"/>
      <c r="X206" s="157" t="s">
        <v>159</v>
      </c>
      <c r="Y206" s="148"/>
      <c r="Z206" s="148"/>
      <c r="AA206" s="148"/>
      <c r="AB206" s="148"/>
      <c r="AC206" s="148"/>
      <c r="AD206" s="148"/>
      <c r="AE206" s="148"/>
      <c r="AF206" s="148"/>
      <c r="AG206" s="148" t="s">
        <v>345</v>
      </c>
      <c r="AH206" s="148"/>
      <c r="AI206" s="148"/>
      <c r="AJ206" s="148"/>
      <c r="AK206" s="148"/>
      <c r="AL206" s="148"/>
      <c r="AM206" s="148"/>
      <c r="AN206" s="148"/>
      <c r="AO206" s="148"/>
      <c r="AP206" s="148"/>
      <c r="AQ206" s="148"/>
      <c r="AR206" s="148"/>
      <c r="AS206" s="148"/>
      <c r="AT206" s="148"/>
      <c r="AU206" s="148"/>
      <c r="AV206" s="148"/>
      <c r="AW206" s="148"/>
      <c r="AX206" s="148"/>
      <c r="AY206" s="148"/>
      <c r="AZ206" s="148"/>
      <c r="BA206" s="148"/>
      <c r="BB206" s="148"/>
      <c r="BC206" s="148"/>
      <c r="BD206" s="148"/>
      <c r="BE206" s="148"/>
      <c r="BF206" s="148"/>
      <c r="BG206" s="148"/>
      <c r="BH206" s="148"/>
    </row>
    <row r="207" spans="1:60" outlineLevel="1" x14ac:dyDescent="0.2">
      <c r="A207" s="195">
        <v>43</v>
      </c>
      <c r="B207" s="196" t="s">
        <v>356</v>
      </c>
      <c r="C207" s="202" t="s">
        <v>357</v>
      </c>
      <c r="D207" s="197" t="s">
        <v>358</v>
      </c>
      <c r="E207" s="198">
        <v>1</v>
      </c>
      <c r="F207" s="199"/>
      <c r="G207" s="200">
        <f t="shared" si="0"/>
        <v>0</v>
      </c>
      <c r="H207" s="199"/>
      <c r="I207" s="200">
        <f t="shared" si="1"/>
        <v>0</v>
      </c>
      <c r="J207" s="199"/>
      <c r="K207" s="200">
        <f t="shared" si="2"/>
        <v>0</v>
      </c>
      <c r="L207" s="200">
        <v>21</v>
      </c>
      <c r="M207" s="200">
        <f t="shared" si="3"/>
        <v>0</v>
      </c>
      <c r="N207" s="200">
        <v>0</v>
      </c>
      <c r="O207" s="200">
        <f t="shared" si="4"/>
        <v>0</v>
      </c>
      <c r="P207" s="200">
        <v>0</v>
      </c>
      <c r="Q207" s="200">
        <f t="shared" si="5"/>
        <v>0</v>
      </c>
      <c r="R207" s="200"/>
      <c r="S207" s="200" t="s">
        <v>329</v>
      </c>
      <c r="T207" s="201" t="s">
        <v>334</v>
      </c>
      <c r="U207" s="157">
        <v>0</v>
      </c>
      <c r="V207" s="157">
        <f t="shared" si="6"/>
        <v>0</v>
      </c>
      <c r="W207" s="157"/>
      <c r="X207" s="157" t="s">
        <v>115</v>
      </c>
      <c r="Y207" s="148"/>
      <c r="Z207" s="148"/>
      <c r="AA207" s="148"/>
      <c r="AB207" s="148"/>
      <c r="AC207" s="148"/>
      <c r="AD207" s="148"/>
      <c r="AE207" s="148"/>
      <c r="AF207" s="148"/>
      <c r="AG207" s="148" t="s">
        <v>335</v>
      </c>
      <c r="AH207" s="148"/>
      <c r="AI207" s="148"/>
      <c r="AJ207" s="148"/>
      <c r="AK207" s="148"/>
      <c r="AL207" s="148"/>
      <c r="AM207" s="148"/>
      <c r="AN207" s="148"/>
      <c r="AO207" s="148"/>
      <c r="AP207" s="148"/>
      <c r="AQ207" s="148"/>
      <c r="AR207" s="148"/>
      <c r="AS207" s="148"/>
      <c r="AT207" s="148"/>
      <c r="AU207" s="148"/>
      <c r="AV207" s="148"/>
      <c r="AW207" s="148"/>
      <c r="AX207" s="148"/>
      <c r="AY207" s="148"/>
      <c r="AZ207" s="148"/>
      <c r="BA207" s="148"/>
      <c r="BB207" s="148"/>
      <c r="BC207" s="148"/>
      <c r="BD207" s="148"/>
      <c r="BE207" s="148"/>
      <c r="BF207" s="148"/>
      <c r="BG207" s="148"/>
      <c r="BH207" s="148"/>
    </row>
    <row r="208" spans="1:60" outlineLevel="1" x14ac:dyDescent="0.2">
      <c r="A208" s="195">
        <v>44</v>
      </c>
      <c r="B208" s="196" t="s">
        <v>359</v>
      </c>
      <c r="C208" s="202" t="s">
        <v>360</v>
      </c>
      <c r="D208" s="197" t="s">
        <v>358</v>
      </c>
      <c r="E208" s="198">
        <v>1</v>
      </c>
      <c r="F208" s="199"/>
      <c r="G208" s="200">
        <f t="shared" si="0"/>
        <v>0</v>
      </c>
      <c r="H208" s="199"/>
      <c r="I208" s="200">
        <f t="shared" si="1"/>
        <v>0</v>
      </c>
      <c r="J208" s="199"/>
      <c r="K208" s="200">
        <f t="shared" si="2"/>
        <v>0</v>
      </c>
      <c r="L208" s="200">
        <v>21</v>
      </c>
      <c r="M208" s="200">
        <f t="shared" si="3"/>
        <v>0</v>
      </c>
      <c r="N208" s="200">
        <v>0</v>
      </c>
      <c r="O208" s="200">
        <f t="shared" si="4"/>
        <v>0</v>
      </c>
      <c r="P208" s="200">
        <v>0</v>
      </c>
      <c r="Q208" s="200">
        <f t="shared" si="5"/>
        <v>0</v>
      </c>
      <c r="R208" s="200"/>
      <c r="S208" s="200" t="s">
        <v>329</v>
      </c>
      <c r="T208" s="201" t="s">
        <v>334</v>
      </c>
      <c r="U208" s="157">
        <v>0</v>
      </c>
      <c r="V208" s="157">
        <f t="shared" si="6"/>
        <v>0</v>
      </c>
      <c r="W208" s="157"/>
      <c r="X208" s="157" t="s">
        <v>115</v>
      </c>
      <c r="Y208" s="148"/>
      <c r="Z208" s="148"/>
      <c r="AA208" s="148"/>
      <c r="AB208" s="148"/>
      <c r="AC208" s="148"/>
      <c r="AD208" s="148"/>
      <c r="AE208" s="148"/>
      <c r="AF208" s="148"/>
      <c r="AG208" s="148" t="s">
        <v>335</v>
      </c>
      <c r="AH208" s="148"/>
      <c r="AI208" s="148"/>
      <c r="AJ208" s="148"/>
      <c r="AK208" s="148"/>
      <c r="AL208" s="148"/>
      <c r="AM208" s="148"/>
      <c r="AN208" s="148"/>
      <c r="AO208" s="148"/>
      <c r="AP208" s="148"/>
      <c r="AQ208" s="148"/>
      <c r="AR208" s="148"/>
      <c r="AS208" s="148"/>
      <c r="AT208" s="148"/>
      <c r="AU208" s="148"/>
      <c r="AV208" s="148"/>
      <c r="AW208" s="148"/>
      <c r="AX208" s="148"/>
      <c r="AY208" s="148"/>
      <c r="AZ208" s="148"/>
      <c r="BA208" s="148"/>
      <c r="BB208" s="148"/>
      <c r="BC208" s="148"/>
      <c r="BD208" s="148"/>
      <c r="BE208" s="148"/>
      <c r="BF208" s="148"/>
      <c r="BG208" s="148"/>
      <c r="BH208" s="148"/>
    </row>
    <row r="209" spans="1:60" outlineLevel="1" x14ac:dyDescent="0.2">
      <c r="A209" s="195">
        <v>45</v>
      </c>
      <c r="B209" s="196" t="s">
        <v>361</v>
      </c>
      <c r="C209" s="202" t="s">
        <v>362</v>
      </c>
      <c r="D209" s="197" t="s">
        <v>358</v>
      </c>
      <c r="E209" s="198">
        <v>1</v>
      </c>
      <c r="F209" s="199"/>
      <c r="G209" s="200">
        <f t="shared" si="0"/>
        <v>0</v>
      </c>
      <c r="H209" s="199"/>
      <c r="I209" s="200">
        <f t="shared" si="1"/>
        <v>0</v>
      </c>
      <c r="J209" s="199"/>
      <c r="K209" s="200">
        <f t="shared" si="2"/>
        <v>0</v>
      </c>
      <c r="L209" s="200">
        <v>21</v>
      </c>
      <c r="M209" s="200">
        <f t="shared" si="3"/>
        <v>0</v>
      </c>
      <c r="N209" s="200">
        <v>0</v>
      </c>
      <c r="O209" s="200">
        <f t="shared" si="4"/>
        <v>0</v>
      </c>
      <c r="P209" s="200">
        <v>0</v>
      </c>
      <c r="Q209" s="200">
        <f t="shared" si="5"/>
        <v>0</v>
      </c>
      <c r="R209" s="200"/>
      <c r="S209" s="200" t="s">
        <v>329</v>
      </c>
      <c r="T209" s="201" t="s">
        <v>334</v>
      </c>
      <c r="U209" s="157">
        <v>0</v>
      </c>
      <c r="V209" s="157">
        <f t="shared" si="6"/>
        <v>0</v>
      </c>
      <c r="W209" s="157"/>
      <c r="X209" s="157" t="s">
        <v>159</v>
      </c>
      <c r="Y209" s="148"/>
      <c r="Z209" s="148"/>
      <c r="AA209" s="148"/>
      <c r="AB209" s="148"/>
      <c r="AC209" s="148"/>
      <c r="AD209" s="148"/>
      <c r="AE209" s="148"/>
      <c r="AF209" s="148"/>
      <c r="AG209" s="148" t="s">
        <v>345</v>
      </c>
      <c r="AH209" s="148"/>
      <c r="AI209" s="148"/>
      <c r="AJ209" s="148"/>
      <c r="AK209" s="148"/>
      <c r="AL209" s="148"/>
      <c r="AM209" s="148"/>
      <c r="AN209" s="148"/>
      <c r="AO209" s="148"/>
      <c r="AP209" s="148"/>
      <c r="AQ209" s="148"/>
      <c r="AR209" s="148"/>
      <c r="AS209" s="148"/>
      <c r="AT209" s="148"/>
      <c r="AU209" s="148"/>
      <c r="AV209" s="148"/>
      <c r="AW209" s="148"/>
      <c r="AX209" s="148"/>
      <c r="AY209" s="148"/>
      <c r="AZ209" s="148"/>
      <c r="BA209" s="148"/>
      <c r="BB209" s="148"/>
      <c r="BC209" s="148"/>
      <c r="BD209" s="148"/>
      <c r="BE209" s="148"/>
      <c r="BF209" s="148"/>
      <c r="BG209" s="148"/>
      <c r="BH209" s="148"/>
    </row>
    <row r="210" spans="1:60" outlineLevel="1" x14ac:dyDescent="0.2">
      <c r="A210" s="195">
        <v>46</v>
      </c>
      <c r="B210" s="196" t="s">
        <v>363</v>
      </c>
      <c r="C210" s="202" t="s">
        <v>364</v>
      </c>
      <c r="D210" s="197" t="s">
        <v>358</v>
      </c>
      <c r="E210" s="198">
        <v>1</v>
      </c>
      <c r="F210" s="199"/>
      <c r="G210" s="200">
        <f t="shared" si="0"/>
        <v>0</v>
      </c>
      <c r="H210" s="199"/>
      <c r="I210" s="200">
        <f t="shared" si="1"/>
        <v>0</v>
      </c>
      <c r="J210" s="199"/>
      <c r="K210" s="200">
        <f t="shared" si="2"/>
        <v>0</v>
      </c>
      <c r="L210" s="200">
        <v>21</v>
      </c>
      <c r="M210" s="200">
        <f t="shared" si="3"/>
        <v>0</v>
      </c>
      <c r="N210" s="200">
        <v>0</v>
      </c>
      <c r="O210" s="200">
        <f t="shared" si="4"/>
        <v>0</v>
      </c>
      <c r="P210" s="200">
        <v>0</v>
      </c>
      <c r="Q210" s="200">
        <f t="shared" si="5"/>
        <v>0</v>
      </c>
      <c r="R210" s="200"/>
      <c r="S210" s="200" t="s">
        <v>329</v>
      </c>
      <c r="T210" s="201" t="s">
        <v>334</v>
      </c>
      <c r="U210" s="157">
        <v>0</v>
      </c>
      <c r="V210" s="157">
        <f t="shared" si="6"/>
        <v>0</v>
      </c>
      <c r="W210" s="157"/>
      <c r="X210" s="157" t="s">
        <v>159</v>
      </c>
      <c r="Y210" s="148"/>
      <c r="Z210" s="148"/>
      <c r="AA210" s="148"/>
      <c r="AB210" s="148"/>
      <c r="AC210" s="148"/>
      <c r="AD210" s="148"/>
      <c r="AE210" s="148"/>
      <c r="AF210" s="148"/>
      <c r="AG210" s="148" t="s">
        <v>345</v>
      </c>
      <c r="AH210" s="148"/>
      <c r="AI210" s="148"/>
      <c r="AJ210" s="148"/>
      <c r="AK210" s="148"/>
      <c r="AL210" s="148"/>
      <c r="AM210" s="148"/>
      <c r="AN210" s="148"/>
      <c r="AO210" s="148"/>
      <c r="AP210" s="148"/>
      <c r="AQ210" s="148"/>
      <c r="AR210" s="148"/>
      <c r="AS210" s="148"/>
      <c r="AT210" s="148"/>
      <c r="AU210" s="148"/>
      <c r="AV210" s="148"/>
      <c r="AW210" s="148"/>
      <c r="AX210" s="148"/>
      <c r="AY210" s="148"/>
      <c r="AZ210" s="148"/>
      <c r="BA210" s="148"/>
      <c r="BB210" s="148"/>
      <c r="BC210" s="148"/>
      <c r="BD210" s="148"/>
      <c r="BE210" s="148"/>
      <c r="BF210" s="148"/>
      <c r="BG210" s="148"/>
      <c r="BH210" s="148"/>
    </row>
    <row r="211" spans="1:60" x14ac:dyDescent="0.2">
      <c r="A211" s="169" t="s">
        <v>109</v>
      </c>
      <c r="B211" s="170" t="s">
        <v>78</v>
      </c>
      <c r="C211" s="184" t="s">
        <v>79</v>
      </c>
      <c r="D211" s="171"/>
      <c r="E211" s="172"/>
      <c r="F211" s="173"/>
      <c r="G211" s="173">
        <f>SUMIF(AG212:AG223,"&lt;&gt;NOR",G212:G223)</f>
        <v>0</v>
      </c>
      <c r="H211" s="173"/>
      <c r="I211" s="173">
        <f>SUM(I212:I223)</f>
        <v>0</v>
      </c>
      <c r="J211" s="173"/>
      <c r="K211" s="173">
        <f>SUM(K212:K223)</f>
        <v>0</v>
      </c>
      <c r="L211" s="173"/>
      <c r="M211" s="173">
        <f>SUM(M212:M223)</f>
        <v>0</v>
      </c>
      <c r="N211" s="173"/>
      <c r="O211" s="173">
        <f>SUM(O212:O223)</f>
        <v>0</v>
      </c>
      <c r="P211" s="173"/>
      <c r="Q211" s="173">
        <f>SUM(Q212:Q223)</f>
        <v>0</v>
      </c>
      <c r="R211" s="173"/>
      <c r="S211" s="173"/>
      <c r="T211" s="174"/>
      <c r="U211" s="168"/>
      <c r="V211" s="168">
        <f>SUM(V212:V223)</f>
        <v>0.92</v>
      </c>
      <c r="W211" s="168"/>
      <c r="X211" s="168"/>
      <c r="AG211" t="s">
        <v>110</v>
      </c>
    </row>
    <row r="212" spans="1:60" ht="22.5" outlineLevel="1" x14ac:dyDescent="0.2">
      <c r="A212" s="175">
        <v>47</v>
      </c>
      <c r="B212" s="176" t="s">
        <v>365</v>
      </c>
      <c r="C212" s="185" t="s">
        <v>366</v>
      </c>
      <c r="D212" s="177" t="s">
        <v>227</v>
      </c>
      <c r="E212" s="178">
        <v>35.53</v>
      </c>
      <c r="F212" s="179"/>
      <c r="G212" s="180">
        <f>ROUND(E212*F212,2)</f>
        <v>0</v>
      </c>
      <c r="H212" s="179"/>
      <c r="I212" s="180">
        <f>ROUND(E212*H212,2)</f>
        <v>0</v>
      </c>
      <c r="J212" s="179"/>
      <c r="K212" s="180">
        <f>ROUND(E212*J212,2)</f>
        <v>0</v>
      </c>
      <c r="L212" s="180">
        <v>21</v>
      </c>
      <c r="M212" s="180">
        <f>G212*(1+L212/100)</f>
        <v>0</v>
      </c>
      <c r="N212" s="180">
        <v>6.0000000000000002E-5</v>
      </c>
      <c r="O212" s="180">
        <f>ROUND(E212*N212,2)</f>
        <v>0</v>
      </c>
      <c r="P212" s="180">
        <v>0</v>
      </c>
      <c r="Q212" s="180">
        <f>ROUND(E212*P212,2)</f>
        <v>0</v>
      </c>
      <c r="R212" s="180"/>
      <c r="S212" s="180" t="s">
        <v>114</v>
      </c>
      <c r="T212" s="181" t="s">
        <v>114</v>
      </c>
      <c r="U212" s="157">
        <v>2.5999999999999999E-2</v>
      </c>
      <c r="V212" s="157">
        <f>ROUND(E212*U212,2)</f>
        <v>0.92</v>
      </c>
      <c r="W212" s="157"/>
      <c r="X212" s="157" t="s">
        <v>115</v>
      </c>
      <c r="Y212" s="148"/>
      <c r="Z212" s="148"/>
      <c r="AA212" s="148"/>
      <c r="AB212" s="148"/>
      <c r="AC212" s="148"/>
      <c r="AD212" s="148"/>
      <c r="AE212" s="148"/>
      <c r="AF212" s="148"/>
      <c r="AG212" s="148" t="s">
        <v>116</v>
      </c>
      <c r="AH212" s="148"/>
      <c r="AI212" s="148"/>
      <c r="AJ212" s="148"/>
      <c r="AK212" s="148"/>
      <c r="AL212" s="148"/>
      <c r="AM212" s="148"/>
      <c r="AN212" s="148"/>
      <c r="AO212" s="148"/>
      <c r="AP212" s="148"/>
      <c r="AQ212" s="148"/>
      <c r="AR212" s="148"/>
      <c r="AS212" s="148"/>
      <c r="AT212" s="148"/>
      <c r="AU212" s="148"/>
      <c r="AV212" s="148"/>
      <c r="AW212" s="148"/>
      <c r="AX212" s="148"/>
      <c r="AY212" s="148"/>
      <c r="AZ212" s="148"/>
      <c r="BA212" s="148"/>
      <c r="BB212" s="148"/>
      <c r="BC212" s="148"/>
      <c r="BD212" s="148"/>
      <c r="BE212" s="148"/>
      <c r="BF212" s="148"/>
      <c r="BG212" s="148"/>
      <c r="BH212" s="148"/>
    </row>
    <row r="213" spans="1:60" outlineLevel="1" x14ac:dyDescent="0.2">
      <c r="A213" s="155"/>
      <c r="B213" s="156"/>
      <c r="C213" s="186" t="s">
        <v>255</v>
      </c>
      <c r="D213" s="158"/>
      <c r="E213" s="159"/>
      <c r="F213" s="157"/>
      <c r="G213" s="157"/>
      <c r="H213" s="157"/>
      <c r="I213" s="157"/>
      <c r="J213" s="157"/>
      <c r="K213" s="157"/>
      <c r="L213" s="157"/>
      <c r="M213" s="157"/>
      <c r="N213" s="157"/>
      <c r="O213" s="157"/>
      <c r="P213" s="157"/>
      <c r="Q213" s="157"/>
      <c r="R213" s="157"/>
      <c r="S213" s="157"/>
      <c r="T213" s="157"/>
      <c r="U213" s="157"/>
      <c r="V213" s="157"/>
      <c r="W213" s="157"/>
      <c r="X213" s="157"/>
      <c r="Y213" s="148"/>
      <c r="Z213" s="148"/>
      <c r="AA213" s="148"/>
      <c r="AB213" s="148"/>
      <c r="AC213" s="148"/>
      <c r="AD213" s="148"/>
      <c r="AE213" s="148"/>
      <c r="AF213" s="148"/>
      <c r="AG213" s="148" t="s">
        <v>118</v>
      </c>
      <c r="AH213" s="148">
        <v>0</v>
      </c>
      <c r="AI213" s="148"/>
      <c r="AJ213" s="148"/>
      <c r="AK213" s="148"/>
      <c r="AL213" s="148"/>
      <c r="AM213" s="148"/>
      <c r="AN213" s="148"/>
      <c r="AO213" s="148"/>
      <c r="AP213" s="148"/>
      <c r="AQ213" s="148"/>
      <c r="AR213" s="148"/>
      <c r="AS213" s="148"/>
      <c r="AT213" s="148"/>
      <c r="AU213" s="148"/>
      <c r="AV213" s="148"/>
      <c r="AW213" s="148"/>
      <c r="AX213" s="148"/>
      <c r="AY213" s="148"/>
      <c r="AZ213" s="148"/>
      <c r="BA213" s="148"/>
      <c r="BB213" s="148"/>
      <c r="BC213" s="148"/>
      <c r="BD213" s="148"/>
      <c r="BE213" s="148"/>
      <c r="BF213" s="148"/>
      <c r="BG213" s="148"/>
      <c r="BH213" s="148"/>
    </row>
    <row r="214" spans="1:60" outlineLevel="1" x14ac:dyDescent="0.2">
      <c r="A214" s="155"/>
      <c r="B214" s="156"/>
      <c r="C214" s="186" t="s">
        <v>256</v>
      </c>
      <c r="D214" s="158"/>
      <c r="E214" s="159"/>
      <c r="F214" s="157"/>
      <c r="G214" s="157"/>
      <c r="H214" s="157"/>
      <c r="I214" s="157"/>
      <c r="J214" s="157"/>
      <c r="K214" s="157"/>
      <c r="L214" s="157"/>
      <c r="M214" s="157"/>
      <c r="N214" s="157"/>
      <c r="O214" s="157"/>
      <c r="P214" s="157"/>
      <c r="Q214" s="157"/>
      <c r="R214" s="157"/>
      <c r="S214" s="157"/>
      <c r="T214" s="157"/>
      <c r="U214" s="157"/>
      <c r="V214" s="157"/>
      <c r="W214" s="157"/>
      <c r="X214" s="157"/>
      <c r="Y214" s="148"/>
      <c r="Z214" s="148"/>
      <c r="AA214" s="148"/>
      <c r="AB214" s="148"/>
      <c r="AC214" s="148"/>
      <c r="AD214" s="148"/>
      <c r="AE214" s="148"/>
      <c r="AF214" s="148"/>
      <c r="AG214" s="148" t="s">
        <v>118</v>
      </c>
      <c r="AH214" s="148">
        <v>0</v>
      </c>
      <c r="AI214" s="148"/>
      <c r="AJ214" s="148"/>
      <c r="AK214" s="148"/>
      <c r="AL214" s="148"/>
      <c r="AM214" s="148"/>
      <c r="AN214" s="148"/>
      <c r="AO214" s="148"/>
      <c r="AP214" s="148"/>
      <c r="AQ214" s="148"/>
      <c r="AR214" s="148"/>
      <c r="AS214" s="148"/>
      <c r="AT214" s="148"/>
      <c r="AU214" s="148"/>
      <c r="AV214" s="148"/>
      <c r="AW214" s="148"/>
      <c r="AX214" s="148"/>
      <c r="AY214" s="148"/>
      <c r="AZ214" s="148"/>
      <c r="BA214" s="148"/>
      <c r="BB214" s="148"/>
      <c r="BC214" s="148"/>
      <c r="BD214" s="148"/>
      <c r="BE214" s="148"/>
      <c r="BF214" s="148"/>
      <c r="BG214" s="148"/>
      <c r="BH214" s="148"/>
    </row>
    <row r="215" spans="1:60" outlineLevel="1" x14ac:dyDescent="0.2">
      <c r="A215" s="155"/>
      <c r="B215" s="156"/>
      <c r="C215" s="186" t="s">
        <v>367</v>
      </c>
      <c r="D215" s="158"/>
      <c r="E215" s="159">
        <v>11.5</v>
      </c>
      <c r="F215" s="157"/>
      <c r="G215" s="157"/>
      <c r="H215" s="157"/>
      <c r="I215" s="157"/>
      <c r="J215" s="157"/>
      <c r="K215" s="157"/>
      <c r="L215" s="157"/>
      <c r="M215" s="157"/>
      <c r="N215" s="157"/>
      <c r="O215" s="157"/>
      <c r="P215" s="157"/>
      <c r="Q215" s="157"/>
      <c r="R215" s="157"/>
      <c r="S215" s="157"/>
      <c r="T215" s="157"/>
      <c r="U215" s="157"/>
      <c r="V215" s="157"/>
      <c r="W215" s="157"/>
      <c r="X215" s="157"/>
      <c r="Y215" s="148"/>
      <c r="Z215" s="148"/>
      <c r="AA215" s="148"/>
      <c r="AB215" s="148"/>
      <c r="AC215" s="148"/>
      <c r="AD215" s="148"/>
      <c r="AE215" s="148"/>
      <c r="AF215" s="148"/>
      <c r="AG215" s="148" t="s">
        <v>118</v>
      </c>
      <c r="AH215" s="148">
        <v>0</v>
      </c>
      <c r="AI215" s="148"/>
      <c r="AJ215" s="148"/>
      <c r="AK215" s="148"/>
      <c r="AL215" s="148"/>
      <c r="AM215" s="148"/>
      <c r="AN215" s="148"/>
      <c r="AO215" s="148"/>
      <c r="AP215" s="148"/>
      <c r="AQ215" s="148"/>
      <c r="AR215" s="148"/>
      <c r="AS215" s="148"/>
      <c r="AT215" s="148"/>
      <c r="AU215" s="148"/>
      <c r="AV215" s="148"/>
      <c r="AW215" s="148"/>
      <c r="AX215" s="148"/>
      <c r="AY215" s="148"/>
      <c r="AZ215" s="148"/>
      <c r="BA215" s="148"/>
      <c r="BB215" s="148"/>
      <c r="BC215" s="148"/>
      <c r="BD215" s="148"/>
      <c r="BE215" s="148"/>
      <c r="BF215" s="148"/>
      <c r="BG215" s="148"/>
      <c r="BH215" s="148"/>
    </row>
    <row r="216" spans="1:60" outlineLevel="1" x14ac:dyDescent="0.2">
      <c r="A216" s="155"/>
      <c r="B216" s="156"/>
      <c r="C216" s="186" t="s">
        <v>259</v>
      </c>
      <c r="D216" s="158"/>
      <c r="E216" s="159"/>
      <c r="F216" s="157"/>
      <c r="G216" s="157"/>
      <c r="H216" s="157"/>
      <c r="I216" s="157"/>
      <c r="J216" s="157"/>
      <c r="K216" s="157"/>
      <c r="L216" s="157"/>
      <c r="M216" s="157"/>
      <c r="N216" s="157"/>
      <c r="O216" s="157"/>
      <c r="P216" s="157"/>
      <c r="Q216" s="157"/>
      <c r="R216" s="157"/>
      <c r="S216" s="157"/>
      <c r="T216" s="157"/>
      <c r="U216" s="157"/>
      <c r="V216" s="157"/>
      <c r="W216" s="157"/>
      <c r="X216" s="157"/>
      <c r="Y216" s="148"/>
      <c r="Z216" s="148"/>
      <c r="AA216" s="148"/>
      <c r="AB216" s="148"/>
      <c r="AC216" s="148"/>
      <c r="AD216" s="148"/>
      <c r="AE216" s="148"/>
      <c r="AF216" s="148"/>
      <c r="AG216" s="148" t="s">
        <v>118</v>
      </c>
      <c r="AH216" s="148">
        <v>0</v>
      </c>
      <c r="AI216" s="148"/>
      <c r="AJ216" s="148"/>
      <c r="AK216" s="148"/>
      <c r="AL216" s="148"/>
      <c r="AM216" s="148"/>
      <c r="AN216" s="148"/>
      <c r="AO216" s="148"/>
      <c r="AP216" s="148"/>
      <c r="AQ216" s="148"/>
      <c r="AR216" s="148"/>
      <c r="AS216" s="148"/>
      <c r="AT216" s="148"/>
      <c r="AU216" s="148"/>
      <c r="AV216" s="148"/>
      <c r="AW216" s="148"/>
      <c r="AX216" s="148"/>
      <c r="AY216" s="148"/>
      <c r="AZ216" s="148"/>
      <c r="BA216" s="148"/>
      <c r="BB216" s="148"/>
      <c r="BC216" s="148"/>
      <c r="BD216" s="148"/>
      <c r="BE216" s="148"/>
      <c r="BF216" s="148"/>
      <c r="BG216" s="148"/>
      <c r="BH216" s="148"/>
    </row>
    <row r="217" spans="1:60" outlineLevel="1" x14ac:dyDescent="0.2">
      <c r="A217" s="155"/>
      <c r="B217" s="156"/>
      <c r="C217" s="186" t="s">
        <v>260</v>
      </c>
      <c r="D217" s="158"/>
      <c r="E217" s="159"/>
      <c r="F217" s="157"/>
      <c r="G217" s="157"/>
      <c r="H217" s="157"/>
      <c r="I217" s="157"/>
      <c r="J217" s="157"/>
      <c r="K217" s="157"/>
      <c r="L217" s="157"/>
      <c r="M217" s="157"/>
      <c r="N217" s="157"/>
      <c r="O217" s="157"/>
      <c r="P217" s="157"/>
      <c r="Q217" s="157"/>
      <c r="R217" s="157"/>
      <c r="S217" s="157"/>
      <c r="T217" s="157"/>
      <c r="U217" s="157"/>
      <c r="V217" s="157"/>
      <c r="W217" s="157"/>
      <c r="X217" s="157"/>
      <c r="Y217" s="148"/>
      <c r="Z217" s="148"/>
      <c r="AA217" s="148"/>
      <c r="AB217" s="148"/>
      <c r="AC217" s="148"/>
      <c r="AD217" s="148"/>
      <c r="AE217" s="148"/>
      <c r="AF217" s="148"/>
      <c r="AG217" s="148" t="s">
        <v>118</v>
      </c>
      <c r="AH217" s="148">
        <v>0</v>
      </c>
      <c r="AI217" s="148"/>
      <c r="AJ217" s="148"/>
      <c r="AK217" s="148"/>
      <c r="AL217" s="148"/>
      <c r="AM217" s="148"/>
      <c r="AN217" s="148"/>
      <c r="AO217" s="148"/>
      <c r="AP217" s="148"/>
      <c r="AQ217" s="148"/>
      <c r="AR217" s="148"/>
      <c r="AS217" s="148"/>
      <c r="AT217" s="148"/>
      <c r="AU217" s="148"/>
      <c r="AV217" s="148"/>
      <c r="AW217" s="148"/>
      <c r="AX217" s="148"/>
      <c r="AY217" s="148"/>
      <c r="AZ217" s="148"/>
      <c r="BA217" s="148"/>
      <c r="BB217" s="148"/>
      <c r="BC217" s="148"/>
      <c r="BD217" s="148"/>
      <c r="BE217" s="148"/>
      <c r="BF217" s="148"/>
      <c r="BG217" s="148"/>
      <c r="BH217" s="148"/>
    </row>
    <row r="218" spans="1:60" outlineLevel="1" x14ac:dyDescent="0.2">
      <c r="A218" s="155"/>
      <c r="B218" s="156"/>
      <c r="C218" s="186" t="s">
        <v>368</v>
      </c>
      <c r="D218" s="158"/>
      <c r="E218" s="159">
        <v>8.3000000000000007</v>
      </c>
      <c r="F218" s="157"/>
      <c r="G218" s="157"/>
      <c r="H218" s="157"/>
      <c r="I218" s="157"/>
      <c r="J218" s="157"/>
      <c r="K218" s="157"/>
      <c r="L218" s="157"/>
      <c r="M218" s="157"/>
      <c r="N218" s="157"/>
      <c r="O218" s="157"/>
      <c r="P218" s="157"/>
      <c r="Q218" s="157"/>
      <c r="R218" s="157"/>
      <c r="S218" s="157"/>
      <c r="T218" s="157"/>
      <c r="U218" s="157"/>
      <c r="V218" s="157"/>
      <c r="W218" s="157"/>
      <c r="X218" s="157"/>
      <c r="Y218" s="148"/>
      <c r="Z218" s="148"/>
      <c r="AA218" s="148"/>
      <c r="AB218" s="148"/>
      <c r="AC218" s="148"/>
      <c r="AD218" s="148"/>
      <c r="AE218" s="148"/>
      <c r="AF218" s="148"/>
      <c r="AG218" s="148" t="s">
        <v>118</v>
      </c>
      <c r="AH218" s="148">
        <v>0</v>
      </c>
      <c r="AI218" s="148"/>
      <c r="AJ218" s="148"/>
      <c r="AK218" s="148"/>
      <c r="AL218" s="148"/>
      <c r="AM218" s="148"/>
      <c r="AN218" s="148"/>
      <c r="AO218" s="148"/>
      <c r="AP218" s="148"/>
      <c r="AQ218" s="148"/>
      <c r="AR218" s="148"/>
      <c r="AS218" s="148"/>
      <c r="AT218" s="148"/>
      <c r="AU218" s="148"/>
      <c r="AV218" s="148"/>
      <c r="AW218" s="148"/>
      <c r="AX218" s="148"/>
      <c r="AY218" s="148"/>
      <c r="AZ218" s="148"/>
      <c r="BA218" s="148"/>
      <c r="BB218" s="148"/>
      <c r="BC218" s="148"/>
      <c r="BD218" s="148"/>
      <c r="BE218" s="148"/>
      <c r="BF218" s="148"/>
      <c r="BG218" s="148"/>
      <c r="BH218" s="148"/>
    </row>
    <row r="219" spans="1:60" outlineLevel="1" x14ac:dyDescent="0.2">
      <c r="A219" s="155"/>
      <c r="B219" s="156"/>
      <c r="C219" s="186" t="s">
        <v>262</v>
      </c>
      <c r="D219" s="158"/>
      <c r="E219" s="159"/>
      <c r="F219" s="157"/>
      <c r="G219" s="157"/>
      <c r="H219" s="157"/>
      <c r="I219" s="157"/>
      <c r="J219" s="157"/>
      <c r="K219" s="157"/>
      <c r="L219" s="157"/>
      <c r="M219" s="157"/>
      <c r="N219" s="157"/>
      <c r="O219" s="157"/>
      <c r="P219" s="157"/>
      <c r="Q219" s="157"/>
      <c r="R219" s="157"/>
      <c r="S219" s="157"/>
      <c r="T219" s="157"/>
      <c r="U219" s="157"/>
      <c r="V219" s="157"/>
      <c r="W219" s="157"/>
      <c r="X219" s="157"/>
      <c r="Y219" s="148"/>
      <c r="Z219" s="148"/>
      <c r="AA219" s="148"/>
      <c r="AB219" s="148"/>
      <c r="AC219" s="148"/>
      <c r="AD219" s="148"/>
      <c r="AE219" s="148"/>
      <c r="AF219" s="148"/>
      <c r="AG219" s="148" t="s">
        <v>118</v>
      </c>
      <c r="AH219" s="148">
        <v>0</v>
      </c>
      <c r="AI219" s="148"/>
      <c r="AJ219" s="148"/>
      <c r="AK219" s="148"/>
      <c r="AL219" s="148"/>
      <c r="AM219" s="148"/>
      <c r="AN219" s="148"/>
      <c r="AO219" s="148"/>
      <c r="AP219" s="148"/>
      <c r="AQ219" s="148"/>
      <c r="AR219" s="148"/>
      <c r="AS219" s="148"/>
      <c r="AT219" s="148"/>
      <c r="AU219" s="148"/>
      <c r="AV219" s="148"/>
      <c r="AW219" s="148"/>
      <c r="AX219" s="148"/>
      <c r="AY219" s="148"/>
      <c r="AZ219" s="148"/>
      <c r="BA219" s="148"/>
      <c r="BB219" s="148"/>
      <c r="BC219" s="148"/>
      <c r="BD219" s="148"/>
      <c r="BE219" s="148"/>
      <c r="BF219" s="148"/>
      <c r="BG219" s="148"/>
      <c r="BH219" s="148"/>
    </row>
    <row r="220" spans="1:60" outlineLevel="1" x14ac:dyDescent="0.2">
      <c r="A220" s="155"/>
      <c r="B220" s="156"/>
      <c r="C220" s="186" t="s">
        <v>263</v>
      </c>
      <c r="D220" s="158"/>
      <c r="E220" s="159"/>
      <c r="F220" s="157"/>
      <c r="G220" s="157"/>
      <c r="H220" s="157"/>
      <c r="I220" s="157"/>
      <c r="J220" s="157"/>
      <c r="K220" s="157"/>
      <c r="L220" s="157"/>
      <c r="M220" s="157"/>
      <c r="N220" s="157"/>
      <c r="O220" s="157"/>
      <c r="P220" s="157"/>
      <c r="Q220" s="157"/>
      <c r="R220" s="157"/>
      <c r="S220" s="157"/>
      <c r="T220" s="157"/>
      <c r="U220" s="157"/>
      <c r="V220" s="157"/>
      <c r="W220" s="157"/>
      <c r="X220" s="157"/>
      <c r="Y220" s="148"/>
      <c r="Z220" s="148"/>
      <c r="AA220" s="148"/>
      <c r="AB220" s="148"/>
      <c r="AC220" s="148"/>
      <c r="AD220" s="148"/>
      <c r="AE220" s="148"/>
      <c r="AF220" s="148"/>
      <c r="AG220" s="148" t="s">
        <v>118</v>
      </c>
      <c r="AH220" s="148">
        <v>0</v>
      </c>
      <c r="AI220" s="148"/>
      <c r="AJ220" s="148"/>
      <c r="AK220" s="148"/>
      <c r="AL220" s="148"/>
      <c r="AM220" s="148"/>
      <c r="AN220" s="148"/>
      <c r="AO220" s="148"/>
      <c r="AP220" s="148"/>
      <c r="AQ220" s="148"/>
      <c r="AR220" s="148"/>
      <c r="AS220" s="148"/>
      <c r="AT220" s="148"/>
      <c r="AU220" s="148"/>
      <c r="AV220" s="148"/>
      <c r="AW220" s="148"/>
      <c r="AX220" s="148"/>
      <c r="AY220" s="148"/>
      <c r="AZ220" s="148"/>
      <c r="BA220" s="148"/>
      <c r="BB220" s="148"/>
      <c r="BC220" s="148"/>
      <c r="BD220" s="148"/>
      <c r="BE220" s="148"/>
      <c r="BF220" s="148"/>
      <c r="BG220" s="148"/>
      <c r="BH220" s="148"/>
    </row>
    <row r="221" spans="1:60" outlineLevel="1" x14ac:dyDescent="0.2">
      <c r="A221" s="155"/>
      <c r="B221" s="156"/>
      <c r="C221" s="186" t="s">
        <v>369</v>
      </c>
      <c r="D221" s="158"/>
      <c r="E221" s="159">
        <v>12.5</v>
      </c>
      <c r="F221" s="157"/>
      <c r="G221" s="157"/>
      <c r="H221" s="157"/>
      <c r="I221" s="157"/>
      <c r="J221" s="157"/>
      <c r="K221" s="157"/>
      <c r="L221" s="157"/>
      <c r="M221" s="157"/>
      <c r="N221" s="157"/>
      <c r="O221" s="157"/>
      <c r="P221" s="157"/>
      <c r="Q221" s="157"/>
      <c r="R221" s="157"/>
      <c r="S221" s="157"/>
      <c r="T221" s="157"/>
      <c r="U221" s="157"/>
      <c r="V221" s="157"/>
      <c r="W221" s="157"/>
      <c r="X221" s="157"/>
      <c r="Y221" s="148"/>
      <c r="Z221" s="148"/>
      <c r="AA221" s="148"/>
      <c r="AB221" s="148"/>
      <c r="AC221" s="148"/>
      <c r="AD221" s="148"/>
      <c r="AE221" s="148"/>
      <c r="AF221" s="148"/>
      <c r="AG221" s="148" t="s">
        <v>118</v>
      </c>
      <c r="AH221" s="148">
        <v>0</v>
      </c>
      <c r="AI221" s="148"/>
      <c r="AJ221" s="148"/>
      <c r="AK221" s="148"/>
      <c r="AL221" s="148"/>
      <c r="AM221" s="148"/>
      <c r="AN221" s="148"/>
      <c r="AO221" s="148"/>
      <c r="AP221" s="148"/>
      <c r="AQ221" s="148"/>
      <c r="AR221" s="148"/>
      <c r="AS221" s="148"/>
      <c r="AT221" s="148"/>
      <c r="AU221" s="148"/>
      <c r="AV221" s="148"/>
      <c r="AW221" s="148"/>
      <c r="AX221" s="148"/>
      <c r="AY221" s="148"/>
      <c r="AZ221" s="148"/>
      <c r="BA221" s="148"/>
      <c r="BB221" s="148"/>
      <c r="BC221" s="148"/>
      <c r="BD221" s="148"/>
      <c r="BE221" s="148"/>
      <c r="BF221" s="148"/>
      <c r="BG221" s="148"/>
      <c r="BH221" s="148"/>
    </row>
    <row r="222" spans="1:60" outlineLevel="1" x14ac:dyDescent="0.2">
      <c r="A222" s="155"/>
      <c r="B222" s="156"/>
      <c r="C222" s="187" t="s">
        <v>120</v>
      </c>
      <c r="D222" s="160"/>
      <c r="E222" s="161">
        <v>32.299999999999997</v>
      </c>
      <c r="F222" s="157"/>
      <c r="G222" s="157"/>
      <c r="H222" s="157"/>
      <c r="I222" s="157"/>
      <c r="J222" s="157"/>
      <c r="K222" s="157"/>
      <c r="L222" s="157"/>
      <c r="M222" s="157"/>
      <c r="N222" s="157"/>
      <c r="O222" s="157"/>
      <c r="P222" s="157"/>
      <c r="Q222" s="157"/>
      <c r="R222" s="157"/>
      <c r="S222" s="157"/>
      <c r="T222" s="157"/>
      <c r="U222" s="157"/>
      <c r="V222" s="157"/>
      <c r="W222" s="157"/>
      <c r="X222" s="157"/>
      <c r="Y222" s="148"/>
      <c r="Z222" s="148"/>
      <c r="AA222" s="148"/>
      <c r="AB222" s="148"/>
      <c r="AC222" s="148"/>
      <c r="AD222" s="148"/>
      <c r="AE222" s="148"/>
      <c r="AF222" s="148"/>
      <c r="AG222" s="148" t="s">
        <v>118</v>
      </c>
      <c r="AH222" s="148">
        <v>1</v>
      </c>
      <c r="AI222" s="148"/>
      <c r="AJ222" s="148"/>
      <c r="AK222" s="148"/>
      <c r="AL222" s="148"/>
      <c r="AM222" s="148"/>
      <c r="AN222" s="148"/>
      <c r="AO222" s="148"/>
      <c r="AP222" s="148"/>
      <c r="AQ222" s="148"/>
      <c r="AR222" s="148"/>
      <c r="AS222" s="148"/>
      <c r="AT222" s="148"/>
      <c r="AU222" s="148"/>
      <c r="AV222" s="148"/>
      <c r="AW222" s="148"/>
      <c r="AX222" s="148"/>
      <c r="AY222" s="148"/>
      <c r="AZ222" s="148"/>
      <c r="BA222" s="148"/>
      <c r="BB222" s="148"/>
      <c r="BC222" s="148"/>
      <c r="BD222" s="148"/>
      <c r="BE222" s="148"/>
      <c r="BF222" s="148"/>
      <c r="BG222" s="148"/>
      <c r="BH222" s="148"/>
    </row>
    <row r="223" spans="1:60" outlineLevel="1" x14ac:dyDescent="0.2">
      <c r="A223" s="155"/>
      <c r="B223" s="156"/>
      <c r="C223" s="188" t="s">
        <v>370</v>
      </c>
      <c r="D223" s="162"/>
      <c r="E223" s="163">
        <v>3.23</v>
      </c>
      <c r="F223" s="157"/>
      <c r="G223" s="157"/>
      <c r="H223" s="157"/>
      <c r="I223" s="157"/>
      <c r="J223" s="157"/>
      <c r="K223" s="157"/>
      <c r="L223" s="157"/>
      <c r="M223" s="157"/>
      <c r="N223" s="157"/>
      <c r="O223" s="157"/>
      <c r="P223" s="157"/>
      <c r="Q223" s="157"/>
      <c r="R223" s="157"/>
      <c r="S223" s="157"/>
      <c r="T223" s="157"/>
      <c r="U223" s="157"/>
      <c r="V223" s="157"/>
      <c r="W223" s="157"/>
      <c r="X223" s="157"/>
      <c r="Y223" s="148"/>
      <c r="Z223" s="148"/>
      <c r="AA223" s="148"/>
      <c r="AB223" s="148"/>
      <c r="AC223" s="148"/>
      <c r="AD223" s="148"/>
      <c r="AE223" s="148"/>
      <c r="AF223" s="148"/>
      <c r="AG223" s="148" t="s">
        <v>118</v>
      </c>
      <c r="AH223" s="148">
        <v>4</v>
      </c>
      <c r="AI223" s="148"/>
      <c r="AJ223" s="148"/>
      <c r="AK223" s="148"/>
      <c r="AL223" s="148"/>
      <c r="AM223" s="148"/>
      <c r="AN223" s="148"/>
      <c r="AO223" s="148"/>
      <c r="AP223" s="148"/>
      <c r="AQ223" s="148"/>
      <c r="AR223" s="148"/>
      <c r="AS223" s="148"/>
      <c r="AT223" s="148"/>
      <c r="AU223" s="148"/>
      <c r="AV223" s="148"/>
      <c r="AW223" s="148"/>
      <c r="AX223" s="148"/>
      <c r="AY223" s="148"/>
      <c r="AZ223" s="148"/>
      <c r="BA223" s="148"/>
      <c r="BB223" s="148"/>
      <c r="BC223" s="148"/>
      <c r="BD223" s="148"/>
      <c r="BE223" s="148"/>
      <c r="BF223" s="148"/>
      <c r="BG223" s="148"/>
      <c r="BH223" s="148"/>
    </row>
    <row r="224" spans="1:60" x14ac:dyDescent="0.2">
      <c r="A224" s="169" t="s">
        <v>109</v>
      </c>
      <c r="B224" s="170" t="s">
        <v>80</v>
      </c>
      <c r="C224" s="184" t="s">
        <v>81</v>
      </c>
      <c r="D224" s="171"/>
      <c r="E224" s="172"/>
      <c r="F224" s="173"/>
      <c r="G224" s="173">
        <f>SUMIF(AG225:AG232,"&lt;&gt;NOR",G225:G232)</f>
        <v>0</v>
      </c>
      <c r="H224" s="173"/>
      <c r="I224" s="173">
        <f>SUM(I225:I232)</f>
        <v>0</v>
      </c>
      <c r="J224" s="173"/>
      <c r="K224" s="173">
        <f>SUM(K225:K232)</f>
        <v>0</v>
      </c>
      <c r="L224" s="173"/>
      <c r="M224" s="173">
        <f>SUM(M225:M232)</f>
        <v>0</v>
      </c>
      <c r="N224" s="173"/>
      <c r="O224" s="173">
        <f>SUM(O225:O232)</f>
        <v>0</v>
      </c>
      <c r="P224" s="173"/>
      <c r="Q224" s="173">
        <f>SUM(Q225:Q232)</f>
        <v>0</v>
      </c>
      <c r="R224" s="173"/>
      <c r="S224" s="173"/>
      <c r="T224" s="174"/>
      <c r="U224" s="168"/>
      <c r="V224" s="168">
        <f>SUM(V225:V232)</f>
        <v>54.41</v>
      </c>
      <c r="W224" s="168"/>
      <c r="X224" s="168"/>
      <c r="AG224" t="s">
        <v>110</v>
      </c>
    </row>
    <row r="225" spans="1:60" outlineLevel="1" x14ac:dyDescent="0.2">
      <c r="A225" s="175">
        <v>48</v>
      </c>
      <c r="B225" s="176" t="s">
        <v>371</v>
      </c>
      <c r="C225" s="185" t="s">
        <v>372</v>
      </c>
      <c r="D225" s="177" t="s">
        <v>157</v>
      </c>
      <c r="E225" s="178">
        <v>11.460750000000001</v>
      </c>
      <c r="F225" s="179"/>
      <c r="G225" s="180">
        <f>ROUND(E225*F225,2)</f>
        <v>0</v>
      </c>
      <c r="H225" s="179"/>
      <c r="I225" s="180">
        <f>ROUND(E225*H225,2)</f>
        <v>0</v>
      </c>
      <c r="J225" s="179"/>
      <c r="K225" s="180">
        <f>ROUND(E225*J225,2)</f>
        <v>0</v>
      </c>
      <c r="L225" s="180">
        <v>21</v>
      </c>
      <c r="M225" s="180">
        <f>G225*(1+L225/100)</f>
        <v>0</v>
      </c>
      <c r="N225" s="180">
        <v>0</v>
      </c>
      <c r="O225" s="180">
        <f>ROUND(E225*N225,2)</f>
        <v>0</v>
      </c>
      <c r="P225" s="180">
        <v>0</v>
      </c>
      <c r="Q225" s="180">
        <f>ROUND(E225*P225,2)</f>
        <v>0</v>
      </c>
      <c r="R225" s="180"/>
      <c r="S225" s="180" t="s">
        <v>114</v>
      </c>
      <c r="T225" s="181" t="s">
        <v>114</v>
      </c>
      <c r="U225" s="157">
        <v>0.752</v>
      </c>
      <c r="V225" s="157">
        <f>ROUND(E225*U225,2)</f>
        <v>8.6199999999999992</v>
      </c>
      <c r="W225" s="157"/>
      <c r="X225" s="157" t="s">
        <v>373</v>
      </c>
      <c r="Y225" s="148"/>
      <c r="Z225" s="148"/>
      <c r="AA225" s="148"/>
      <c r="AB225" s="148"/>
      <c r="AC225" s="148"/>
      <c r="AD225" s="148"/>
      <c r="AE225" s="148"/>
      <c r="AF225" s="148"/>
      <c r="AG225" s="148" t="s">
        <v>374</v>
      </c>
      <c r="AH225" s="148"/>
      <c r="AI225" s="148"/>
      <c r="AJ225" s="148"/>
      <c r="AK225" s="148"/>
      <c r="AL225" s="148"/>
      <c r="AM225" s="148"/>
      <c r="AN225" s="148"/>
      <c r="AO225" s="148"/>
      <c r="AP225" s="148"/>
      <c r="AQ225" s="148"/>
      <c r="AR225" s="148"/>
      <c r="AS225" s="148"/>
      <c r="AT225" s="148"/>
      <c r="AU225" s="148"/>
      <c r="AV225" s="148"/>
      <c r="AW225" s="148"/>
      <c r="AX225" s="148"/>
      <c r="AY225" s="148"/>
      <c r="AZ225" s="148"/>
      <c r="BA225" s="148"/>
      <c r="BB225" s="148"/>
      <c r="BC225" s="148"/>
      <c r="BD225" s="148"/>
      <c r="BE225" s="148"/>
      <c r="BF225" s="148"/>
      <c r="BG225" s="148"/>
      <c r="BH225" s="148"/>
    </row>
    <row r="226" spans="1:60" ht="22.5" outlineLevel="1" x14ac:dyDescent="0.2">
      <c r="A226" s="155"/>
      <c r="B226" s="156"/>
      <c r="C226" s="274" t="s">
        <v>375</v>
      </c>
      <c r="D226" s="275"/>
      <c r="E226" s="275"/>
      <c r="F226" s="275"/>
      <c r="G226" s="275"/>
      <c r="H226" s="157"/>
      <c r="I226" s="157"/>
      <c r="J226" s="157"/>
      <c r="K226" s="157"/>
      <c r="L226" s="157"/>
      <c r="M226" s="157"/>
      <c r="N226" s="157"/>
      <c r="O226" s="157"/>
      <c r="P226" s="157"/>
      <c r="Q226" s="157"/>
      <c r="R226" s="157"/>
      <c r="S226" s="157"/>
      <c r="T226" s="157"/>
      <c r="U226" s="157"/>
      <c r="V226" s="157"/>
      <c r="W226" s="157"/>
      <c r="X226" s="157"/>
      <c r="Y226" s="148"/>
      <c r="Z226" s="148"/>
      <c r="AA226" s="148"/>
      <c r="AB226" s="148"/>
      <c r="AC226" s="148"/>
      <c r="AD226" s="148"/>
      <c r="AE226" s="148"/>
      <c r="AF226" s="148"/>
      <c r="AG226" s="148" t="s">
        <v>142</v>
      </c>
      <c r="AH226" s="148"/>
      <c r="AI226" s="148"/>
      <c r="AJ226" s="148"/>
      <c r="AK226" s="148"/>
      <c r="AL226" s="148"/>
      <c r="AM226" s="148"/>
      <c r="AN226" s="148"/>
      <c r="AO226" s="148"/>
      <c r="AP226" s="148"/>
      <c r="AQ226" s="148"/>
      <c r="AR226" s="148"/>
      <c r="AS226" s="148"/>
      <c r="AT226" s="148"/>
      <c r="AU226" s="148"/>
      <c r="AV226" s="148"/>
      <c r="AW226" s="148"/>
      <c r="AX226" s="148"/>
      <c r="AY226" s="148"/>
      <c r="AZ226" s="148"/>
      <c r="BA226" s="182" t="str">
        <f>C226</f>
        <v>S naložením suti nebo vybouraných hmot do dopravního prostředku a na jejich vyložením, popřípadě přeložením na normální dopravní prostředek.</v>
      </c>
      <c r="BB226" s="148"/>
      <c r="BC226" s="148"/>
      <c r="BD226" s="148"/>
      <c r="BE226" s="148"/>
      <c r="BF226" s="148"/>
      <c r="BG226" s="148"/>
      <c r="BH226" s="148"/>
    </row>
    <row r="227" spans="1:60" outlineLevel="1" x14ac:dyDescent="0.2">
      <c r="A227" s="195">
        <v>49</v>
      </c>
      <c r="B227" s="196" t="s">
        <v>376</v>
      </c>
      <c r="C227" s="202" t="s">
        <v>377</v>
      </c>
      <c r="D227" s="197" t="s">
        <v>157</v>
      </c>
      <c r="E227" s="198">
        <v>103.14675</v>
      </c>
      <c r="F227" s="199"/>
      <c r="G227" s="200">
        <f>ROUND(E227*F227,2)</f>
        <v>0</v>
      </c>
      <c r="H227" s="199"/>
      <c r="I227" s="200">
        <f>ROUND(E227*H227,2)</f>
        <v>0</v>
      </c>
      <c r="J227" s="199"/>
      <c r="K227" s="200">
        <f>ROUND(E227*J227,2)</f>
        <v>0</v>
      </c>
      <c r="L227" s="200">
        <v>21</v>
      </c>
      <c r="M227" s="200">
        <f>G227*(1+L227/100)</f>
        <v>0</v>
      </c>
      <c r="N227" s="200">
        <v>0</v>
      </c>
      <c r="O227" s="200">
        <f>ROUND(E227*N227,2)</f>
        <v>0</v>
      </c>
      <c r="P227" s="200">
        <v>0</v>
      </c>
      <c r="Q227" s="200">
        <f>ROUND(E227*P227,2)</f>
        <v>0</v>
      </c>
      <c r="R227" s="200"/>
      <c r="S227" s="200" t="s">
        <v>114</v>
      </c>
      <c r="T227" s="201" t="s">
        <v>114</v>
      </c>
      <c r="U227" s="157">
        <v>0.36</v>
      </c>
      <c r="V227" s="157">
        <f>ROUND(E227*U227,2)</f>
        <v>37.130000000000003</v>
      </c>
      <c r="W227" s="157"/>
      <c r="X227" s="157" t="s">
        <v>373</v>
      </c>
      <c r="Y227" s="148"/>
      <c r="Z227" s="148"/>
      <c r="AA227" s="148"/>
      <c r="AB227" s="148"/>
      <c r="AC227" s="148"/>
      <c r="AD227" s="148"/>
      <c r="AE227" s="148"/>
      <c r="AF227" s="148"/>
      <c r="AG227" s="148" t="s">
        <v>374</v>
      </c>
      <c r="AH227" s="148"/>
      <c r="AI227" s="148"/>
      <c r="AJ227" s="148"/>
      <c r="AK227" s="148"/>
      <c r="AL227" s="148"/>
      <c r="AM227" s="148"/>
      <c r="AN227" s="148"/>
      <c r="AO227" s="148"/>
      <c r="AP227" s="148"/>
      <c r="AQ227" s="148"/>
      <c r="AR227" s="148"/>
      <c r="AS227" s="148"/>
      <c r="AT227" s="148"/>
      <c r="AU227" s="148"/>
      <c r="AV227" s="148"/>
      <c r="AW227" s="148"/>
      <c r="AX227" s="148"/>
      <c r="AY227" s="148"/>
      <c r="AZ227" s="148"/>
      <c r="BA227" s="148"/>
      <c r="BB227" s="148"/>
      <c r="BC227" s="148"/>
      <c r="BD227" s="148"/>
      <c r="BE227" s="148"/>
      <c r="BF227" s="148"/>
      <c r="BG227" s="148"/>
      <c r="BH227" s="148"/>
    </row>
    <row r="228" spans="1:60" outlineLevel="1" x14ac:dyDescent="0.2">
      <c r="A228" s="195">
        <v>50</v>
      </c>
      <c r="B228" s="196" t="s">
        <v>378</v>
      </c>
      <c r="C228" s="202" t="s">
        <v>379</v>
      </c>
      <c r="D228" s="197" t="s">
        <v>157</v>
      </c>
      <c r="E228" s="198">
        <v>11.460750000000001</v>
      </c>
      <c r="F228" s="199"/>
      <c r="G228" s="200">
        <f>ROUND(E228*F228,2)</f>
        <v>0</v>
      </c>
      <c r="H228" s="199"/>
      <c r="I228" s="200">
        <f>ROUND(E228*H228,2)</f>
        <v>0</v>
      </c>
      <c r="J228" s="199"/>
      <c r="K228" s="200">
        <f>ROUND(E228*J228,2)</f>
        <v>0</v>
      </c>
      <c r="L228" s="200">
        <v>21</v>
      </c>
      <c r="M228" s="200">
        <f>G228*(1+L228/100)</f>
        <v>0</v>
      </c>
      <c r="N228" s="200">
        <v>0</v>
      </c>
      <c r="O228" s="200">
        <f>ROUND(E228*N228,2)</f>
        <v>0</v>
      </c>
      <c r="P228" s="200">
        <v>0</v>
      </c>
      <c r="Q228" s="200">
        <f>ROUND(E228*P228,2)</f>
        <v>0</v>
      </c>
      <c r="R228" s="200"/>
      <c r="S228" s="200" t="s">
        <v>114</v>
      </c>
      <c r="T228" s="201" t="s">
        <v>114</v>
      </c>
      <c r="U228" s="157">
        <v>0.26500000000000001</v>
      </c>
      <c r="V228" s="157">
        <f>ROUND(E228*U228,2)</f>
        <v>3.04</v>
      </c>
      <c r="W228" s="157"/>
      <c r="X228" s="157" t="s">
        <v>373</v>
      </c>
      <c r="Y228" s="148"/>
      <c r="Z228" s="148"/>
      <c r="AA228" s="148"/>
      <c r="AB228" s="148"/>
      <c r="AC228" s="148"/>
      <c r="AD228" s="148"/>
      <c r="AE228" s="148"/>
      <c r="AF228" s="148"/>
      <c r="AG228" s="148" t="s">
        <v>374</v>
      </c>
      <c r="AH228" s="148"/>
      <c r="AI228" s="148"/>
      <c r="AJ228" s="148"/>
      <c r="AK228" s="148"/>
      <c r="AL228" s="148"/>
      <c r="AM228" s="148"/>
      <c r="AN228" s="148"/>
      <c r="AO228" s="148"/>
      <c r="AP228" s="148"/>
      <c r="AQ228" s="148"/>
      <c r="AR228" s="148"/>
      <c r="AS228" s="148"/>
      <c r="AT228" s="148"/>
      <c r="AU228" s="148"/>
      <c r="AV228" s="148"/>
      <c r="AW228" s="148"/>
      <c r="AX228" s="148"/>
      <c r="AY228" s="148"/>
      <c r="AZ228" s="148"/>
      <c r="BA228" s="148"/>
      <c r="BB228" s="148"/>
      <c r="BC228" s="148"/>
      <c r="BD228" s="148"/>
      <c r="BE228" s="148"/>
      <c r="BF228" s="148"/>
      <c r="BG228" s="148"/>
      <c r="BH228" s="148"/>
    </row>
    <row r="229" spans="1:60" outlineLevel="1" x14ac:dyDescent="0.2">
      <c r="A229" s="175">
        <v>51</v>
      </c>
      <c r="B229" s="176" t="s">
        <v>380</v>
      </c>
      <c r="C229" s="185" t="s">
        <v>381</v>
      </c>
      <c r="D229" s="177" t="s">
        <v>157</v>
      </c>
      <c r="E229" s="178">
        <v>11.460750000000001</v>
      </c>
      <c r="F229" s="179"/>
      <c r="G229" s="180">
        <f>ROUND(E229*F229,2)</f>
        <v>0</v>
      </c>
      <c r="H229" s="179"/>
      <c r="I229" s="180">
        <f>ROUND(E229*H229,2)</f>
        <v>0</v>
      </c>
      <c r="J229" s="179"/>
      <c r="K229" s="180">
        <f>ROUND(E229*J229,2)</f>
        <v>0</v>
      </c>
      <c r="L229" s="180">
        <v>21</v>
      </c>
      <c r="M229" s="180">
        <f>G229*(1+L229/100)</f>
        <v>0</v>
      </c>
      <c r="N229" s="180">
        <v>0</v>
      </c>
      <c r="O229" s="180">
        <f>ROUND(E229*N229,2)</f>
        <v>0</v>
      </c>
      <c r="P229" s="180">
        <v>0</v>
      </c>
      <c r="Q229" s="180">
        <f>ROUND(E229*P229,2)</f>
        <v>0</v>
      </c>
      <c r="R229" s="180"/>
      <c r="S229" s="180" t="s">
        <v>114</v>
      </c>
      <c r="T229" s="181" t="s">
        <v>114</v>
      </c>
      <c r="U229" s="157">
        <v>0.49</v>
      </c>
      <c r="V229" s="157">
        <f>ROUND(E229*U229,2)</f>
        <v>5.62</v>
      </c>
      <c r="W229" s="157"/>
      <c r="X229" s="157" t="s">
        <v>373</v>
      </c>
      <c r="Y229" s="148"/>
      <c r="Z229" s="148"/>
      <c r="AA229" s="148"/>
      <c r="AB229" s="148"/>
      <c r="AC229" s="148"/>
      <c r="AD229" s="148"/>
      <c r="AE229" s="148"/>
      <c r="AF229" s="148"/>
      <c r="AG229" s="148" t="s">
        <v>374</v>
      </c>
      <c r="AH229" s="148"/>
      <c r="AI229" s="148"/>
      <c r="AJ229" s="148"/>
      <c r="AK229" s="148"/>
      <c r="AL229" s="148"/>
      <c r="AM229" s="148"/>
      <c r="AN229" s="148"/>
      <c r="AO229" s="148"/>
      <c r="AP229" s="148"/>
      <c r="AQ229" s="148"/>
      <c r="AR229" s="148"/>
      <c r="AS229" s="148"/>
      <c r="AT229" s="148"/>
      <c r="AU229" s="148"/>
      <c r="AV229" s="148"/>
      <c r="AW229" s="148"/>
      <c r="AX229" s="148"/>
      <c r="AY229" s="148"/>
      <c r="AZ229" s="148"/>
      <c r="BA229" s="148"/>
      <c r="BB229" s="148"/>
      <c r="BC229" s="148"/>
      <c r="BD229" s="148"/>
      <c r="BE229" s="148"/>
      <c r="BF229" s="148"/>
      <c r="BG229" s="148"/>
      <c r="BH229" s="148"/>
    </row>
    <row r="230" spans="1:60" outlineLevel="1" x14ac:dyDescent="0.2">
      <c r="A230" s="155"/>
      <c r="B230" s="156"/>
      <c r="C230" s="274" t="s">
        <v>382</v>
      </c>
      <c r="D230" s="275"/>
      <c r="E230" s="275"/>
      <c r="F230" s="275"/>
      <c r="G230" s="275"/>
      <c r="H230" s="157"/>
      <c r="I230" s="157"/>
      <c r="J230" s="157"/>
      <c r="K230" s="157"/>
      <c r="L230" s="157"/>
      <c r="M230" s="157"/>
      <c r="N230" s="157"/>
      <c r="O230" s="157"/>
      <c r="P230" s="157"/>
      <c r="Q230" s="157"/>
      <c r="R230" s="157"/>
      <c r="S230" s="157"/>
      <c r="T230" s="157"/>
      <c r="U230" s="157"/>
      <c r="V230" s="157"/>
      <c r="W230" s="157"/>
      <c r="X230" s="157"/>
      <c r="Y230" s="148"/>
      <c r="Z230" s="148"/>
      <c r="AA230" s="148"/>
      <c r="AB230" s="148"/>
      <c r="AC230" s="148"/>
      <c r="AD230" s="148"/>
      <c r="AE230" s="148"/>
      <c r="AF230" s="148"/>
      <c r="AG230" s="148" t="s">
        <v>142</v>
      </c>
      <c r="AH230" s="148"/>
      <c r="AI230" s="148"/>
      <c r="AJ230" s="148"/>
      <c r="AK230" s="148"/>
      <c r="AL230" s="148"/>
      <c r="AM230" s="148"/>
      <c r="AN230" s="148"/>
      <c r="AO230" s="148"/>
      <c r="AP230" s="148"/>
      <c r="AQ230" s="148"/>
      <c r="AR230" s="148"/>
      <c r="AS230" s="148"/>
      <c r="AT230" s="148"/>
      <c r="AU230" s="148"/>
      <c r="AV230" s="148"/>
      <c r="AW230" s="148"/>
      <c r="AX230" s="148"/>
      <c r="AY230" s="148"/>
      <c r="AZ230" s="148"/>
      <c r="BA230" s="148"/>
      <c r="BB230" s="148"/>
      <c r="BC230" s="148"/>
      <c r="BD230" s="148"/>
      <c r="BE230" s="148"/>
      <c r="BF230" s="148"/>
      <c r="BG230" s="148"/>
      <c r="BH230" s="148"/>
    </row>
    <row r="231" spans="1:60" outlineLevel="1" x14ac:dyDescent="0.2">
      <c r="A231" s="195">
        <v>52</v>
      </c>
      <c r="B231" s="196" t="s">
        <v>383</v>
      </c>
      <c r="C231" s="202" t="s">
        <v>384</v>
      </c>
      <c r="D231" s="197" t="s">
        <v>157</v>
      </c>
      <c r="E231" s="198">
        <v>217.75425000000001</v>
      </c>
      <c r="F231" s="199"/>
      <c r="G231" s="200">
        <f>ROUND(E231*F231,2)</f>
        <v>0</v>
      </c>
      <c r="H231" s="199"/>
      <c r="I231" s="200">
        <f>ROUND(E231*H231,2)</f>
        <v>0</v>
      </c>
      <c r="J231" s="199"/>
      <c r="K231" s="200">
        <f>ROUND(E231*J231,2)</f>
        <v>0</v>
      </c>
      <c r="L231" s="200">
        <v>21</v>
      </c>
      <c r="M231" s="200">
        <f>G231*(1+L231/100)</f>
        <v>0</v>
      </c>
      <c r="N231" s="200">
        <v>0</v>
      </c>
      <c r="O231" s="200">
        <f>ROUND(E231*N231,2)</f>
        <v>0</v>
      </c>
      <c r="P231" s="200">
        <v>0</v>
      </c>
      <c r="Q231" s="200">
        <f>ROUND(E231*P231,2)</f>
        <v>0</v>
      </c>
      <c r="R231" s="200"/>
      <c r="S231" s="200" t="s">
        <v>114</v>
      </c>
      <c r="T231" s="201" t="s">
        <v>114</v>
      </c>
      <c r="U231" s="157">
        <v>0</v>
      </c>
      <c r="V231" s="157">
        <f>ROUND(E231*U231,2)</f>
        <v>0</v>
      </c>
      <c r="W231" s="157"/>
      <c r="X231" s="157" t="s">
        <v>373</v>
      </c>
      <c r="Y231" s="148"/>
      <c r="Z231" s="148"/>
      <c r="AA231" s="148"/>
      <c r="AB231" s="148"/>
      <c r="AC231" s="148"/>
      <c r="AD231" s="148"/>
      <c r="AE231" s="148"/>
      <c r="AF231" s="148"/>
      <c r="AG231" s="148" t="s">
        <v>374</v>
      </c>
      <c r="AH231" s="148"/>
      <c r="AI231" s="148"/>
      <c r="AJ231" s="148"/>
      <c r="AK231" s="148"/>
      <c r="AL231" s="148"/>
      <c r="AM231" s="148"/>
      <c r="AN231" s="148"/>
      <c r="AO231" s="148"/>
      <c r="AP231" s="148"/>
      <c r="AQ231" s="148"/>
      <c r="AR231" s="148"/>
      <c r="AS231" s="148"/>
      <c r="AT231" s="148"/>
      <c r="AU231" s="148"/>
      <c r="AV231" s="148"/>
      <c r="AW231" s="148"/>
      <c r="AX231" s="148"/>
      <c r="AY231" s="148"/>
      <c r="AZ231" s="148"/>
      <c r="BA231" s="148"/>
      <c r="BB231" s="148"/>
      <c r="BC231" s="148"/>
      <c r="BD231" s="148"/>
      <c r="BE231" s="148"/>
      <c r="BF231" s="148"/>
      <c r="BG231" s="148"/>
      <c r="BH231" s="148"/>
    </row>
    <row r="232" spans="1:60" outlineLevel="1" x14ac:dyDescent="0.2">
      <c r="A232" s="175">
        <v>53</v>
      </c>
      <c r="B232" s="176" t="s">
        <v>385</v>
      </c>
      <c r="C232" s="185" t="s">
        <v>386</v>
      </c>
      <c r="D232" s="177" t="s">
        <v>157</v>
      </c>
      <c r="E232" s="178">
        <v>11.460750000000001</v>
      </c>
      <c r="F232" s="179"/>
      <c r="G232" s="180">
        <f>ROUND(E232*F232,2)</f>
        <v>0</v>
      </c>
      <c r="H232" s="179"/>
      <c r="I232" s="180">
        <f>ROUND(E232*H232,2)</f>
        <v>0</v>
      </c>
      <c r="J232" s="179"/>
      <c r="K232" s="180">
        <f>ROUND(E232*J232,2)</f>
        <v>0</v>
      </c>
      <c r="L232" s="180">
        <v>21</v>
      </c>
      <c r="M232" s="180">
        <f>G232*(1+L232/100)</f>
        <v>0</v>
      </c>
      <c r="N232" s="180">
        <v>0</v>
      </c>
      <c r="O232" s="180">
        <f>ROUND(E232*N232,2)</f>
        <v>0</v>
      </c>
      <c r="P232" s="180">
        <v>0</v>
      </c>
      <c r="Q232" s="180">
        <f>ROUND(E232*P232,2)</f>
        <v>0</v>
      </c>
      <c r="R232" s="180"/>
      <c r="S232" s="180" t="s">
        <v>114</v>
      </c>
      <c r="T232" s="181" t="s">
        <v>114</v>
      </c>
      <c r="U232" s="157">
        <v>0</v>
      </c>
      <c r="V232" s="157">
        <f>ROUND(E232*U232,2)</f>
        <v>0</v>
      </c>
      <c r="W232" s="157"/>
      <c r="X232" s="157" t="s">
        <v>373</v>
      </c>
      <c r="Y232" s="148"/>
      <c r="Z232" s="148"/>
      <c r="AA232" s="148"/>
      <c r="AB232" s="148"/>
      <c r="AC232" s="148"/>
      <c r="AD232" s="148"/>
      <c r="AE232" s="148"/>
      <c r="AF232" s="148"/>
      <c r="AG232" s="148" t="s">
        <v>374</v>
      </c>
      <c r="AH232" s="148"/>
      <c r="AI232" s="148"/>
      <c r="AJ232" s="148"/>
      <c r="AK232" s="148"/>
      <c r="AL232" s="148"/>
      <c r="AM232" s="148"/>
      <c r="AN232" s="148"/>
      <c r="AO232" s="148"/>
      <c r="AP232" s="148"/>
      <c r="AQ232" s="148"/>
      <c r="AR232" s="148"/>
      <c r="AS232" s="148"/>
      <c r="AT232" s="148"/>
      <c r="AU232" s="148"/>
      <c r="AV232" s="148"/>
      <c r="AW232" s="148"/>
      <c r="AX232" s="148"/>
      <c r="AY232" s="148"/>
      <c r="AZ232" s="148"/>
      <c r="BA232" s="148"/>
      <c r="BB232" s="148"/>
      <c r="BC232" s="148"/>
      <c r="BD232" s="148"/>
      <c r="BE232" s="148"/>
      <c r="BF232" s="148"/>
      <c r="BG232" s="148"/>
      <c r="BH232" s="148"/>
    </row>
    <row r="233" spans="1:60" x14ac:dyDescent="0.2">
      <c r="A233" s="3"/>
      <c r="B233" s="4"/>
      <c r="C233" s="192"/>
      <c r="D233" s="6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AE233">
        <v>15</v>
      </c>
      <c r="AF233">
        <v>21</v>
      </c>
      <c r="AG233" t="s">
        <v>96</v>
      </c>
    </row>
    <row r="234" spans="1:60" x14ac:dyDescent="0.2">
      <c r="A234" s="151"/>
      <c r="B234" s="152" t="s">
        <v>31</v>
      </c>
      <c r="C234" s="193"/>
      <c r="D234" s="153"/>
      <c r="E234" s="154"/>
      <c r="F234" s="154"/>
      <c r="G234" s="183">
        <f>G8+G168+G189+G194+G196+G211+G224</f>
        <v>0</v>
      </c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AE234">
        <f>SUMIF(L7:L232,AE233,G7:G232)</f>
        <v>0</v>
      </c>
      <c r="AF234">
        <f>SUMIF(L7:L232,AF233,G7:G232)</f>
        <v>0</v>
      </c>
      <c r="AG234" t="s">
        <v>251</v>
      </c>
    </row>
    <row r="235" spans="1:60" x14ac:dyDescent="0.2">
      <c r="A235" s="3"/>
      <c r="B235" s="4"/>
      <c r="C235" s="192"/>
      <c r="D235" s="6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</row>
    <row r="236" spans="1:60" x14ac:dyDescent="0.2">
      <c r="A236" s="3"/>
      <c r="B236" s="4"/>
      <c r="C236" s="192"/>
      <c r="D236" s="6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</row>
    <row r="237" spans="1:60" x14ac:dyDescent="0.2">
      <c r="A237" s="260" t="s">
        <v>252</v>
      </c>
      <c r="B237" s="260"/>
      <c r="C237" s="261"/>
      <c r="D237" s="6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</row>
    <row r="238" spans="1:60" x14ac:dyDescent="0.2">
      <c r="A238" s="262"/>
      <c r="B238" s="263"/>
      <c r="C238" s="264"/>
      <c r="D238" s="263"/>
      <c r="E238" s="263"/>
      <c r="F238" s="263"/>
      <c r="G238" s="265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AG238" t="s">
        <v>253</v>
      </c>
    </row>
    <row r="239" spans="1:60" x14ac:dyDescent="0.2">
      <c r="A239" s="266"/>
      <c r="B239" s="267"/>
      <c r="C239" s="268"/>
      <c r="D239" s="267"/>
      <c r="E239" s="267"/>
      <c r="F239" s="267"/>
      <c r="G239" s="269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</row>
    <row r="240" spans="1:60" x14ac:dyDescent="0.2">
      <c r="A240" s="266"/>
      <c r="B240" s="267"/>
      <c r="C240" s="268"/>
      <c r="D240" s="267"/>
      <c r="E240" s="267"/>
      <c r="F240" s="267"/>
      <c r="G240" s="269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</row>
    <row r="241" spans="1:33" x14ac:dyDescent="0.2">
      <c r="A241" s="266"/>
      <c r="B241" s="267"/>
      <c r="C241" s="268"/>
      <c r="D241" s="267"/>
      <c r="E241" s="267"/>
      <c r="F241" s="267"/>
      <c r="G241" s="269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</row>
    <row r="242" spans="1:33" x14ac:dyDescent="0.2">
      <c r="A242" s="270"/>
      <c r="B242" s="271"/>
      <c r="C242" s="272"/>
      <c r="D242" s="271"/>
      <c r="E242" s="271"/>
      <c r="F242" s="271"/>
      <c r="G242" s="27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</row>
    <row r="243" spans="1:33" x14ac:dyDescent="0.2">
      <c r="A243" s="3"/>
      <c r="B243" s="4"/>
      <c r="C243" s="192"/>
      <c r="D243" s="6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</row>
    <row r="244" spans="1:33" x14ac:dyDescent="0.2">
      <c r="C244" s="194"/>
      <c r="D244" s="10"/>
      <c r="AG244" t="s">
        <v>254</v>
      </c>
    </row>
    <row r="245" spans="1:33" x14ac:dyDescent="0.2">
      <c r="D245" s="10"/>
    </row>
    <row r="246" spans="1:33" x14ac:dyDescent="0.2">
      <c r="D246" s="10"/>
    </row>
    <row r="247" spans="1:33" x14ac:dyDescent="0.2">
      <c r="D247" s="10"/>
    </row>
    <row r="248" spans="1:33" x14ac:dyDescent="0.2">
      <c r="D248" s="10"/>
    </row>
    <row r="249" spans="1:33" x14ac:dyDescent="0.2">
      <c r="D249" s="10"/>
    </row>
    <row r="250" spans="1:33" x14ac:dyDescent="0.2">
      <c r="D250" s="10"/>
    </row>
    <row r="251" spans="1:33" x14ac:dyDescent="0.2">
      <c r="D251" s="10"/>
    </row>
    <row r="252" spans="1:33" x14ac:dyDescent="0.2">
      <c r="D252" s="10"/>
    </row>
    <row r="253" spans="1:33" x14ac:dyDescent="0.2">
      <c r="D253" s="10"/>
    </row>
    <row r="254" spans="1:33" x14ac:dyDescent="0.2">
      <c r="D254" s="10"/>
    </row>
    <row r="255" spans="1:33" x14ac:dyDescent="0.2">
      <c r="D255" s="10"/>
    </row>
    <row r="256" spans="1:33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3">
    <mergeCell ref="A1:G1"/>
    <mergeCell ref="C2:G2"/>
    <mergeCell ref="C3:G3"/>
    <mergeCell ref="C4:G4"/>
    <mergeCell ref="A237:C237"/>
    <mergeCell ref="A238:G242"/>
    <mergeCell ref="C48:G48"/>
    <mergeCell ref="C182:G182"/>
    <mergeCell ref="C183:G183"/>
    <mergeCell ref="C184:G184"/>
    <mergeCell ref="C185:G185"/>
    <mergeCell ref="C226:G226"/>
    <mergeCell ref="C230:G230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573116-EA63-4F93-8058-2E934581312E}">
  <sheetPr>
    <outlinePr summaryBelow="0"/>
  </sheetPr>
  <dimension ref="A1:BH5000"/>
  <sheetViews>
    <sheetView workbookViewId="0">
      <pane ySplit="7" topLeftCell="A8" activePane="bottomLeft" state="frozen"/>
      <selection pane="bottomLeft" activeCell="C3" sqref="C3:G3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76" t="s">
        <v>7</v>
      </c>
      <c r="B1" s="276"/>
      <c r="C1" s="276"/>
      <c r="D1" s="276"/>
      <c r="E1" s="276"/>
      <c r="F1" s="276"/>
      <c r="G1" s="276"/>
      <c r="AG1" t="s">
        <v>84</v>
      </c>
    </row>
    <row r="2" spans="1:60" ht="24.95" customHeight="1" x14ac:dyDescent="0.2">
      <c r="A2" s="140" t="s">
        <v>8</v>
      </c>
      <c r="B2" s="49" t="s">
        <v>43</v>
      </c>
      <c r="C2" s="277" t="s">
        <v>400</v>
      </c>
      <c r="D2" s="278"/>
      <c r="E2" s="278"/>
      <c r="F2" s="278"/>
      <c r="G2" s="279"/>
      <c r="AG2" t="s">
        <v>85</v>
      </c>
    </row>
    <row r="3" spans="1:60" ht="24.95" customHeight="1" x14ac:dyDescent="0.2">
      <c r="A3" s="140" t="s">
        <v>9</v>
      </c>
      <c r="B3" s="49" t="s">
        <v>45</v>
      </c>
      <c r="C3" s="277" t="s">
        <v>46</v>
      </c>
      <c r="D3" s="278"/>
      <c r="E3" s="278"/>
      <c r="F3" s="278"/>
      <c r="G3" s="279"/>
      <c r="AC3" s="122" t="s">
        <v>85</v>
      </c>
      <c r="AG3" t="s">
        <v>86</v>
      </c>
    </row>
    <row r="4" spans="1:60" ht="24.95" customHeight="1" x14ac:dyDescent="0.2">
      <c r="A4" s="141" t="s">
        <v>10</v>
      </c>
      <c r="B4" s="142" t="s">
        <v>51</v>
      </c>
      <c r="C4" s="280" t="s">
        <v>52</v>
      </c>
      <c r="D4" s="281"/>
      <c r="E4" s="281"/>
      <c r="F4" s="281"/>
      <c r="G4" s="282"/>
      <c r="AG4" t="s">
        <v>87</v>
      </c>
    </row>
    <row r="5" spans="1:60" x14ac:dyDescent="0.2">
      <c r="D5" s="10"/>
    </row>
    <row r="6" spans="1:60" ht="38.25" x14ac:dyDescent="0.2">
      <c r="A6" s="144" t="s">
        <v>88</v>
      </c>
      <c r="B6" s="146" t="s">
        <v>89</v>
      </c>
      <c r="C6" s="146" t="s">
        <v>90</v>
      </c>
      <c r="D6" s="145" t="s">
        <v>91</v>
      </c>
      <c r="E6" s="144" t="s">
        <v>92</v>
      </c>
      <c r="F6" s="143" t="s">
        <v>93</v>
      </c>
      <c r="G6" s="144" t="s">
        <v>31</v>
      </c>
      <c r="H6" s="147" t="s">
        <v>32</v>
      </c>
      <c r="I6" s="147" t="s">
        <v>94</v>
      </c>
      <c r="J6" s="147" t="s">
        <v>33</v>
      </c>
      <c r="K6" s="147" t="s">
        <v>95</v>
      </c>
      <c r="L6" s="147" t="s">
        <v>96</v>
      </c>
      <c r="M6" s="147" t="s">
        <v>97</v>
      </c>
      <c r="N6" s="147" t="s">
        <v>98</v>
      </c>
      <c r="O6" s="147" t="s">
        <v>99</v>
      </c>
      <c r="P6" s="147" t="s">
        <v>100</v>
      </c>
      <c r="Q6" s="147" t="s">
        <v>101</v>
      </c>
      <c r="R6" s="147" t="s">
        <v>102</v>
      </c>
      <c r="S6" s="147" t="s">
        <v>103</v>
      </c>
      <c r="T6" s="147" t="s">
        <v>104</v>
      </c>
      <c r="U6" s="147" t="s">
        <v>105</v>
      </c>
      <c r="V6" s="147" t="s">
        <v>106</v>
      </c>
      <c r="W6" s="147" t="s">
        <v>107</v>
      </c>
      <c r="X6" s="147" t="s">
        <v>108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9" t="s">
        <v>109</v>
      </c>
      <c r="B8" s="170" t="s">
        <v>75</v>
      </c>
      <c r="C8" s="184" t="s">
        <v>29</v>
      </c>
      <c r="D8" s="171"/>
      <c r="E8" s="172"/>
      <c r="F8" s="173"/>
      <c r="G8" s="173">
        <f>SUMIF(AG9:AG12,"&lt;&gt;NOR",G9:G12)</f>
        <v>0</v>
      </c>
      <c r="H8" s="173"/>
      <c r="I8" s="173">
        <f>SUM(I9:I12)</f>
        <v>0</v>
      </c>
      <c r="J8" s="173"/>
      <c r="K8" s="173">
        <f>SUM(K9:K12)</f>
        <v>0</v>
      </c>
      <c r="L8" s="173"/>
      <c r="M8" s="173">
        <f>SUM(M9:M12)</f>
        <v>0</v>
      </c>
      <c r="N8" s="173"/>
      <c r="O8" s="173">
        <f>SUM(O9:O12)</f>
        <v>0</v>
      </c>
      <c r="P8" s="173"/>
      <c r="Q8" s="173">
        <f>SUM(Q9:Q12)</f>
        <v>0</v>
      </c>
      <c r="R8" s="173"/>
      <c r="S8" s="173"/>
      <c r="T8" s="174"/>
      <c r="U8" s="168"/>
      <c r="V8" s="168">
        <f>SUM(V9:V12)</f>
        <v>0</v>
      </c>
      <c r="W8" s="168"/>
      <c r="X8" s="168"/>
      <c r="AG8" t="s">
        <v>110</v>
      </c>
    </row>
    <row r="9" spans="1:60" outlineLevel="1" x14ac:dyDescent="0.2">
      <c r="A9" s="175">
        <v>1</v>
      </c>
      <c r="B9" s="176" t="s">
        <v>387</v>
      </c>
      <c r="C9" s="185" t="s">
        <v>388</v>
      </c>
      <c r="D9" s="177" t="s">
        <v>389</v>
      </c>
      <c r="E9" s="178">
        <v>1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80">
        <v>0</v>
      </c>
      <c r="O9" s="180">
        <f>ROUND(E9*N9,2)</f>
        <v>0</v>
      </c>
      <c r="P9" s="180">
        <v>0</v>
      </c>
      <c r="Q9" s="180">
        <f>ROUND(E9*P9,2)</f>
        <v>0</v>
      </c>
      <c r="R9" s="180"/>
      <c r="S9" s="180" t="s">
        <v>114</v>
      </c>
      <c r="T9" s="181" t="s">
        <v>334</v>
      </c>
      <c r="U9" s="157">
        <v>0</v>
      </c>
      <c r="V9" s="157">
        <f>ROUND(E9*U9,2)</f>
        <v>0</v>
      </c>
      <c r="W9" s="157"/>
      <c r="X9" s="157" t="s">
        <v>390</v>
      </c>
      <c r="Y9" s="148"/>
      <c r="Z9" s="148"/>
      <c r="AA9" s="148"/>
      <c r="AB9" s="148"/>
      <c r="AC9" s="148"/>
      <c r="AD9" s="148"/>
      <c r="AE9" s="148"/>
      <c r="AF9" s="148"/>
      <c r="AG9" s="148" t="s">
        <v>391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274" t="s">
        <v>392</v>
      </c>
      <c r="D10" s="275"/>
      <c r="E10" s="275"/>
      <c r="F10" s="275"/>
      <c r="G10" s="275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142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75">
        <v>2</v>
      </c>
      <c r="B11" s="176" t="s">
        <v>393</v>
      </c>
      <c r="C11" s="185" t="s">
        <v>394</v>
      </c>
      <c r="D11" s="177" t="s">
        <v>389</v>
      </c>
      <c r="E11" s="178">
        <v>1</v>
      </c>
      <c r="F11" s="179"/>
      <c r="G11" s="180">
        <f>ROUND(E11*F11,2)</f>
        <v>0</v>
      </c>
      <c r="H11" s="179"/>
      <c r="I11" s="180">
        <f>ROUND(E11*H11,2)</f>
        <v>0</v>
      </c>
      <c r="J11" s="179"/>
      <c r="K11" s="180">
        <f>ROUND(E11*J11,2)</f>
        <v>0</v>
      </c>
      <c r="L11" s="180">
        <v>21</v>
      </c>
      <c r="M11" s="180">
        <f>G11*(1+L11/100)</f>
        <v>0</v>
      </c>
      <c r="N11" s="180">
        <v>0</v>
      </c>
      <c r="O11" s="180">
        <f>ROUND(E11*N11,2)</f>
        <v>0</v>
      </c>
      <c r="P11" s="180">
        <v>0</v>
      </c>
      <c r="Q11" s="180">
        <f>ROUND(E11*P11,2)</f>
        <v>0</v>
      </c>
      <c r="R11" s="180"/>
      <c r="S11" s="180" t="s">
        <v>114</v>
      </c>
      <c r="T11" s="181" t="s">
        <v>334</v>
      </c>
      <c r="U11" s="157">
        <v>0</v>
      </c>
      <c r="V11" s="157">
        <f>ROUND(E11*U11,2)</f>
        <v>0</v>
      </c>
      <c r="W11" s="157"/>
      <c r="X11" s="157" t="s">
        <v>390</v>
      </c>
      <c r="Y11" s="148"/>
      <c r="Z11" s="148"/>
      <c r="AA11" s="148"/>
      <c r="AB11" s="148"/>
      <c r="AC11" s="148"/>
      <c r="AD11" s="148"/>
      <c r="AE11" s="148"/>
      <c r="AF11" s="148"/>
      <c r="AG11" s="148" t="s">
        <v>395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ht="22.5" outlineLevel="1" x14ac:dyDescent="0.2">
      <c r="A12" s="155"/>
      <c r="B12" s="156"/>
      <c r="C12" s="274" t="s">
        <v>396</v>
      </c>
      <c r="D12" s="275"/>
      <c r="E12" s="275"/>
      <c r="F12" s="275"/>
      <c r="G12" s="275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8"/>
      <c r="Z12" s="148"/>
      <c r="AA12" s="148"/>
      <c r="AB12" s="148"/>
      <c r="AC12" s="148"/>
      <c r="AD12" s="148"/>
      <c r="AE12" s="148"/>
      <c r="AF12" s="148"/>
      <c r="AG12" s="148" t="s">
        <v>142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82" t="str">
        <f>C12</f>
        <v>Zaměření a vytýčení stávajících inženýrských sítí v místě stavby z hlediska jejich ochrany při provádění stavby.</v>
      </c>
      <c r="BB12" s="148"/>
      <c r="BC12" s="148"/>
      <c r="BD12" s="148"/>
      <c r="BE12" s="148"/>
      <c r="BF12" s="148"/>
      <c r="BG12" s="148"/>
      <c r="BH12" s="148"/>
    </row>
    <row r="13" spans="1:60" x14ac:dyDescent="0.2">
      <c r="A13" s="169" t="s">
        <v>109</v>
      </c>
      <c r="B13" s="170" t="s">
        <v>83</v>
      </c>
      <c r="C13" s="184" t="s">
        <v>30</v>
      </c>
      <c r="D13" s="171"/>
      <c r="E13" s="172"/>
      <c r="F13" s="173"/>
      <c r="G13" s="173">
        <f>SUMIF(AG14:AG15,"&lt;&gt;NOR",G14:G15)</f>
        <v>0</v>
      </c>
      <c r="H13" s="173"/>
      <c r="I13" s="173">
        <f>SUM(I14:I15)</f>
        <v>0</v>
      </c>
      <c r="J13" s="173"/>
      <c r="K13" s="173">
        <f>SUM(K14:K15)</f>
        <v>0</v>
      </c>
      <c r="L13" s="173"/>
      <c r="M13" s="173">
        <f>SUM(M14:M15)</f>
        <v>0</v>
      </c>
      <c r="N13" s="173"/>
      <c r="O13" s="173">
        <f>SUM(O14:O15)</f>
        <v>0</v>
      </c>
      <c r="P13" s="173"/>
      <c r="Q13" s="173">
        <f>SUM(Q14:Q15)</f>
        <v>0</v>
      </c>
      <c r="R13" s="173"/>
      <c r="S13" s="173"/>
      <c r="T13" s="174"/>
      <c r="U13" s="168"/>
      <c r="V13" s="168">
        <f>SUM(V14:V15)</f>
        <v>0</v>
      </c>
      <c r="W13" s="168"/>
      <c r="X13" s="168"/>
      <c r="AG13" t="s">
        <v>110</v>
      </c>
    </row>
    <row r="14" spans="1:60" outlineLevel="1" x14ac:dyDescent="0.2">
      <c r="A14" s="175">
        <v>3</v>
      </c>
      <c r="B14" s="176" t="s">
        <v>397</v>
      </c>
      <c r="C14" s="185" t="s">
        <v>398</v>
      </c>
      <c r="D14" s="177" t="s">
        <v>389</v>
      </c>
      <c r="E14" s="178">
        <v>1</v>
      </c>
      <c r="F14" s="179"/>
      <c r="G14" s="180">
        <f>ROUND(E14*F14,2)</f>
        <v>0</v>
      </c>
      <c r="H14" s="179"/>
      <c r="I14" s="180">
        <f>ROUND(E14*H14,2)</f>
        <v>0</v>
      </c>
      <c r="J14" s="179"/>
      <c r="K14" s="180">
        <f>ROUND(E14*J14,2)</f>
        <v>0</v>
      </c>
      <c r="L14" s="180">
        <v>21</v>
      </c>
      <c r="M14" s="180">
        <f>G14*(1+L14/100)</f>
        <v>0</v>
      </c>
      <c r="N14" s="180">
        <v>0</v>
      </c>
      <c r="O14" s="180">
        <f>ROUND(E14*N14,2)</f>
        <v>0</v>
      </c>
      <c r="P14" s="180">
        <v>0</v>
      </c>
      <c r="Q14" s="180">
        <f>ROUND(E14*P14,2)</f>
        <v>0</v>
      </c>
      <c r="R14" s="180"/>
      <c r="S14" s="180" t="s">
        <v>114</v>
      </c>
      <c r="T14" s="181" t="s">
        <v>334</v>
      </c>
      <c r="U14" s="157">
        <v>0</v>
      </c>
      <c r="V14" s="157">
        <f>ROUND(E14*U14,2)</f>
        <v>0</v>
      </c>
      <c r="W14" s="157"/>
      <c r="X14" s="157" t="s">
        <v>390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391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ht="22.5" outlineLevel="1" x14ac:dyDescent="0.2">
      <c r="A15" s="155"/>
      <c r="B15" s="156"/>
      <c r="C15" s="274" t="s">
        <v>399</v>
      </c>
      <c r="D15" s="275"/>
      <c r="E15" s="275"/>
      <c r="F15" s="275"/>
      <c r="G15" s="275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142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82" t="str">
        <f>C15</f>
        <v>Náklady na provedení skutečného zaměření stavby v rozsahu nezbytném pro zápis změny do katastru nemovitostí.</v>
      </c>
      <c r="BB15" s="148"/>
      <c r="BC15" s="148"/>
      <c r="BD15" s="148"/>
      <c r="BE15" s="148"/>
      <c r="BF15" s="148"/>
      <c r="BG15" s="148"/>
      <c r="BH15" s="148"/>
    </row>
    <row r="16" spans="1:60" x14ac:dyDescent="0.2">
      <c r="A16" s="3"/>
      <c r="B16" s="4"/>
      <c r="C16" s="192"/>
      <c r="D16" s="6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AE16">
        <v>15</v>
      </c>
      <c r="AF16">
        <v>21</v>
      </c>
      <c r="AG16" t="s">
        <v>96</v>
      </c>
    </row>
    <row r="17" spans="1:33" x14ac:dyDescent="0.2">
      <c r="A17" s="151"/>
      <c r="B17" s="152" t="s">
        <v>31</v>
      </c>
      <c r="C17" s="193"/>
      <c r="D17" s="153"/>
      <c r="E17" s="154"/>
      <c r="F17" s="154"/>
      <c r="G17" s="183">
        <f>G8+G13</f>
        <v>0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AE17">
        <f>SUMIF(L7:L15,AE16,G7:G15)</f>
        <v>0</v>
      </c>
      <c r="AF17">
        <f>SUMIF(L7:L15,AF16,G7:G15)</f>
        <v>0</v>
      </c>
      <c r="AG17" t="s">
        <v>251</v>
      </c>
    </row>
    <row r="18" spans="1:33" x14ac:dyDescent="0.2">
      <c r="A18" s="3"/>
      <c r="B18" s="4"/>
      <c r="C18" s="192"/>
      <c r="D18" s="6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spans="1:33" x14ac:dyDescent="0.2">
      <c r="A19" s="3"/>
      <c r="B19" s="4"/>
      <c r="C19" s="192"/>
      <c r="D19" s="6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spans="1:33" x14ac:dyDescent="0.2">
      <c r="A20" s="260" t="s">
        <v>252</v>
      </c>
      <c r="B20" s="260"/>
      <c r="C20" s="261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spans="1:33" x14ac:dyDescent="0.2">
      <c r="A21" s="262"/>
      <c r="B21" s="263"/>
      <c r="C21" s="264"/>
      <c r="D21" s="263"/>
      <c r="E21" s="263"/>
      <c r="F21" s="263"/>
      <c r="G21" s="265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AG21" t="s">
        <v>253</v>
      </c>
    </row>
    <row r="22" spans="1:33" x14ac:dyDescent="0.2">
      <c r="A22" s="266"/>
      <c r="B22" s="267"/>
      <c r="C22" s="268"/>
      <c r="D22" s="267"/>
      <c r="E22" s="267"/>
      <c r="F22" s="267"/>
      <c r="G22" s="26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spans="1:33" x14ac:dyDescent="0.2">
      <c r="A23" s="266"/>
      <c r="B23" s="267"/>
      <c r="C23" s="268"/>
      <c r="D23" s="267"/>
      <c r="E23" s="267"/>
      <c r="F23" s="267"/>
      <c r="G23" s="269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 spans="1:33" x14ac:dyDescent="0.2">
      <c r="A24" s="266"/>
      <c r="B24" s="267"/>
      <c r="C24" s="268"/>
      <c r="D24" s="267"/>
      <c r="E24" s="267"/>
      <c r="F24" s="267"/>
      <c r="G24" s="269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33" x14ac:dyDescent="0.2">
      <c r="A25" s="270"/>
      <c r="B25" s="271"/>
      <c r="C25" s="272"/>
      <c r="D25" s="271"/>
      <c r="E25" s="271"/>
      <c r="F25" s="271"/>
      <c r="G25" s="27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33" x14ac:dyDescent="0.2">
      <c r="A26" s="3"/>
      <c r="B26" s="4"/>
      <c r="C26" s="192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33" x14ac:dyDescent="0.2">
      <c r="C27" s="194"/>
      <c r="D27" s="10"/>
      <c r="AG27" t="s">
        <v>254</v>
      </c>
    </row>
    <row r="28" spans="1:33" x14ac:dyDescent="0.2">
      <c r="D28" s="10"/>
    </row>
    <row r="29" spans="1:33" x14ac:dyDescent="0.2">
      <c r="D29" s="10"/>
    </row>
    <row r="30" spans="1:33" x14ac:dyDescent="0.2">
      <c r="D30" s="10"/>
    </row>
    <row r="31" spans="1:33" x14ac:dyDescent="0.2">
      <c r="D31" s="10"/>
    </row>
    <row r="32" spans="1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9">
    <mergeCell ref="A21:G25"/>
    <mergeCell ref="C10:G10"/>
    <mergeCell ref="C12:G12"/>
    <mergeCell ref="C15:G15"/>
    <mergeCell ref="A1:G1"/>
    <mergeCell ref="C2:G2"/>
    <mergeCell ref="C3:G3"/>
    <mergeCell ref="C4:G4"/>
    <mergeCell ref="A20:C20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22-002.14 A01 Pol</vt:lpstr>
      <vt:lpstr>22-002.14 E01 Pol</vt:lpstr>
      <vt:lpstr>22-002.14 O01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'22-002.14 A01 Pol'!Názvy_tisku</vt:lpstr>
      <vt:lpstr>'22-002.14 E01 Pol'!Názvy_tisku</vt:lpstr>
      <vt:lpstr>'22-002.14 O01 Pol'!Názvy_tisku</vt:lpstr>
      <vt:lpstr>oadresa</vt:lpstr>
      <vt:lpstr>Stavba!Objednatel</vt:lpstr>
      <vt:lpstr>Stavba!Objekt</vt:lpstr>
      <vt:lpstr>'22-002.14 A01 Pol'!Oblast_tisku</vt:lpstr>
      <vt:lpstr>'22-002.14 E01 Pol'!Oblast_tisku</vt:lpstr>
      <vt:lpstr>'22-002.14 O01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Mikulik</dc:creator>
  <cp:lastModifiedBy>Michal Mikulik</cp:lastModifiedBy>
  <cp:lastPrinted>2019-03-19T12:27:02Z</cp:lastPrinted>
  <dcterms:created xsi:type="dcterms:W3CDTF">2009-04-08T07:15:50Z</dcterms:created>
  <dcterms:modified xsi:type="dcterms:W3CDTF">2022-03-14T09:32:38Z</dcterms:modified>
</cp:coreProperties>
</file>