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rokytova_jana_kpar_brno_cz/Documents/PARO 2022/Výběrka 2022/Pítka realizace 2022/Pítka v Brně - realizace/ZD/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U18" i="12"/>
  <c r="I19" i="12"/>
  <c r="K19" i="12"/>
  <c r="K18" i="12" s="1"/>
  <c r="M19" i="12"/>
  <c r="M18" i="12" s="1"/>
  <c r="O19" i="12"/>
  <c r="O18" i="12" s="1"/>
  <c r="Q19" i="12"/>
  <c r="Q18" i="12" s="1"/>
  <c r="U19" i="12"/>
  <c r="I20" i="12"/>
  <c r="I21" i="12"/>
  <c r="K21" i="12"/>
  <c r="K20" i="12" s="1"/>
  <c r="M21" i="12"/>
  <c r="M20" i="12" s="1"/>
  <c r="O21" i="12"/>
  <c r="O20" i="12" s="1"/>
  <c r="Q21" i="12"/>
  <c r="Q20" i="12" s="1"/>
  <c r="U21" i="12"/>
  <c r="U20" i="12" s="1"/>
  <c r="I23" i="12"/>
  <c r="I22" i="12" s="1"/>
  <c r="K23" i="12"/>
  <c r="K22" i="12" s="1"/>
  <c r="M23" i="12"/>
  <c r="M22" i="12" s="1"/>
  <c r="O23" i="12"/>
  <c r="O22" i="12" s="1"/>
  <c r="Q23" i="12"/>
  <c r="Q22" i="12" s="1"/>
  <c r="U23" i="12"/>
  <c r="U22" i="12" s="1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I41" i="12"/>
  <c r="K41" i="12"/>
  <c r="K40" i="12" s="1"/>
  <c r="M41" i="12"/>
  <c r="M40" i="12" s="1"/>
  <c r="O41" i="12"/>
  <c r="O40" i="12" s="1"/>
  <c r="Q41" i="12"/>
  <c r="Q40" i="12" s="1"/>
  <c r="U41" i="12"/>
  <c r="U40" i="12" s="1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O24" i="12" l="1"/>
  <c r="K24" i="12"/>
  <c r="M24" i="12"/>
  <c r="Q24" i="12"/>
  <c r="I8" i="12"/>
  <c r="U24" i="12"/>
  <c r="U8" i="12"/>
  <c r="K8" i="12"/>
  <c r="M8" i="12"/>
  <c r="O8" i="12"/>
  <c r="I24" i="12"/>
  <c r="Q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<sst xmlns="http://schemas.openxmlformats.org/spreadsheetml/2006/main" count="257" uniqueCount="146">
  <si>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</si>
  <si>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</si>
  <si>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</si>
  <si>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</si>
  <si>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</si>
  <si>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</si>
  <si>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</si>
  <si>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</si>
  <si>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</si>
  <si>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</si>
  <si>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</si>
  <si>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</si>
  <si>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</si>
  <si>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</si>
  <si>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</si>
  <si>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</si>
  <si>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</si>
  <si>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</si>
  <si>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</si>
  <si>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</si>
  <si>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</si>
  <si>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</si>
  <si>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</si>
  <si>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</si>
  <si>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</si>
  <si>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</si>
  <si>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</si>
  <si>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</si>
  <si>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</si>
  <si>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</si>
  <si>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</si>
  <si>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</si>
  <si>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</si>
  <si>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</si>
  <si>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</si>
  <si>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</si>
  <si>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</si>
  <si>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</si>
  <si>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</si>
  <si>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</si>
  <si>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</si>
  <si>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</si>
  <si>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Hlaváčkova, Brno</t>
  </si>
  <si>
    <t>Rozpočet:</t>
  </si>
  <si>
    <t>Misto</t>
  </si>
  <si>
    <t>Fontánka na pití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</si>
  <si>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</si>
  <si>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</si>
  <si>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</si>
  <si>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</si>
  <si>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</si>
  <si>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</si>
  <si>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</si>
  <si>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</si>
  <si>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</si>
  <si>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</si>
  <si>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</si>
  <si>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</si>
  <si>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</si>
  <si>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</si>
  <si>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</si>
  <si>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</si>
  <si>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</si>
  <si>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</si>
  <si>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</si>
  <si>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</si>
  <si>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</si>
  <si>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</si>
  <si>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</si>
  <si>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</si>
  <si>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</si>
  <si>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</si>
  <si>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</si>
  <si>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</si>
  <si>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</si>
  <si>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</si>
  <si>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</si>
  <si>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</si>
  <si>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</si>
  <si>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</si>
  <si>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</si>
  <si>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</si>
  <si>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</si>
  <si>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</si>
  <si>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</si>
  <si>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</si>
  <si>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</si>
  <si>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</si>
  <si>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</si>
  <si>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</si>
  <si>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</si>
  <si>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132201212R00</t>
  </si>
  <si>
    <t>Hloubení rýh š.do 200 cm hor.3 do 1000m3,STROJNĚ</t>
  </si>
  <si>
    <t>m3</t>
  </si>
  <si>
    <t>POL1_0</t>
  </si>
  <si>
    <t>132201219R00</t>
  </si>
  <si>
    <t>Příplatek za lepivost - hloubení rýh 200cm v hor.3</t>
  </si>
  <si>
    <t>161101101R00</t>
  </si>
  <si>
    <t>Svislé přemístění výkopku z hor.1-4 do 2,5 m</t>
  </si>
  <si>
    <t>167101101R00</t>
  </si>
  <si>
    <t>Nakládání výkopku z hor.1-4 v množství do 100 m3</t>
  </si>
  <si>
    <t>162701105R00</t>
  </si>
  <si>
    <t>Vodorovné přemístění výkopku z hor.1-4 do 10000 m</t>
  </si>
  <si>
    <t>171201101R00</t>
  </si>
  <si>
    <t>Uložení sypaniny do násypů nezhutněných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</si>
  <si>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</si>
  <si>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</si>
  <si>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</si>
  <si>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</si>
  <si>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</si>
  <si>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 horniny 1- 4</t>
  </si>
  <si>
    <t>273121121R00</t>
  </si>
  <si>
    <t>Osazení pítka včetně uvedení í do původního stavu, včetně doplňkových prací</t>
  </si>
  <si>
    <t>soub.</t>
  </si>
  <si>
    <t>451541111R00</t>
  </si>
  <si>
    <t>Lože pod potrubí ze štěrkodrtě 0 - 63 mm</t>
  </si>
  <si>
    <t>pc</t>
  </si>
  <si>
    <t>Pítko- dodávka AZP</t>
  </si>
  <si>
    <t>kus</t>
  </si>
  <si>
    <t>POL3_0</t>
  </si>
  <si>
    <t>871161121R00</t>
  </si>
  <si>
    <t>Montáž trubek polyetylenových ve výkopu d 32 mm</t>
  </si>
  <si>
    <t>m</t>
  </si>
  <si>
    <t>Trubka  voda SDR11  32x3,0mm, PE100 RC třívrstvé potrubí, barva modrá</t>
  </si>
  <si>
    <t>891211221R00</t>
  </si>
  <si>
    <t xml:space="preserve">Montáž vodovod. šoupátek </t>
  </si>
  <si>
    <t>Šoupátko ISO 32</t>
  </si>
  <si>
    <t>899401112R00</t>
  </si>
  <si>
    <t>Osazení poklopů litinových šoupátkových</t>
  </si>
  <si>
    <t>Souprava zemní pro šoupátko</t>
  </si>
  <si>
    <t>Poklop šoupátkový</t>
  </si>
  <si>
    <t>891269111R00</t>
  </si>
  <si>
    <t xml:space="preserve">Montáž navrtávacích pasů </t>
  </si>
  <si>
    <t xml:space="preserve">Pas navrtávací </t>
  </si>
  <si>
    <t>892271111R00</t>
  </si>
  <si>
    <t>Tlaková zkouška vodovodního potrubí</t>
  </si>
  <si>
    <t>892273111R00</t>
  </si>
  <si>
    <t>Desinfekce vodovodního potrubí</t>
  </si>
  <si>
    <t>Vodič signalizační</t>
  </si>
  <si>
    <t>Fólie výstražná</t>
  </si>
  <si>
    <t>Šachta vodoměrná</t>
  </si>
  <si>
    <t xml:space="preserve">Souprava vodoměrná </t>
  </si>
  <si>
    <t>Přesun hmot</t>
  </si>
  <si>
    <t/>
  </si>
  <si>
    <t>END</t>
  </si>
  <si>
    <t>Lesná,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</si>
</sst>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190" t="s">
        <v>38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SheetLayoutView="75" workbookViewId="0">
      <selection activeCell="G27" sqref="G27:I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4"/>
      <c r="B2" s="81" t="s">
        <v>39</v>
      </c>
      <c r="C2" s="82"/>
      <c r="D2" s="217" t="s">
        <v>45</v>
      </c>
      <c r="E2" s="218"/>
      <c r="F2" s="218"/>
      <c r="G2" s="218"/>
      <c r="H2" s="218"/>
      <c r="I2" s="218"/>
      <c r="J2" s="219"/>
      <c r="O2" s="2"/>
    </row>
    <row r="3" spans="1:15" ht="23.25" customHeight="1" x14ac:dyDescent="0.2">
      <c r="A3" s="4"/>
      <c r="B3" s="83" t="s">
        <v>44</v>
      </c>
      <c r="C3" s="84"/>
      <c r="D3" s="210" t="s">
        <v>145</v>
      </c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1"/>
      <c r="E11" s="221"/>
      <c r="F11" s="221"/>
      <c r="G11" s="221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08"/>
      <c r="E12" s="208"/>
      <c r="F12" s="208"/>
      <c r="G12" s="208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09"/>
      <c r="E13" s="209"/>
      <c r="F13" s="209"/>
      <c r="G13" s="2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0"/>
      <c r="F15" s="220"/>
      <c r="G15" s="205"/>
      <c r="H15" s="205"/>
      <c r="I15" s="205" t="s">
        <v>28</v>
      </c>
      <c r="J15" s="206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00"/>
      <c r="F16" s="207"/>
      <c r="G16" s="200"/>
      <c r="H16" s="207"/>
      <c r="I16" s="200">
        <v>0</v>
      </c>
      <c r="J16" s="201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00"/>
      <c r="F17" s="207"/>
      <c r="G17" s="200"/>
      <c r="H17" s="207"/>
      <c r="I17" s="200">
        <v>0</v>
      </c>
      <c r="J17" s="201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00"/>
      <c r="F18" s="207"/>
      <c r="G18" s="200"/>
      <c r="H18" s="207"/>
      <c r="I18" s="200">
        <v>0</v>
      </c>
      <c r="J18" s="201"/>
    </row>
    <row r="19" spans="1:10" ht="23.25" customHeight="1" x14ac:dyDescent="0.2">
      <c r="A19" s="139" t="s">
        <v>62</v>
      </c>
      <c r="B19" s="140" t="s">
        <v>26</v>
      </c>
      <c r="C19" s="58"/>
      <c r="D19" s="59"/>
      <c r="E19" s="200"/>
      <c r="F19" s="207"/>
      <c r="G19" s="200"/>
      <c r="H19" s="207"/>
      <c r="I19" s="200">
        <v>0</v>
      </c>
      <c r="J19" s="201"/>
    </row>
    <row r="20" spans="1:10" ht="23.25" customHeight="1" x14ac:dyDescent="0.2">
      <c r="A20" s="139" t="s">
        <v>63</v>
      </c>
      <c r="B20" s="140" t="s">
        <v>27</v>
      </c>
      <c r="C20" s="58"/>
      <c r="D20" s="59"/>
      <c r="E20" s="200"/>
      <c r="F20" s="207"/>
      <c r="G20" s="200"/>
      <c r="H20" s="207"/>
      <c r="I20" s="200">
        <v>0</v>
      </c>
      <c r="J20" s="201"/>
    </row>
    <row r="21" spans="1:10" ht="23.25" customHeight="1" x14ac:dyDescent="0.2">
      <c r="A21" s="4"/>
      <c r="B21" s="74" t="s">
        <v>28</v>
      </c>
      <c r="C21" s="75"/>
      <c r="D21" s="76"/>
      <c r="E21" s="202"/>
      <c r="F21" s="203"/>
      <c r="G21" s="202"/>
      <c r="H21" s="203"/>
      <c r="I21" s="202">
        <f>SUM(I16:J20)</f>
        <v>0</v>
      </c>
      <c r="J21" s="21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8">
        <v>0</v>
      </c>
      <c r="H25" s="199"/>
      <c r="I25" s="19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4"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6">
        <v>0</v>
      </c>
      <c r="H27" s="196"/>
      <c r="I27" s="196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7">
        <v>0</v>
      </c>
      <c r="H28" s="204"/>
      <c r="I28" s="204"/>
      <c r="J28" s="116" t="str">
        <f t="shared" si="0"/>
        <v>CZK</v>
      </c>
    </row>
    <row r="29" spans="1:10" ht="27.75" customHeight="1" thickBot="1" x14ac:dyDescent="0.25">
      <c r="A29" s="4"/>
      <c r="B29" s="112" t="s">
        <v>22</v>
      </c>
      <c r="C29" s="117"/>
      <c r="D29" s="117"/>
      <c r="E29" s="117"/>
      <c r="F29" s="117"/>
      <c r="G29" s="197">
        <v>0</v>
      </c>
      <c r="H29" s="197"/>
      <c r="I29" s="197"/>
      <c r="J29" s="118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44790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36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225"/>
      <c r="D39" s="226"/>
      <c r="E39" s="226"/>
      <c r="F39" s="107">
        <v>0</v>
      </c>
      <c r="G39" s="108">
        <v>0</v>
      </c>
      <c r="H39" s="109">
        <v>0</v>
      </c>
      <c r="I39" s="109">
        <v>100477.16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27" t="s">
        <v>46</v>
      </c>
      <c r="C40" s="228"/>
      <c r="D40" s="228"/>
      <c r="E40" s="229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100477.16</v>
      </c>
      <c r="J40" s="97">
        <f>SUMIF(A39:A39,"=1",J39:J39)</f>
        <v>100</v>
      </c>
    </row>
    <row r="44" spans="1:10" ht="15.75" x14ac:dyDescent="0.25">
      <c r="B44" s="119" t="s">
        <v>48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49</v>
      </c>
      <c r="G46" s="128"/>
      <c r="H46" s="128"/>
      <c r="I46" s="230" t="s">
        <v>28</v>
      </c>
      <c r="J46" s="230"/>
    </row>
    <row r="47" spans="1:10" ht="25.5" customHeight="1" x14ac:dyDescent="0.2">
      <c r="A47" s="121"/>
      <c r="B47" s="129" t="s">
        <v>50</v>
      </c>
      <c r="C47" s="232" t="s">
        <v>51</v>
      </c>
      <c r="D47" s="233"/>
      <c r="E47" s="233"/>
      <c r="F47" s="131" t="s">
        <v>23</v>
      </c>
      <c r="G47" s="132"/>
      <c r="H47" s="132"/>
      <c r="I47" s="231">
        <v>0</v>
      </c>
      <c r="J47" s="231"/>
    </row>
    <row r="48" spans="1:10" ht="25.5" customHeight="1" x14ac:dyDescent="0.2">
      <c r="A48" s="121"/>
      <c r="B48" s="123" t="s">
        <v>52</v>
      </c>
      <c r="C48" s="215" t="s">
        <v>53</v>
      </c>
      <c r="D48" s="216"/>
      <c r="E48" s="216"/>
      <c r="F48" s="133" t="s">
        <v>23</v>
      </c>
      <c r="G48" s="134"/>
      <c r="H48" s="134"/>
      <c r="I48" s="214">
        <v>0</v>
      </c>
      <c r="J48" s="214"/>
    </row>
    <row r="49" spans="1:10" ht="25.5" customHeight="1" x14ac:dyDescent="0.2">
      <c r="A49" s="121"/>
      <c r="B49" s="123" t="s">
        <v>54</v>
      </c>
      <c r="C49" s="215" t="s">
        <v>55</v>
      </c>
      <c r="D49" s="216"/>
      <c r="E49" s="216"/>
      <c r="F49" s="133" t="s">
        <v>23</v>
      </c>
      <c r="G49" s="134"/>
      <c r="H49" s="134"/>
      <c r="I49" s="214">
        <v>0</v>
      </c>
      <c r="J49" s="214"/>
    </row>
    <row r="50" spans="1:10" ht="25.5" customHeight="1" x14ac:dyDescent="0.2">
      <c r="A50" s="121"/>
      <c r="B50" s="123" t="s">
        <v>56</v>
      </c>
      <c r="C50" s="215" t="s">
        <v>57</v>
      </c>
      <c r="D50" s="216"/>
      <c r="E50" s="216"/>
      <c r="F50" s="133" t="s">
        <v>23</v>
      </c>
      <c r="G50" s="134"/>
      <c r="H50" s="134"/>
      <c r="I50" s="214">
        <v>0</v>
      </c>
      <c r="J50" s="214"/>
    </row>
    <row r="51" spans="1:10" ht="25.5" customHeight="1" x14ac:dyDescent="0.2">
      <c r="A51" s="121"/>
      <c r="B51" s="123" t="s">
        <v>58</v>
      </c>
      <c r="C51" s="215" t="s">
        <v>59</v>
      </c>
      <c r="D51" s="216"/>
      <c r="E51" s="216"/>
      <c r="F51" s="133" t="s">
        <v>23</v>
      </c>
      <c r="G51" s="134"/>
      <c r="H51" s="134"/>
      <c r="I51" s="214">
        <v>0</v>
      </c>
      <c r="J51" s="214"/>
    </row>
    <row r="52" spans="1:10" ht="25.5" customHeight="1" x14ac:dyDescent="0.2">
      <c r="A52" s="121"/>
      <c r="B52" s="130" t="s">
        <v>60</v>
      </c>
      <c r="C52" s="235" t="s">
        <v>61</v>
      </c>
      <c r="D52" s="236"/>
      <c r="E52" s="236"/>
      <c r="F52" s="135" t="s">
        <v>23</v>
      </c>
      <c r="G52" s="136"/>
      <c r="H52" s="136"/>
      <c r="I52" s="234">
        <v>0</v>
      </c>
      <c r="J52" s="234"/>
    </row>
    <row r="53" spans="1:10" ht="25.5" customHeight="1" x14ac:dyDescent="0.2">
      <c r="A53" s="122"/>
      <c r="B53" s="126" t="s">
        <v>1</v>
      </c>
      <c r="C53" s="126"/>
      <c r="D53" s="127"/>
      <c r="E53" s="127"/>
      <c r="F53" s="137"/>
      <c r="G53" s="138"/>
      <c r="H53" s="138"/>
      <c r="I53" s="237">
        <v>0</v>
      </c>
      <c r="J53" s="237"/>
    </row>
    <row r="54" spans="1:10" x14ac:dyDescent="0.2">
      <c r="F54" s="94"/>
      <c r="G54" s="95"/>
      <c r="H54" s="94"/>
      <c r="I54" s="95"/>
      <c r="J54" s="95"/>
    </row>
    <row r="55" spans="1:10" x14ac:dyDescent="0.2">
      <c r="F55" s="94"/>
      <c r="G55" s="95"/>
      <c r="H55" s="94"/>
      <c r="I55" s="95"/>
      <c r="J55" s="95"/>
    </row>
    <row r="56" spans="1:10" x14ac:dyDescent="0.2">
      <c r="F56" s="94"/>
      <c r="G56" s="95"/>
      <c r="H56" s="94"/>
      <c r="I56" s="95"/>
      <c r="J56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40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3"/>
  <sheetViews>
    <sheetView workbookViewId="0">
      <selection activeCell="G41" sqref="G4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65</v>
      </c>
    </row>
    <row r="2" spans="1:60" ht="24.95" customHeight="1" x14ac:dyDescent="0.2">
      <c r="A2" s="143" t="s">
        <v>64</v>
      </c>
      <c r="B2" s="141"/>
      <c r="C2" s="243" t="s">
        <v>45</v>
      </c>
      <c r="D2" s="244"/>
      <c r="E2" s="244"/>
      <c r="F2" s="244"/>
      <c r="G2" s="245"/>
      <c r="AE2" t="s">
        <v>66</v>
      </c>
    </row>
    <row r="3" spans="1:60" ht="24.95" customHeight="1" x14ac:dyDescent="0.2">
      <c r="A3" s="144" t="s">
        <v>7</v>
      </c>
      <c r="B3" s="142"/>
      <c r="C3" s="246" t="s">
        <v>42</v>
      </c>
      <c r="D3" s="247"/>
      <c r="E3" s="247"/>
      <c r="F3" s="247"/>
      <c r="G3" s="248"/>
      <c r="AE3" t="s">
        <v>67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68</v>
      </c>
    </row>
    <row r="5" spans="1:60" hidden="1" x14ac:dyDescent="0.2">
      <c r="A5" s="145" t="s">
        <v>69</v>
      </c>
      <c r="B5" s="146"/>
      <c r="C5" s="147"/>
      <c r="D5" s="148"/>
      <c r="E5" s="148"/>
      <c r="F5" s="148"/>
      <c r="G5" s="149"/>
      <c r="AE5" t="s">
        <v>70</v>
      </c>
    </row>
    <row r="7" spans="1:60" ht="38.25" x14ac:dyDescent="0.2">
      <c r="A7" s="154" t="s">
        <v>71</v>
      </c>
      <c r="B7" s="155" t="s">
        <v>72</v>
      </c>
      <c r="C7" s="155" t="s">
        <v>73</v>
      </c>
      <c r="D7" s="154" t="s">
        <v>74</v>
      </c>
      <c r="E7" s="154" t="s">
        <v>75</v>
      </c>
      <c r="F7" s="150" t="s">
        <v>76</v>
      </c>
      <c r="G7" s="170" t="s">
        <v>28</v>
      </c>
      <c r="H7" s="171" t="s">
        <v>29</v>
      </c>
      <c r="I7" s="171" t="s">
        <v>77</v>
      </c>
      <c r="J7" s="171" t="s">
        <v>30</v>
      </c>
      <c r="K7" s="171" t="s">
        <v>78</v>
      </c>
      <c r="L7" s="171" t="s">
        <v>79</v>
      </c>
      <c r="M7" s="171" t="s">
        <v>80</v>
      </c>
      <c r="N7" s="171" t="s">
        <v>81</v>
      </c>
      <c r="O7" s="171" t="s">
        <v>82</v>
      </c>
      <c r="P7" s="171" t="s">
        <v>83</v>
      </c>
      <c r="Q7" s="171" t="s">
        <v>84</v>
      </c>
      <c r="R7" s="171" t="s">
        <v>85</v>
      </c>
      <c r="S7" s="171" t="s">
        <v>86</v>
      </c>
      <c r="T7" s="171" t="s">
        <v>87</v>
      </c>
      <c r="U7" s="157" t="s">
        <v>88</v>
      </c>
    </row>
    <row r="8" spans="1:60" x14ac:dyDescent="0.2">
      <c r="A8" s="172" t="s">
        <v>89</v>
      </c>
      <c r="B8" s="173" t="s">
        <v>50</v>
      </c>
      <c r="C8" s="174" t="s">
        <v>51</v>
      </c>
      <c r="D8" s="175"/>
      <c r="E8" s="176"/>
      <c r="F8" s="177"/>
      <c r="G8" s="177">
        <v>0</v>
      </c>
      <c r="H8" s="177"/>
      <c r="I8" s="177">
        <f>SUM(I9:I17)</f>
        <v>449.79</v>
      </c>
      <c r="J8" s="177"/>
      <c r="K8" s="177">
        <f>SUM(K9:K17)</f>
        <v>7160.91</v>
      </c>
      <c r="L8" s="177"/>
      <c r="M8" s="177">
        <f>SUM(M9:M17)</f>
        <v>0</v>
      </c>
      <c r="N8" s="156"/>
      <c r="O8" s="156">
        <f>SUM(O9:O17)</f>
        <v>1.53</v>
      </c>
      <c r="P8" s="156"/>
      <c r="Q8" s="156">
        <f>SUM(Q9:Q17)</f>
        <v>0</v>
      </c>
      <c r="R8" s="156"/>
      <c r="S8" s="156"/>
      <c r="T8" s="172"/>
      <c r="U8" s="156">
        <f>SUM(U9:U17)</f>
        <v>7.65</v>
      </c>
      <c r="AE8" t="s">
        <v>90</v>
      </c>
    </row>
    <row r="9" spans="1:60" ht="22.5" outlineLevel="1" x14ac:dyDescent="0.2">
      <c r="A9" s="152">
        <v>1</v>
      </c>
      <c r="B9" s="158" t="s">
        <v>91</v>
      </c>
      <c r="C9" s="185" t="s">
        <v>92</v>
      </c>
      <c r="D9" s="160" t="s">
        <v>93</v>
      </c>
      <c r="E9" s="166">
        <v>6</v>
      </c>
      <c r="F9" s="168">
        <v>0</v>
      </c>
      <c r="G9" s="168">
        <v>0</v>
      </c>
      <c r="H9" s="168">
        <v>0</v>
      </c>
      <c r="I9" s="168">
        <f t="shared" ref="I9:I17" si="0">ROUND(E9*H9,2)</f>
        <v>0</v>
      </c>
      <c r="J9" s="168">
        <v>394</v>
      </c>
      <c r="K9" s="168">
        <f t="shared" ref="K9:K17" si="1">ROUND(E9*J9,2)</f>
        <v>2364</v>
      </c>
      <c r="L9" s="168">
        <v>0</v>
      </c>
      <c r="M9" s="168">
        <f t="shared" ref="M9:M17" si="2">G9*(1+L9/100)</f>
        <v>0</v>
      </c>
      <c r="N9" s="161">
        <v>0</v>
      </c>
      <c r="O9" s="161">
        <f t="shared" ref="O9:O17" si="3">ROUND(E9*N9,5)</f>
        <v>0</v>
      </c>
      <c r="P9" s="161">
        <v>0</v>
      </c>
      <c r="Q9" s="161">
        <f t="shared" ref="Q9:Q17" si="4">ROUND(E9*P9,5)</f>
        <v>0</v>
      </c>
      <c r="R9" s="161"/>
      <c r="S9" s="161"/>
      <c r="T9" s="162">
        <v>0.16</v>
      </c>
      <c r="U9" s="161">
        <f t="shared" ref="U9:U17" si="5">ROUND(E9*T9,2)</f>
        <v>0.96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95</v>
      </c>
      <c r="C10" s="185" t="s">
        <v>96</v>
      </c>
      <c r="D10" s="160" t="s">
        <v>93</v>
      </c>
      <c r="E10" s="166">
        <v>6</v>
      </c>
      <c r="F10" s="168">
        <v>0</v>
      </c>
      <c r="G10" s="168">
        <v>0</v>
      </c>
      <c r="H10" s="168">
        <v>0</v>
      </c>
      <c r="I10" s="168">
        <f t="shared" si="0"/>
        <v>0</v>
      </c>
      <c r="J10" s="168">
        <v>39</v>
      </c>
      <c r="K10" s="168">
        <f t="shared" si="1"/>
        <v>234</v>
      </c>
      <c r="L10" s="168">
        <v>0</v>
      </c>
      <c r="M10" s="168">
        <f t="shared" si="2"/>
        <v>0</v>
      </c>
      <c r="N10" s="161">
        <v>0</v>
      </c>
      <c r="O10" s="161">
        <f t="shared" si="3"/>
        <v>0</v>
      </c>
      <c r="P10" s="161">
        <v>0</v>
      </c>
      <c r="Q10" s="161">
        <f t="shared" si="4"/>
        <v>0</v>
      </c>
      <c r="R10" s="161"/>
      <c r="S10" s="161"/>
      <c r="T10" s="162">
        <v>8.4000000000000005E-2</v>
      </c>
      <c r="U10" s="161">
        <f t="shared" si="5"/>
        <v>0.5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94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97</v>
      </c>
      <c r="C11" s="185" t="s">
        <v>98</v>
      </c>
      <c r="D11" s="160" t="s">
        <v>93</v>
      </c>
      <c r="E11" s="166">
        <v>6</v>
      </c>
      <c r="F11" s="168">
        <v>0</v>
      </c>
      <c r="G11" s="168">
        <v>0</v>
      </c>
      <c r="H11" s="168">
        <v>0</v>
      </c>
      <c r="I11" s="168">
        <f t="shared" si="0"/>
        <v>0</v>
      </c>
      <c r="J11" s="168">
        <v>137.5</v>
      </c>
      <c r="K11" s="168">
        <f t="shared" si="1"/>
        <v>825</v>
      </c>
      <c r="L11" s="168">
        <v>0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0.34499999999999997</v>
      </c>
      <c r="U11" s="161">
        <f t="shared" si="5"/>
        <v>2.0699999999999998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99</v>
      </c>
      <c r="C12" s="185" t="s">
        <v>100</v>
      </c>
      <c r="D12" s="160" t="s">
        <v>93</v>
      </c>
      <c r="E12" s="166">
        <v>3</v>
      </c>
      <c r="F12" s="168">
        <v>0</v>
      </c>
      <c r="G12" s="168">
        <v>0</v>
      </c>
      <c r="H12" s="168">
        <v>0</v>
      </c>
      <c r="I12" s="168">
        <f t="shared" si="0"/>
        <v>0</v>
      </c>
      <c r="J12" s="168">
        <v>283</v>
      </c>
      <c r="K12" s="168">
        <f t="shared" si="1"/>
        <v>849</v>
      </c>
      <c r="L12" s="168">
        <v>0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0.65200000000000002</v>
      </c>
      <c r="U12" s="161">
        <f t="shared" si="5"/>
        <v>1.96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94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5</v>
      </c>
      <c r="B13" s="158" t="s">
        <v>101</v>
      </c>
      <c r="C13" s="185" t="s">
        <v>102</v>
      </c>
      <c r="D13" s="160" t="s">
        <v>93</v>
      </c>
      <c r="E13" s="166">
        <v>3</v>
      </c>
      <c r="F13" s="168">
        <v>0</v>
      </c>
      <c r="G13" s="168">
        <v>0</v>
      </c>
      <c r="H13" s="168">
        <v>0</v>
      </c>
      <c r="I13" s="168">
        <f t="shared" si="0"/>
        <v>0</v>
      </c>
      <c r="J13" s="168">
        <v>250</v>
      </c>
      <c r="K13" s="168">
        <f t="shared" si="1"/>
        <v>750</v>
      </c>
      <c r="L13" s="168">
        <v>0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1.0999999999999999E-2</v>
      </c>
      <c r="U13" s="161">
        <f t="shared" si="5"/>
        <v>0.03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94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103</v>
      </c>
      <c r="C14" s="185" t="s">
        <v>104</v>
      </c>
      <c r="D14" s="160" t="s">
        <v>93</v>
      </c>
      <c r="E14" s="166">
        <v>3</v>
      </c>
      <c r="F14" s="168">
        <v>0</v>
      </c>
      <c r="G14" s="168">
        <v>0</v>
      </c>
      <c r="H14" s="168">
        <v>0</v>
      </c>
      <c r="I14" s="168">
        <f t="shared" si="0"/>
        <v>0</v>
      </c>
      <c r="J14" s="168">
        <v>23.2</v>
      </c>
      <c r="K14" s="168">
        <f t="shared" si="1"/>
        <v>69.599999999999994</v>
      </c>
      <c r="L14" s="168">
        <v>0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3.1E-2</v>
      </c>
      <c r="U14" s="161">
        <f t="shared" si="5"/>
        <v>0.09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94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105</v>
      </c>
      <c r="C15" s="185" t="s">
        <v>106</v>
      </c>
      <c r="D15" s="160" t="s">
        <v>93</v>
      </c>
      <c r="E15" s="166">
        <v>3</v>
      </c>
      <c r="F15" s="168">
        <v>0</v>
      </c>
      <c r="G15" s="168">
        <v>0</v>
      </c>
      <c r="H15" s="168">
        <v>0</v>
      </c>
      <c r="I15" s="168">
        <f t="shared" si="0"/>
        <v>0</v>
      </c>
      <c r="J15" s="168">
        <v>129.5</v>
      </c>
      <c r="K15" s="168">
        <f t="shared" si="1"/>
        <v>388.5</v>
      </c>
      <c r="L15" s="168">
        <v>0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0.20200000000000001</v>
      </c>
      <c r="U15" s="161">
        <f t="shared" si="5"/>
        <v>0.61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94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2">
        <v>8</v>
      </c>
      <c r="B16" s="158" t="s">
        <v>107</v>
      </c>
      <c r="C16" s="185" t="s">
        <v>108</v>
      </c>
      <c r="D16" s="160" t="s">
        <v>93</v>
      </c>
      <c r="E16" s="166">
        <v>0.9</v>
      </c>
      <c r="F16" s="168">
        <v>0</v>
      </c>
      <c r="G16" s="168">
        <v>0</v>
      </c>
      <c r="H16" s="168">
        <v>499.77</v>
      </c>
      <c r="I16" s="168">
        <f t="shared" si="0"/>
        <v>449.79</v>
      </c>
      <c r="J16" s="168">
        <v>644.23</v>
      </c>
      <c r="K16" s="168">
        <f t="shared" si="1"/>
        <v>579.80999999999995</v>
      </c>
      <c r="L16" s="168">
        <v>0</v>
      </c>
      <c r="M16" s="168">
        <f t="shared" si="2"/>
        <v>0</v>
      </c>
      <c r="N16" s="161">
        <v>1.7</v>
      </c>
      <c r="O16" s="161">
        <f t="shared" si="3"/>
        <v>1.53</v>
      </c>
      <c r="P16" s="161">
        <v>0</v>
      </c>
      <c r="Q16" s="161">
        <f t="shared" si="4"/>
        <v>0</v>
      </c>
      <c r="R16" s="161"/>
      <c r="S16" s="161"/>
      <c r="T16" s="162">
        <v>1.587</v>
      </c>
      <c r="U16" s="161">
        <f t="shared" si="5"/>
        <v>1.43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94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109</v>
      </c>
      <c r="C17" s="185" t="s">
        <v>110</v>
      </c>
      <c r="D17" s="160" t="s">
        <v>93</v>
      </c>
      <c r="E17" s="166">
        <v>3</v>
      </c>
      <c r="F17" s="168">
        <v>0</v>
      </c>
      <c r="G17" s="168">
        <v>0</v>
      </c>
      <c r="H17" s="168">
        <v>0</v>
      </c>
      <c r="I17" s="168">
        <f t="shared" si="0"/>
        <v>0</v>
      </c>
      <c r="J17" s="168">
        <v>367</v>
      </c>
      <c r="K17" s="168">
        <f t="shared" si="1"/>
        <v>1101</v>
      </c>
      <c r="L17" s="168">
        <v>0</v>
      </c>
      <c r="M17" s="168">
        <f t="shared" si="2"/>
        <v>0</v>
      </c>
      <c r="N17" s="161">
        <v>0</v>
      </c>
      <c r="O17" s="161">
        <f t="shared" si="3"/>
        <v>0</v>
      </c>
      <c r="P17" s="161">
        <v>0</v>
      </c>
      <c r="Q17" s="161">
        <f t="shared" si="4"/>
        <v>0</v>
      </c>
      <c r="R17" s="161"/>
      <c r="S17" s="161"/>
      <c r="T17" s="162">
        <v>0</v>
      </c>
      <c r="U17" s="161">
        <f t="shared" si="5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94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53" t="s">
        <v>89</v>
      </c>
      <c r="B18" s="159" t="s">
        <v>52</v>
      </c>
      <c r="C18" s="186" t="s">
        <v>53</v>
      </c>
      <c r="D18" s="163"/>
      <c r="E18" s="167"/>
      <c r="F18" s="169"/>
      <c r="G18" s="169">
        <v>0</v>
      </c>
      <c r="H18" s="169"/>
      <c r="I18" s="169">
        <f>SUM(I19:I19)</f>
        <v>142.62</v>
      </c>
      <c r="J18" s="169"/>
      <c r="K18" s="169">
        <f>SUM(K19:K19)</f>
        <v>19597.38</v>
      </c>
      <c r="L18" s="169"/>
      <c r="M18" s="169">
        <f>SUM(M19:M19)</f>
        <v>0</v>
      </c>
      <c r="N18" s="164"/>
      <c r="O18" s="164">
        <f>SUM(O19:O19)</f>
        <v>9.604E-2</v>
      </c>
      <c r="P18" s="164"/>
      <c r="Q18" s="164">
        <f>SUM(Q19:Q19)</f>
        <v>0</v>
      </c>
      <c r="R18" s="164"/>
      <c r="S18" s="164"/>
      <c r="T18" s="165"/>
      <c r="U18" s="164">
        <f>SUM(U19:U19)</f>
        <v>6.6</v>
      </c>
      <c r="AE18" t="s">
        <v>90</v>
      </c>
    </row>
    <row r="19" spans="1:60" ht="22.5" outlineLevel="1" x14ac:dyDescent="0.2">
      <c r="A19" s="152">
        <v>10</v>
      </c>
      <c r="B19" s="158" t="s">
        <v>111</v>
      </c>
      <c r="C19" s="185" t="s">
        <v>112</v>
      </c>
      <c r="D19" s="160" t="s">
        <v>113</v>
      </c>
      <c r="E19" s="166">
        <v>1</v>
      </c>
      <c r="F19" s="168">
        <v>0</v>
      </c>
      <c r="G19" s="168">
        <v>0</v>
      </c>
      <c r="H19" s="168">
        <v>142.62</v>
      </c>
      <c r="I19" s="168">
        <f>ROUND(E19*H19,2)</f>
        <v>142.62</v>
      </c>
      <c r="J19" s="168">
        <v>19597.38</v>
      </c>
      <c r="K19" s="168">
        <f>ROUND(E19*J19,2)</f>
        <v>19597.38</v>
      </c>
      <c r="L19" s="168">
        <v>0</v>
      </c>
      <c r="M19" s="168">
        <f>G19*(1+L19/100)</f>
        <v>0</v>
      </c>
      <c r="N19" s="161">
        <v>9.604E-2</v>
      </c>
      <c r="O19" s="161">
        <f>ROUND(E19*N19,5)</f>
        <v>9.604E-2</v>
      </c>
      <c r="P19" s="161">
        <v>0</v>
      </c>
      <c r="Q19" s="161">
        <f>ROUND(E19*P19,5)</f>
        <v>0</v>
      </c>
      <c r="R19" s="161"/>
      <c r="S19" s="161"/>
      <c r="T19" s="162">
        <v>6.6</v>
      </c>
      <c r="U19" s="161">
        <f>ROUND(E19*T19,2)</f>
        <v>6.6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94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53" t="s">
        <v>89</v>
      </c>
      <c r="B20" s="159" t="s">
        <v>54</v>
      </c>
      <c r="C20" s="186" t="s">
        <v>55</v>
      </c>
      <c r="D20" s="163"/>
      <c r="E20" s="167"/>
      <c r="F20" s="169">
        <v>0</v>
      </c>
      <c r="G20" s="169">
        <v>0</v>
      </c>
      <c r="H20" s="169"/>
      <c r="I20" s="169">
        <f>SUM(I21:I21)</f>
        <v>387.16</v>
      </c>
      <c r="J20" s="169"/>
      <c r="K20" s="169">
        <f>SUM(K21:K21)</f>
        <v>340.64</v>
      </c>
      <c r="L20" s="169"/>
      <c r="M20" s="169">
        <f>SUM(M21:M21)</f>
        <v>0</v>
      </c>
      <c r="N20" s="164"/>
      <c r="O20" s="164">
        <f>SUM(O21:O21)</f>
        <v>1.0220400000000001</v>
      </c>
      <c r="P20" s="164"/>
      <c r="Q20" s="164">
        <f>SUM(Q21:Q21)</f>
        <v>0</v>
      </c>
      <c r="R20" s="164"/>
      <c r="S20" s="164"/>
      <c r="T20" s="165"/>
      <c r="U20" s="164">
        <f>SUM(U21:U21)</f>
        <v>0.78</v>
      </c>
      <c r="AE20" t="s">
        <v>90</v>
      </c>
    </row>
    <row r="21" spans="1:60" outlineLevel="1" x14ac:dyDescent="0.2">
      <c r="A21" s="152">
        <v>11</v>
      </c>
      <c r="B21" s="158" t="s">
        <v>114</v>
      </c>
      <c r="C21" s="185" t="s">
        <v>115</v>
      </c>
      <c r="D21" s="160" t="s">
        <v>93</v>
      </c>
      <c r="E21" s="166">
        <v>0.6</v>
      </c>
      <c r="F21" s="168">
        <v>0</v>
      </c>
      <c r="G21" s="168">
        <v>0</v>
      </c>
      <c r="H21" s="168">
        <v>645.27</v>
      </c>
      <c r="I21" s="168">
        <f>ROUND(E21*H21,2)</f>
        <v>387.16</v>
      </c>
      <c r="J21" s="168">
        <v>567.73</v>
      </c>
      <c r="K21" s="168">
        <f>ROUND(E21*J21,2)</f>
        <v>340.64</v>
      </c>
      <c r="L21" s="168">
        <v>0</v>
      </c>
      <c r="M21" s="168">
        <f>G21*(1+L21/100)</f>
        <v>0</v>
      </c>
      <c r="N21" s="161">
        <v>1.7034</v>
      </c>
      <c r="O21" s="161">
        <f>ROUND(E21*N21,5)</f>
        <v>1.0220400000000001</v>
      </c>
      <c r="P21" s="161">
        <v>0</v>
      </c>
      <c r="Q21" s="161">
        <f>ROUND(E21*P21,5)</f>
        <v>0</v>
      </c>
      <c r="R21" s="161"/>
      <c r="S21" s="161"/>
      <c r="T21" s="162">
        <v>1.3029999999999999</v>
      </c>
      <c r="U21" s="161">
        <f>ROUND(E21*T21,2)</f>
        <v>0.78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53" t="s">
        <v>89</v>
      </c>
      <c r="B22" s="159" t="s">
        <v>56</v>
      </c>
      <c r="C22" s="186" t="s">
        <v>57</v>
      </c>
      <c r="D22" s="163"/>
      <c r="E22" s="167"/>
      <c r="F22" s="169"/>
      <c r="G22" s="169">
        <v>0</v>
      </c>
      <c r="H22" s="169"/>
      <c r="I22" s="169">
        <f>SUM(I23:I23)</f>
        <v>41600</v>
      </c>
      <c r="J22" s="169"/>
      <c r="K22" s="169">
        <f>SUM(K23:K23)</f>
        <v>0</v>
      </c>
      <c r="L22" s="169"/>
      <c r="M22" s="169">
        <f>SUM(M23:M23)</f>
        <v>0</v>
      </c>
      <c r="N22" s="164"/>
      <c r="O22" s="164">
        <f>SUM(O23:O23)</f>
        <v>0</v>
      </c>
      <c r="P22" s="164"/>
      <c r="Q22" s="164">
        <f>SUM(Q23:Q23)</f>
        <v>0</v>
      </c>
      <c r="R22" s="164"/>
      <c r="S22" s="164"/>
      <c r="T22" s="165"/>
      <c r="U22" s="164">
        <f>SUM(U23:U23)</f>
        <v>0</v>
      </c>
      <c r="AE22" t="s">
        <v>90</v>
      </c>
    </row>
    <row r="23" spans="1:60" outlineLevel="1" x14ac:dyDescent="0.2">
      <c r="A23" s="152">
        <v>12</v>
      </c>
      <c r="B23" s="158" t="s">
        <v>116</v>
      </c>
      <c r="C23" s="185" t="s">
        <v>117</v>
      </c>
      <c r="D23" s="160" t="s">
        <v>118</v>
      </c>
      <c r="E23" s="166">
        <v>1</v>
      </c>
      <c r="F23" s="168">
        <v>0</v>
      </c>
      <c r="G23" s="168">
        <v>0</v>
      </c>
      <c r="H23" s="168">
        <v>41600</v>
      </c>
      <c r="I23" s="168">
        <f>ROUND(E23*H23,2)</f>
        <v>41600</v>
      </c>
      <c r="J23" s="168">
        <v>0</v>
      </c>
      <c r="K23" s="168">
        <f>ROUND(E23*J23,2)</f>
        <v>0</v>
      </c>
      <c r="L23" s="168">
        <v>0</v>
      </c>
      <c r="M23" s="168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0</v>
      </c>
      <c r="U23" s="161">
        <f>ROUND(E23*T23,2)</f>
        <v>0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119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89</v>
      </c>
      <c r="B24" s="159" t="s">
        <v>58</v>
      </c>
      <c r="C24" s="186" t="s">
        <v>59</v>
      </c>
      <c r="D24" s="163"/>
      <c r="E24" s="167"/>
      <c r="F24" s="169"/>
      <c r="G24" s="169">
        <v>0</v>
      </c>
      <c r="H24" s="169"/>
      <c r="I24" s="169">
        <f>SUM(I25:I39)</f>
        <v>26709.23</v>
      </c>
      <c r="J24" s="169"/>
      <c r="K24" s="169">
        <f>SUM(K25:K39)</f>
        <v>2589.4300000000003</v>
      </c>
      <c r="L24" s="169"/>
      <c r="M24" s="169">
        <f>SUM(M25:M39)</f>
        <v>0</v>
      </c>
      <c r="N24" s="164"/>
      <c r="O24" s="164">
        <f>SUM(O25:O39)</f>
        <v>0.26880000000000004</v>
      </c>
      <c r="P24" s="164"/>
      <c r="Q24" s="164">
        <f>SUM(Q25:Q39)</f>
        <v>0</v>
      </c>
      <c r="R24" s="164"/>
      <c r="S24" s="164"/>
      <c r="T24" s="165"/>
      <c r="U24" s="164">
        <f>SUM(U25:U39)</f>
        <v>5.7299999999999995</v>
      </c>
      <c r="AE24" t="s">
        <v>90</v>
      </c>
    </row>
    <row r="25" spans="1:60" outlineLevel="1" x14ac:dyDescent="0.2">
      <c r="A25" s="152">
        <v>13</v>
      </c>
      <c r="B25" s="158" t="s">
        <v>120</v>
      </c>
      <c r="C25" s="185" t="s">
        <v>121</v>
      </c>
      <c r="D25" s="160" t="s">
        <v>122</v>
      </c>
      <c r="E25" s="166">
        <v>2.2000000000000002</v>
      </c>
      <c r="F25" s="168">
        <v>0</v>
      </c>
      <c r="G25" s="168">
        <v>0</v>
      </c>
      <c r="H25" s="168">
        <v>0</v>
      </c>
      <c r="I25" s="168">
        <f t="shared" ref="I25:I39" si="6">ROUND(E25*H25,2)</f>
        <v>0</v>
      </c>
      <c r="J25" s="168">
        <v>35</v>
      </c>
      <c r="K25" s="168">
        <f t="shared" ref="K25:K39" si="7">ROUND(E25*J25,2)</f>
        <v>77</v>
      </c>
      <c r="L25" s="168">
        <v>0</v>
      </c>
      <c r="M25" s="168">
        <f t="shared" ref="M25:M39" si="8">G25*(1+L25/100)</f>
        <v>0</v>
      </c>
      <c r="N25" s="161">
        <v>0</v>
      </c>
      <c r="O25" s="161">
        <f t="shared" ref="O25:O39" si="9">ROUND(E25*N25,5)</f>
        <v>0</v>
      </c>
      <c r="P25" s="161">
        <v>0</v>
      </c>
      <c r="Q25" s="161">
        <f t="shared" ref="Q25:Q39" si="10">ROUND(E25*P25,5)</f>
        <v>0</v>
      </c>
      <c r="R25" s="161"/>
      <c r="S25" s="161"/>
      <c r="T25" s="162">
        <v>3.4000000000000002E-2</v>
      </c>
      <c r="U25" s="161">
        <f t="shared" ref="U25:U39" si="11">ROUND(E25*T25,2)</f>
        <v>7.0000000000000007E-2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94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>
        <v>14</v>
      </c>
      <c r="B26" s="158" t="s">
        <v>116</v>
      </c>
      <c r="C26" s="185" t="s">
        <v>123</v>
      </c>
      <c r="D26" s="160" t="s">
        <v>122</v>
      </c>
      <c r="E26" s="166">
        <v>2.2000000000000002</v>
      </c>
      <c r="F26" s="168">
        <v>0</v>
      </c>
      <c r="G26" s="168">
        <v>0</v>
      </c>
      <c r="H26" s="168">
        <v>56</v>
      </c>
      <c r="I26" s="168">
        <f t="shared" si="6"/>
        <v>123.2</v>
      </c>
      <c r="J26" s="168">
        <v>0</v>
      </c>
      <c r="K26" s="168">
        <f t="shared" si="7"/>
        <v>0</v>
      </c>
      <c r="L26" s="168">
        <v>0</v>
      </c>
      <c r="M26" s="168">
        <f t="shared" si="8"/>
        <v>0</v>
      </c>
      <c r="N26" s="161">
        <v>2.7999999999999998E-4</v>
      </c>
      <c r="O26" s="161">
        <f t="shared" si="9"/>
        <v>6.2E-4</v>
      </c>
      <c r="P26" s="161">
        <v>0</v>
      </c>
      <c r="Q26" s="161">
        <f t="shared" si="10"/>
        <v>0</v>
      </c>
      <c r="R26" s="161"/>
      <c r="S26" s="161"/>
      <c r="T26" s="162">
        <v>0</v>
      </c>
      <c r="U26" s="161">
        <f t="shared" si="11"/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119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15</v>
      </c>
      <c r="B27" s="158" t="s">
        <v>124</v>
      </c>
      <c r="C27" s="185" t="s">
        <v>125</v>
      </c>
      <c r="D27" s="160" t="s">
        <v>118</v>
      </c>
      <c r="E27" s="166">
        <v>1</v>
      </c>
      <c r="F27" s="168">
        <v>0</v>
      </c>
      <c r="G27" s="168">
        <v>0</v>
      </c>
      <c r="H27" s="168">
        <v>57.86</v>
      </c>
      <c r="I27" s="168">
        <f t="shared" si="6"/>
        <v>57.86</v>
      </c>
      <c r="J27" s="168">
        <v>287.14</v>
      </c>
      <c r="K27" s="168">
        <f t="shared" si="7"/>
        <v>287.14</v>
      </c>
      <c r="L27" s="168">
        <v>0</v>
      </c>
      <c r="M27" s="168">
        <f t="shared" si="8"/>
        <v>0</v>
      </c>
      <c r="N27" s="161">
        <v>2.1000000000000001E-4</v>
      </c>
      <c r="O27" s="161">
        <f t="shared" si="9"/>
        <v>2.1000000000000001E-4</v>
      </c>
      <c r="P27" s="161">
        <v>0</v>
      </c>
      <c r="Q27" s="161">
        <f t="shared" si="10"/>
        <v>0</v>
      </c>
      <c r="R27" s="161"/>
      <c r="S27" s="161"/>
      <c r="T27" s="162">
        <v>0.66</v>
      </c>
      <c r="U27" s="161">
        <f t="shared" si="11"/>
        <v>0.66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94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16</v>
      </c>
      <c r="B28" s="158" t="s">
        <v>116</v>
      </c>
      <c r="C28" s="185" t="s">
        <v>126</v>
      </c>
      <c r="D28" s="160" t="s">
        <v>118</v>
      </c>
      <c r="E28" s="166">
        <v>1</v>
      </c>
      <c r="F28" s="168">
        <v>0</v>
      </c>
      <c r="G28" s="168">
        <v>0</v>
      </c>
      <c r="H28" s="168">
        <v>3390</v>
      </c>
      <c r="I28" s="168">
        <f t="shared" si="6"/>
        <v>3390</v>
      </c>
      <c r="J28" s="168">
        <v>0</v>
      </c>
      <c r="K28" s="168">
        <f t="shared" si="7"/>
        <v>0</v>
      </c>
      <c r="L28" s="168">
        <v>0</v>
      </c>
      <c r="M28" s="168">
        <f t="shared" si="8"/>
        <v>0</v>
      </c>
      <c r="N28" s="161">
        <v>2.5000000000000001E-3</v>
      </c>
      <c r="O28" s="161">
        <f t="shared" si="9"/>
        <v>2.5000000000000001E-3</v>
      </c>
      <c r="P28" s="161">
        <v>0</v>
      </c>
      <c r="Q28" s="161">
        <f t="shared" si="10"/>
        <v>0</v>
      </c>
      <c r="R28" s="161"/>
      <c r="S28" s="161"/>
      <c r="T28" s="162">
        <v>0</v>
      </c>
      <c r="U28" s="161">
        <f t="shared" si="11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119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17</v>
      </c>
      <c r="B29" s="158" t="s">
        <v>127</v>
      </c>
      <c r="C29" s="185" t="s">
        <v>128</v>
      </c>
      <c r="D29" s="160" t="s">
        <v>118</v>
      </c>
      <c r="E29" s="166">
        <v>1</v>
      </c>
      <c r="F29" s="168">
        <v>0</v>
      </c>
      <c r="G29" s="168">
        <v>0</v>
      </c>
      <c r="H29" s="168">
        <v>166.63</v>
      </c>
      <c r="I29" s="168">
        <f t="shared" si="6"/>
        <v>166.63</v>
      </c>
      <c r="J29" s="168">
        <v>371.37</v>
      </c>
      <c r="K29" s="168">
        <f t="shared" si="7"/>
        <v>371.37</v>
      </c>
      <c r="L29" s="168">
        <v>0</v>
      </c>
      <c r="M29" s="168">
        <f t="shared" si="8"/>
        <v>0</v>
      </c>
      <c r="N29" s="161">
        <v>0.11178</v>
      </c>
      <c r="O29" s="161">
        <f t="shared" si="9"/>
        <v>0.11178</v>
      </c>
      <c r="P29" s="161">
        <v>0</v>
      </c>
      <c r="Q29" s="161">
        <f t="shared" si="10"/>
        <v>0</v>
      </c>
      <c r="R29" s="161"/>
      <c r="S29" s="161"/>
      <c r="T29" s="162">
        <v>0.86299999999999999</v>
      </c>
      <c r="U29" s="161">
        <f t="shared" si="11"/>
        <v>0.86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94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18</v>
      </c>
      <c r="B30" s="158" t="s">
        <v>116</v>
      </c>
      <c r="C30" s="185" t="s">
        <v>129</v>
      </c>
      <c r="D30" s="160" t="s">
        <v>118</v>
      </c>
      <c r="E30" s="166">
        <v>1</v>
      </c>
      <c r="F30" s="168">
        <v>0</v>
      </c>
      <c r="G30" s="168">
        <v>0</v>
      </c>
      <c r="H30" s="168">
        <v>2726</v>
      </c>
      <c r="I30" s="168">
        <f t="shared" si="6"/>
        <v>2726</v>
      </c>
      <c r="J30" s="168">
        <v>0</v>
      </c>
      <c r="K30" s="168">
        <f t="shared" si="7"/>
        <v>0</v>
      </c>
      <c r="L30" s="168">
        <v>0</v>
      </c>
      <c r="M30" s="168">
        <f t="shared" si="8"/>
        <v>0</v>
      </c>
      <c r="N30" s="161">
        <v>7.0000000000000001E-3</v>
      </c>
      <c r="O30" s="161">
        <f t="shared" si="9"/>
        <v>7.0000000000000001E-3</v>
      </c>
      <c r="P30" s="161">
        <v>0</v>
      </c>
      <c r="Q30" s="161">
        <f t="shared" si="10"/>
        <v>0</v>
      </c>
      <c r="R30" s="161"/>
      <c r="S30" s="161"/>
      <c r="T30" s="162">
        <v>0</v>
      </c>
      <c r="U30" s="161">
        <f t="shared" si="11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119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19</v>
      </c>
      <c r="B31" s="158" t="s">
        <v>116</v>
      </c>
      <c r="C31" s="185" t="s">
        <v>130</v>
      </c>
      <c r="D31" s="160" t="s">
        <v>118</v>
      </c>
      <c r="E31" s="166">
        <v>1</v>
      </c>
      <c r="F31" s="168">
        <v>0</v>
      </c>
      <c r="G31" s="168">
        <v>0</v>
      </c>
      <c r="H31" s="168">
        <v>1272</v>
      </c>
      <c r="I31" s="168">
        <f t="shared" si="6"/>
        <v>1272</v>
      </c>
      <c r="J31" s="168">
        <v>0</v>
      </c>
      <c r="K31" s="168">
        <f t="shared" si="7"/>
        <v>0</v>
      </c>
      <c r="L31" s="168">
        <v>0</v>
      </c>
      <c r="M31" s="168">
        <f t="shared" si="8"/>
        <v>0</v>
      </c>
      <c r="N31" s="161">
        <v>3.2000000000000001E-2</v>
      </c>
      <c r="O31" s="161">
        <f t="shared" si="9"/>
        <v>3.2000000000000001E-2</v>
      </c>
      <c r="P31" s="161">
        <v>0</v>
      </c>
      <c r="Q31" s="161">
        <f t="shared" si="10"/>
        <v>0</v>
      </c>
      <c r="R31" s="161"/>
      <c r="S31" s="161"/>
      <c r="T31" s="162">
        <v>0</v>
      </c>
      <c r="U31" s="161">
        <f t="shared" si="11"/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119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20</v>
      </c>
      <c r="B32" s="158" t="s">
        <v>131</v>
      </c>
      <c r="C32" s="185" t="s">
        <v>132</v>
      </c>
      <c r="D32" s="160" t="s">
        <v>118</v>
      </c>
      <c r="E32" s="166">
        <v>1</v>
      </c>
      <c r="F32" s="168">
        <v>0</v>
      </c>
      <c r="G32" s="168">
        <v>0</v>
      </c>
      <c r="H32" s="168">
        <v>0</v>
      </c>
      <c r="I32" s="168">
        <f t="shared" si="6"/>
        <v>0</v>
      </c>
      <c r="J32" s="168">
        <v>1591</v>
      </c>
      <c r="K32" s="168">
        <f t="shared" si="7"/>
        <v>1591</v>
      </c>
      <c r="L32" s="168">
        <v>0</v>
      </c>
      <c r="M32" s="168">
        <f t="shared" si="8"/>
        <v>0</v>
      </c>
      <c r="N32" s="161">
        <v>0</v>
      </c>
      <c r="O32" s="161">
        <f t="shared" si="9"/>
        <v>0</v>
      </c>
      <c r="P32" s="161">
        <v>0</v>
      </c>
      <c r="Q32" s="161">
        <f t="shared" si="10"/>
        <v>0</v>
      </c>
      <c r="R32" s="161"/>
      <c r="S32" s="161"/>
      <c r="T32" s="162">
        <v>3.51</v>
      </c>
      <c r="U32" s="161">
        <f t="shared" si="11"/>
        <v>3.51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94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21</v>
      </c>
      <c r="B33" s="158" t="s">
        <v>116</v>
      </c>
      <c r="C33" s="185" t="s">
        <v>133</v>
      </c>
      <c r="D33" s="160" t="s">
        <v>118</v>
      </c>
      <c r="E33" s="166">
        <v>1</v>
      </c>
      <c r="F33" s="168">
        <v>0</v>
      </c>
      <c r="G33" s="168">
        <v>0</v>
      </c>
      <c r="H33" s="168">
        <v>1529</v>
      </c>
      <c r="I33" s="168">
        <f t="shared" si="6"/>
        <v>1529</v>
      </c>
      <c r="J33" s="168">
        <v>0</v>
      </c>
      <c r="K33" s="168">
        <f t="shared" si="7"/>
        <v>0</v>
      </c>
      <c r="L33" s="168">
        <v>0</v>
      </c>
      <c r="M33" s="168">
        <f t="shared" si="8"/>
        <v>0</v>
      </c>
      <c r="N33" s="161">
        <v>2.3E-3</v>
      </c>
      <c r="O33" s="161">
        <f t="shared" si="9"/>
        <v>2.3E-3</v>
      </c>
      <c r="P33" s="161">
        <v>0</v>
      </c>
      <c r="Q33" s="161">
        <f t="shared" si="10"/>
        <v>0</v>
      </c>
      <c r="R33" s="161"/>
      <c r="S33" s="161"/>
      <c r="T33" s="162">
        <v>0</v>
      </c>
      <c r="U33" s="161">
        <f t="shared" si="11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119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22</v>
      </c>
      <c r="B34" s="158" t="s">
        <v>134</v>
      </c>
      <c r="C34" s="185" t="s">
        <v>135</v>
      </c>
      <c r="D34" s="160" t="s">
        <v>122</v>
      </c>
      <c r="E34" s="166">
        <v>2.2000000000000002</v>
      </c>
      <c r="F34" s="168">
        <v>0</v>
      </c>
      <c r="G34" s="168">
        <v>0</v>
      </c>
      <c r="H34" s="168">
        <v>0.56000000000000005</v>
      </c>
      <c r="I34" s="168">
        <f t="shared" si="6"/>
        <v>1.23</v>
      </c>
      <c r="J34" s="168">
        <v>21.44</v>
      </c>
      <c r="K34" s="168">
        <f t="shared" si="7"/>
        <v>47.17</v>
      </c>
      <c r="L34" s="168">
        <v>0</v>
      </c>
      <c r="M34" s="168">
        <f t="shared" si="8"/>
        <v>0</v>
      </c>
      <c r="N34" s="161">
        <v>0</v>
      </c>
      <c r="O34" s="161">
        <f t="shared" si="9"/>
        <v>0</v>
      </c>
      <c r="P34" s="161">
        <v>0</v>
      </c>
      <c r="Q34" s="161">
        <f t="shared" si="10"/>
        <v>0</v>
      </c>
      <c r="R34" s="161"/>
      <c r="S34" s="161"/>
      <c r="T34" s="162">
        <v>4.3999999999999997E-2</v>
      </c>
      <c r="U34" s="161">
        <f t="shared" si="11"/>
        <v>0.1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94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23</v>
      </c>
      <c r="B35" s="158" t="s">
        <v>136</v>
      </c>
      <c r="C35" s="185" t="s">
        <v>137</v>
      </c>
      <c r="D35" s="160" t="s">
        <v>122</v>
      </c>
      <c r="E35" s="166">
        <v>2.2000000000000002</v>
      </c>
      <c r="F35" s="168">
        <v>0</v>
      </c>
      <c r="G35" s="168">
        <v>0</v>
      </c>
      <c r="H35" s="168">
        <v>2.23</v>
      </c>
      <c r="I35" s="168">
        <f t="shared" si="6"/>
        <v>4.91</v>
      </c>
      <c r="J35" s="168">
        <v>88.97</v>
      </c>
      <c r="K35" s="168">
        <f t="shared" si="7"/>
        <v>195.73</v>
      </c>
      <c r="L35" s="168">
        <v>0</v>
      </c>
      <c r="M35" s="168">
        <f t="shared" si="8"/>
        <v>0</v>
      </c>
      <c r="N35" s="161">
        <v>0</v>
      </c>
      <c r="O35" s="161">
        <f t="shared" si="9"/>
        <v>0</v>
      </c>
      <c r="P35" s="161">
        <v>0</v>
      </c>
      <c r="Q35" s="161">
        <f t="shared" si="10"/>
        <v>0</v>
      </c>
      <c r="R35" s="161"/>
      <c r="S35" s="161"/>
      <c r="T35" s="162">
        <v>0.21</v>
      </c>
      <c r="U35" s="161">
        <f t="shared" si="11"/>
        <v>0.46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94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24</v>
      </c>
      <c r="B36" s="158" t="s">
        <v>116</v>
      </c>
      <c r="C36" s="185" t="s">
        <v>138</v>
      </c>
      <c r="D36" s="160" t="s">
        <v>122</v>
      </c>
      <c r="E36" s="166">
        <v>2.2000000000000002</v>
      </c>
      <c r="F36" s="168">
        <v>0</v>
      </c>
      <c r="G36" s="168">
        <v>0</v>
      </c>
      <c r="H36" s="168">
        <v>19.7</v>
      </c>
      <c r="I36" s="168">
        <f t="shared" si="6"/>
        <v>43.34</v>
      </c>
      <c r="J36" s="168">
        <v>9.1000000000000014</v>
      </c>
      <c r="K36" s="168">
        <f t="shared" si="7"/>
        <v>20.02</v>
      </c>
      <c r="L36" s="168">
        <v>0</v>
      </c>
      <c r="M36" s="168">
        <f t="shared" si="8"/>
        <v>0</v>
      </c>
      <c r="N36" s="161">
        <v>1.2999999999999999E-4</v>
      </c>
      <c r="O36" s="161">
        <f t="shared" si="9"/>
        <v>2.9E-4</v>
      </c>
      <c r="P36" s="161">
        <v>0</v>
      </c>
      <c r="Q36" s="161">
        <f t="shared" si="10"/>
        <v>0</v>
      </c>
      <c r="R36" s="161"/>
      <c r="S36" s="161"/>
      <c r="T36" s="162">
        <v>3.4000000000000002E-2</v>
      </c>
      <c r="U36" s="161">
        <f t="shared" si="11"/>
        <v>7.0000000000000007E-2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94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25</v>
      </c>
      <c r="B37" s="158" t="s">
        <v>116</v>
      </c>
      <c r="C37" s="185" t="s">
        <v>139</v>
      </c>
      <c r="D37" s="160" t="s">
        <v>122</v>
      </c>
      <c r="E37" s="166">
        <v>2.2000000000000002</v>
      </c>
      <c r="F37" s="168">
        <v>0</v>
      </c>
      <c r="G37" s="168">
        <v>0</v>
      </c>
      <c r="H37" s="168">
        <v>2.2999999999999998</v>
      </c>
      <c r="I37" s="168">
        <f t="shared" si="6"/>
        <v>5.0599999999999996</v>
      </c>
      <c r="J37" s="168">
        <v>0</v>
      </c>
      <c r="K37" s="168">
        <f t="shared" si="7"/>
        <v>0</v>
      </c>
      <c r="L37" s="168">
        <v>0</v>
      </c>
      <c r="M37" s="168">
        <f t="shared" si="8"/>
        <v>0</v>
      </c>
      <c r="N37" s="161">
        <v>1E-3</v>
      </c>
      <c r="O37" s="161">
        <f t="shared" si="9"/>
        <v>2.2000000000000001E-3</v>
      </c>
      <c r="P37" s="161">
        <v>0</v>
      </c>
      <c r="Q37" s="161">
        <f t="shared" si="10"/>
        <v>0</v>
      </c>
      <c r="R37" s="161"/>
      <c r="S37" s="161"/>
      <c r="T37" s="162">
        <v>0</v>
      </c>
      <c r="U37" s="161">
        <f t="shared" si="11"/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119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26</v>
      </c>
      <c r="B38" s="158" t="s">
        <v>116</v>
      </c>
      <c r="C38" s="185" t="s">
        <v>140</v>
      </c>
      <c r="D38" s="160" t="s">
        <v>118</v>
      </c>
      <c r="E38" s="166">
        <v>1</v>
      </c>
      <c r="F38" s="168">
        <v>0</v>
      </c>
      <c r="G38" s="168">
        <v>0</v>
      </c>
      <c r="H38" s="168">
        <v>15200</v>
      </c>
      <c r="I38" s="168">
        <f t="shared" si="6"/>
        <v>15200</v>
      </c>
      <c r="J38" s="168">
        <v>0</v>
      </c>
      <c r="K38" s="168">
        <f t="shared" si="7"/>
        <v>0</v>
      </c>
      <c r="L38" s="168">
        <v>0</v>
      </c>
      <c r="M38" s="168">
        <f t="shared" si="8"/>
        <v>0</v>
      </c>
      <c r="N38" s="161">
        <v>0.107</v>
      </c>
      <c r="O38" s="161">
        <f t="shared" si="9"/>
        <v>0.107</v>
      </c>
      <c r="P38" s="161">
        <v>0</v>
      </c>
      <c r="Q38" s="161">
        <f t="shared" si="10"/>
        <v>0</v>
      </c>
      <c r="R38" s="161"/>
      <c r="S38" s="161"/>
      <c r="T38" s="162">
        <v>0</v>
      </c>
      <c r="U38" s="161">
        <f t="shared" si="11"/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119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27</v>
      </c>
      <c r="B39" s="158" t="s">
        <v>116</v>
      </c>
      <c r="C39" s="185" t="s">
        <v>141</v>
      </c>
      <c r="D39" s="160" t="s">
        <v>113</v>
      </c>
      <c r="E39" s="166">
        <v>1</v>
      </c>
      <c r="F39" s="168">
        <v>0</v>
      </c>
      <c r="G39" s="168">
        <v>0</v>
      </c>
      <c r="H39" s="168">
        <v>2190</v>
      </c>
      <c r="I39" s="168">
        <f t="shared" si="6"/>
        <v>2190</v>
      </c>
      <c r="J39" s="168">
        <v>0</v>
      </c>
      <c r="K39" s="168">
        <f t="shared" si="7"/>
        <v>0</v>
      </c>
      <c r="L39" s="168">
        <v>0</v>
      </c>
      <c r="M39" s="168">
        <f t="shared" si="8"/>
        <v>0</v>
      </c>
      <c r="N39" s="161">
        <v>2.8999999999999998E-3</v>
      </c>
      <c r="O39" s="161">
        <f t="shared" si="9"/>
        <v>2.8999999999999998E-3</v>
      </c>
      <c r="P39" s="161">
        <v>0</v>
      </c>
      <c r="Q39" s="161">
        <f t="shared" si="10"/>
        <v>0</v>
      </c>
      <c r="R39" s="161"/>
      <c r="S39" s="161"/>
      <c r="T39" s="162">
        <v>0</v>
      </c>
      <c r="U39" s="161">
        <f t="shared" si="11"/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119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53" t="s">
        <v>89</v>
      </c>
      <c r="B40" s="159" t="s">
        <v>60</v>
      </c>
      <c r="C40" s="186" t="s">
        <v>61</v>
      </c>
      <c r="D40" s="163"/>
      <c r="E40" s="167"/>
      <c r="F40" s="169"/>
      <c r="G40" s="169">
        <v>0</v>
      </c>
      <c r="H40" s="169"/>
      <c r="I40" s="169">
        <f>SUM(I41:I41)</f>
        <v>0</v>
      </c>
      <c r="J40" s="169"/>
      <c r="K40" s="169">
        <f>SUM(K41:K41)</f>
        <v>1500</v>
      </c>
      <c r="L40" s="169"/>
      <c r="M40" s="169">
        <f>SUM(M41:M41)</f>
        <v>0</v>
      </c>
      <c r="N40" s="164"/>
      <c r="O40" s="164">
        <f>SUM(O41:O41)</f>
        <v>0</v>
      </c>
      <c r="P40" s="164"/>
      <c r="Q40" s="164">
        <f>SUM(Q41:Q41)</f>
        <v>0</v>
      </c>
      <c r="R40" s="164"/>
      <c r="S40" s="164"/>
      <c r="T40" s="165"/>
      <c r="U40" s="164">
        <f>SUM(U41:U41)</f>
        <v>0.21</v>
      </c>
      <c r="AE40" t="s">
        <v>90</v>
      </c>
    </row>
    <row r="41" spans="1:60" outlineLevel="1" x14ac:dyDescent="0.2">
      <c r="A41" s="178">
        <v>28</v>
      </c>
      <c r="B41" s="179" t="s">
        <v>116</v>
      </c>
      <c r="C41" s="187" t="s">
        <v>142</v>
      </c>
      <c r="D41" s="180" t="s">
        <v>113</v>
      </c>
      <c r="E41" s="181">
        <v>1</v>
      </c>
      <c r="F41" s="182">
        <v>0</v>
      </c>
      <c r="G41" s="182">
        <v>0</v>
      </c>
      <c r="H41" s="182">
        <v>0</v>
      </c>
      <c r="I41" s="182">
        <f>ROUND(E41*H41,2)</f>
        <v>0</v>
      </c>
      <c r="J41" s="182">
        <v>1500</v>
      </c>
      <c r="K41" s="182">
        <f>ROUND(E41*J41,2)</f>
        <v>1500</v>
      </c>
      <c r="L41" s="182">
        <v>0</v>
      </c>
      <c r="M41" s="182">
        <f>G41*(1+L41/100)</f>
        <v>0</v>
      </c>
      <c r="N41" s="183">
        <v>0</v>
      </c>
      <c r="O41" s="183">
        <f>ROUND(E41*N41,5)</f>
        <v>0</v>
      </c>
      <c r="P41" s="183">
        <v>0</v>
      </c>
      <c r="Q41" s="183">
        <f>ROUND(E41*P41,5)</f>
        <v>0</v>
      </c>
      <c r="R41" s="183"/>
      <c r="S41" s="183"/>
      <c r="T41" s="184">
        <v>0.21149999999999999</v>
      </c>
      <c r="U41" s="183">
        <f>ROUND(E41*T41,2)</f>
        <v>0.21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94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6"/>
      <c r="B42" s="7" t="s">
        <v>143</v>
      </c>
      <c r="C42" s="188" t="s">
        <v>143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C42">
        <v>15</v>
      </c>
      <c r="AD42">
        <v>21</v>
      </c>
    </row>
    <row r="43" spans="1:60" x14ac:dyDescent="0.2">
      <c r="C43" s="189"/>
      <c r="AE43" t="s">
        <v>144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1796039352FB43AFBEE541FDFAFCAB" ma:contentTypeVersion="13" ma:contentTypeDescription="Vytvoří nový dokument" ma:contentTypeScope="" ma:versionID="9736dda547b70033a4d7d0fb9ab99406">
  <xsd:schema xmlns:xsd="http://www.w3.org/2001/XMLSchema" xmlns:xs="http://www.w3.org/2001/XMLSchema" xmlns:p="http://schemas.microsoft.com/office/2006/metadata/properties" xmlns:ns3="1fc3ed4e-9d42-4e40-96ab-8440a8decf29" xmlns:ns4="f8909d47-70e8-4876-902b-4dc701c61dd4" targetNamespace="http://schemas.microsoft.com/office/2006/metadata/properties" ma:root="true" ma:fieldsID="140c50466349476060e914342289623d" ns3:_="" ns4:_="">
    <xsd:import namespace="1fc3ed4e-9d42-4e40-96ab-8440a8decf29"/>
    <xsd:import namespace="f8909d47-70e8-4876-902b-4dc701c61dd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3ed4e-9d42-4e40-96ab-8440a8decf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9d47-70e8-4876-902b-4dc701c61d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3FA26-64A3-4054-A240-ECC219B1A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3ed4e-9d42-4e40-96ab-8440a8decf29"/>
    <ds:schemaRef ds:uri="f8909d47-70e8-4876-902b-4dc701c61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982DA-8668-49FE-8EFE-099E1B3A7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32E7A-ECBD-43C1-ACB2-9D6CA5C0E2DD}">
  <ds:schemaRefs>
    <ds:schemaRef ds:uri="f8909d47-70e8-4876-902b-4dc701c61d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c3ed4e-9d42-4e40-96ab-8440a8dec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Rokytová Jana</cp:lastModifiedBy>
  <cp:lastPrinted>2014-02-28T09:52:57Z</cp:lastPrinted>
  <dcterms:created xsi:type="dcterms:W3CDTF">2009-04-08T07:15:50Z</dcterms:created>
  <dcterms:modified xsi:type="dcterms:W3CDTF">2022-08-17T05:52:15Z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0x010100F71796039352FB43AFBEE541FDFAFCAB</vt:lpwstr>
  </property>
</Properties>
</file>