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mbonline-my.sharepoint.com/personal/rokytova_jana_kpar_brno_cz/Documents/PARO 2022/Výběrka 2022/Pítka realizace 2022/Pítka v Brně - realizace/ZD/"/>
    </mc:Choice>
  </mc:AlternateContent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Pol'!$A$1:$U$48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46" i="12" l="1"/>
  <c r="M46" i="12" s="1"/>
  <c r="G45" i="12"/>
  <c r="M45" i="12" s="1"/>
  <c r="G43" i="12"/>
  <c r="M43" i="12" s="1"/>
  <c r="M42" i="12" s="1"/>
  <c r="G23" i="12"/>
  <c r="G41" i="12"/>
  <c r="M41" i="12" s="1"/>
  <c r="G40" i="12"/>
  <c r="M40" i="12" s="1"/>
  <c r="G39" i="12"/>
  <c r="M39" i="12" s="1"/>
  <c r="G38" i="12"/>
  <c r="M38" i="12" s="1"/>
  <c r="G37" i="12"/>
  <c r="M37" i="12" s="1"/>
  <c r="G36" i="12"/>
  <c r="M36" i="12" s="1"/>
  <c r="G35" i="12"/>
  <c r="M35" i="12" s="1"/>
  <c r="G34" i="12"/>
  <c r="M34" i="12" s="1"/>
  <c r="G33" i="12"/>
  <c r="M33" i="12" s="1"/>
  <c r="G32" i="12"/>
  <c r="M32" i="12" s="1"/>
  <c r="G31" i="12"/>
  <c r="M31" i="12" s="1"/>
  <c r="G30" i="12"/>
  <c r="M30" i="12" s="1"/>
  <c r="G29" i="12"/>
  <c r="M29" i="12" s="1"/>
  <c r="G28" i="12"/>
  <c r="M28" i="12" s="1"/>
  <c r="G27" i="12"/>
  <c r="M27" i="12" s="1"/>
  <c r="G25" i="12"/>
  <c r="M25" i="12" s="1"/>
  <c r="G24" i="12"/>
  <c r="G22" i="12"/>
  <c r="M22" i="12" s="1"/>
  <c r="M21" i="12" s="1"/>
  <c r="G20" i="12"/>
  <c r="M20" i="12" s="1"/>
  <c r="M19" i="12" s="1"/>
  <c r="G10" i="12"/>
  <c r="M10" i="12" s="1"/>
  <c r="G9" i="12"/>
  <c r="M9" i="12" s="1"/>
  <c r="G11" i="12"/>
  <c r="M11" i="12" s="1"/>
  <c r="G12" i="12"/>
  <c r="M12" i="12" s="1"/>
  <c r="G13" i="12"/>
  <c r="M13" i="12" s="1"/>
  <c r="G14" i="12"/>
  <c r="M14" i="12" s="1"/>
  <c r="G15" i="12"/>
  <c r="M15" i="12" s="1"/>
  <c r="G16" i="12"/>
  <c r="M16" i="12" s="1"/>
  <c r="G17" i="12"/>
  <c r="M17" i="12" s="1"/>
  <c r="G18" i="12"/>
  <c r="M18" i="12" s="1"/>
  <c r="I9" i="12"/>
  <c r="K9" i="12"/>
  <c r="O9" i="12"/>
  <c r="Q9" i="12"/>
  <c r="U9" i="12"/>
  <c r="I10" i="12"/>
  <c r="K10" i="12"/>
  <c r="O10" i="12"/>
  <c r="Q10" i="12"/>
  <c r="U10" i="12"/>
  <c r="I11" i="12"/>
  <c r="K11" i="12"/>
  <c r="O11" i="12"/>
  <c r="Q11" i="12"/>
  <c r="U11" i="12"/>
  <c r="I12" i="12"/>
  <c r="K12" i="12"/>
  <c r="O12" i="12"/>
  <c r="Q12" i="12"/>
  <c r="U12" i="12"/>
  <c r="I13" i="12"/>
  <c r="K13" i="12"/>
  <c r="O13" i="12"/>
  <c r="Q13" i="12"/>
  <c r="U13" i="12"/>
  <c r="I14" i="12"/>
  <c r="K14" i="12"/>
  <c r="O14" i="12"/>
  <c r="Q14" i="12"/>
  <c r="U14" i="12"/>
  <c r="I15" i="12"/>
  <c r="K15" i="12"/>
  <c r="O15" i="12"/>
  <c r="Q15" i="12"/>
  <c r="U15" i="12"/>
  <c r="I16" i="12"/>
  <c r="K16" i="12"/>
  <c r="O16" i="12"/>
  <c r="Q16" i="12"/>
  <c r="U16" i="12"/>
  <c r="I17" i="12"/>
  <c r="K17" i="12"/>
  <c r="O17" i="12"/>
  <c r="Q17" i="12"/>
  <c r="U17" i="12"/>
  <c r="I18" i="12"/>
  <c r="K18" i="12"/>
  <c r="O18" i="12"/>
  <c r="Q18" i="12"/>
  <c r="U18" i="12"/>
  <c r="I20" i="12"/>
  <c r="I19" i="12" s="1"/>
  <c r="K20" i="12"/>
  <c r="K19" i="12" s="1"/>
  <c r="O20" i="12"/>
  <c r="O19" i="12" s="1"/>
  <c r="Q20" i="12"/>
  <c r="Q19" i="12" s="1"/>
  <c r="U20" i="12"/>
  <c r="U19" i="12" s="1"/>
  <c r="I22" i="12"/>
  <c r="I21" i="12" s="1"/>
  <c r="K22" i="12"/>
  <c r="K21" i="12" s="1"/>
  <c r="O22" i="12"/>
  <c r="O21" i="12" s="1"/>
  <c r="Q22" i="12"/>
  <c r="Q21" i="12" s="1"/>
  <c r="U22" i="12"/>
  <c r="U21" i="12" s="1"/>
  <c r="I24" i="12"/>
  <c r="I23" i="12" s="1"/>
  <c r="K24" i="12"/>
  <c r="M24" i="12"/>
  <c r="O24" i="12"/>
  <c r="Q24" i="12"/>
  <c r="U24" i="12"/>
  <c r="I25" i="12"/>
  <c r="K25" i="12"/>
  <c r="O25" i="12"/>
  <c r="Q25" i="12"/>
  <c r="U25" i="12"/>
  <c r="I27" i="12"/>
  <c r="K27" i="12"/>
  <c r="O27" i="12"/>
  <c r="Q27" i="12"/>
  <c r="U27" i="12"/>
  <c r="I28" i="12"/>
  <c r="K28" i="12"/>
  <c r="O28" i="12"/>
  <c r="Q28" i="12"/>
  <c r="U28" i="12"/>
  <c r="I29" i="12"/>
  <c r="K29" i="12"/>
  <c r="O29" i="12"/>
  <c r="Q29" i="12"/>
  <c r="U29" i="12"/>
  <c r="I30" i="12"/>
  <c r="K30" i="12"/>
  <c r="O30" i="12"/>
  <c r="Q30" i="12"/>
  <c r="U30" i="12"/>
  <c r="I31" i="12"/>
  <c r="K31" i="12"/>
  <c r="O31" i="12"/>
  <c r="Q31" i="12"/>
  <c r="U31" i="12"/>
  <c r="I32" i="12"/>
  <c r="K32" i="12"/>
  <c r="O32" i="12"/>
  <c r="Q32" i="12"/>
  <c r="U32" i="12"/>
  <c r="I33" i="12"/>
  <c r="K33" i="12"/>
  <c r="O33" i="12"/>
  <c r="Q33" i="12"/>
  <c r="U33" i="12"/>
  <c r="I34" i="12"/>
  <c r="K34" i="12"/>
  <c r="O34" i="12"/>
  <c r="Q34" i="12"/>
  <c r="U34" i="12"/>
  <c r="I35" i="12"/>
  <c r="K35" i="12"/>
  <c r="O35" i="12"/>
  <c r="Q35" i="12"/>
  <c r="U35" i="12"/>
  <c r="I36" i="12"/>
  <c r="K36" i="12"/>
  <c r="O36" i="12"/>
  <c r="Q36" i="12"/>
  <c r="U36" i="12"/>
  <c r="I37" i="12"/>
  <c r="K37" i="12"/>
  <c r="O37" i="12"/>
  <c r="Q37" i="12"/>
  <c r="U37" i="12"/>
  <c r="I38" i="12"/>
  <c r="K38" i="12"/>
  <c r="O38" i="12"/>
  <c r="Q38" i="12"/>
  <c r="U38" i="12"/>
  <c r="I39" i="12"/>
  <c r="K39" i="12"/>
  <c r="O39" i="12"/>
  <c r="Q39" i="12"/>
  <c r="U39" i="12"/>
  <c r="I40" i="12"/>
  <c r="K40" i="12"/>
  <c r="O40" i="12"/>
  <c r="Q40" i="12"/>
  <c r="U40" i="12"/>
  <c r="I41" i="12"/>
  <c r="K41" i="12"/>
  <c r="O41" i="12"/>
  <c r="Q41" i="12"/>
  <c r="U41" i="12"/>
  <c r="I43" i="12"/>
  <c r="I42" i="12" s="1"/>
  <c r="K43" i="12"/>
  <c r="K42" i="12" s="1"/>
  <c r="O43" i="12"/>
  <c r="O42" i="12" s="1"/>
  <c r="Q43" i="12"/>
  <c r="Q42" i="12" s="1"/>
  <c r="U43" i="12"/>
  <c r="U42" i="12" s="1"/>
  <c r="I45" i="12"/>
  <c r="K45" i="12"/>
  <c r="O45" i="12"/>
  <c r="Q45" i="12"/>
  <c r="U45" i="12"/>
  <c r="U44" i="12" s="1"/>
  <c r="I46" i="12"/>
  <c r="K46" i="12"/>
  <c r="O46" i="12"/>
  <c r="Q46" i="12"/>
  <c r="Q44" i="12" s="1"/>
  <c r="U46" i="12"/>
  <c r="I54" i="1"/>
  <c r="F40" i="1"/>
  <c r="G40" i="1"/>
  <c r="H40" i="1"/>
  <c r="I40" i="1"/>
  <c r="J39" i="1" s="1"/>
  <c r="J40" i="1" s="1"/>
  <c r="I21" i="1"/>
  <c r="J28" i="1"/>
  <c r="J26" i="1"/>
  <c r="G38" i="1"/>
  <c r="F38" i="1"/>
  <c r="H32" i="1"/>
  <c r="J23" i="1"/>
  <c r="J24" i="1"/>
  <c r="J25" i="1"/>
  <c r="J27" i="1"/>
  <c r="E24" i="1"/>
  <c r="E26" i="1"/>
  <c r="G26" i="12" l="1"/>
  <c r="O44" i="12"/>
  <c r="G21" i="12"/>
  <c r="K44" i="12"/>
  <c r="M44" i="12"/>
  <c r="G44" i="12"/>
  <c r="G42" i="12"/>
  <c r="G19" i="12"/>
  <c r="G8" i="12"/>
  <c r="K23" i="12"/>
  <c r="I8" i="12"/>
  <c r="M23" i="12"/>
  <c r="U8" i="12"/>
  <c r="K8" i="12"/>
  <c r="I44" i="12"/>
  <c r="Q26" i="12"/>
  <c r="U23" i="12"/>
  <c r="O23" i="12"/>
  <c r="M8" i="12"/>
  <c r="O26" i="12"/>
  <c r="Q23" i="12"/>
  <c r="O8" i="12"/>
  <c r="M26" i="12"/>
  <c r="I26" i="12"/>
  <c r="Q8" i="12"/>
  <c r="U26" i="12"/>
  <c r="K26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<sst xmlns="http://schemas.openxmlformats.org/spreadsheetml/2006/main" count="280" uniqueCount="155">
  <si>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</si>
  <si>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</si>
  <si>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</si>
  <si>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</si>
  <si>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</si>
  <si>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</si>
  <si>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</si>
  <si>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</si>
  <si>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</si>
  <si>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</si>
  <si>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</si>
  <si>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</si>
  <si>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</si>
  <si>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</si>
  <si>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</si>
  <si>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</si>
  <si>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</si>
  <si>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</si>
  <si>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</si>
  <si>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</si>
  <si>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</si>
  <si>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</si>
  <si>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</si>
  <si>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</si>
  <si>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</si>
  <si>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</si>
  <si>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</si>
  <si>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</si>
  <si>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</si>
  <si>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</si>
  <si>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</si>
  <si>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</si>
  <si>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</si>
  <si>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</si>
  <si>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</si>
  <si>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</si>
  <si>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</si>
  <si>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</si>
  <si>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</si>
  <si>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</si>
  <si>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</si>
  <si>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</si>
  <si>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Hlaváčkova, Brno</t>
  </si>
  <si>
    <t>Rozpočet:</t>
  </si>
  <si>
    <t>Misto</t>
  </si>
  <si>
    <t>Fontánka na pití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</si>
  <si>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</si>
  <si>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</si>
  <si>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</si>
  <si>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</si>
  <si>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</si>
  <si>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</si>
  <si>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</si>
  <si>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</si>
  <si>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4</t>
  </si>
  <si>
    <t>Vodorovné konstrukce</t>
  </si>
  <si>
    <t>5</t>
  </si>
  <si>
    <t>Komunikace</t>
  </si>
  <si>
    <t>8</t>
  </si>
  <si>
    <t>Trubní vedení</t>
  </si>
  <si>
    <t>99</t>
  </si>
  <si>
    <t>Staveništní přesun hmot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</si>
  <si>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</si>
  <si>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</si>
  <si>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</si>
  <si>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</si>
  <si>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</si>
  <si>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</si>
  <si>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</si>
  <si>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</si>
  <si>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</si>
  <si>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</si>
  <si>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</si>
  <si>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</si>
  <si>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</si>
  <si>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</si>
  <si>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</si>
  <si>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</si>
  <si>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</si>
  <si>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</si>
  <si>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</si>
  <si>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</si>
  <si>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</si>
  <si>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</si>
  <si>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</si>
  <si>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</si>
  <si>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</si>
  <si>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</si>
  <si>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</si>
  <si>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</si>
  <si>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</si>
  <si>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</si>
  <si>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</si>
  <si>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132201212R00</t>
  </si>
  <si>
    <t>Hloubení rýh š.do 200 cm hor.3 do 1000m3,STROJNĚ</t>
  </si>
  <si>
    <t>m3</t>
  </si>
  <si>
    <t>POL1_0</t>
  </si>
  <si>
    <t>132201219R00</t>
  </si>
  <si>
    <t>Příplatek za lepivost - hloubení rýh 200cm v hor.3</t>
  </si>
  <si>
    <t>161101101R00</t>
  </si>
  <si>
    <t>Svislé přemístění výkopku z hor.1-4 do 2,5 m</t>
  </si>
  <si>
    <t>167101101R00</t>
  </si>
  <si>
    <t>Nakládání výkopku z hor.1-4 v množství do 100 m3</t>
  </si>
  <si>
    <t>162701105R00</t>
  </si>
  <si>
    <t>Vodorovné přemístění výkopku z hor.1-4 do 10000 m</t>
  </si>
  <si>
    <t>171201101R00</t>
  </si>
  <si>
    <t>Uložení sypaniny do násypů nezhutněných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</si>
  <si>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</si>
  <si>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</si>
  <si>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</si>
  <si>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</si>
  <si>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199000002R00</t>
  </si>
  <si>
    <t>Poplatek za skládku horniny 1- 4</t>
  </si>
  <si>
    <t>113201012RA0</t>
  </si>
  <si>
    <t>Vytrhání obrubníků chodníkových a parkových</t>
  </si>
  <si>
    <t>m2</t>
  </si>
  <si>
    <t>POL2_0</t>
  </si>
  <si>
    <t>273121121R00</t>
  </si>
  <si>
    <t>Osazení pítka včetně uvedení í do původního stavu, včetně doplňkových prací</t>
  </si>
  <si>
    <t>soub.</t>
  </si>
  <si>
    <t>451541111R00</t>
  </si>
  <si>
    <t>Lože pod potrubí ze štěrkodrtě 0 - 63 mm</t>
  </si>
  <si>
    <t>pc</t>
  </si>
  <si>
    <t>Chodník a asfaltová vozovka, uvedení do původního stavu</t>
  </si>
  <si>
    <t>Pítko- dodávka AZP</t>
  </si>
  <si>
    <t>kus</t>
  </si>
  <si>
    <t>POL3_0</t>
  </si>
  <si>
    <t>871161121R00</t>
  </si>
  <si>
    <t>Montáž trubek polyetylenových ve výkopu d 32 mm</t>
  </si>
  <si>
    <t>m</t>
  </si>
  <si>
    <t>Trubka  voda SDR11  32x3,0mm, PE100 RC třívrstvé potrubí, barva modrá</t>
  </si>
  <si>
    <t>891211221R00</t>
  </si>
  <si>
    <t xml:space="preserve">Montáž vodovod. šoupátek </t>
  </si>
  <si>
    <t>Šoupátko ISO 32</t>
  </si>
  <si>
    <t>899401112R00</t>
  </si>
  <si>
    <t>Osazení poklopů litinových šoupátkových</t>
  </si>
  <si>
    <t>Souprava zemní pro šoupátko</t>
  </si>
  <si>
    <t>Poklop šoupátkový</t>
  </si>
  <si>
    <t>891269111R00</t>
  </si>
  <si>
    <t xml:space="preserve">Montáž navrtávacích pasů </t>
  </si>
  <si>
    <t xml:space="preserve">Pas navrtávací </t>
  </si>
  <si>
    <t>892271111R00</t>
  </si>
  <si>
    <t>Tlaková zkouška vodovodního potrubí</t>
  </si>
  <si>
    <t>892273111R00</t>
  </si>
  <si>
    <t>Desinfekce vodovodního potrubí</t>
  </si>
  <si>
    <t>Vodič signalizační</t>
  </si>
  <si>
    <t>Fólie výstražná</t>
  </si>
  <si>
    <t>Šachta vodoměrná</t>
  </si>
  <si>
    <t xml:space="preserve">Souprava vodoměrná </t>
  </si>
  <si>
    <t>Přesun hmot</t>
  </si>
  <si>
    <t>460030081RT3</t>
  </si>
  <si>
    <t>Řezání spáry v asfaltu</t>
  </si>
  <si>
    <t>Rozbourání betonového podkladu, vybourání asfaltu včetně likvidace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</si>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</sst>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37</v>
      </c>
    </row>
    <row r="2" spans="1:7" ht="57.75" customHeight="1" x14ac:dyDescent="0.2">
      <c r="A2" s="190" t="s">
        <v>38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" zoomScaleSheetLayoutView="75" workbookViewId="0">
      <selection activeCell="N27" sqref="N2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35</v>
      </c>
      <c r="B1" s="222" t="s">
        <v>41</v>
      </c>
      <c r="C1" s="223"/>
      <c r="D1" s="223"/>
      <c r="E1" s="223"/>
      <c r="F1" s="223"/>
      <c r="G1" s="223"/>
      <c r="H1" s="223"/>
      <c r="I1" s="223"/>
      <c r="J1" s="224"/>
    </row>
    <row r="2" spans="1:15" ht="23.25" customHeight="1" x14ac:dyDescent="0.2">
      <c r="A2" s="4"/>
      <c r="B2" s="81" t="s">
        <v>39</v>
      </c>
      <c r="C2" s="82"/>
      <c r="D2" s="207" t="s">
        <v>45</v>
      </c>
      <c r="E2" s="208"/>
      <c r="F2" s="208"/>
      <c r="G2" s="208"/>
      <c r="H2" s="208"/>
      <c r="I2" s="208"/>
      <c r="J2" s="209"/>
      <c r="O2" s="2"/>
    </row>
    <row r="3" spans="1:15" ht="23.25" customHeight="1" x14ac:dyDescent="0.2">
      <c r="A3" s="4"/>
      <c r="B3" s="83" t="s">
        <v>44</v>
      </c>
      <c r="C3" s="84"/>
      <c r="D3" s="235" t="s">
        <v>42</v>
      </c>
      <c r="E3" s="236"/>
      <c r="F3" s="236"/>
      <c r="G3" s="236"/>
      <c r="H3" s="236"/>
      <c r="I3" s="236"/>
      <c r="J3" s="237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4"/>
      <c r="E11" s="214"/>
      <c r="F11" s="214"/>
      <c r="G11" s="214"/>
      <c r="H11" s="28" t="s">
        <v>33</v>
      </c>
      <c r="I11" s="91"/>
      <c r="J11" s="11"/>
    </row>
    <row r="12" spans="1:15" ht="15.75" customHeight="1" x14ac:dyDescent="0.2">
      <c r="A12" s="4"/>
      <c r="B12" s="41"/>
      <c r="C12" s="26"/>
      <c r="D12" s="233"/>
      <c r="E12" s="233"/>
      <c r="F12" s="233"/>
      <c r="G12" s="233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/>
      <c r="D13" s="234"/>
      <c r="E13" s="234"/>
      <c r="F13" s="234"/>
      <c r="G13" s="234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3"/>
      <c r="F15" s="213"/>
      <c r="G15" s="231"/>
      <c r="H15" s="231"/>
      <c r="I15" s="231" t="s">
        <v>28</v>
      </c>
      <c r="J15" s="232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10"/>
      <c r="F16" s="211"/>
      <c r="G16" s="210"/>
      <c r="H16" s="211"/>
      <c r="I16" s="210">
        <v>0</v>
      </c>
      <c r="J16" s="212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10"/>
      <c r="F17" s="211"/>
      <c r="G17" s="210"/>
      <c r="H17" s="211"/>
      <c r="I17" s="210">
        <v>0</v>
      </c>
      <c r="J17" s="212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10"/>
      <c r="F18" s="211"/>
      <c r="G18" s="210"/>
      <c r="H18" s="211"/>
      <c r="I18" s="210">
        <v>0</v>
      </c>
      <c r="J18" s="212"/>
    </row>
    <row r="19" spans="1:10" ht="23.25" customHeight="1" x14ac:dyDescent="0.2">
      <c r="A19" s="139" t="s">
        <v>64</v>
      </c>
      <c r="B19" s="140" t="s">
        <v>26</v>
      </c>
      <c r="C19" s="58"/>
      <c r="D19" s="59"/>
      <c r="E19" s="210"/>
      <c r="F19" s="211"/>
      <c r="G19" s="210"/>
      <c r="H19" s="211"/>
      <c r="I19" s="210">
        <v>0</v>
      </c>
      <c r="J19" s="212"/>
    </row>
    <row r="20" spans="1:10" ht="23.25" customHeight="1" x14ac:dyDescent="0.2">
      <c r="A20" s="139" t="s">
        <v>65</v>
      </c>
      <c r="B20" s="140" t="s">
        <v>27</v>
      </c>
      <c r="C20" s="58"/>
      <c r="D20" s="59"/>
      <c r="E20" s="210"/>
      <c r="F20" s="211"/>
      <c r="G20" s="210"/>
      <c r="H20" s="211"/>
      <c r="I20" s="210">
        <v>0</v>
      </c>
      <c r="J20" s="212"/>
    </row>
    <row r="21" spans="1:10" ht="23.25" customHeight="1" x14ac:dyDescent="0.2">
      <c r="A21" s="4"/>
      <c r="B21" s="74" t="s">
        <v>28</v>
      </c>
      <c r="C21" s="75"/>
      <c r="D21" s="76"/>
      <c r="E21" s="220"/>
      <c r="F21" s="229"/>
      <c r="G21" s="220"/>
      <c r="H21" s="229"/>
      <c r="I21" s="220">
        <f>SUM(I16:J20)</f>
        <v>0</v>
      </c>
      <c r="J21" s="221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8">
        <v>0</v>
      </c>
      <c r="H23" s="219"/>
      <c r="I23" s="21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6">
        <v>0</v>
      </c>
      <c r="H24" s="217"/>
      <c r="I24" s="21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18">
        <v>0</v>
      </c>
      <c r="H25" s="219"/>
      <c r="I25" s="21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5">
        <v>0</v>
      </c>
      <c r="H26" s="226"/>
      <c r="I26" s="22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27">
        <v>0</v>
      </c>
      <c r="H27" s="227"/>
      <c r="I27" s="227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228">
        <v>0</v>
      </c>
      <c r="H28" s="230"/>
      <c r="I28" s="230"/>
      <c r="J28" s="116" t="str">
        <f t="shared" si="0"/>
        <v>CZK</v>
      </c>
    </row>
    <row r="29" spans="1:10" ht="27.75" customHeight="1" thickBot="1" x14ac:dyDescent="0.25">
      <c r="A29" s="4"/>
      <c r="B29" s="112" t="s">
        <v>22</v>
      </c>
      <c r="C29" s="117"/>
      <c r="D29" s="117"/>
      <c r="E29" s="117"/>
      <c r="F29" s="117"/>
      <c r="G29" s="228">
        <v>0</v>
      </c>
      <c r="H29" s="228"/>
      <c r="I29" s="228"/>
      <c r="J29" s="118" t="s">
        <v>47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44790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5" t="s">
        <v>2</v>
      </c>
      <c r="E35" s="21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36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/>
      <c r="C39" s="198"/>
      <c r="D39" s="199"/>
      <c r="E39" s="199"/>
      <c r="F39" s="107">
        <v>0</v>
      </c>
      <c r="G39" s="108">
        <v>0</v>
      </c>
      <c r="H39" s="109">
        <v>0</v>
      </c>
      <c r="I39" s="109">
        <v>143904.69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00" t="s">
        <v>46</v>
      </c>
      <c r="C40" s="201"/>
      <c r="D40" s="201"/>
      <c r="E40" s="202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143904.69</v>
      </c>
      <c r="J40" s="97">
        <f>SUMIF(A39:A39,"=1",J39:J39)</f>
        <v>100</v>
      </c>
    </row>
    <row r="44" spans="1:10" ht="15.75" x14ac:dyDescent="0.25">
      <c r="B44" s="119" t="s">
        <v>48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49</v>
      </c>
      <c r="G46" s="128"/>
      <c r="H46" s="128"/>
      <c r="I46" s="203" t="s">
        <v>28</v>
      </c>
      <c r="J46" s="203"/>
    </row>
    <row r="47" spans="1:10" ht="25.5" customHeight="1" x14ac:dyDescent="0.2">
      <c r="A47" s="121"/>
      <c r="B47" s="129" t="s">
        <v>50</v>
      </c>
      <c r="C47" s="205" t="s">
        <v>51</v>
      </c>
      <c r="D47" s="206"/>
      <c r="E47" s="206"/>
      <c r="F47" s="131" t="s">
        <v>23</v>
      </c>
      <c r="G47" s="132"/>
      <c r="H47" s="132"/>
      <c r="I47" s="204">
        <v>0</v>
      </c>
      <c r="J47" s="204"/>
    </row>
    <row r="48" spans="1:10" ht="25.5" customHeight="1" x14ac:dyDescent="0.2">
      <c r="A48" s="121"/>
      <c r="B48" s="123" t="s">
        <v>52</v>
      </c>
      <c r="C48" s="192" t="s">
        <v>53</v>
      </c>
      <c r="D48" s="193"/>
      <c r="E48" s="193"/>
      <c r="F48" s="133" t="s">
        <v>23</v>
      </c>
      <c r="G48" s="134"/>
      <c r="H48" s="134"/>
      <c r="I48" s="191">
        <v>0</v>
      </c>
      <c r="J48" s="191"/>
    </row>
    <row r="49" spans="1:10" ht="25.5" customHeight="1" x14ac:dyDescent="0.2">
      <c r="A49" s="121"/>
      <c r="B49" s="123" t="s">
        <v>54</v>
      </c>
      <c r="C49" s="192" t="s">
        <v>55</v>
      </c>
      <c r="D49" s="193"/>
      <c r="E49" s="193"/>
      <c r="F49" s="133" t="s">
        <v>23</v>
      </c>
      <c r="G49" s="134"/>
      <c r="H49" s="134"/>
      <c r="I49" s="191">
        <v>0</v>
      </c>
      <c r="J49" s="191"/>
    </row>
    <row r="50" spans="1:10" ht="25.5" customHeight="1" x14ac:dyDescent="0.2">
      <c r="A50" s="121"/>
      <c r="B50" s="123" t="s">
        <v>56</v>
      </c>
      <c r="C50" s="192" t="s">
        <v>57</v>
      </c>
      <c r="D50" s="193"/>
      <c r="E50" s="193"/>
      <c r="F50" s="133" t="s">
        <v>23</v>
      </c>
      <c r="G50" s="134"/>
      <c r="H50" s="134"/>
      <c r="I50" s="191">
        <v>0</v>
      </c>
      <c r="J50" s="191"/>
    </row>
    <row r="51" spans="1:10" ht="25.5" customHeight="1" x14ac:dyDescent="0.2">
      <c r="A51" s="121"/>
      <c r="B51" s="123" t="s">
        <v>58</v>
      </c>
      <c r="C51" s="192" t="s">
        <v>59</v>
      </c>
      <c r="D51" s="193"/>
      <c r="E51" s="193"/>
      <c r="F51" s="133" t="s">
        <v>23</v>
      </c>
      <c r="G51" s="134"/>
      <c r="H51" s="134"/>
      <c r="I51" s="191">
        <v>0</v>
      </c>
      <c r="J51" s="191"/>
    </row>
    <row r="52" spans="1:10" ht="25.5" customHeight="1" x14ac:dyDescent="0.2">
      <c r="A52" s="121"/>
      <c r="B52" s="123" t="s">
        <v>60</v>
      </c>
      <c r="C52" s="192" t="s">
        <v>61</v>
      </c>
      <c r="D52" s="193"/>
      <c r="E52" s="193"/>
      <c r="F52" s="133" t="s">
        <v>23</v>
      </c>
      <c r="G52" s="134"/>
      <c r="H52" s="134"/>
      <c r="I52" s="191">
        <v>0</v>
      </c>
      <c r="J52" s="191"/>
    </row>
    <row r="53" spans="1:10" ht="25.5" customHeight="1" x14ac:dyDescent="0.2">
      <c r="A53" s="121"/>
      <c r="B53" s="130" t="s">
        <v>62</v>
      </c>
      <c r="C53" s="195" t="s">
        <v>63</v>
      </c>
      <c r="D53" s="196"/>
      <c r="E53" s="196"/>
      <c r="F53" s="135" t="s">
        <v>25</v>
      </c>
      <c r="G53" s="136"/>
      <c r="H53" s="136"/>
      <c r="I53" s="194">
        <v>0</v>
      </c>
      <c r="J53" s="194"/>
    </row>
    <row r="54" spans="1:10" ht="25.5" customHeight="1" x14ac:dyDescent="0.2">
      <c r="A54" s="122"/>
      <c r="B54" s="126" t="s">
        <v>1</v>
      </c>
      <c r="C54" s="126"/>
      <c r="D54" s="127"/>
      <c r="E54" s="127"/>
      <c r="F54" s="137"/>
      <c r="G54" s="138"/>
      <c r="H54" s="138"/>
      <c r="I54" s="197">
        <f>SUM(I47:I53)</f>
        <v>0</v>
      </c>
      <c r="J54" s="197"/>
    </row>
    <row r="55" spans="1:10" x14ac:dyDescent="0.2">
      <c r="F55" s="94"/>
      <c r="G55" s="95"/>
      <c r="H55" s="94"/>
      <c r="I55" s="95"/>
      <c r="J55" s="95"/>
    </row>
    <row r="56" spans="1:10" x14ac:dyDescent="0.2">
      <c r="F56" s="94"/>
      <c r="G56" s="95"/>
      <c r="H56" s="94"/>
      <c r="I56" s="95"/>
      <c r="J56" s="95"/>
    </row>
    <row r="57" spans="1:10" x14ac:dyDescent="0.2">
      <c r="F57" s="94"/>
      <c r="G57" s="95"/>
      <c r="H57" s="94"/>
      <c r="I57" s="95"/>
      <c r="J57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79" t="s">
        <v>40</v>
      </c>
      <c r="B2" s="78"/>
      <c r="C2" s="240"/>
      <c r="D2" s="240"/>
      <c r="E2" s="240"/>
      <c r="F2" s="240"/>
      <c r="G2" s="241"/>
    </row>
    <row r="3" spans="1:7" ht="24.95" hidden="1" customHeight="1" x14ac:dyDescent="0.2">
      <c r="A3" s="79" t="s">
        <v>7</v>
      </c>
      <c r="B3" s="78"/>
      <c r="C3" s="240"/>
      <c r="D3" s="240"/>
      <c r="E3" s="240"/>
      <c r="F3" s="240"/>
      <c r="G3" s="241"/>
    </row>
    <row r="4" spans="1:7" ht="24.95" hidden="1" customHeight="1" x14ac:dyDescent="0.2">
      <c r="A4" s="79" t="s">
        <v>8</v>
      </c>
      <c r="B4" s="78"/>
      <c r="C4" s="240"/>
      <c r="D4" s="240"/>
      <c r="E4" s="240"/>
      <c r="F4" s="240"/>
      <c r="G4" s="24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"/>
  <sheetViews>
    <sheetView tabSelected="1" workbookViewId="0">
      <selection activeCell="G46" sqref="G46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2" t="s">
        <v>6</v>
      </c>
      <c r="B1" s="242"/>
      <c r="C1" s="242"/>
      <c r="D1" s="242"/>
      <c r="E1" s="242"/>
      <c r="F1" s="242"/>
      <c r="G1" s="242"/>
      <c r="AE1" t="s">
        <v>67</v>
      </c>
    </row>
    <row r="2" spans="1:60" ht="24.95" customHeight="1" x14ac:dyDescent="0.2">
      <c r="A2" s="143" t="s">
        <v>66</v>
      </c>
      <c r="B2" s="141"/>
      <c r="C2" s="243" t="s">
        <v>45</v>
      </c>
      <c r="D2" s="244"/>
      <c r="E2" s="244"/>
      <c r="F2" s="244"/>
      <c r="G2" s="245"/>
      <c r="AE2" t="s">
        <v>68</v>
      </c>
    </row>
    <row r="3" spans="1:60" ht="24.95" customHeight="1" x14ac:dyDescent="0.2">
      <c r="A3" s="144" t="s">
        <v>7</v>
      </c>
      <c r="B3" s="142"/>
      <c r="C3" s="246" t="s">
        <v>42</v>
      </c>
      <c r="D3" s="247"/>
      <c r="E3" s="247"/>
      <c r="F3" s="247"/>
      <c r="G3" s="248"/>
      <c r="AE3" t="s">
        <v>69</v>
      </c>
    </row>
    <row r="4" spans="1:60" ht="24.95" hidden="1" customHeight="1" x14ac:dyDescent="0.2">
      <c r="A4" s="144" t="s">
        <v>8</v>
      </c>
      <c r="B4" s="142"/>
      <c r="C4" s="246"/>
      <c r="D4" s="247"/>
      <c r="E4" s="247"/>
      <c r="F4" s="247"/>
      <c r="G4" s="248"/>
      <c r="AE4" t="s">
        <v>70</v>
      </c>
    </row>
    <row r="5" spans="1:60" hidden="1" x14ac:dyDescent="0.2">
      <c r="A5" s="145" t="s">
        <v>71</v>
      </c>
      <c r="B5" s="146"/>
      <c r="C5" s="147"/>
      <c r="D5" s="148"/>
      <c r="E5" s="148"/>
      <c r="F5" s="148"/>
      <c r="G5" s="149"/>
      <c r="AE5" t="s">
        <v>72</v>
      </c>
    </row>
    <row r="7" spans="1:60" ht="38.25" x14ac:dyDescent="0.2">
      <c r="A7" s="154" t="s">
        <v>73</v>
      </c>
      <c r="B7" s="155" t="s">
        <v>74</v>
      </c>
      <c r="C7" s="155" t="s">
        <v>75</v>
      </c>
      <c r="D7" s="154" t="s">
        <v>76</v>
      </c>
      <c r="E7" s="154" t="s">
        <v>77</v>
      </c>
      <c r="F7" s="150" t="s">
        <v>78</v>
      </c>
      <c r="G7" s="170" t="s">
        <v>28</v>
      </c>
      <c r="H7" s="171" t="s">
        <v>29</v>
      </c>
      <c r="I7" s="171" t="s">
        <v>79</v>
      </c>
      <c r="J7" s="171" t="s">
        <v>30</v>
      </c>
      <c r="K7" s="171" t="s">
        <v>80</v>
      </c>
      <c r="L7" s="171" t="s">
        <v>81</v>
      </c>
      <c r="M7" s="171" t="s">
        <v>82</v>
      </c>
      <c r="N7" s="171" t="s">
        <v>83</v>
      </c>
      <c r="O7" s="171" t="s">
        <v>84</v>
      </c>
      <c r="P7" s="171" t="s">
        <v>85</v>
      </c>
      <c r="Q7" s="171" t="s">
        <v>86</v>
      </c>
      <c r="R7" s="171" t="s">
        <v>87</v>
      </c>
      <c r="S7" s="171" t="s">
        <v>88</v>
      </c>
      <c r="T7" s="171" t="s">
        <v>89</v>
      </c>
      <c r="U7" s="157" t="s">
        <v>90</v>
      </c>
    </row>
    <row r="8" spans="1:60" x14ac:dyDescent="0.2">
      <c r="A8" s="172" t="s">
        <v>91</v>
      </c>
      <c r="B8" s="173" t="s">
        <v>50</v>
      </c>
      <c r="C8" s="174" t="s">
        <v>51</v>
      </c>
      <c r="D8" s="175"/>
      <c r="E8" s="176"/>
      <c r="F8" s="177"/>
      <c r="G8" s="177">
        <f>SUM(G9:G18)</f>
        <v>0</v>
      </c>
      <c r="H8" s="177"/>
      <c r="I8" s="177">
        <f>SUM(I9:I18)</f>
        <v>1099.49</v>
      </c>
      <c r="J8" s="177"/>
      <c r="K8" s="177">
        <f>SUM(K9:K18)</f>
        <v>21060.25</v>
      </c>
      <c r="L8" s="177"/>
      <c r="M8" s="177">
        <f>SUM(M9:M18)</f>
        <v>0</v>
      </c>
      <c r="N8" s="156"/>
      <c r="O8" s="156">
        <f>SUM(O9:O18)</f>
        <v>3.74</v>
      </c>
      <c r="P8" s="156"/>
      <c r="Q8" s="156">
        <f>SUM(Q9:Q18)</f>
        <v>0.44</v>
      </c>
      <c r="R8" s="156"/>
      <c r="S8" s="156"/>
      <c r="T8" s="172"/>
      <c r="U8" s="156">
        <f>SUM(U9:U18)</f>
        <v>22.159999999999997</v>
      </c>
      <c r="AE8" t="s">
        <v>92</v>
      </c>
    </row>
    <row r="9" spans="1:60" ht="22.5" outlineLevel="1" x14ac:dyDescent="0.2">
      <c r="A9" s="152">
        <v>1</v>
      </c>
      <c r="B9" s="158" t="s">
        <v>93</v>
      </c>
      <c r="C9" s="185" t="s">
        <v>94</v>
      </c>
      <c r="D9" s="160" t="s">
        <v>95</v>
      </c>
      <c r="E9" s="166">
        <v>17.5</v>
      </c>
      <c r="F9" s="168">
        <v>0</v>
      </c>
      <c r="G9" s="168">
        <f t="shared" ref="G9:G18" si="0">PRODUCT(E9,F9)</f>
        <v>0</v>
      </c>
      <c r="H9" s="168">
        <v>0</v>
      </c>
      <c r="I9" s="168">
        <f t="shared" ref="I9:I18" si="1">ROUND(E9*H9,2)</f>
        <v>0</v>
      </c>
      <c r="J9" s="168">
        <v>394</v>
      </c>
      <c r="K9" s="168">
        <f t="shared" ref="K9:K18" si="2">ROUND(E9*J9,2)</f>
        <v>6895</v>
      </c>
      <c r="L9" s="168">
        <v>0</v>
      </c>
      <c r="M9" s="168">
        <f t="shared" ref="M9:M18" si="3">G9*(1+L9/100)</f>
        <v>0</v>
      </c>
      <c r="N9" s="161">
        <v>0</v>
      </c>
      <c r="O9" s="161">
        <f t="shared" ref="O9:O18" si="4">ROUND(E9*N9,5)</f>
        <v>0</v>
      </c>
      <c r="P9" s="161">
        <v>0</v>
      </c>
      <c r="Q9" s="161">
        <f t="shared" ref="Q9:Q18" si="5">ROUND(E9*P9,5)</f>
        <v>0</v>
      </c>
      <c r="R9" s="161"/>
      <c r="S9" s="161"/>
      <c r="T9" s="162">
        <v>0.16</v>
      </c>
      <c r="U9" s="161">
        <f t="shared" ref="U9:U18" si="6">ROUND(E9*T9,2)</f>
        <v>2.8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96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8" t="s">
        <v>97</v>
      </c>
      <c r="C10" s="185" t="s">
        <v>98</v>
      </c>
      <c r="D10" s="160" t="s">
        <v>95</v>
      </c>
      <c r="E10" s="166">
        <v>17.5</v>
      </c>
      <c r="F10" s="168">
        <v>0</v>
      </c>
      <c r="G10" s="168">
        <f t="shared" si="0"/>
        <v>0</v>
      </c>
      <c r="H10" s="168">
        <v>0</v>
      </c>
      <c r="I10" s="168">
        <f t="shared" si="1"/>
        <v>0</v>
      </c>
      <c r="J10" s="168">
        <v>39</v>
      </c>
      <c r="K10" s="168">
        <f t="shared" si="2"/>
        <v>682.5</v>
      </c>
      <c r="L10" s="168">
        <v>0</v>
      </c>
      <c r="M10" s="168">
        <f t="shared" si="3"/>
        <v>0</v>
      </c>
      <c r="N10" s="161">
        <v>0</v>
      </c>
      <c r="O10" s="161">
        <f t="shared" si="4"/>
        <v>0</v>
      </c>
      <c r="P10" s="161">
        <v>0</v>
      </c>
      <c r="Q10" s="161">
        <f t="shared" si="5"/>
        <v>0</v>
      </c>
      <c r="R10" s="161"/>
      <c r="S10" s="161"/>
      <c r="T10" s="162">
        <v>8.4000000000000005E-2</v>
      </c>
      <c r="U10" s="161">
        <f t="shared" si="6"/>
        <v>1.47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96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>
        <v>3</v>
      </c>
      <c r="B11" s="158" t="s">
        <v>99</v>
      </c>
      <c r="C11" s="185" t="s">
        <v>100</v>
      </c>
      <c r="D11" s="160" t="s">
        <v>95</v>
      </c>
      <c r="E11" s="166">
        <v>17.5</v>
      </c>
      <c r="F11" s="168">
        <v>0</v>
      </c>
      <c r="G11" s="168">
        <f t="shared" si="0"/>
        <v>0</v>
      </c>
      <c r="H11" s="168">
        <v>0</v>
      </c>
      <c r="I11" s="168">
        <f t="shared" si="1"/>
        <v>0</v>
      </c>
      <c r="J11" s="168">
        <v>137.5</v>
      </c>
      <c r="K11" s="168">
        <f t="shared" si="2"/>
        <v>2406.25</v>
      </c>
      <c r="L11" s="168">
        <v>0</v>
      </c>
      <c r="M11" s="168">
        <f t="shared" si="3"/>
        <v>0</v>
      </c>
      <c r="N11" s="161">
        <v>0</v>
      </c>
      <c r="O11" s="161">
        <f t="shared" si="4"/>
        <v>0</v>
      </c>
      <c r="P11" s="161">
        <v>0</v>
      </c>
      <c r="Q11" s="161">
        <f t="shared" si="5"/>
        <v>0</v>
      </c>
      <c r="R11" s="161"/>
      <c r="S11" s="161"/>
      <c r="T11" s="162">
        <v>0.34499999999999997</v>
      </c>
      <c r="U11" s="161">
        <f t="shared" si="6"/>
        <v>6.04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96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101</v>
      </c>
      <c r="C12" s="185" t="s">
        <v>102</v>
      </c>
      <c r="D12" s="160" t="s">
        <v>95</v>
      </c>
      <c r="E12" s="166">
        <v>8.1999999999999993</v>
      </c>
      <c r="F12" s="168">
        <v>0</v>
      </c>
      <c r="G12" s="168">
        <f t="shared" si="0"/>
        <v>0</v>
      </c>
      <c r="H12" s="168">
        <v>0</v>
      </c>
      <c r="I12" s="168">
        <f t="shared" si="1"/>
        <v>0</v>
      </c>
      <c r="J12" s="168">
        <v>283</v>
      </c>
      <c r="K12" s="168">
        <f t="shared" si="2"/>
        <v>2320.6</v>
      </c>
      <c r="L12" s="168">
        <v>0</v>
      </c>
      <c r="M12" s="168">
        <f t="shared" si="3"/>
        <v>0</v>
      </c>
      <c r="N12" s="161">
        <v>0</v>
      </c>
      <c r="O12" s="161">
        <f t="shared" si="4"/>
        <v>0</v>
      </c>
      <c r="P12" s="161">
        <v>0</v>
      </c>
      <c r="Q12" s="161">
        <f t="shared" si="5"/>
        <v>0</v>
      </c>
      <c r="R12" s="161"/>
      <c r="S12" s="161"/>
      <c r="T12" s="162">
        <v>0.65200000000000002</v>
      </c>
      <c r="U12" s="161">
        <f t="shared" si="6"/>
        <v>5.35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96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52">
        <v>5</v>
      </c>
      <c r="B13" s="158" t="s">
        <v>103</v>
      </c>
      <c r="C13" s="185" t="s">
        <v>104</v>
      </c>
      <c r="D13" s="160" t="s">
        <v>95</v>
      </c>
      <c r="E13" s="166">
        <v>8.1999999999999993</v>
      </c>
      <c r="F13" s="168">
        <v>0</v>
      </c>
      <c r="G13" s="168">
        <f t="shared" si="0"/>
        <v>0</v>
      </c>
      <c r="H13" s="168">
        <v>0</v>
      </c>
      <c r="I13" s="168">
        <f t="shared" si="1"/>
        <v>0</v>
      </c>
      <c r="J13" s="168">
        <v>250</v>
      </c>
      <c r="K13" s="168">
        <f t="shared" si="2"/>
        <v>2050</v>
      </c>
      <c r="L13" s="168">
        <v>0</v>
      </c>
      <c r="M13" s="168">
        <f t="shared" si="3"/>
        <v>0</v>
      </c>
      <c r="N13" s="161">
        <v>0</v>
      </c>
      <c r="O13" s="161">
        <f t="shared" si="4"/>
        <v>0</v>
      </c>
      <c r="P13" s="161">
        <v>0</v>
      </c>
      <c r="Q13" s="161">
        <f t="shared" si="5"/>
        <v>0</v>
      </c>
      <c r="R13" s="161"/>
      <c r="S13" s="161"/>
      <c r="T13" s="162">
        <v>1.0999999999999999E-2</v>
      </c>
      <c r="U13" s="161">
        <f t="shared" si="6"/>
        <v>0.09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96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8" t="s">
        <v>105</v>
      </c>
      <c r="C14" s="185" t="s">
        <v>106</v>
      </c>
      <c r="D14" s="160" t="s">
        <v>95</v>
      </c>
      <c r="E14" s="166">
        <v>8.1999999999999993</v>
      </c>
      <c r="F14" s="168">
        <v>0</v>
      </c>
      <c r="G14" s="168">
        <f t="shared" si="0"/>
        <v>0</v>
      </c>
      <c r="H14" s="168">
        <v>0</v>
      </c>
      <c r="I14" s="168">
        <f t="shared" si="1"/>
        <v>0</v>
      </c>
      <c r="J14" s="168">
        <v>23.2</v>
      </c>
      <c r="K14" s="168">
        <f t="shared" si="2"/>
        <v>190.24</v>
      </c>
      <c r="L14" s="168">
        <v>0</v>
      </c>
      <c r="M14" s="168">
        <f t="shared" si="3"/>
        <v>0</v>
      </c>
      <c r="N14" s="161">
        <v>0</v>
      </c>
      <c r="O14" s="161">
        <f t="shared" si="4"/>
        <v>0</v>
      </c>
      <c r="P14" s="161">
        <v>0</v>
      </c>
      <c r="Q14" s="161">
        <f t="shared" si="5"/>
        <v>0</v>
      </c>
      <c r="R14" s="161"/>
      <c r="S14" s="161"/>
      <c r="T14" s="162">
        <v>3.1E-2</v>
      </c>
      <c r="U14" s="161">
        <f t="shared" si="6"/>
        <v>0.25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96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7</v>
      </c>
      <c r="B15" s="158" t="s">
        <v>107</v>
      </c>
      <c r="C15" s="185" t="s">
        <v>108</v>
      </c>
      <c r="D15" s="160" t="s">
        <v>95</v>
      </c>
      <c r="E15" s="166">
        <v>8.8000000000000007</v>
      </c>
      <c r="F15" s="168">
        <v>0</v>
      </c>
      <c r="G15" s="168">
        <f t="shared" si="0"/>
        <v>0</v>
      </c>
      <c r="H15" s="168">
        <v>0</v>
      </c>
      <c r="I15" s="168">
        <f t="shared" si="1"/>
        <v>0</v>
      </c>
      <c r="J15" s="168">
        <v>129.5</v>
      </c>
      <c r="K15" s="168">
        <f t="shared" si="2"/>
        <v>1139.5999999999999</v>
      </c>
      <c r="L15" s="168">
        <v>0</v>
      </c>
      <c r="M15" s="168">
        <f t="shared" si="3"/>
        <v>0</v>
      </c>
      <c r="N15" s="161">
        <v>0</v>
      </c>
      <c r="O15" s="161">
        <f t="shared" si="4"/>
        <v>0</v>
      </c>
      <c r="P15" s="161">
        <v>0</v>
      </c>
      <c r="Q15" s="161">
        <f t="shared" si="5"/>
        <v>0</v>
      </c>
      <c r="R15" s="161"/>
      <c r="S15" s="161"/>
      <c r="T15" s="162">
        <v>0.20200000000000001</v>
      </c>
      <c r="U15" s="161">
        <f t="shared" si="6"/>
        <v>1.78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96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2">
        <v>8</v>
      </c>
      <c r="B16" s="158" t="s">
        <v>109</v>
      </c>
      <c r="C16" s="185" t="s">
        <v>110</v>
      </c>
      <c r="D16" s="160" t="s">
        <v>95</v>
      </c>
      <c r="E16" s="166">
        <v>2.2000000000000002</v>
      </c>
      <c r="F16" s="168">
        <v>0</v>
      </c>
      <c r="G16" s="168">
        <f t="shared" si="0"/>
        <v>0</v>
      </c>
      <c r="H16" s="168">
        <v>499.77</v>
      </c>
      <c r="I16" s="168">
        <f t="shared" si="1"/>
        <v>1099.49</v>
      </c>
      <c r="J16" s="168">
        <v>644.23</v>
      </c>
      <c r="K16" s="168">
        <f t="shared" si="2"/>
        <v>1417.31</v>
      </c>
      <c r="L16" s="168">
        <v>0</v>
      </c>
      <c r="M16" s="168">
        <f t="shared" si="3"/>
        <v>0</v>
      </c>
      <c r="N16" s="161">
        <v>1.7</v>
      </c>
      <c r="O16" s="161">
        <f t="shared" si="4"/>
        <v>3.74</v>
      </c>
      <c r="P16" s="161">
        <v>0</v>
      </c>
      <c r="Q16" s="161">
        <f t="shared" si="5"/>
        <v>0</v>
      </c>
      <c r="R16" s="161"/>
      <c r="S16" s="161"/>
      <c r="T16" s="162">
        <v>1.587</v>
      </c>
      <c r="U16" s="161">
        <f t="shared" si="6"/>
        <v>3.49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96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9</v>
      </c>
      <c r="B17" s="158" t="s">
        <v>111</v>
      </c>
      <c r="C17" s="185" t="s">
        <v>112</v>
      </c>
      <c r="D17" s="160" t="s">
        <v>95</v>
      </c>
      <c r="E17" s="166">
        <v>8.25</v>
      </c>
      <c r="F17" s="168">
        <v>0</v>
      </c>
      <c r="G17" s="168">
        <f t="shared" si="0"/>
        <v>0</v>
      </c>
      <c r="H17" s="168">
        <v>0</v>
      </c>
      <c r="I17" s="168">
        <f t="shared" si="1"/>
        <v>0</v>
      </c>
      <c r="J17" s="168">
        <v>367</v>
      </c>
      <c r="K17" s="168">
        <f t="shared" si="2"/>
        <v>3027.75</v>
      </c>
      <c r="L17" s="168">
        <v>0</v>
      </c>
      <c r="M17" s="168">
        <f t="shared" si="3"/>
        <v>0</v>
      </c>
      <c r="N17" s="161">
        <v>0</v>
      </c>
      <c r="O17" s="161">
        <f t="shared" si="4"/>
        <v>0</v>
      </c>
      <c r="P17" s="161">
        <v>0</v>
      </c>
      <c r="Q17" s="161">
        <f t="shared" si="5"/>
        <v>0</v>
      </c>
      <c r="R17" s="161"/>
      <c r="S17" s="161"/>
      <c r="T17" s="162">
        <v>0</v>
      </c>
      <c r="U17" s="161">
        <f t="shared" si="6"/>
        <v>0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96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10</v>
      </c>
      <c r="B18" s="158" t="s">
        <v>113</v>
      </c>
      <c r="C18" s="185" t="s">
        <v>114</v>
      </c>
      <c r="D18" s="160" t="s">
        <v>115</v>
      </c>
      <c r="E18" s="166">
        <v>2</v>
      </c>
      <c r="F18" s="168">
        <v>0</v>
      </c>
      <c r="G18" s="168">
        <f t="shared" si="0"/>
        <v>0</v>
      </c>
      <c r="H18" s="168">
        <v>0</v>
      </c>
      <c r="I18" s="168">
        <f t="shared" si="1"/>
        <v>0</v>
      </c>
      <c r="J18" s="168">
        <v>465.5</v>
      </c>
      <c r="K18" s="168">
        <f t="shared" si="2"/>
        <v>931</v>
      </c>
      <c r="L18" s="168">
        <v>0</v>
      </c>
      <c r="M18" s="168">
        <f t="shared" si="3"/>
        <v>0</v>
      </c>
      <c r="N18" s="161">
        <v>0</v>
      </c>
      <c r="O18" s="161">
        <f t="shared" si="4"/>
        <v>0</v>
      </c>
      <c r="P18" s="161">
        <v>0.22</v>
      </c>
      <c r="Q18" s="161">
        <f t="shared" si="5"/>
        <v>0.44</v>
      </c>
      <c r="R18" s="161"/>
      <c r="S18" s="161"/>
      <c r="T18" s="162">
        <v>0.44572000000000001</v>
      </c>
      <c r="U18" s="161">
        <f t="shared" si="6"/>
        <v>0.89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116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53" t="s">
        <v>91</v>
      </c>
      <c r="B19" s="159" t="s">
        <v>52</v>
      </c>
      <c r="C19" s="186" t="s">
        <v>53</v>
      </c>
      <c r="D19" s="163"/>
      <c r="E19" s="167"/>
      <c r="F19" s="169"/>
      <c r="G19" s="169">
        <f>SUM(G20)</f>
        <v>0</v>
      </c>
      <c r="H19" s="169"/>
      <c r="I19" s="169">
        <f>SUM(I20:I20)</f>
        <v>142.62</v>
      </c>
      <c r="J19" s="169"/>
      <c r="K19" s="169">
        <f>SUM(K20:K20)</f>
        <v>19597.38</v>
      </c>
      <c r="L19" s="169"/>
      <c r="M19" s="169">
        <f>SUM(M20:M20)</f>
        <v>0</v>
      </c>
      <c r="N19" s="164"/>
      <c r="O19" s="164">
        <f>SUM(O20:O20)</f>
        <v>9.604E-2</v>
      </c>
      <c r="P19" s="164"/>
      <c r="Q19" s="164">
        <f>SUM(Q20:Q20)</f>
        <v>0</v>
      </c>
      <c r="R19" s="164"/>
      <c r="S19" s="164"/>
      <c r="T19" s="165"/>
      <c r="U19" s="164">
        <f>SUM(U20:U20)</f>
        <v>6.6</v>
      </c>
      <c r="AE19" t="s">
        <v>92</v>
      </c>
    </row>
    <row r="20" spans="1:60" ht="22.5" outlineLevel="1" x14ac:dyDescent="0.2">
      <c r="A20" s="152">
        <v>11</v>
      </c>
      <c r="B20" s="158" t="s">
        <v>117</v>
      </c>
      <c r="C20" s="185" t="s">
        <v>118</v>
      </c>
      <c r="D20" s="160" t="s">
        <v>119</v>
      </c>
      <c r="E20" s="166">
        <v>1</v>
      </c>
      <c r="F20" s="168">
        <v>0</v>
      </c>
      <c r="G20" s="168">
        <f>PRODUCT(E20,F20)</f>
        <v>0</v>
      </c>
      <c r="H20" s="168">
        <v>142.62</v>
      </c>
      <c r="I20" s="168">
        <f>ROUND(E20*H20,2)</f>
        <v>142.62</v>
      </c>
      <c r="J20" s="168">
        <v>19597.38</v>
      </c>
      <c r="K20" s="168">
        <f>ROUND(E20*J20,2)</f>
        <v>19597.38</v>
      </c>
      <c r="L20" s="168">
        <v>0</v>
      </c>
      <c r="M20" s="168">
        <f>G20*(1+L20/100)</f>
        <v>0</v>
      </c>
      <c r="N20" s="161">
        <v>9.604E-2</v>
      </c>
      <c r="O20" s="161">
        <f>ROUND(E20*N20,5)</f>
        <v>9.604E-2</v>
      </c>
      <c r="P20" s="161">
        <v>0</v>
      </c>
      <c r="Q20" s="161">
        <f>ROUND(E20*P20,5)</f>
        <v>0</v>
      </c>
      <c r="R20" s="161"/>
      <c r="S20" s="161"/>
      <c r="T20" s="162">
        <v>6.6</v>
      </c>
      <c r="U20" s="161">
        <f>ROUND(E20*T20,2)</f>
        <v>6.6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96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">
      <c r="A21" s="153" t="s">
        <v>91</v>
      </c>
      <c r="B21" s="159" t="s">
        <v>54</v>
      </c>
      <c r="C21" s="186" t="s">
        <v>55</v>
      </c>
      <c r="D21" s="163"/>
      <c r="E21" s="167"/>
      <c r="F21" s="169"/>
      <c r="G21" s="169">
        <f>SUM(G22)</f>
        <v>0</v>
      </c>
      <c r="H21" s="169"/>
      <c r="I21" s="169">
        <f>SUM(I22:I22)</f>
        <v>580.74</v>
      </c>
      <c r="J21" s="169"/>
      <c r="K21" s="169">
        <f>SUM(K22:K22)</f>
        <v>510.96</v>
      </c>
      <c r="L21" s="169"/>
      <c r="M21" s="169">
        <f>SUM(M22:M22)</f>
        <v>0</v>
      </c>
      <c r="N21" s="164"/>
      <c r="O21" s="164">
        <f>SUM(O22:O22)</f>
        <v>1.5330600000000001</v>
      </c>
      <c r="P21" s="164"/>
      <c r="Q21" s="164">
        <f>SUM(Q22:Q22)</f>
        <v>0</v>
      </c>
      <c r="R21" s="164"/>
      <c r="S21" s="164"/>
      <c r="T21" s="165"/>
      <c r="U21" s="164">
        <f>SUM(U22:U22)</f>
        <v>1.17</v>
      </c>
      <c r="AE21" t="s">
        <v>92</v>
      </c>
    </row>
    <row r="22" spans="1:60" outlineLevel="1" x14ac:dyDescent="0.2">
      <c r="A22" s="152">
        <v>12</v>
      </c>
      <c r="B22" s="158" t="s">
        <v>120</v>
      </c>
      <c r="C22" s="185" t="s">
        <v>121</v>
      </c>
      <c r="D22" s="160" t="s">
        <v>95</v>
      </c>
      <c r="E22" s="166">
        <v>0.9</v>
      </c>
      <c r="F22" s="168">
        <v>0</v>
      </c>
      <c r="G22" s="168">
        <f>PRODUCT(E22,F22)</f>
        <v>0</v>
      </c>
      <c r="H22" s="168">
        <v>645.27</v>
      </c>
      <c r="I22" s="168">
        <f>ROUND(E22*H22,2)</f>
        <v>580.74</v>
      </c>
      <c r="J22" s="168">
        <v>567.73</v>
      </c>
      <c r="K22" s="168">
        <f>ROUND(E22*J22,2)</f>
        <v>510.96</v>
      </c>
      <c r="L22" s="168">
        <v>0</v>
      </c>
      <c r="M22" s="168">
        <f>G22*(1+L22/100)</f>
        <v>0</v>
      </c>
      <c r="N22" s="161">
        <v>1.7034</v>
      </c>
      <c r="O22" s="161">
        <f>ROUND(E22*N22,5)</f>
        <v>1.5330600000000001</v>
      </c>
      <c r="P22" s="161">
        <v>0</v>
      </c>
      <c r="Q22" s="161">
        <f>ROUND(E22*P22,5)</f>
        <v>0</v>
      </c>
      <c r="R22" s="161"/>
      <c r="S22" s="161"/>
      <c r="T22" s="162">
        <v>1.3029999999999999</v>
      </c>
      <c r="U22" s="161">
        <f>ROUND(E22*T22,2)</f>
        <v>1.17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96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53" t="s">
        <v>91</v>
      </c>
      <c r="B23" s="159" t="s">
        <v>56</v>
      </c>
      <c r="C23" s="186" t="s">
        <v>57</v>
      </c>
      <c r="D23" s="163"/>
      <c r="E23" s="167"/>
      <c r="F23" s="169"/>
      <c r="G23" s="169">
        <f>SUMIF(G24:G25,"&lt;&gt;NOR",G24:G25)</f>
        <v>0</v>
      </c>
      <c r="H23" s="169"/>
      <c r="I23" s="169">
        <f>SUM(I24:I25)</f>
        <v>42492.56</v>
      </c>
      <c r="J23" s="169"/>
      <c r="K23" s="169">
        <f>SUM(K24:K25)</f>
        <v>11773.44</v>
      </c>
      <c r="L23" s="169"/>
      <c r="M23" s="169">
        <f>SUM(M24:M25)</f>
        <v>0</v>
      </c>
      <c r="N23" s="164"/>
      <c r="O23" s="164">
        <f>SUM(O24:O25)</f>
        <v>3.6440399999999999</v>
      </c>
      <c r="P23" s="164"/>
      <c r="Q23" s="164">
        <f>SUM(Q24:Q25)</f>
        <v>0</v>
      </c>
      <c r="R23" s="164"/>
      <c r="S23" s="164"/>
      <c r="T23" s="165"/>
      <c r="U23" s="164">
        <f>SUM(U24:U25)</f>
        <v>6.23</v>
      </c>
      <c r="AE23" t="s">
        <v>92</v>
      </c>
    </row>
    <row r="24" spans="1:60" ht="22.5" outlineLevel="1" x14ac:dyDescent="0.2">
      <c r="A24" s="152">
        <v>13</v>
      </c>
      <c r="B24" s="158" t="s">
        <v>122</v>
      </c>
      <c r="C24" s="185" t="s">
        <v>123</v>
      </c>
      <c r="D24" s="160" t="s">
        <v>115</v>
      </c>
      <c r="E24" s="166">
        <v>12</v>
      </c>
      <c r="F24" s="168">
        <v>0</v>
      </c>
      <c r="G24" s="168">
        <f>PRODUCT(E24,F24)</f>
        <v>0</v>
      </c>
      <c r="H24" s="168">
        <v>74.38</v>
      </c>
      <c r="I24" s="168">
        <f>ROUND(E24*H24,2)</f>
        <v>892.56</v>
      </c>
      <c r="J24" s="168">
        <v>981.12</v>
      </c>
      <c r="K24" s="168">
        <f>ROUND(E24*J24,2)</f>
        <v>11773.44</v>
      </c>
      <c r="L24" s="168">
        <v>0</v>
      </c>
      <c r="M24" s="168">
        <f>G24*(1+L24/100)</f>
        <v>0</v>
      </c>
      <c r="N24" s="161">
        <v>0.30367</v>
      </c>
      <c r="O24" s="161">
        <f>ROUND(E24*N24,5)</f>
        <v>3.6440399999999999</v>
      </c>
      <c r="P24" s="161">
        <v>0</v>
      </c>
      <c r="Q24" s="161">
        <f>ROUND(E24*P24,5)</f>
        <v>0</v>
      </c>
      <c r="R24" s="161"/>
      <c r="S24" s="161"/>
      <c r="T24" s="162">
        <v>0.51942999999999995</v>
      </c>
      <c r="U24" s="161">
        <f>ROUND(E24*T24,2)</f>
        <v>6.23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96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14</v>
      </c>
      <c r="B25" s="158" t="s">
        <v>122</v>
      </c>
      <c r="C25" s="185" t="s">
        <v>124</v>
      </c>
      <c r="D25" s="160" t="s">
        <v>125</v>
      </c>
      <c r="E25" s="166">
        <v>1</v>
      </c>
      <c r="F25" s="168">
        <v>0</v>
      </c>
      <c r="G25" s="168">
        <f>PRODUCT(E25,F25)</f>
        <v>0</v>
      </c>
      <c r="H25" s="168">
        <v>41600</v>
      </c>
      <c r="I25" s="168">
        <f>ROUND(E25*H25,2)</f>
        <v>41600</v>
      </c>
      <c r="J25" s="168">
        <v>0</v>
      </c>
      <c r="K25" s="168">
        <f>ROUND(E25*J25,2)</f>
        <v>0</v>
      </c>
      <c r="L25" s="168">
        <v>0</v>
      </c>
      <c r="M25" s="168">
        <f>G25*(1+L25/100)</f>
        <v>0</v>
      </c>
      <c r="N25" s="161">
        <v>0</v>
      </c>
      <c r="O25" s="161">
        <f>ROUND(E25*N25,5)</f>
        <v>0</v>
      </c>
      <c r="P25" s="161">
        <v>0</v>
      </c>
      <c r="Q25" s="161">
        <f>ROUND(E25*P25,5)</f>
        <v>0</v>
      </c>
      <c r="R25" s="161"/>
      <c r="S25" s="161"/>
      <c r="T25" s="162">
        <v>0</v>
      </c>
      <c r="U25" s="161">
        <f>ROUND(E25*T25,2)</f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126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x14ac:dyDescent="0.2">
      <c r="A26" s="153" t="s">
        <v>91</v>
      </c>
      <c r="B26" s="159" t="s">
        <v>58</v>
      </c>
      <c r="C26" s="186" t="s">
        <v>59</v>
      </c>
      <c r="D26" s="163"/>
      <c r="E26" s="167"/>
      <c r="F26" s="169"/>
      <c r="G26" s="169">
        <f>SUMIF(G27:G41,"&lt;&gt;NOR",G27:G41)</f>
        <v>0</v>
      </c>
      <c r="H26" s="169"/>
      <c r="I26" s="169">
        <f>SUM(I27:I41)</f>
        <v>27541.37</v>
      </c>
      <c r="J26" s="169"/>
      <c r="K26" s="169">
        <f>SUM(K27:K41)</f>
        <v>4180.8900000000003</v>
      </c>
      <c r="L26" s="169"/>
      <c r="M26" s="169">
        <f>SUM(M27:M41)</f>
        <v>0</v>
      </c>
      <c r="N26" s="164"/>
      <c r="O26" s="164">
        <f>SUM(O27:O41)</f>
        <v>0.28332000000000002</v>
      </c>
      <c r="P26" s="164"/>
      <c r="Q26" s="164">
        <f>SUM(Q27:Q41)</f>
        <v>0</v>
      </c>
      <c r="R26" s="164"/>
      <c r="S26" s="164"/>
      <c r="T26" s="165"/>
      <c r="U26" s="164">
        <f>SUM(U27:U41)</f>
        <v>9.07</v>
      </c>
      <c r="AE26" t="s">
        <v>92</v>
      </c>
    </row>
    <row r="27" spans="1:60" outlineLevel="1" x14ac:dyDescent="0.2">
      <c r="A27" s="152">
        <v>15</v>
      </c>
      <c r="B27" s="158" t="s">
        <v>127</v>
      </c>
      <c r="C27" s="185" t="s">
        <v>128</v>
      </c>
      <c r="D27" s="160" t="s">
        <v>129</v>
      </c>
      <c r="E27" s="166">
        <v>12.5</v>
      </c>
      <c r="F27" s="168">
        <v>0</v>
      </c>
      <c r="G27" s="168">
        <f t="shared" ref="G27:G41" si="7">PRODUCT(E27,F27)</f>
        <v>0</v>
      </c>
      <c r="H27" s="168">
        <v>0</v>
      </c>
      <c r="I27" s="168">
        <f t="shared" ref="I27:I41" si="8">ROUND(E27*H27,2)</f>
        <v>0</v>
      </c>
      <c r="J27" s="168">
        <v>35</v>
      </c>
      <c r="K27" s="168">
        <f t="shared" ref="K27:K41" si="9">ROUND(E27*J27,2)</f>
        <v>437.5</v>
      </c>
      <c r="L27" s="168">
        <v>0</v>
      </c>
      <c r="M27" s="168">
        <f t="shared" ref="M27:M41" si="10">G27*(1+L27/100)</f>
        <v>0</v>
      </c>
      <c r="N27" s="161">
        <v>0</v>
      </c>
      <c r="O27" s="161">
        <f t="shared" ref="O27:O41" si="11">ROUND(E27*N27,5)</f>
        <v>0</v>
      </c>
      <c r="P27" s="161">
        <v>0</v>
      </c>
      <c r="Q27" s="161">
        <f t="shared" ref="Q27:Q41" si="12">ROUND(E27*P27,5)</f>
        <v>0</v>
      </c>
      <c r="R27" s="161"/>
      <c r="S27" s="161"/>
      <c r="T27" s="162">
        <v>3.4000000000000002E-2</v>
      </c>
      <c r="U27" s="161">
        <f t="shared" ref="U27:U41" si="13">ROUND(E27*T27,2)</f>
        <v>0.43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96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2">
        <v>16</v>
      </c>
      <c r="B28" s="158" t="s">
        <v>122</v>
      </c>
      <c r="C28" s="185" t="s">
        <v>130</v>
      </c>
      <c r="D28" s="160" t="s">
        <v>129</v>
      </c>
      <c r="E28" s="166">
        <v>12.5</v>
      </c>
      <c r="F28" s="168">
        <v>0</v>
      </c>
      <c r="G28" s="168">
        <f t="shared" si="7"/>
        <v>0</v>
      </c>
      <c r="H28" s="168">
        <v>56</v>
      </c>
      <c r="I28" s="168">
        <f t="shared" si="8"/>
        <v>700</v>
      </c>
      <c r="J28" s="168">
        <v>0</v>
      </c>
      <c r="K28" s="168">
        <f t="shared" si="9"/>
        <v>0</v>
      </c>
      <c r="L28" s="168">
        <v>0</v>
      </c>
      <c r="M28" s="168">
        <f t="shared" si="10"/>
        <v>0</v>
      </c>
      <c r="N28" s="161">
        <v>2.7999999999999998E-4</v>
      </c>
      <c r="O28" s="161">
        <f t="shared" si="11"/>
        <v>3.5000000000000001E-3</v>
      </c>
      <c r="P28" s="161">
        <v>0</v>
      </c>
      <c r="Q28" s="161">
        <f t="shared" si="12"/>
        <v>0</v>
      </c>
      <c r="R28" s="161"/>
      <c r="S28" s="161"/>
      <c r="T28" s="162">
        <v>0</v>
      </c>
      <c r="U28" s="161">
        <f t="shared" si="13"/>
        <v>0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126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17</v>
      </c>
      <c r="B29" s="158" t="s">
        <v>131</v>
      </c>
      <c r="C29" s="185" t="s">
        <v>132</v>
      </c>
      <c r="D29" s="160" t="s">
        <v>125</v>
      </c>
      <c r="E29" s="166">
        <v>1</v>
      </c>
      <c r="F29" s="168">
        <v>0</v>
      </c>
      <c r="G29" s="168">
        <f t="shared" si="7"/>
        <v>0</v>
      </c>
      <c r="H29" s="168">
        <v>57.86</v>
      </c>
      <c r="I29" s="168">
        <f t="shared" si="8"/>
        <v>57.86</v>
      </c>
      <c r="J29" s="168">
        <v>287.14</v>
      </c>
      <c r="K29" s="168">
        <f t="shared" si="9"/>
        <v>287.14</v>
      </c>
      <c r="L29" s="168">
        <v>0</v>
      </c>
      <c r="M29" s="168">
        <f t="shared" si="10"/>
        <v>0</v>
      </c>
      <c r="N29" s="161">
        <v>2.1000000000000001E-4</v>
      </c>
      <c r="O29" s="161">
        <f t="shared" si="11"/>
        <v>2.1000000000000001E-4</v>
      </c>
      <c r="P29" s="161">
        <v>0</v>
      </c>
      <c r="Q29" s="161">
        <f t="shared" si="12"/>
        <v>0</v>
      </c>
      <c r="R29" s="161"/>
      <c r="S29" s="161"/>
      <c r="T29" s="162">
        <v>0.66</v>
      </c>
      <c r="U29" s="161">
        <f t="shared" si="13"/>
        <v>0.66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96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18</v>
      </c>
      <c r="B30" s="158" t="s">
        <v>122</v>
      </c>
      <c r="C30" s="185" t="s">
        <v>133</v>
      </c>
      <c r="D30" s="160" t="s">
        <v>125</v>
      </c>
      <c r="E30" s="166">
        <v>1</v>
      </c>
      <c r="F30" s="168">
        <v>0</v>
      </c>
      <c r="G30" s="168">
        <f t="shared" si="7"/>
        <v>0</v>
      </c>
      <c r="H30" s="168">
        <v>3390</v>
      </c>
      <c r="I30" s="168">
        <f t="shared" si="8"/>
        <v>3390</v>
      </c>
      <c r="J30" s="168">
        <v>0</v>
      </c>
      <c r="K30" s="168">
        <f t="shared" si="9"/>
        <v>0</v>
      </c>
      <c r="L30" s="168">
        <v>0</v>
      </c>
      <c r="M30" s="168">
        <f t="shared" si="10"/>
        <v>0</v>
      </c>
      <c r="N30" s="161">
        <v>2.5000000000000001E-3</v>
      </c>
      <c r="O30" s="161">
        <f t="shared" si="11"/>
        <v>2.5000000000000001E-3</v>
      </c>
      <c r="P30" s="161">
        <v>0</v>
      </c>
      <c r="Q30" s="161">
        <f t="shared" si="12"/>
        <v>0</v>
      </c>
      <c r="R30" s="161"/>
      <c r="S30" s="161"/>
      <c r="T30" s="162">
        <v>0</v>
      </c>
      <c r="U30" s="161">
        <f t="shared" si="13"/>
        <v>0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126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19</v>
      </c>
      <c r="B31" s="158" t="s">
        <v>134</v>
      </c>
      <c r="C31" s="185" t="s">
        <v>135</v>
      </c>
      <c r="D31" s="160" t="s">
        <v>125</v>
      </c>
      <c r="E31" s="166">
        <v>1</v>
      </c>
      <c r="F31" s="168">
        <v>0</v>
      </c>
      <c r="G31" s="168">
        <f t="shared" si="7"/>
        <v>0</v>
      </c>
      <c r="H31" s="168">
        <v>166.63</v>
      </c>
      <c r="I31" s="168">
        <f t="shared" si="8"/>
        <v>166.63</v>
      </c>
      <c r="J31" s="168">
        <v>371.37</v>
      </c>
      <c r="K31" s="168">
        <f t="shared" si="9"/>
        <v>371.37</v>
      </c>
      <c r="L31" s="168">
        <v>0</v>
      </c>
      <c r="M31" s="168">
        <f t="shared" si="10"/>
        <v>0</v>
      </c>
      <c r="N31" s="161">
        <v>0.11178</v>
      </c>
      <c r="O31" s="161">
        <f t="shared" si="11"/>
        <v>0.11178</v>
      </c>
      <c r="P31" s="161">
        <v>0</v>
      </c>
      <c r="Q31" s="161">
        <f t="shared" si="12"/>
        <v>0</v>
      </c>
      <c r="R31" s="161"/>
      <c r="S31" s="161"/>
      <c r="T31" s="162">
        <v>0.86299999999999999</v>
      </c>
      <c r="U31" s="161">
        <f t="shared" si="13"/>
        <v>0.86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96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20</v>
      </c>
      <c r="B32" s="158" t="s">
        <v>122</v>
      </c>
      <c r="C32" s="185" t="s">
        <v>136</v>
      </c>
      <c r="D32" s="160" t="s">
        <v>125</v>
      </c>
      <c r="E32" s="166">
        <v>1</v>
      </c>
      <c r="F32" s="168">
        <v>0</v>
      </c>
      <c r="G32" s="168">
        <f t="shared" si="7"/>
        <v>0</v>
      </c>
      <c r="H32" s="168">
        <v>2726</v>
      </c>
      <c r="I32" s="168">
        <f t="shared" si="8"/>
        <v>2726</v>
      </c>
      <c r="J32" s="168">
        <v>0</v>
      </c>
      <c r="K32" s="168">
        <f t="shared" si="9"/>
        <v>0</v>
      </c>
      <c r="L32" s="168">
        <v>0</v>
      </c>
      <c r="M32" s="168">
        <f t="shared" si="10"/>
        <v>0</v>
      </c>
      <c r="N32" s="161">
        <v>7.0000000000000001E-3</v>
      </c>
      <c r="O32" s="161">
        <f t="shared" si="11"/>
        <v>7.0000000000000001E-3</v>
      </c>
      <c r="P32" s="161">
        <v>0</v>
      </c>
      <c r="Q32" s="161">
        <f t="shared" si="12"/>
        <v>0</v>
      </c>
      <c r="R32" s="161"/>
      <c r="S32" s="161"/>
      <c r="T32" s="162">
        <v>0</v>
      </c>
      <c r="U32" s="161">
        <f t="shared" si="13"/>
        <v>0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126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21</v>
      </c>
      <c r="B33" s="158" t="s">
        <v>122</v>
      </c>
      <c r="C33" s="185" t="s">
        <v>137</v>
      </c>
      <c r="D33" s="160" t="s">
        <v>125</v>
      </c>
      <c r="E33" s="166">
        <v>1</v>
      </c>
      <c r="F33" s="168">
        <v>0</v>
      </c>
      <c r="G33" s="168">
        <f t="shared" si="7"/>
        <v>0</v>
      </c>
      <c r="H33" s="168">
        <v>1272</v>
      </c>
      <c r="I33" s="168">
        <f t="shared" si="8"/>
        <v>1272</v>
      </c>
      <c r="J33" s="168">
        <v>0</v>
      </c>
      <c r="K33" s="168">
        <f t="shared" si="9"/>
        <v>0</v>
      </c>
      <c r="L33" s="168">
        <v>0</v>
      </c>
      <c r="M33" s="168">
        <f t="shared" si="10"/>
        <v>0</v>
      </c>
      <c r="N33" s="161">
        <v>3.2000000000000001E-2</v>
      </c>
      <c r="O33" s="161">
        <f t="shared" si="11"/>
        <v>3.2000000000000001E-2</v>
      </c>
      <c r="P33" s="161">
        <v>0</v>
      </c>
      <c r="Q33" s="161">
        <f t="shared" si="12"/>
        <v>0</v>
      </c>
      <c r="R33" s="161"/>
      <c r="S33" s="161"/>
      <c r="T33" s="162">
        <v>0</v>
      </c>
      <c r="U33" s="161">
        <f t="shared" si="13"/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126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22</v>
      </c>
      <c r="B34" s="158" t="s">
        <v>138</v>
      </c>
      <c r="C34" s="185" t="s">
        <v>139</v>
      </c>
      <c r="D34" s="160" t="s">
        <v>125</v>
      </c>
      <c r="E34" s="166">
        <v>1</v>
      </c>
      <c r="F34" s="168">
        <v>0</v>
      </c>
      <c r="G34" s="168">
        <f t="shared" si="7"/>
        <v>0</v>
      </c>
      <c r="H34" s="168">
        <v>0</v>
      </c>
      <c r="I34" s="168">
        <f t="shared" si="8"/>
        <v>0</v>
      </c>
      <c r="J34" s="168">
        <v>1591</v>
      </c>
      <c r="K34" s="168">
        <f t="shared" si="9"/>
        <v>1591</v>
      </c>
      <c r="L34" s="168">
        <v>0</v>
      </c>
      <c r="M34" s="168">
        <f t="shared" si="10"/>
        <v>0</v>
      </c>
      <c r="N34" s="161">
        <v>0</v>
      </c>
      <c r="O34" s="161">
        <f t="shared" si="11"/>
        <v>0</v>
      </c>
      <c r="P34" s="161">
        <v>0</v>
      </c>
      <c r="Q34" s="161">
        <f t="shared" si="12"/>
        <v>0</v>
      </c>
      <c r="R34" s="161"/>
      <c r="S34" s="161"/>
      <c r="T34" s="162">
        <v>3.51</v>
      </c>
      <c r="U34" s="161">
        <f t="shared" si="13"/>
        <v>3.51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96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23</v>
      </c>
      <c r="B35" s="158" t="s">
        <v>122</v>
      </c>
      <c r="C35" s="185" t="s">
        <v>140</v>
      </c>
      <c r="D35" s="160" t="s">
        <v>125</v>
      </c>
      <c r="E35" s="166">
        <v>1</v>
      </c>
      <c r="F35" s="168">
        <v>0</v>
      </c>
      <c r="G35" s="168">
        <f t="shared" si="7"/>
        <v>0</v>
      </c>
      <c r="H35" s="168">
        <v>1529</v>
      </c>
      <c r="I35" s="168">
        <f t="shared" si="8"/>
        <v>1529</v>
      </c>
      <c r="J35" s="168">
        <v>0</v>
      </c>
      <c r="K35" s="168">
        <f t="shared" si="9"/>
        <v>0</v>
      </c>
      <c r="L35" s="168">
        <v>0</v>
      </c>
      <c r="M35" s="168">
        <f t="shared" si="10"/>
        <v>0</v>
      </c>
      <c r="N35" s="161">
        <v>2.3E-3</v>
      </c>
      <c r="O35" s="161">
        <f t="shared" si="11"/>
        <v>2.3E-3</v>
      </c>
      <c r="P35" s="161">
        <v>0</v>
      </c>
      <c r="Q35" s="161">
        <f t="shared" si="12"/>
        <v>0</v>
      </c>
      <c r="R35" s="161"/>
      <c r="S35" s="161"/>
      <c r="T35" s="162">
        <v>0</v>
      </c>
      <c r="U35" s="161">
        <f t="shared" si="13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126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2">
        <v>24</v>
      </c>
      <c r="B36" s="158" t="s">
        <v>141</v>
      </c>
      <c r="C36" s="185" t="s">
        <v>142</v>
      </c>
      <c r="D36" s="160" t="s">
        <v>129</v>
      </c>
      <c r="E36" s="166">
        <v>12.5</v>
      </c>
      <c r="F36" s="168">
        <v>0</v>
      </c>
      <c r="G36" s="168">
        <f t="shared" si="7"/>
        <v>0</v>
      </c>
      <c r="H36" s="168">
        <v>0.56000000000000005</v>
      </c>
      <c r="I36" s="168">
        <f t="shared" si="8"/>
        <v>7</v>
      </c>
      <c r="J36" s="168">
        <v>21.44</v>
      </c>
      <c r="K36" s="168">
        <f t="shared" si="9"/>
        <v>268</v>
      </c>
      <c r="L36" s="168">
        <v>0</v>
      </c>
      <c r="M36" s="168">
        <f t="shared" si="10"/>
        <v>0</v>
      </c>
      <c r="N36" s="161">
        <v>0</v>
      </c>
      <c r="O36" s="161">
        <f t="shared" si="11"/>
        <v>0</v>
      </c>
      <c r="P36" s="161">
        <v>0</v>
      </c>
      <c r="Q36" s="161">
        <f t="shared" si="12"/>
        <v>0</v>
      </c>
      <c r="R36" s="161"/>
      <c r="S36" s="161"/>
      <c r="T36" s="162">
        <v>4.3999999999999997E-2</v>
      </c>
      <c r="U36" s="161">
        <f t="shared" si="13"/>
        <v>0.55000000000000004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96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>
        <v>25</v>
      </c>
      <c r="B37" s="158" t="s">
        <v>143</v>
      </c>
      <c r="C37" s="185" t="s">
        <v>144</v>
      </c>
      <c r="D37" s="160" t="s">
        <v>129</v>
      </c>
      <c r="E37" s="166">
        <v>12.5</v>
      </c>
      <c r="F37" s="168">
        <v>0</v>
      </c>
      <c r="G37" s="168">
        <f t="shared" si="7"/>
        <v>0</v>
      </c>
      <c r="H37" s="168">
        <v>2.23</v>
      </c>
      <c r="I37" s="168">
        <f t="shared" si="8"/>
        <v>27.88</v>
      </c>
      <c r="J37" s="168">
        <v>88.97</v>
      </c>
      <c r="K37" s="168">
        <f t="shared" si="9"/>
        <v>1112.1300000000001</v>
      </c>
      <c r="L37" s="168">
        <v>0</v>
      </c>
      <c r="M37" s="168">
        <f t="shared" si="10"/>
        <v>0</v>
      </c>
      <c r="N37" s="161">
        <v>0</v>
      </c>
      <c r="O37" s="161">
        <f t="shared" si="11"/>
        <v>0</v>
      </c>
      <c r="P37" s="161">
        <v>0</v>
      </c>
      <c r="Q37" s="161">
        <f t="shared" si="12"/>
        <v>0</v>
      </c>
      <c r="R37" s="161"/>
      <c r="S37" s="161"/>
      <c r="T37" s="162">
        <v>0.21</v>
      </c>
      <c r="U37" s="161">
        <f t="shared" si="13"/>
        <v>2.63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96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26</v>
      </c>
      <c r="B38" s="158" t="s">
        <v>122</v>
      </c>
      <c r="C38" s="185" t="s">
        <v>145</v>
      </c>
      <c r="D38" s="160" t="s">
        <v>129</v>
      </c>
      <c r="E38" s="166">
        <v>12.5</v>
      </c>
      <c r="F38" s="168">
        <v>0</v>
      </c>
      <c r="G38" s="168">
        <f t="shared" si="7"/>
        <v>0</v>
      </c>
      <c r="H38" s="168">
        <v>19.7</v>
      </c>
      <c r="I38" s="168">
        <f t="shared" si="8"/>
        <v>246.25</v>
      </c>
      <c r="J38" s="168">
        <v>9.1000000000000014</v>
      </c>
      <c r="K38" s="168">
        <f t="shared" si="9"/>
        <v>113.75</v>
      </c>
      <c r="L38" s="168">
        <v>0</v>
      </c>
      <c r="M38" s="168">
        <f t="shared" si="10"/>
        <v>0</v>
      </c>
      <c r="N38" s="161">
        <v>1.2999999999999999E-4</v>
      </c>
      <c r="O38" s="161">
        <f t="shared" si="11"/>
        <v>1.6299999999999999E-3</v>
      </c>
      <c r="P38" s="161">
        <v>0</v>
      </c>
      <c r="Q38" s="161">
        <f t="shared" si="12"/>
        <v>0</v>
      </c>
      <c r="R38" s="161"/>
      <c r="S38" s="161"/>
      <c r="T38" s="162">
        <v>3.4000000000000002E-2</v>
      </c>
      <c r="U38" s="161">
        <f t="shared" si="13"/>
        <v>0.43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96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27</v>
      </c>
      <c r="B39" s="158" t="s">
        <v>122</v>
      </c>
      <c r="C39" s="185" t="s">
        <v>146</v>
      </c>
      <c r="D39" s="160" t="s">
        <v>129</v>
      </c>
      <c r="E39" s="166">
        <v>12.5</v>
      </c>
      <c r="F39" s="168">
        <v>0</v>
      </c>
      <c r="G39" s="168">
        <f t="shared" si="7"/>
        <v>0</v>
      </c>
      <c r="H39" s="168">
        <v>2.2999999999999998</v>
      </c>
      <c r="I39" s="168">
        <f t="shared" si="8"/>
        <v>28.75</v>
      </c>
      <c r="J39" s="168">
        <v>0</v>
      </c>
      <c r="K39" s="168">
        <f t="shared" si="9"/>
        <v>0</v>
      </c>
      <c r="L39" s="168">
        <v>0</v>
      </c>
      <c r="M39" s="168">
        <f t="shared" si="10"/>
        <v>0</v>
      </c>
      <c r="N39" s="161">
        <v>1E-3</v>
      </c>
      <c r="O39" s="161">
        <f t="shared" si="11"/>
        <v>1.2500000000000001E-2</v>
      </c>
      <c r="P39" s="161">
        <v>0</v>
      </c>
      <c r="Q39" s="161">
        <f t="shared" si="12"/>
        <v>0</v>
      </c>
      <c r="R39" s="161"/>
      <c r="S39" s="161"/>
      <c r="T39" s="162">
        <v>0</v>
      </c>
      <c r="U39" s="161">
        <f t="shared" si="13"/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126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28</v>
      </c>
      <c r="B40" s="158" t="s">
        <v>122</v>
      </c>
      <c r="C40" s="185" t="s">
        <v>147</v>
      </c>
      <c r="D40" s="160" t="s">
        <v>125</v>
      </c>
      <c r="E40" s="166">
        <v>1</v>
      </c>
      <c r="F40" s="168">
        <v>0</v>
      </c>
      <c r="G40" s="168">
        <f t="shared" si="7"/>
        <v>0</v>
      </c>
      <c r="H40" s="168">
        <v>15200</v>
      </c>
      <c r="I40" s="168">
        <f t="shared" si="8"/>
        <v>15200</v>
      </c>
      <c r="J40" s="168">
        <v>0</v>
      </c>
      <c r="K40" s="168">
        <f t="shared" si="9"/>
        <v>0</v>
      </c>
      <c r="L40" s="168">
        <v>0</v>
      </c>
      <c r="M40" s="168">
        <f t="shared" si="10"/>
        <v>0</v>
      </c>
      <c r="N40" s="161">
        <v>0.107</v>
      </c>
      <c r="O40" s="161">
        <f t="shared" si="11"/>
        <v>0.107</v>
      </c>
      <c r="P40" s="161">
        <v>0</v>
      </c>
      <c r="Q40" s="161">
        <f t="shared" si="12"/>
        <v>0</v>
      </c>
      <c r="R40" s="161"/>
      <c r="S40" s="161"/>
      <c r="T40" s="162">
        <v>0</v>
      </c>
      <c r="U40" s="161">
        <f t="shared" si="13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126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29</v>
      </c>
      <c r="B41" s="158" t="s">
        <v>122</v>
      </c>
      <c r="C41" s="185" t="s">
        <v>148</v>
      </c>
      <c r="D41" s="160" t="s">
        <v>119</v>
      </c>
      <c r="E41" s="166">
        <v>1</v>
      </c>
      <c r="F41" s="168">
        <v>0</v>
      </c>
      <c r="G41" s="168">
        <f t="shared" si="7"/>
        <v>0</v>
      </c>
      <c r="H41" s="168">
        <v>2190</v>
      </c>
      <c r="I41" s="168">
        <f t="shared" si="8"/>
        <v>2190</v>
      </c>
      <c r="J41" s="168">
        <v>0</v>
      </c>
      <c r="K41" s="168">
        <f t="shared" si="9"/>
        <v>0</v>
      </c>
      <c r="L41" s="168">
        <v>0</v>
      </c>
      <c r="M41" s="168">
        <f t="shared" si="10"/>
        <v>0</v>
      </c>
      <c r="N41" s="161">
        <v>2.8999999999999998E-3</v>
      </c>
      <c r="O41" s="161">
        <f t="shared" si="11"/>
        <v>2.8999999999999998E-3</v>
      </c>
      <c r="P41" s="161">
        <v>0</v>
      </c>
      <c r="Q41" s="161">
        <f t="shared" si="12"/>
        <v>0</v>
      </c>
      <c r="R41" s="161"/>
      <c r="S41" s="161"/>
      <c r="T41" s="162">
        <v>0</v>
      </c>
      <c r="U41" s="161">
        <f t="shared" si="13"/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126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53" t="s">
        <v>91</v>
      </c>
      <c r="B42" s="159" t="s">
        <v>60</v>
      </c>
      <c r="C42" s="186" t="s">
        <v>61</v>
      </c>
      <c r="D42" s="163"/>
      <c r="E42" s="167"/>
      <c r="F42" s="169"/>
      <c r="G42" s="169">
        <f>SUM(G43)</f>
        <v>0</v>
      </c>
      <c r="H42" s="169"/>
      <c r="I42" s="169">
        <f>SUM(I43:I43)</f>
        <v>0</v>
      </c>
      <c r="J42" s="169"/>
      <c r="K42" s="169">
        <f>SUM(K43:K43)</f>
        <v>1500</v>
      </c>
      <c r="L42" s="169"/>
      <c r="M42" s="169">
        <f>SUM(M43:M43)</f>
        <v>0</v>
      </c>
      <c r="N42" s="164"/>
      <c r="O42" s="164">
        <f>SUM(O43:O43)</f>
        <v>0</v>
      </c>
      <c r="P42" s="164"/>
      <c r="Q42" s="164">
        <f>SUM(Q43:Q43)</f>
        <v>0</v>
      </c>
      <c r="R42" s="164"/>
      <c r="S42" s="164"/>
      <c r="T42" s="165"/>
      <c r="U42" s="164">
        <f>SUM(U43:U43)</f>
        <v>0.21</v>
      </c>
      <c r="AE42" t="s">
        <v>92</v>
      </c>
    </row>
    <row r="43" spans="1:60" outlineLevel="1" x14ac:dyDescent="0.2">
      <c r="A43" s="152">
        <v>30</v>
      </c>
      <c r="B43" s="158" t="s">
        <v>122</v>
      </c>
      <c r="C43" s="185" t="s">
        <v>149</v>
      </c>
      <c r="D43" s="160" t="s">
        <v>119</v>
      </c>
      <c r="E43" s="166">
        <v>1</v>
      </c>
      <c r="F43" s="168">
        <v>0</v>
      </c>
      <c r="G43" s="168">
        <f>PRODUCT(E43,F43)</f>
        <v>0</v>
      </c>
      <c r="H43" s="168">
        <v>0</v>
      </c>
      <c r="I43" s="168">
        <f>ROUND(E43*H43,2)</f>
        <v>0</v>
      </c>
      <c r="J43" s="168">
        <v>1500</v>
      </c>
      <c r="K43" s="168">
        <f>ROUND(E43*J43,2)</f>
        <v>1500</v>
      </c>
      <c r="L43" s="168">
        <v>0</v>
      </c>
      <c r="M43" s="168">
        <f>G43*(1+L43/100)</f>
        <v>0</v>
      </c>
      <c r="N43" s="161">
        <v>0</v>
      </c>
      <c r="O43" s="161">
        <f>ROUND(E43*N43,5)</f>
        <v>0</v>
      </c>
      <c r="P43" s="161">
        <v>0</v>
      </c>
      <c r="Q43" s="161">
        <f>ROUND(E43*P43,5)</f>
        <v>0</v>
      </c>
      <c r="R43" s="161"/>
      <c r="S43" s="161"/>
      <c r="T43" s="162">
        <v>0.21149999999999999</v>
      </c>
      <c r="U43" s="161">
        <f>ROUND(E43*T43,2)</f>
        <v>0.21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96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53" t="s">
        <v>91</v>
      </c>
      <c r="B44" s="159" t="s">
        <v>62</v>
      </c>
      <c r="C44" s="186" t="s">
        <v>63</v>
      </c>
      <c r="D44" s="163"/>
      <c r="E44" s="167"/>
      <c r="F44" s="169"/>
      <c r="G44" s="169">
        <f>SUM(G45:G46)</f>
        <v>0</v>
      </c>
      <c r="H44" s="169"/>
      <c r="I44" s="169">
        <f>SUM(I45:I46)</f>
        <v>568.44000000000005</v>
      </c>
      <c r="J44" s="169"/>
      <c r="K44" s="169">
        <f>SUM(K45:K46)</f>
        <v>12856.56</v>
      </c>
      <c r="L44" s="169"/>
      <c r="M44" s="169">
        <f>SUM(M45:M46)</f>
        <v>0</v>
      </c>
      <c r="N44" s="164"/>
      <c r="O44" s="164">
        <f>SUM(O45:O46)</f>
        <v>0</v>
      </c>
      <c r="P44" s="164"/>
      <c r="Q44" s="164">
        <f>SUM(Q45:Q46)</f>
        <v>0</v>
      </c>
      <c r="R44" s="164"/>
      <c r="S44" s="164"/>
      <c r="T44" s="165"/>
      <c r="U44" s="164">
        <f>SUM(U45:U46)</f>
        <v>32.1</v>
      </c>
      <c r="AE44" t="s">
        <v>92</v>
      </c>
    </row>
    <row r="45" spans="1:60" outlineLevel="1" x14ac:dyDescent="0.2">
      <c r="A45" s="152">
        <v>31</v>
      </c>
      <c r="B45" s="158" t="s">
        <v>150</v>
      </c>
      <c r="C45" s="185" t="s">
        <v>151</v>
      </c>
      <c r="D45" s="160" t="s">
        <v>129</v>
      </c>
      <c r="E45" s="166">
        <v>12</v>
      </c>
      <c r="F45" s="168">
        <v>0</v>
      </c>
      <c r="G45" s="168">
        <f>PRODUCT(E45,F45)</f>
        <v>0</v>
      </c>
      <c r="H45" s="168">
        <v>47.37</v>
      </c>
      <c r="I45" s="168">
        <f>ROUND(E45*H45,2)</f>
        <v>568.44000000000005</v>
      </c>
      <c r="J45" s="168">
        <v>177.63</v>
      </c>
      <c r="K45" s="168">
        <f>ROUND(E45*J45,2)</f>
        <v>2131.56</v>
      </c>
      <c r="L45" s="168">
        <v>0</v>
      </c>
      <c r="M45" s="168">
        <f>G45*(1+L45/100)</f>
        <v>0</v>
      </c>
      <c r="N45" s="161">
        <v>0</v>
      </c>
      <c r="O45" s="161">
        <f>ROUND(E45*N45,5)</f>
        <v>0</v>
      </c>
      <c r="P45" s="161">
        <v>0</v>
      </c>
      <c r="Q45" s="161">
        <f>ROUND(E45*P45,5)</f>
        <v>0</v>
      </c>
      <c r="R45" s="161"/>
      <c r="S45" s="161"/>
      <c r="T45" s="162">
        <v>0.27500000000000002</v>
      </c>
      <c r="U45" s="161">
        <f>ROUND(E45*T45,2)</f>
        <v>3.3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96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 x14ac:dyDescent="0.2">
      <c r="A46" s="178">
        <v>32</v>
      </c>
      <c r="B46" s="179" t="s">
        <v>122</v>
      </c>
      <c r="C46" s="187" t="s">
        <v>152</v>
      </c>
      <c r="D46" s="180" t="s">
        <v>95</v>
      </c>
      <c r="E46" s="181">
        <v>3</v>
      </c>
      <c r="F46" s="182">
        <v>0</v>
      </c>
      <c r="G46" s="182">
        <f>PRODUCT(E46,F46)</f>
        <v>0</v>
      </c>
      <c r="H46" s="182">
        <v>0</v>
      </c>
      <c r="I46" s="182">
        <f>ROUND(E46*H46,2)</f>
        <v>0</v>
      </c>
      <c r="J46" s="182">
        <v>3575</v>
      </c>
      <c r="K46" s="182">
        <f>ROUND(E46*J46,2)</f>
        <v>10725</v>
      </c>
      <c r="L46" s="182">
        <v>0</v>
      </c>
      <c r="M46" s="182">
        <f>G46*(1+L46/100)</f>
        <v>0</v>
      </c>
      <c r="N46" s="183">
        <v>0</v>
      </c>
      <c r="O46" s="183">
        <f>ROUND(E46*N46,5)</f>
        <v>0</v>
      </c>
      <c r="P46" s="183">
        <v>0</v>
      </c>
      <c r="Q46" s="183">
        <f>ROUND(E46*P46,5)</f>
        <v>0</v>
      </c>
      <c r="R46" s="183"/>
      <c r="S46" s="183"/>
      <c r="T46" s="184">
        <v>9.6</v>
      </c>
      <c r="U46" s="183">
        <f>ROUND(E46*T46,2)</f>
        <v>28.8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96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x14ac:dyDescent="0.2">
      <c r="A47" s="6"/>
      <c r="B47" s="7" t="s">
        <v>153</v>
      </c>
      <c r="C47" s="188" t="s">
        <v>153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C47">
        <v>15</v>
      </c>
      <c r="AD47">
        <v>21</v>
      </c>
    </row>
    <row r="48" spans="1:60" x14ac:dyDescent="0.2">
      <c r="C48" s="189"/>
      <c r="AE48" t="s">
        <v>154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1796039352FB43AFBEE541FDFAFCAB" ma:contentTypeVersion="13" ma:contentTypeDescription="Vytvoří nový dokument" ma:contentTypeScope="" ma:versionID="9736dda547b70033a4d7d0fb9ab99406">
  <xsd:schema xmlns:xsd="http://www.w3.org/2001/XMLSchema" xmlns:xs="http://www.w3.org/2001/XMLSchema" xmlns:p="http://schemas.microsoft.com/office/2006/metadata/properties" xmlns:ns3="1fc3ed4e-9d42-4e40-96ab-8440a8decf29" xmlns:ns4="f8909d47-70e8-4876-902b-4dc701c61dd4" targetNamespace="http://schemas.microsoft.com/office/2006/metadata/properties" ma:root="true" ma:fieldsID="140c50466349476060e914342289623d" ns3:_="" ns4:_="">
    <xsd:import namespace="1fc3ed4e-9d42-4e40-96ab-8440a8decf29"/>
    <xsd:import namespace="f8909d47-70e8-4876-902b-4dc701c61dd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3ed4e-9d42-4e40-96ab-8440a8decf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09d47-70e8-4876-902b-4dc701c61d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060A0-A9A6-4F3D-84DB-8854FD45F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3ed4e-9d42-4e40-96ab-8440a8decf29"/>
    <ds:schemaRef ds:uri="f8909d47-70e8-4876-902b-4dc701c61d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19296A-5D08-4027-AFCD-A1E5DB19E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5747D6-A091-4750-9ED2-AAFAB9D28D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909d47-70e8-4876-902b-4dc701c61dd4"/>
    <ds:schemaRef ds:uri="1fc3ed4e-9d42-4e40-96ab-8440a8decf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Rokytová Jana</cp:lastModifiedBy>
  <cp:lastPrinted>2022-02-22T11:56:34Z</cp:lastPrinted>
  <dcterms:created xsi:type="dcterms:W3CDTF">2009-04-08T07:15:50Z</dcterms:created>
  <dcterms:modified xsi:type="dcterms:W3CDTF">2022-08-17T05:50:12Z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0x010100F71796039352FB43AFBEE541FDFAFCAB</vt:lpwstr>
  </property>
</Properties>
</file>