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Sanace skalních m..." sheetId="2" r:id="rId2"/>
    <sheet name="SO 02 - Sanace skalních m..." sheetId="3" r:id="rId3"/>
    <sheet name="SO 03 - Všeobecné práce a..." sheetId="4" r:id="rId4"/>
  </sheets>
  <definedNames>
    <definedName name="_xlnm.Print_Area" localSheetId="0">'Rekapitulace stavby'!$D$4:$AO$76,'Rekapitulace stavby'!$C$82:$AQ$98</definedName>
    <definedName name="_xlnm._FilterDatabase" localSheetId="1" hidden="1">'SO 01 - Sanace skalních m...'!$C$127:$L$333</definedName>
    <definedName name="_xlnm.Print_Area" localSheetId="1">'SO 01 - Sanace skalních m...'!$C$115:$L$333</definedName>
    <definedName name="_xlnm._FilterDatabase" localSheetId="2" hidden="1">'SO 02 - Sanace skalních m...'!$C$125:$L$258</definedName>
    <definedName name="_xlnm.Print_Area" localSheetId="2">'SO 02 - Sanace skalních m...'!$C$113:$L$258</definedName>
    <definedName name="_xlnm._FilterDatabase" localSheetId="3" hidden="1">'SO 03 - Všeobecné práce a...'!$C$121:$L$147</definedName>
    <definedName name="_xlnm.Print_Area" localSheetId="3">'SO 03 - Všeobecné práce a...'!$C$109:$L$147</definedName>
    <definedName name="_xlnm.Print_Titles" localSheetId="0">'Rekapitulace stavby'!$92:$92</definedName>
    <definedName name="_xlnm.Print_Titles" localSheetId="1">'SO 01 - Sanace skalních m...'!$127:$127</definedName>
    <definedName name="_xlnm.Print_Titles" localSheetId="2">'SO 02 - Sanace skalních m...'!$125:$125</definedName>
    <definedName name="_xlnm.Print_Titles" localSheetId="3">'SO 03 - Všeobecné práce a...'!$121:$121</definedName>
  </definedNames>
  <calcPr fullCalcOnLoad="1"/>
</workbook>
</file>

<file path=xl/sharedStrings.xml><?xml version="1.0" encoding="utf-8"?>
<sst xmlns="http://schemas.openxmlformats.org/spreadsheetml/2006/main" count="3865" uniqueCount="636">
  <si>
    <t>Export Komplet</t>
  </si>
  <si>
    <t/>
  </si>
  <si>
    <t>2.0</t>
  </si>
  <si>
    <t>ZAMOK</t>
  </si>
  <si>
    <t>False</t>
  </si>
  <si>
    <t>True</t>
  </si>
  <si>
    <t>{d9d31061-72db-4324-b1f9-558785ea8ac1}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</si>
  <si>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</si>
  <si>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</si>
  <si>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</si>
  <si>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</si>
  <si>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</si>
  <si>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</si>
  <si>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</si>
  <si>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</si>
  <si>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S21-005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</si>
  <si>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</si>
  <si>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</si>
  <si>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Zajištění skalních svahů ulice Kamenná, Brno - Štýřice</t>
  </si>
  <si>
    <t>KSO:</t>
  </si>
  <si>
    <t>CC-CZ:</t>
  </si>
  <si>
    <t>Místo:</t>
  </si>
  <si>
    <t>Brno, ulice Kamenná</t>
  </si>
  <si>
    <t>Datum:</t>
  </si>
  <si>
    <t>14. 7. 2022</t>
  </si>
  <si>
    <t>Zadavatel:</t>
  </si>
  <si>
    <t>IČ:</t>
  </si>
  <si>
    <t>Statutární město Brno a Greepux z.s.</t>
  </si>
  <si>
    <t>DIČ:</t>
  </si>
  <si>
    <t>Uchazeč:</t>
  </si>
  <si>
    <t>Vyplň údaj</t>
  </si>
  <si>
    <t>Projektant:</t>
  </si>
  <si>
    <t>26237636</t>
  </si>
  <si>
    <t>SG-GEOPROJEKT, spol. s r.o.</t>
  </si>
  <si>
    <t>CZ26237636</t>
  </si>
  <si>
    <t>Zpracovatel:</t>
  </si>
  <si>
    <t>Ing. Stanislav Štábl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</si>
  <si>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</si>
  <si>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</si>
  <si>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</si>
  <si>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</si>
  <si>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</si>
  <si>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</si>
  <si>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</si>
  <si>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</si>
  <si>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</si>
  <si>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</si>
  <si>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</si>
  <si>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</si>
  <si>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</si>
  <si>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</si>
  <si>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</si>
  <si>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</si>
  <si>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</si>
  <si>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</si>
  <si>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</si>
  <si>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</si>
  <si>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</si>
  <si>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</si>
  <si>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</si>
  <si>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</si>
  <si>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</si>
  <si>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</si>
  <si>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</si>
  <si>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</si>
  <si>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</si>
  <si>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</si>
  <si>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</si>
  <si>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</si>
  <si>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</si>
  <si>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</si>
  <si>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</si>
  <si>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</si>
  <si>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</si>
  <si>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</si>
  <si>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</si>
  <si>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</si>
  <si>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</si>
  <si>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</si>
  <si>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</si>
  <si>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</si>
  <si>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</si>
  <si>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</si>
  <si>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</si>
  <si>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</si>
  <si>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</si>
  <si>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Sanace skalních masivů na pozemcích p.č. 655/1 656/1, 1183/1</t>
  </si>
  <si>
    <t>STA</t>
  </si>
  <si>
    <t>1</t>
  </si>
  <si>
    <t>{f0d87a53-7605-4f63-bf6a-7f582fe89eed}</t>
  </si>
  <si>
    <t>2</t>
  </si>
  <si>
    <t>SO 02</t>
  </si>
  <si>
    <t>Sanace skalních masivů na pozemku p.č. 1200</t>
  </si>
  <si>
    <t>{f2980c43-da8e-429c-9d2d-4a9a2ec81b60}</t>
  </si>
  <si>
    <t>SO 03</t>
  </si>
  <si>
    <t>Všeobecné práce a zařízení staveniště</t>
  </si>
  <si>
    <t>{e1c77847-eb83-4e0f-b8e6-ced3b1555533}</t>
  </si>
  <si>
    <t>KRYCÍ LIST SOUPISU PRACÍ</t>
  </si>
  <si>
    <t>Objekt:</t>
  </si>
  <si>
    <t>SO 01 - Sanace skalních masivů na pozemcích p.č. 655/1 656/1, 1183/1</t>
  </si>
  <si>
    <t>Brno, ulice kamenná</t>
  </si>
  <si>
    <t>44992785</t>
  </si>
  <si>
    <t>Statutární město Brno</t>
  </si>
  <si>
    <t>CZ44992785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</si>
  <si>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</si>
  <si>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</si>
  <si>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</si>
  <si>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</si>
  <si>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</si>
  <si>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</si>
  <si>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</si>
  <si>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</si>
  <si>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</si>
  <si>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</si>
  <si>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</si>
  <si>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</si>
  <si>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</si>
  <si>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</si>
  <si>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</si>
  <si>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</si>
  <si>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</si>
  <si>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789 - Povrchové úpravy ocelových konstrukcí a technologických zařízení</t>
  </si>
  <si>
    <t>VRN - Vedlejší rozpočtové náklady</t>
  </si>
  <si>
    <t xml:space="preserve">    VRN1 - Průzkumné, geodetické a projektové práce</t>
  </si>
  <si>
    <t xml:space="preserve">    VRN9 - Ostatní náklady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</si>
  <si>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</si>
  <si>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</si>
  <si>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</si>
  <si>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</si>
  <si>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</si>
  <si>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</si>
  <si>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</si>
  <si>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</si>
  <si>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</si>
  <si>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</si>
  <si>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</si>
  <si>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</si>
  <si>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</si>
  <si>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</si>
  <si>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</si>
  <si>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</si>
  <si>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</si>
  <si>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</si>
  <si>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</si>
  <si>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</si>
  <si>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</si>
  <si>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</si>
  <si>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112101101</t>
  </si>
  <si>
    <t>Odstranění stromů s odřezáním kmene a s odvětvením listnatých, průměru kmene přes 100 do 300 mm</t>
  </si>
  <si>
    <t>kus</t>
  </si>
  <si>
    <t>CS ÚRS 2021 02</t>
  </si>
  <si>
    <t>4</t>
  </si>
  <si>
    <t>-1723222120</t>
  </si>
  <si>
    <t>P</t>
  </si>
  <si>
    <t>Poznámka k položce:
Soubor 01 - Odstranění vegetace</t>
  </si>
  <si>
    <t>VV</t>
  </si>
  <si>
    <t>"dokumentovaný počet stromů D300 ke kácení"25</t>
  </si>
  <si>
    <t>112151113</t>
  </si>
  <si>
    <t>Pokácení stromu směrové v celku s odřezáním kmene a s odvětvením průměru kmene přes 300 do 400 mm</t>
  </si>
  <si>
    <t>-1778218789</t>
  </si>
  <si>
    <t>"dokumentovaný počet stromů D300-400 ke kácení"5</t>
  </si>
  <si>
    <t>3</t>
  </si>
  <si>
    <t>112155121</t>
  </si>
  <si>
    <t>Štěpkování s naložením na dopravní prostředek a odvozem do 20 km stromků a větví v zapojeném porostu, průměru kmene přes 300 do 500 mm</t>
  </si>
  <si>
    <t>-607216606</t>
  </si>
  <si>
    <t>"štěpkování pokácených stromů a jejich částí"25</t>
  </si>
  <si>
    <t>112155311</t>
  </si>
  <si>
    <t>Štěpkování s naložením na dopravní prostředek a odvozem do 20 km keřového porostu středně hustého</t>
  </si>
  <si>
    <t>m2</t>
  </si>
  <si>
    <t>1876195751</t>
  </si>
  <si>
    <t>"štěpkování křovin a jiné vegetace z plochy zásahu"925</t>
  </si>
  <si>
    <t>5</t>
  </si>
  <si>
    <t>112251101</t>
  </si>
  <si>
    <t>Odstranění pařezů strojně s jejich vykopáním, vytrháním nebo odstřelením průměru přes 100 do 300 mm</t>
  </si>
  <si>
    <t>-817890454</t>
  </si>
  <si>
    <t>"počet pařezů na místě stavby po kácení či staré pařezy"25+5+7</t>
  </si>
  <si>
    <t>6</t>
  </si>
  <si>
    <t>119005155</t>
  </si>
  <si>
    <t>Vytyčení výsadeb s rozmístěním rostlin dle projektové dokumentace solitérních přes 50 kusů</t>
  </si>
  <si>
    <t>-1326781632</t>
  </si>
  <si>
    <t>Poznámka k položce:
Soubor 11 - Náhradní výsadba</t>
  </si>
  <si>
    <t>4" ks jeřáb ptačí (Sorbus aucuparia) – obvod kmene min. 12/14 cm"</t>
  </si>
  <si>
    <t>4 "ks dub zimní (Quercus petraea) – obvod kmene min. 12/14 cm"</t>
  </si>
  <si>
    <t>4 "ks třešeň ptačí (Prunus avium ´Plena´) – obvod kmene min. 12/14 cm"</t>
  </si>
  <si>
    <t>20 "ks růže šípková (Rosa canina)"+20 "ks brslen evropský (Euonymus europaeus)"</t>
  </si>
  <si>
    <t>20"ks dřín obecný (Cornus mas)"+20"ks zimolez obecný (Lonicera xylosteum)"</t>
  </si>
  <si>
    <t>20 "ks rakytník řešetlákový (Hippophae rhamnoides)"+20 "ks klokoč zpeřený (Staphylea pinnata)"</t>
  </si>
  <si>
    <t>20 "ks dřišťál obecný (Berberis vulgaris)"+20"ks rybíz červený (Ribes rubrum)"</t>
  </si>
  <si>
    <t>15 "ks hloh jednosemenný (Crataegus monogyna)"+15 "ks ptačí zob (Ligustrum vulgare)"</t>
  </si>
  <si>
    <t>15 "ks trnka obecná (Prunus spinosa)"</t>
  </si>
  <si>
    <t>7</t>
  </si>
  <si>
    <t>121112003</t>
  </si>
  <si>
    <t>Sejmutí ornice ručně při souvislé ploše, tl. vrstvy do 200 mm</t>
  </si>
  <si>
    <t>-1666320688</t>
  </si>
  <si>
    <t>Poznámka k položce:
Soubor 06 - Terénní úpravy - zemní val</t>
  </si>
  <si>
    <t>"příprava území pro výstavbu zemního valu ve svažitém terénu"320"výkresová část Podrobná situace"</t>
  </si>
  <si>
    <t>8</t>
  </si>
  <si>
    <t>121151103</t>
  </si>
  <si>
    <t>Sejmutí ornice strojně při souvislé ploše do 100 m2, tl. vrstvy do 200 mm</t>
  </si>
  <si>
    <t>-284580711</t>
  </si>
  <si>
    <t>"příprava území pro výstavbu zemního valu na pozemkuparc. č. 656/1 a 655/1"535"výkresová část podrobná situace"</t>
  </si>
  <si>
    <t>9</t>
  </si>
  <si>
    <t>122111101</t>
  </si>
  <si>
    <t>Odkopávky a prokopávky ručně zapažené i nezapažené v hornině třídy těžitelnosti I skupiny 1 a 2</t>
  </si>
  <si>
    <t>m3</t>
  </si>
  <si>
    <t>-494745017</t>
  </si>
  <si>
    <t>"odkop pro založení a realizaci zemního valu"25"předpoklad"</t>
  </si>
  <si>
    <t>10</t>
  </si>
  <si>
    <t>122151103</t>
  </si>
  <si>
    <t>Odkopávky a prokopávky nezapažené strojně v hornině třídy těžitelnosti I skupiny 1 a 2 přes 50 do 100 m3</t>
  </si>
  <si>
    <t>914187828</t>
  </si>
  <si>
    <t>"odtěžení suti z očištění svahu a dolamování"55,350+12,250+13,150+4,5+18,350</t>
  </si>
  <si>
    <t>"odkopávky pro přístupové trasy pohyb techniky"105*3*0,35</t>
  </si>
  <si>
    <t>"odkopávky pro založení zemního valu"65*4,5*0,2</t>
  </si>
  <si>
    <t>272,35*0,75 'Přepočtené koeficientem množství</t>
  </si>
  <si>
    <t>11</t>
  </si>
  <si>
    <t>122211101</t>
  </si>
  <si>
    <t>Odkopávky a prokopávky ručně zapažené i nezapažené v hornině třídy těžitelnosti I skupiny 3</t>
  </si>
  <si>
    <t>-517110226</t>
  </si>
  <si>
    <t>"odkop pro založení a realizaci zemního valu"12"předpoklad"</t>
  </si>
  <si>
    <t>12</t>
  </si>
  <si>
    <t>122251103</t>
  </si>
  <si>
    <t>Odkopávky a prokopávky nezapažené strojně v hornině třídy těžitelnosti I skupiny 3 přes 50 do 100 m3</t>
  </si>
  <si>
    <t>-932819677</t>
  </si>
  <si>
    <t>"odkopávky pro založení zemního valu"50*4,5*0,35</t>
  </si>
  <si>
    <t>78,75*0,25 'Přepočtené koeficientem množství</t>
  </si>
  <si>
    <t>13</t>
  </si>
  <si>
    <t>155131312</t>
  </si>
  <si>
    <t>Zřízení protierozního zpevnění svahů geomříží nebo georohoží včetně plošného kotvení ocelovými skobami, ve sklonu přes 1:2 do 1:1</t>
  </si>
  <si>
    <t>-462133094</t>
  </si>
  <si>
    <t>"protierozní ochrana svahů a povrchu dotčeného zemními pracemi"400</t>
  </si>
  <si>
    <t>14</t>
  </si>
  <si>
    <t>M</t>
  </si>
  <si>
    <t>69311055</t>
  </si>
  <si>
    <t>tkanina jutová přírodní 305g/m2</t>
  </si>
  <si>
    <t>-778252995</t>
  </si>
  <si>
    <t>"dodání protierozní ochrany svahu"400*1,2</t>
  </si>
  <si>
    <t>155211112</t>
  </si>
  <si>
    <t>Očištění skalních ploch horolezeckou technikou odstranění vegetace včetně stažení k zemi, odklizení na hromady na vzdálenost do 50 m nebo na naložení na dopravní prostředek keřů a stromů do průměru 10 cm</t>
  </si>
  <si>
    <t>413773960</t>
  </si>
  <si>
    <t>"odstranění náletové a křovinaté vegetace z pozemku p.č. 656/1, plocha x plošný zásah"1207*0,65</t>
  </si>
  <si>
    <t>"odstranění náletové a křovinaté vegetace z pozemku p.č. 655/1, plocha x plošný zásah"883*0,35</t>
  </si>
  <si>
    <t>"odstranění náletové a křovinaté vegetace z pozemku p.č. 1183/1, plocha x plošný zásah"365*0,45</t>
  </si>
  <si>
    <t>16</t>
  </si>
  <si>
    <t>155211122</t>
  </si>
  <si>
    <t>Očištění skalních ploch horolezeckou technikou očištění ručními nástroji motykami, páčidly</t>
  </si>
  <si>
    <t>1337862523</t>
  </si>
  <si>
    <t>Poznámka k položce:
Soubor 02 - Očištění skalního svahu</t>
  </si>
  <si>
    <t>"základní ruční očista skalního masívu hl. zásahu 0,35 m, pozemek p.č. 656/1, plocha zásahu, hloubka zásahu, plošná míra zásahu"32*5,5*0,45*0,5</t>
  </si>
  <si>
    <t>"základní ruční očista skalního masívu hl. zásahu 0,35 m, pozemek p.č. 1183/1, plocha zásahu, hloubka zásahu, plošná míra zásahu"10*7,5*0,35*0,6</t>
  </si>
  <si>
    <t>17</t>
  </si>
  <si>
    <t>155211123</t>
  </si>
  <si>
    <t xml:space="preserve">Základní selektivní očista skalního svahu horolezecky s odstraněním volných částí a narušující vegetace. </t>
  </si>
  <si>
    <t>-1223403912</t>
  </si>
  <si>
    <t>"základní selektivní zásah z pozemku p.č. 656/1, plocha x plošný zásah"895*0,25</t>
  </si>
  <si>
    <t>"základní selektivní zásah z pozemku p.č. 1183/1, plocha x plošný zásah"365*0,15</t>
  </si>
  <si>
    <t>18</t>
  </si>
  <si>
    <t>155211231</t>
  </si>
  <si>
    <t>Vyčištění trhlin nebo dutin ve skalní stěně prováděné horolezeckou technikou při šířce dutin do 100 mm, hloubky do 500 mm</t>
  </si>
  <si>
    <t>505327727</t>
  </si>
  <si>
    <t>"vyčistění puklin a trhlin v masívu dle určení geotechnikem, odborný odhad"12,25</t>
  </si>
  <si>
    <t>19</t>
  </si>
  <si>
    <t>155211311</t>
  </si>
  <si>
    <t>Odtěžení nestabilních hornin ze skalních stěn horolezeckou technikou s přehozením na vzdálenost do 3 m nebo s naložením na dopravní prostředek s použitím pneumatického nářadí</t>
  </si>
  <si>
    <t>435242180</t>
  </si>
  <si>
    <t>Poznámka k položce:
Soubor 03 - Odtěžení bloků</t>
  </si>
  <si>
    <t>"řízené lokální odtěžení volných částí dle míry zvětrání, odborný odhad prací v maximálním plnění, na pozemku p.č. 656/1"13,15</t>
  </si>
  <si>
    <t>20</t>
  </si>
  <si>
    <t>155211312</t>
  </si>
  <si>
    <t>Odtěžení nestabilních hornin ze skalních stěn horolezeckou technikou s přehozením na vzdálenost do 3 m nebo s naložením na dopravní prostředek tlakovými poduškami</t>
  </si>
  <si>
    <t>-1683058701</t>
  </si>
  <si>
    <t>"řízen odtěžení labilních částí dle míry zvětrání, odborný odhad prací v maximálním plnění, na pozemku p.č. 656/1"4,5</t>
  </si>
  <si>
    <t>155211313</t>
  </si>
  <si>
    <t>Odtěžení nestabilních hornin ze skalních stěn horolezeckou technikou s přehozením na vzdálenost do 3 m nebo s naložením na dopravní prostředek hydraulickými klíny</t>
  </si>
  <si>
    <t>65179081</t>
  </si>
  <si>
    <t>"odtěžení hornin - profilace skalního masivu dle určení geotechnika, odborný odhad"1,85</t>
  </si>
  <si>
    <t>"druhotné rozpojování bloků v místě stavby na pozemcích p.č. 656/1, dokumentovaný stav"16,5</t>
  </si>
  <si>
    <t>22</t>
  </si>
  <si>
    <t>155212114</t>
  </si>
  <si>
    <t>Vrty do skalních stěn prováděné horolezeckou technikou hloubky do 5 m přenosnými vrtacími kladivy průměru do 56 mm, v hornině tř. III a IV</t>
  </si>
  <si>
    <t>m</t>
  </si>
  <si>
    <t>-1977504890</t>
  </si>
  <si>
    <t xml:space="preserve">Poznámka k položce:
Soubor 04 - Plošné zajištění svahu
</t>
  </si>
  <si>
    <t>"vrty pro kotevní prvky CKT, délka vrtu 2,9 m"49*2,9</t>
  </si>
  <si>
    <t>23</t>
  </si>
  <si>
    <t>155213113</t>
  </si>
  <si>
    <t>Trny z oceli prováděné horolezeckou technikou bez oka z celozávitové oceli pro uchycení sítí zainjektované cementovou maltou délky do 3 m, průměru přes 26 do 32 mm</t>
  </si>
  <si>
    <t>211620114</t>
  </si>
  <si>
    <t>"tyče CKT S670H pr. 30 mm, vtná korunka pr. 51 mm, délka 3 m, fixace ocelových sítí, rezerva ve zvětralých polohách, 1ks/3m2"200/3*0,5+15+0,667</t>
  </si>
  <si>
    <t>24</t>
  </si>
  <si>
    <t>155213612</t>
  </si>
  <si>
    <t>Trny z injekčních zavrtávacích tyčí prováděné horolezeckou technikou zainjektované cementovou maltou průměru 32 mm včetně vrtů přenosnými vrtacími kladivy na ztracenou korunku průměru 51 mm, délky přes 2 do 3 m</t>
  </si>
  <si>
    <t>1942452755</t>
  </si>
  <si>
    <t>"tyče R 32/380, vtná korunka pr. 51 mm, délka 3 m, včetně vrtu, fixace ocelových sítí, rezerva ve zvětralých polohách, 1ks/3m2"200/3*0,5+10+0,667</t>
  </si>
  <si>
    <t>"realizace kotevních prvků lanových sítí, typ R 32/380, dl. 3 m"35"s podložkou 200x200 mm""výkresová část Podrobná situace"</t>
  </si>
  <si>
    <t>25</t>
  </si>
  <si>
    <t>155214111</t>
  </si>
  <si>
    <t>Síťování skalních stěn prováděné horolezeckou technikou montáž pásů ocelové sítě</t>
  </si>
  <si>
    <t>1152236065</t>
  </si>
  <si>
    <t>"montáž speciálních sítí pro dobu realizace stavby- ochranný prvek, doplňující zajištění horní hrany svahu"50*4</t>
  </si>
  <si>
    <t>"montáž lanových sítí ve skalní stěně"10*18"jedna síť 18 m2""výkresová část Podrobná situace,  na pozemku p.č. 656/1"</t>
  </si>
  <si>
    <t>26</t>
  </si>
  <si>
    <t>313191221</t>
  </si>
  <si>
    <t>Lanová síť na skálu s okem 30x30 cm z lana pr. 10 mm, obvodové lano 10 mm, panel 6x3 m, GALFAN COATED, 18 m2 kus</t>
  </si>
  <si>
    <t>ks</t>
  </si>
  <si>
    <t>-911082230</t>
  </si>
  <si>
    <t>"dodání lanové sítě dle lano pr. 10 mm, oko 300x300 mm, panel 6x3 m"108/18</t>
  </si>
  <si>
    <t>"specifikace dovávané sítě dle kapitoly 2.10 Specifikace matriálu v D.1 Technická zpráva"0</t>
  </si>
  <si>
    <t>27</t>
  </si>
  <si>
    <t>155214212</t>
  </si>
  <si>
    <t>Síťování skalních stěn prováděné horolezeckou technikou montáž ocelového lana pro uchycení sítě průměru přes 10 mm</t>
  </si>
  <si>
    <t>CS ÚRS 2020 02</t>
  </si>
  <si>
    <t>-259319409</t>
  </si>
  <si>
    <t>Poznámka k položce:
Soubor 04 - Stabilizace masívu lokálními prvky</t>
  </si>
  <si>
    <t>"montáž obvodového lana sítí"80</t>
  </si>
  <si>
    <t>28</t>
  </si>
  <si>
    <t>31452113</t>
  </si>
  <si>
    <t>lano ocelové šestipramenné Pz+PVC 6x19 drátů D 12,5/14,5mm</t>
  </si>
  <si>
    <t>-850276566</t>
  </si>
  <si>
    <t>"dodání ocelového lana pr. 12,5 mm v PVC"80*1,2"zaokrouhleno na celé m2"+4,00</t>
  </si>
  <si>
    <t>29</t>
  </si>
  <si>
    <t>162206113</t>
  </si>
  <si>
    <t>Vodorovné přemístění výkopku bez naložení, avšak se složením  zemin schopných zúrodnění, na vzdálenost přes 50 do 100 m</t>
  </si>
  <si>
    <t>-975808538</t>
  </si>
  <si>
    <t>Poznámka k položce:
Soubor 10 - Přesuny hmot</t>
  </si>
  <si>
    <t>"přesun po stavbě - plocha ornice"(500+750)*0,2</t>
  </si>
  <si>
    <t>30</t>
  </si>
  <si>
    <t>162206213</t>
  </si>
  <si>
    <t>Vodorovné přemístění výkopku bez naložení, avšak se složením  kamenouhelných hlušin a výsypkových materiálů, na vzdálenost přes 50 do 100 m</t>
  </si>
  <si>
    <t>995385448</t>
  </si>
  <si>
    <t>"přesuny hmot stavby zemin"25+160,5+12+19,688+20</t>
  </si>
  <si>
    <t>31</t>
  </si>
  <si>
    <t>167111101</t>
  </si>
  <si>
    <t>Nakládání, skládání a překládání neulehlého výkopku nebo sypaniny ručně nakládání, z hornin třídy těžitelnosti I, skupiny 1 až 3</t>
  </si>
  <si>
    <t>1423327424</t>
  </si>
  <si>
    <t>"nakládání zemin"150</t>
  </si>
  <si>
    <t>32</t>
  </si>
  <si>
    <t>167151101</t>
  </si>
  <si>
    <t>Nakládání, skládání a překládání neulehlého výkopku nebo sypaniny strojně nakládání, množství do 100 m3, z horniny třídy těžitelnosti I, skupiny 1 až 3</t>
  </si>
  <si>
    <t>-84506702</t>
  </si>
  <si>
    <t>"nakládání pro přesun"100+217,188</t>
  </si>
  <si>
    <t>33</t>
  </si>
  <si>
    <t>171101121</t>
  </si>
  <si>
    <t>Uložení sypaniny z hornin nesoudržných kamenitých do násypů zhutněných</t>
  </si>
  <si>
    <t>1376134317</t>
  </si>
  <si>
    <t>"realizace zemního valu ze zemin vytěžených na stavbě"25+204,263+12+19,688"dle D.2-SO.01"</t>
  </si>
  <si>
    <t>"realizace zemního valu ze zemin vytěžených na stavbě"171,443"dle D.2-SO.02"</t>
  </si>
  <si>
    <t>34</t>
  </si>
  <si>
    <t>171111105</t>
  </si>
  <si>
    <t>Uložení sypanin do násypů ručně s rozprostřením sypaniny ve vrstvách a s hrubým urovnáním zhutněných z hornin nesoudržných kamenitých</t>
  </si>
  <si>
    <t>-877815195</t>
  </si>
  <si>
    <t>"realizace lícových části zemního valu"103*0,4*1,15"dle D.2"</t>
  </si>
  <si>
    <t>35</t>
  </si>
  <si>
    <t>171151101</t>
  </si>
  <si>
    <t>Hutnění boků násypů z hornin soudržných a sypkých  pro jakýkoliv sklon, délku a míru zhutnění svahu</t>
  </si>
  <si>
    <t>CS ÚRS 2018 01</t>
  </si>
  <si>
    <t>61900499</t>
  </si>
  <si>
    <t>"hutnění krajních částí zemního valu a navazujících zemních konstrukcí"230"dle D.2"</t>
  </si>
  <si>
    <t>36</t>
  </si>
  <si>
    <t>171151324</t>
  </si>
  <si>
    <t>Strmý svah ze zemin vyztužených prefabrikovaným prvkem z ocelové dvouzákrutové sítě s pohledovou plochou sklonu 60, 65 a 70° z ocelové sítě vyplněné kamenivem, výšky přes 6 do 8 m</t>
  </si>
  <si>
    <t>-809881877</t>
  </si>
  <si>
    <t>"zemní val realizovaný ze zemních celoocelových prvků z dvojzákrutového pletiva s okem 80x100 mm, sklon líce 65°, vrstva V1"12*0,7</t>
  </si>
  <si>
    <t>"zemní val realizovaný ze zemních celoocelových prvků z dvojzákrutového pletiva s okem 80x100 mm, sklon líce 65°, vrstva V2"14*0,7</t>
  </si>
  <si>
    <t>"zemní val realizovaný ze zemních celoocelových prvků z dvojzákrutového pletiva s okem 80x100 mm, sklon líce 65°, vrstva V3"20*0,7</t>
  </si>
  <si>
    <t>"zemní val realizovaný ze zemních celoocelových prvků z dvojzákrutového pletiva s okem 80x100 mm, sklon líce 65°, vrstva V4"25*0,7</t>
  </si>
  <si>
    <t>"zemní val realizovaný ze zemních celoocelových prvků z dvojzákrutového pletiva s okem 80x100 mm, sklon líce 65°, vrstva V5"27*0,7</t>
  </si>
  <si>
    <t>"zemní val realizovaný ze zemních celoocelových prvků z dvojzákrutového pletiva s okem 80x100 mm, sklon líce 65°, vrstva V7"22*0,7</t>
  </si>
  <si>
    <t>37</t>
  </si>
  <si>
    <t>181006112</t>
  </si>
  <si>
    <t>Rozprostření zemin schopných zúrodnění  v rovině a ve sklonu do 1:5, tloušťka vrstvy přes 0,10 do 0,15 m</t>
  </si>
  <si>
    <t>1377133290</t>
  </si>
  <si>
    <t>"úprava svahu"350</t>
  </si>
  <si>
    <t>38</t>
  </si>
  <si>
    <t>181451123</t>
  </si>
  <si>
    <t>Založení trávníku na půdě předem připravené plochy přes 1000 m2 výsevem včetně utažení lučního na svahu přes 1:2 do 1:1</t>
  </si>
  <si>
    <t>327815545</t>
  </si>
  <si>
    <t>"konečné úpravy protierozní ochrany a rekultivace dotčených plocha stavby pozemku p. č. 656/1 a 655/1"600</t>
  </si>
  <si>
    <t>39</t>
  </si>
  <si>
    <t>00572470</t>
  </si>
  <si>
    <t>osivo směs travní univerzál</t>
  </si>
  <si>
    <t>kg</t>
  </si>
  <si>
    <t>-240868442</t>
  </si>
  <si>
    <t>"dodání travní směsi na osetí v rozsahu cca 0,35kg/m2"600*0,35</t>
  </si>
  <si>
    <t>210*0,015 'Přepočtené koeficientem množství</t>
  </si>
  <si>
    <t>40</t>
  </si>
  <si>
    <t>181951101</t>
  </si>
  <si>
    <t>Úprava pláně vyrovnáním výškových rozdílů  v hornině tř. 1 až 4 bez zhutnění</t>
  </si>
  <si>
    <t>-840505218</t>
  </si>
  <si>
    <t>"úprava tras přístupu a pohybu osobu na stavbě"50*3</t>
  </si>
  <si>
    <t>"úprava základových plání zemního valu"60*4</t>
  </si>
  <si>
    <t>41</t>
  </si>
  <si>
    <t>182201101</t>
  </si>
  <si>
    <t>Svahování násypů</t>
  </si>
  <si>
    <t>585933179</t>
  </si>
  <si>
    <t>"konečné úpravy svahů a dokončovací práce na ploše stavby"180"dle D.2"</t>
  </si>
  <si>
    <t>42</t>
  </si>
  <si>
    <t>31319120</t>
  </si>
  <si>
    <t>síť na skálu s oky 80x100mm drát D 2,2mm s protierozním geosyntetikem 25x2m</t>
  </si>
  <si>
    <t>1210321359</t>
  </si>
  <si>
    <t>"dodání sítí na zajištění svahu včetně profilace a překryvů, technologický koeficient 20%"200*1,2</t>
  </si>
  <si>
    <t>Zakládání</t>
  </si>
  <si>
    <t>Vodorovné konstrukce</t>
  </si>
  <si>
    <t>43</t>
  </si>
  <si>
    <t>463211152</t>
  </si>
  <si>
    <t>Rovnanina z lomového kamene neupraveného pro podélné i příčné objekty objemu přes 3 m3 z kamene tříděného, s urovnáním líce a vyklínováním spár úlomky kamene hmotnost jednotlivých kamenů přes 80 do 200 kg</t>
  </si>
  <si>
    <t>970350655</t>
  </si>
  <si>
    <t>"zřízení kamenného valu na pozemku parc. č. 1183/1 z bloků do 200 kg, plocha valu 25 m2, výška 0,8m"25*0,8*0,6"60% objemu"</t>
  </si>
  <si>
    <t>44</t>
  </si>
  <si>
    <t>463211153</t>
  </si>
  <si>
    <t>Rovnanina z lomového kamene neupraveného pro podélné i příčné objekty objemu přes 3 m3 z kamene tříděného, s urovnáním líce a vyklínováním spár úlomky kamene hmotnost jednotlivých kamenů přes 200 do 500 kg</t>
  </si>
  <si>
    <t>-1180151821</t>
  </si>
  <si>
    <t>"zřízení kamenného valu na pozemku parc. č. 1183/1 z bloků 200 - 500 kg, plocha valu 25 m2, výška 0,8m"25*0,8*0,4"40% objemu"</t>
  </si>
  <si>
    <t>Ostatní konstrukce a práce, bourání</t>
  </si>
  <si>
    <t>45</t>
  </si>
  <si>
    <t>981511111</t>
  </si>
  <si>
    <t>Demolice konstrukcí objektů  postupným rozebíráním zdiva na maltu vápennou nebo vápenocementovou z cihel, tvárnic, kamene, zdiva smíšeného nebo hrázděného</t>
  </si>
  <si>
    <t>-527419023</t>
  </si>
  <si>
    <t>"demolice stávající hraničních zídek pozemku p.č. 656/1 a 1200"11,6*2*0,35</t>
  </si>
  <si>
    <t>"demolice stávající zdi u přístupové komunikace p.č. 656/1"3,5*1,5*0,5</t>
  </si>
  <si>
    <t>997</t>
  </si>
  <si>
    <t>Přesun sutě</t>
  </si>
  <si>
    <t>46</t>
  </si>
  <si>
    <t>997002511</t>
  </si>
  <si>
    <t>Vodorovné přemístění suti a vybouraných hmot  bez naložení, se složením a hrubým urovnáním na vzdálenost do 1 km</t>
  </si>
  <si>
    <t>t</t>
  </si>
  <si>
    <t>-2142464353</t>
  </si>
  <si>
    <t>"vodorovný přesun stavebního odpadu"1,75</t>
  </si>
  <si>
    <t>47</t>
  </si>
  <si>
    <t>997002519</t>
  </si>
  <si>
    <t>Vodorovné přemístění suti a vybouraných hmot  bez naložení, se složením a hrubým urovnáním Příplatek k ceně za každý další i započatý 1 km přes 1 km</t>
  </si>
  <si>
    <t>1293919874</t>
  </si>
  <si>
    <t>"příplatek za přesun do vzdálenosti 20 km"1,75*19"předpokládaná dopravní vzdálenost na skládku"</t>
  </si>
  <si>
    <t>48</t>
  </si>
  <si>
    <t>997013635</t>
  </si>
  <si>
    <t>Poplatek za uložení stavebního odpadu na skládce (skládkovné) komunálního zatříděného do Katalogu odpadů pod kódem 20 03 01</t>
  </si>
  <si>
    <t>1276849668</t>
  </si>
  <si>
    <t>"komunální odpad generovaný stavební činností"1,75</t>
  </si>
  <si>
    <t>998</t>
  </si>
  <si>
    <t>Přesun hmot</t>
  </si>
  <si>
    <t>49</t>
  </si>
  <si>
    <t>998231411</t>
  </si>
  <si>
    <t>Přesun hmot pro sadovnické a krajinářské úpravy - ručně bez užití mechanizace vodorovná dopravní vzdálenost do 100 m</t>
  </si>
  <si>
    <t>1116739914</t>
  </si>
  <si>
    <t>"přesun bloků a výkopu ručně, předpokládaný rozsah"22,5*1,85</t>
  </si>
  <si>
    <t>PSV</t>
  </si>
  <si>
    <t>Práce a dodávky PSV</t>
  </si>
  <si>
    <t>789</t>
  </si>
  <si>
    <t>Povrchové úpravy ocelových konstrukcí a technologických zařízení</t>
  </si>
  <si>
    <t>50</t>
  </si>
  <si>
    <t>789324210</t>
  </si>
  <si>
    <t>Zhotovení nátěru ocelových konstrukcí  třídy IV dvousložkového základního, tloušťky do 40 μm</t>
  </si>
  <si>
    <t>1533075113</t>
  </si>
  <si>
    <t>"trvalý antikorozní nátěr kotevních prvků lanových sítí"(0,2*0,2*2+0,01+0,0125)*(49+79)</t>
  </si>
  <si>
    <t>51</t>
  </si>
  <si>
    <t>24629111</t>
  </si>
  <si>
    <t>hmota nátěrová PUR základní na ocelové konstrukce</t>
  </si>
  <si>
    <t>-831639521</t>
  </si>
  <si>
    <t>"13,120 m2* 0,5 kg/m2"13,120*0,5</t>
  </si>
  <si>
    <t>52</t>
  </si>
  <si>
    <t>789324220</t>
  </si>
  <si>
    <t>Zhotovení nátěru ocelových konstrukcí  třídy IV dvousložkového krycího (vrchního), tloušťky do 40 μm</t>
  </si>
  <si>
    <t>-1414910457</t>
  </si>
  <si>
    <t>53</t>
  </si>
  <si>
    <t>24613582</t>
  </si>
  <si>
    <t>hmota nátěrová PUR krycí (email) na kovy</t>
  </si>
  <si>
    <t>-860244245</t>
  </si>
  <si>
    <t>"specifikovaná barva RAL 9005, nátěr matný, koeficient množství na konečné nátěry"1,15*6,560</t>
  </si>
  <si>
    <t>VRN</t>
  </si>
  <si>
    <t>Vedlejší rozpočtové náklady</t>
  </si>
  <si>
    <t>VRN1</t>
  </si>
  <si>
    <t>Průzkumné, geodetické a projektové práce</t>
  </si>
  <si>
    <t>54</t>
  </si>
  <si>
    <t>011224000</t>
  </si>
  <si>
    <t>Dendrologický průzkum</t>
  </si>
  <si>
    <t>1024</t>
  </si>
  <si>
    <t>-316092817</t>
  </si>
  <si>
    <t>"odborná činnost při rozmístění a provádění nařízené náhradní výsadbě"125</t>
  </si>
  <si>
    <t>VRN9</t>
  </si>
  <si>
    <t>Ostatní náklady</t>
  </si>
  <si>
    <t>SO 02 - Sanace skalních masivů na pozemku p.č. 1200</t>
  </si>
  <si>
    <t>09632581</t>
  </si>
  <si>
    <t>Greenpux z.s.</t>
  </si>
  <si>
    <t>-55015120</t>
  </si>
  <si>
    <t>"dokumentovaný počet stromů"13</t>
  </si>
  <si>
    <t>-10219538</t>
  </si>
  <si>
    <t>"dokumentovaný počet stromů"3</t>
  </si>
  <si>
    <t>794882900</t>
  </si>
  <si>
    <t>"štěpkování pokácených stromů a jejich částí"13</t>
  </si>
  <si>
    <t>-1903227282</t>
  </si>
  <si>
    <t>"štěpkování křovin a jiné vegetace z plochy zásahu"367,25</t>
  </si>
  <si>
    <t>-623435872</t>
  </si>
  <si>
    <t>"odstanění určených pařezů po starých či nově kácených stromech"13+3+4"likvidace částečně odkopáním, částečně seříznutím s terénem"</t>
  </si>
  <si>
    <t>-683945679</t>
  </si>
  <si>
    <t>"odtěžení suti z očištění svahu a dolamování"50,40+8,5+15+19,150</t>
  </si>
  <si>
    <t>"odkop pro svahování a terénní úpravy v patě svahu"45*3,5*0,35</t>
  </si>
  <si>
    <t>"odkop pro základové patky bariéry"5*0,9*0,5*0,35*1,15</t>
  </si>
  <si>
    <t>"celkový rozsah prací v rámci položky z celkového rozsahu prací cca 75%"0</t>
  </si>
  <si>
    <t>149,081*0,75 'Přepočtené koeficientem množství</t>
  </si>
  <si>
    <t>1722985374</t>
  </si>
  <si>
    <t>"celkový rozsah prací v rámci položky z celkového rozsahu prací cca 25%"0</t>
  </si>
  <si>
    <t>149,081*0,25 'Přepočtené koeficientem množství</t>
  </si>
  <si>
    <t>676228355</t>
  </si>
  <si>
    <t>"odstranění náletové a křovinaté vegetace z pozemku p.č. 1200, plocha x plošný zásah"565*0,65"dle D.1 a D.2"</t>
  </si>
  <si>
    <t>1012340107</t>
  </si>
  <si>
    <t>"základní ruční očista skalního masívu hl. zásahu 0,35 m, pozemek p.č. 1200, plocha zásahu, hloubka zásahu, plošná míra zásahu"48*6*0,35*0,6</t>
  </si>
  <si>
    <t>816523482</t>
  </si>
  <si>
    <t>"vyčistění puklin a trhlin v masívu dle určení geotechnikem, odborný odhad"8,50</t>
  </si>
  <si>
    <t>47808518</t>
  </si>
  <si>
    <t>"řízené lokální odtěžení volných částí dle míry zvětrání, odborný odhad prací v maximálním plnění, na pozemku p.č. 1200"15,00</t>
  </si>
  <si>
    <t>967795629</t>
  </si>
  <si>
    <t>"řízené lokální odtěžení volných částí dle míry zvětrání, odborný odhad prací v maximálním plnění, na pozemku p.č. 1200"19,15</t>
  </si>
  <si>
    <t>-24530987</t>
  </si>
  <si>
    <t>"odtěžení hornin - profilace skalního masivu dle určení geotechnika, odborný odhad"4,65</t>
  </si>
  <si>
    <t>"druhotné rozpojování bloků v místě stavby na pozemku p.č. 1200, dokumentovaný stav"18,25</t>
  </si>
  <si>
    <t>-713335023</t>
  </si>
  <si>
    <t>"tyče R 32/380, vtná korunka pr. 51 mm, délka 3 m, včetně vrtu, fixace lanových sítí"24</t>
  </si>
  <si>
    <t>1946181642</t>
  </si>
  <si>
    <t>"montáž lanových sítí ve skalní stěně"6*18"jedna síť 18 m2, dle D.1, D.2 a D.3"</t>
  </si>
  <si>
    <t>-2110486024</t>
  </si>
  <si>
    <t>"montáž obvodového lana sítí"155</t>
  </si>
  <si>
    <t>"montáž lan pr. 12,5 mm lanová stabilizace blokových struktur, odborný odhad"100</t>
  </si>
  <si>
    <t>-2085438109</t>
  </si>
  <si>
    <t>"dodání ocelových lan dle specifikace, koeficient dodávky 1,2"255*1,2</t>
  </si>
  <si>
    <t>155215122</t>
  </si>
  <si>
    <t>Montáž dynamické bariéry prováděná horolezeckou technikou III. skupiny (odolnost do 8 000 kJ)</t>
  </si>
  <si>
    <t>-1312522472</t>
  </si>
  <si>
    <t>Poznámka k položce:
Soubor 05 - Vysokozátěžová ochranná bariéra</t>
  </si>
  <si>
    <t>"montáž vysokozátěževé bariéry třídy min. 2100 kJ na provedené základové patky, včetně realizace kotev bariéry"(8+10+10+8)*4</t>
  </si>
  <si>
    <t>457419795</t>
  </si>
  <si>
    <t>"vodorovné přemístění odkopu v rámci stavby, přesun pro zpětné uložení do zemního valu SO.01, nakypření 15%"(111,811+37,270)*1,15</t>
  </si>
  <si>
    <t>592212970</t>
  </si>
  <si>
    <t>"nakládání hmot k přesunutí ručně"37,270</t>
  </si>
  <si>
    <t>-469607843</t>
  </si>
  <si>
    <t>"překládání suti na další prostředky"171,443-37,270</t>
  </si>
  <si>
    <t>agreg</t>
  </si>
  <si>
    <t>Dodání vysokozátěžové ochranné bariéry značený typ 2000 / 2313 kJ, výšky 4,0 m. Bariéra bude délky 36 m se skladbou polí 8 – 10 – 10 – 8 m.Účinná plocha 144 m2. 
Projektem definované nezbytné technické specifikace vysokozátěžové bariéry:
Konstrukce vysokozátěžové ochranné dynamické bariéry musí být schopná odolat kinetické energii padajícího bloku 2000 kJ (třída 5, v souladu s ETAG 027, 2313 kJ v testovém poli). Bariéra musí být certifikovaná podle ETA (Evropské technické osvědčení) a musí mít CE certifikát ve smyslu ETAG 027. Bariéra musí splňovat CC3 (Consequence Class 3) podle ASI (2017) ONR 24810: Technical protection against rockfall – Terms and definitions, effects of actions, design, monitoring and maintenance. Austrian Standards Institute, Vienna, Austria.
Hlavní komponenty vysokozátěžové bariéry:
pozinkované ocelové sloupy HEA 220, ocel S235 ve vzdálenosti 8- 12 m, spojené kloubem s ocelovou základovou deskou 790 – 250 mm,
záchytná primární síť Omega 9.0/185, tahová pevnost 465 kN/m, průměr lana 9,0 mm. Velikost oka primární Omega sítě max. 185 x 185 mm, síť je schopná zachytit i menší úlomky ve vysoké rychlosti.
horní a dolní podélná lana  22 mm.
Požadavky na vysokozátěžovou bariéru:
délka funkčních modulů je 8 m a 10 m,
nominální výška 4,0 m 
zůstatková výška bariéry nesmí být nižší jak 50% nominální výšky,
maximální prodloužení plotu (ve směru nárazu) během MEL testu nesmí být větší jak 5,83 m,
během MEL testu je povolená mezera ≤ 90 mm. V případě výskytu větší mezery mezi bočním sloupem a záchytným panelem je potřebná instalace dvou dalších funkčních modulů,
Součást dodávky musí být ETA certifikát, ve kterém musí být jasně deklarované:
maximální prodloužení bariéry (ve směru nárazu) po zasáhnutí zkušebním blokem
síly pro návrh zakládaní zjištěné během testovaní bariéry
popis všech komponentů bariéry
Pozn.: zakládaní je možné modifikovat po schválení geotechnikem, tak aby byl zabezpečený minimální přenos sil do podloží ve smyslu sil v zakládání definovaný výrobcem bariéry ve smyslu zkoušek podle ETAG 027.  
Dodání bariéry nejpozději do 20.9.2022.</t>
  </si>
  <si>
    <t>397014445</t>
  </si>
  <si>
    <t>"DB výška 4,0 m, délka 36 m, čtyři pole v rozsahu 8-10-10-8 m"36*4</t>
  </si>
  <si>
    <t>-618635219</t>
  </si>
  <si>
    <t>224111114</t>
  </si>
  <si>
    <t>Maloprofilové vrty průběžným sacím vrtáním průměru do 56 mm do úklonu 45° v hl 0 až 25 m v hornině tř. III a IV</t>
  </si>
  <si>
    <t>-354585119</t>
  </si>
  <si>
    <t>"realizace vrtů pro základové mikropiloty patek bariéry, 5 patek, 2 ks na patku, dl. MP 3 m"5*2*3</t>
  </si>
  <si>
    <t>275311127</t>
  </si>
  <si>
    <t>Základové konstrukce z betonu prostého patky a bloky ve výkopu nebo na hlavách pilot C 25/30</t>
  </si>
  <si>
    <t>-20529574</t>
  </si>
  <si>
    <t>"zřízení betonových patek z pytlovaného betonu B 30/ C 25/30 dynamické bariéry" (5*0,9*0,5*0,45)*1,25"beton pytlovaný"</t>
  </si>
  <si>
    <t>275354111</t>
  </si>
  <si>
    <t>Bednění základových konstrukcí patek a bloků zřízení</t>
  </si>
  <si>
    <t>1803857658</t>
  </si>
  <si>
    <t>"zřízení bednění betonových patek bariéry, přirpaveno na místě"(0,9*0,45*2+0,5*0,45*2)*5</t>
  </si>
  <si>
    <t>275354211</t>
  </si>
  <si>
    <t>Bednění základových konstrukcí patek a bloků odstranění bednění</t>
  </si>
  <si>
    <t>145692905</t>
  </si>
  <si>
    <t>"odstranění bednění patek"6,3</t>
  </si>
  <si>
    <t>275361116</t>
  </si>
  <si>
    <t>Výztuž základových konstrukcí patek a bloků z betonářské oceli 10 505 (R) nebo BSt 500</t>
  </si>
  <si>
    <t>-1976483922</t>
  </si>
  <si>
    <t>"základní konstrukční výztuž patek, výztuž B 500B, pr. 10 a 12 mm, obecná míra vyztužení 2,5%"(5*0,21*0,025*7,9)</t>
  </si>
  <si>
    <t>281601111</t>
  </si>
  <si>
    <t>Injektování  s jednoduchým obturátorem nebo bez obturátoru vzestupné, tlakem do 0,60 MPa</t>
  </si>
  <si>
    <t>hod</t>
  </si>
  <si>
    <t>-330034089</t>
  </si>
  <si>
    <t>"injektáž vrtů mikropilot, cca 0,2 h/bm"30*0,2</t>
  </si>
  <si>
    <t>58521130</t>
  </si>
  <si>
    <t>cement portlandský CEM I 42,5MPa</t>
  </si>
  <si>
    <t>1280537975</t>
  </si>
  <si>
    <t>"dodání cementu pro injektážní směs, cca 0,02 t/bm"30*0,02</t>
  </si>
  <si>
    <t>283111112</t>
  </si>
  <si>
    <t>Zřízení ocelových, trubkových mikropilot  tlakové i tahové svislé nebo odklon od svislice do 60° část hladká, průměru přes 80 do 105 mm</t>
  </si>
  <si>
    <t>-1211557708</t>
  </si>
  <si>
    <t>"zřízení a osazení mikropilot patek bariéry, 5 patek, 2 ks na patku, dl. MP 3 m"5*2*4</t>
  </si>
  <si>
    <t>14011066</t>
  </si>
  <si>
    <t>trubka ocelová bezešvá hladká jakost 11 353 89x10mm</t>
  </si>
  <si>
    <t>285164712</t>
  </si>
  <si>
    <t>40*1,1 'Přepočtené koeficientem množství</t>
  </si>
  <si>
    <t>312193532</t>
  </si>
  <si>
    <t>"ruční nutné přesuny vytěžených hmot, ruční odkopávky a ruční práce, cca 50% z ručních odkopů pol. 122 21 1101"(37,270*0,5)*1,85</t>
  </si>
  <si>
    <t>-1101618902</t>
  </si>
  <si>
    <t xml:space="preserve">"základní nátěr všech kotevních prvků včetně matek a podložek"(0,2*0,2*2+0,01+0,0125)*(24)   </t>
  </si>
  <si>
    <t>125897249</t>
  </si>
  <si>
    <t>"2,460 m2 * 0,5 kg/m2"2,460*0,5</t>
  </si>
  <si>
    <t>306518153</t>
  </si>
  <si>
    <t>"vrchní nátěr všech kotevních prvků včetně matek a podložek"(0,2*0,2*2+0,01+0,0125)*(24)</t>
  </si>
  <si>
    <t>-25654816</t>
  </si>
  <si>
    <t>"specifikovaná barva RAL 9005, nátěr matný, koeficient množství na konečné nátěry"1,1*1,230</t>
  </si>
  <si>
    <t>SO 03 - Všeobecné práce a zařízení staveniště</t>
  </si>
  <si>
    <t>Staturátní město Brno a Greenpux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</si>
  <si>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</si>
  <si>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</si>
  <si>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</si>
  <si>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VRN6 - Územní vlivy</t>
  </si>
  <si>
    <t>012203000</t>
  </si>
  <si>
    <t>Geodetické práce při provádění stavby</t>
  </si>
  <si>
    <t>kpl</t>
  </si>
  <si>
    <t>964504941</t>
  </si>
  <si>
    <t>"geodetické práce při provádění stavby - vytýčení hranic pozemků a stávajících objektů"1</t>
  </si>
  <si>
    <t>"geodetické práce při provádění stavby - vytýčení nových stavebních prvků zemní val a bariéra"1</t>
  </si>
  <si>
    <t>012303000</t>
  </si>
  <si>
    <t>Geodetické práce po výstavbě</t>
  </si>
  <si>
    <t>-982939038</t>
  </si>
  <si>
    <t>"zaměření skutečného provedení stavby - nových stavebních prvků"1</t>
  </si>
  <si>
    <t>"zaměření skutečného provedení stavby - skalní masív po očištění  odtěžení rizikových bloků, zaměření defilé 3D skenerem"1</t>
  </si>
  <si>
    <t>013254000</t>
  </si>
  <si>
    <t>Dokumentace skutečného provedení stavby</t>
  </si>
  <si>
    <t>soub</t>
  </si>
  <si>
    <t>1709676298</t>
  </si>
  <si>
    <t>"zpracování dokumentace skutečného provedení včetně plánu údržby a životnosti stavby"1</t>
  </si>
  <si>
    <t>VRN2</t>
  </si>
  <si>
    <t>Příprava staveniště</t>
  </si>
  <si>
    <t>020001000</t>
  </si>
  <si>
    <t>n2</t>
  </si>
  <si>
    <t>-1204939908</t>
  </si>
  <si>
    <t>"vymezení a vyklizení stávající plochy staveniště na pozemku Lesy ČR, par. č. 990/4, 990/5, úprava pro zajištění provozu domova"250</t>
  </si>
  <si>
    <t>VRN3</t>
  </si>
  <si>
    <t>Zařízení staveniště</t>
  </si>
  <si>
    <t>030001000</t>
  </si>
  <si>
    <t>1440552090</t>
  </si>
  <si>
    <t>"ohraničení staveniště, zabezpečení a ochrana, sociální zázemí, protihlukové opatření"250</t>
  </si>
  <si>
    <t>039002000</t>
  </si>
  <si>
    <t>Zrušení zařízení staveniště</t>
  </si>
  <si>
    <t>-1689752144</t>
  </si>
  <si>
    <t>"zrušení zařízení staveniště a úprava stavu do původně vyhovujícího stavu"250</t>
  </si>
  <si>
    <t>VRN4</t>
  </si>
  <si>
    <t>Inženýrská činnost</t>
  </si>
  <si>
    <t>VRN6</t>
  </si>
  <si>
    <t>Územní vlivy</t>
  </si>
  <si>
    <t>060001000</t>
  </si>
  <si>
    <t>-1873188618</t>
  </si>
  <si>
    <t>"využití ploch pozemku p.č. 990/4 a 990/5"120+305</t>
  </si>
  <si>
    <t>"zajištění a ochrana přístupových cest v blízkosti Domova, uklid"105</t>
  </si>
  <si>
    <t>062002000</t>
  </si>
  <si>
    <t>Ztížené dopravní podmínky</t>
  </si>
  <si>
    <t>-98292049</t>
  </si>
  <si>
    <t>"vymezení velmi náročných a omezených přístupových podmínek pro dopravu techniky a materiálu"25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</si>
</sst>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6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4" fillId="0" borderId="14" xfId="0" applyNumberFormat="1" applyFont="1" applyBorder="1" applyAlignment="1" applyProtection="1">
      <alignment horizontal="right" vertical="center"/>
      <protection/>
    </xf>
    <xf numFmtId="4" fontId="14" fillId="0" borderId="0" xfId="0" applyNumberFormat="1" applyFont="1" applyBorder="1" applyAlignment="1" applyProtection="1">
      <alignment horizontal="right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4" fontId="31" fillId="0" borderId="12" xfId="0" applyNumberFormat="1" applyFont="1" applyBorder="1" applyAlignment="1" applyProtection="1">
      <alignment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vertical="center"/>
      <protection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9" fillId="0" borderId="19" xfId="0" applyFont="1" applyBorder="1" applyAlignment="1" applyProtection="1">
      <alignment/>
      <protection/>
    </xf>
    <xf numFmtId="0" fontId="9" fillId="0" borderId="20" xfId="0" applyFont="1" applyBorder="1" applyAlignment="1" applyProtection="1">
      <alignment/>
      <protection/>
    </xf>
    <xf numFmtId="4" fontId="9" fillId="0" borderId="20" xfId="0" applyNumberFormat="1" applyFont="1" applyBorder="1" applyAlignment="1" applyProtection="1">
      <alignment/>
      <protection/>
    </xf>
    <xf numFmtId="166" fontId="9" fillId="0" borderId="20" xfId="0" applyNumberFormat="1" applyFont="1" applyBorder="1" applyAlignment="1" applyProtection="1">
      <alignment/>
      <protection/>
    </xf>
    <xf numFmtId="166" fontId="9" fillId="0" borderId="21" xfId="0" applyNumberFormat="1" applyFont="1" applyBorder="1" applyAlignment="1" applyProtection="1">
      <alignment/>
      <protection/>
    </xf>
    <xf numFmtId="0" fontId="35" fillId="0" borderId="22" xfId="0" applyFont="1" applyBorder="1" applyAlignment="1" applyProtection="1">
      <alignment horizontal="left" vertical="top" wrapText="1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9" width="25.8515625" style="1" hidden="1" customWidth="1"/>
    <col min="50" max="51" width="21.7109375" style="1" hidden="1" customWidth="1"/>
    <col min="52" max="53" width="25.00390625" style="1" hidden="1" customWidth="1"/>
    <col min="54" max="54" width="21.7109375" style="1" hidden="1" customWidth="1"/>
    <col min="55" max="55" width="19.140625" style="1" hidden="1" customWidth="1"/>
    <col min="56" max="56" width="25.00390625" style="1" hidden="1" customWidth="1"/>
    <col min="57" max="57" width="21.7109375" style="1" hidden="1" customWidth="1"/>
    <col min="58" max="58" width="19.140625" style="1" hidden="1" customWidth="1"/>
    <col min="59" max="59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5</v>
      </c>
      <c r="BV1" s="14" t="s">
        <v>6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S2" s="15" t="s">
        <v>7</v>
      </c>
      <c r="BT2" s="15" t="s">
        <v>8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7</v>
      </c>
      <c r="BT3" s="15" t="s">
        <v>9</v>
      </c>
    </row>
    <row r="4" spans="2:71" s="1" customFormat="1" ht="24.95" customHeight="1">
      <c r="B4" s="19"/>
      <c r="C4" s="20"/>
      <c r="D4" s="21" t="s">
        <v>10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11</v>
      </c>
      <c r="BG4" s="23" t="s">
        <v>12</v>
      </c>
      <c r="BS4" s="15" t="s">
        <v>13</v>
      </c>
    </row>
    <row r="5" spans="2:71" s="1" customFormat="1" ht="12" customHeight="1">
      <c r="B5" s="19"/>
      <c r="C5" s="20"/>
      <c r="D5" s="24" t="s">
        <v>14</v>
      </c>
      <c r="E5" s="20"/>
      <c r="F5" s="20"/>
      <c r="G5" s="20"/>
      <c r="H5" s="20"/>
      <c r="I5" s="20"/>
      <c r="J5" s="20"/>
      <c r="K5" s="25" t="s">
        <v>15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G5" s="26" t="s">
        <v>16</v>
      </c>
      <c r="BS5" s="15" t="s">
        <v>7</v>
      </c>
    </row>
    <row r="6" spans="2:71" s="1" customFormat="1" ht="36.95" customHeight="1">
      <c r="B6" s="19"/>
      <c r="C6" s="20"/>
      <c r="D6" s="27" t="s">
        <v>17</v>
      </c>
      <c r="E6" s="20"/>
      <c r="F6" s="20"/>
      <c r="G6" s="20"/>
      <c r="H6" s="20"/>
      <c r="I6" s="20"/>
      <c r="J6" s="20"/>
      <c r="K6" s="28" t="s">
        <v>18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G6" s="29"/>
      <c r="BS6" s="15" t="s">
        <v>7</v>
      </c>
    </row>
    <row r="7" spans="2:71" s="1" customFormat="1" ht="12" customHeight="1">
      <c r="B7" s="19"/>
      <c r="C7" s="20"/>
      <c r="D7" s="30" t="s">
        <v>19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20</v>
      </c>
      <c r="AL7" s="20"/>
      <c r="AM7" s="20"/>
      <c r="AN7" s="25" t="s">
        <v>1</v>
      </c>
      <c r="AO7" s="20"/>
      <c r="AP7" s="20"/>
      <c r="AQ7" s="20"/>
      <c r="AR7" s="18"/>
      <c r="BG7" s="29"/>
      <c r="BS7" s="15" t="s">
        <v>7</v>
      </c>
    </row>
    <row r="8" spans="2:71" s="1" customFormat="1" ht="12" customHeight="1">
      <c r="B8" s="19"/>
      <c r="C8" s="20"/>
      <c r="D8" s="30" t="s">
        <v>21</v>
      </c>
      <c r="E8" s="20"/>
      <c r="F8" s="20"/>
      <c r="G8" s="20"/>
      <c r="H8" s="20"/>
      <c r="I8" s="20"/>
      <c r="J8" s="20"/>
      <c r="K8" s="25" t="s">
        <v>22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23</v>
      </c>
      <c r="AL8" s="20"/>
      <c r="AM8" s="20"/>
      <c r="AN8" s="31" t="s">
        <v>24</v>
      </c>
      <c r="AO8" s="20"/>
      <c r="AP8" s="20"/>
      <c r="AQ8" s="20"/>
      <c r="AR8" s="18"/>
      <c r="BG8" s="29"/>
      <c r="BS8" s="15" t="s">
        <v>7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G9" s="29"/>
      <c r="BS9" s="15" t="s">
        <v>7</v>
      </c>
    </row>
    <row r="10" spans="2:71" s="1" customFormat="1" ht="12" customHeight="1">
      <c r="B10" s="19"/>
      <c r="C10" s="20"/>
      <c r="D10" s="30" t="s">
        <v>25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26</v>
      </c>
      <c r="AL10" s="20"/>
      <c r="AM10" s="20"/>
      <c r="AN10" s="25" t="s">
        <v>1</v>
      </c>
      <c r="AO10" s="20"/>
      <c r="AP10" s="20"/>
      <c r="AQ10" s="20"/>
      <c r="AR10" s="18"/>
      <c r="BG10" s="29"/>
      <c r="BS10" s="15" t="s">
        <v>7</v>
      </c>
    </row>
    <row r="11" spans="2:71" s="1" customFormat="1" ht="18.45" customHeight="1">
      <c r="B11" s="19"/>
      <c r="C11" s="20"/>
      <c r="D11" s="20"/>
      <c r="E11" s="25" t="s">
        <v>27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28</v>
      </c>
      <c r="AL11" s="20"/>
      <c r="AM11" s="20"/>
      <c r="AN11" s="25" t="s">
        <v>1</v>
      </c>
      <c r="AO11" s="20"/>
      <c r="AP11" s="20"/>
      <c r="AQ11" s="20"/>
      <c r="AR11" s="18"/>
      <c r="BG11" s="29"/>
      <c r="BS11" s="15" t="s">
        <v>7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G12" s="29"/>
      <c r="BS12" s="15" t="s">
        <v>7</v>
      </c>
    </row>
    <row r="13" spans="2:71" s="1" customFormat="1" ht="12" customHeight="1">
      <c r="B13" s="19"/>
      <c r="C13" s="20"/>
      <c r="D13" s="30" t="s">
        <v>29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26</v>
      </c>
      <c r="AL13" s="20"/>
      <c r="AM13" s="20"/>
      <c r="AN13" s="32" t="s">
        <v>30</v>
      </c>
      <c r="AO13" s="20"/>
      <c r="AP13" s="20"/>
      <c r="AQ13" s="20"/>
      <c r="AR13" s="18"/>
      <c r="BG13" s="29"/>
      <c r="BS13" s="15" t="s">
        <v>7</v>
      </c>
    </row>
    <row r="14" spans="2:71" ht="12">
      <c r="B14" s="19"/>
      <c r="C14" s="20"/>
      <c r="D14" s="20"/>
      <c r="E14" s="32" t="s">
        <v>30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28</v>
      </c>
      <c r="AL14" s="20"/>
      <c r="AM14" s="20"/>
      <c r="AN14" s="32" t="s">
        <v>30</v>
      </c>
      <c r="AO14" s="20"/>
      <c r="AP14" s="20"/>
      <c r="AQ14" s="20"/>
      <c r="AR14" s="18"/>
      <c r="BG14" s="29"/>
      <c r="BS14" s="15" t="s">
        <v>7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G15" s="29"/>
      <c r="BS15" s="15" t="s">
        <v>4</v>
      </c>
    </row>
    <row r="16" spans="2:71" s="1" customFormat="1" ht="12" customHeight="1">
      <c r="B16" s="19"/>
      <c r="C16" s="20"/>
      <c r="D16" s="30" t="s">
        <v>31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26</v>
      </c>
      <c r="AL16" s="20"/>
      <c r="AM16" s="20"/>
      <c r="AN16" s="25" t="s">
        <v>32</v>
      </c>
      <c r="AO16" s="20"/>
      <c r="AP16" s="20"/>
      <c r="AQ16" s="20"/>
      <c r="AR16" s="18"/>
      <c r="BG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33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28</v>
      </c>
      <c r="AL17" s="20"/>
      <c r="AM17" s="20"/>
      <c r="AN17" s="25" t="s">
        <v>34</v>
      </c>
      <c r="AO17" s="20"/>
      <c r="AP17" s="20"/>
      <c r="AQ17" s="20"/>
      <c r="AR17" s="18"/>
      <c r="BG17" s="29"/>
      <c r="BS17" s="15" t="s">
        <v>5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G18" s="29"/>
      <c r="BS18" s="15" t="s">
        <v>7</v>
      </c>
    </row>
    <row r="19" spans="2:71" s="1" customFormat="1" ht="12" customHeight="1">
      <c r="B19" s="19"/>
      <c r="C19" s="20"/>
      <c r="D19" s="30" t="s">
        <v>35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26</v>
      </c>
      <c r="AL19" s="20"/>
      <c r="AM19" s="20"/>
      <c r="AN19" s="25" t="s">
        <v>1</v>
      </c>
      <c r="AO19" s="20"/>
      <c r="AP19" s="20"/>
      <c r="AQ19" s="20"/>
      <c r="AR19" s="18"/>
      <c r="BG19" s="29"/>
      <c r="BS19" s="15" t="s">
        <v>7</v>
      </c>
    </row>
    <row r="20" spans="2:71" s="1" customFormat="1" ht="18.45" customHeight="1">
      <c r="B20" s="19"/>
      <c r="C20" s="20"/>
      <c r="D20" s="20"/>
      <c r="E20" s="25" t="s">
        <v>36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28</v>
      </c>
      <c r="AL20" s="20"/>
      <c r="AM20" s="20"/>
      <c r="AN20" s="25" t="s">
        <v>1</v>
      </c>
      <c r="AO20" s="20"/>
      <c r="AP20" s="20"/>
      <c r="AQ20" s="20"/>
      <c r="AR20" s="18"/>
      <c r="BG20" s="29"/>
      <c r="BS20" s="15" t="s">
        <v>4</v>
      </c>
    </row>
    <row r="21" spans="2:59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G21" s="29"/>
    </row>
    <row r="22" spans="2:59" s="1" customFormat="1" ht="12" customHeight="1">
      <c r="B22" s="19"/>
      <c r="C22" s="20"/>
      <c r="D22" s="30" t="s">
        <v>37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G22" s="29"/>
    </row>
    <row r="23" spans="2:59" s="1" customFormat="1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G23" s="29"/>
    </row>
    <row r="24" spans="2:59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G24" s="29"/>
    </row>
    <row r="25" spans="2:59" s="1" customFormat="1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G25" s="29"/>
    </row>
    <row r="26" spans="1:59" s="2" customFormat="1" ht="25.9" customHeight="1">
      <c r="A26" s="36"/>
      <c r="B26" s="37"/>
      <c r="C26" s="38"/>
      <c r="D26" s="39" t="s">
        <v>38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G26" s="29"/>
    </row>
    <row r="27" spans="1:59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G27" s="29"/>
    </row>
    <row r="28" spans="1:59" s="2" customFormat="1" ht="1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39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40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41</v>
      </c>
      <c r="AL28" s="43"/>
      <c r="AM28" s="43"/>
      <c r="AN28" s="43"/>
      <c r="AO28" s="43"/>
      <c r="AP28" s="38"/>
      <c r="AQ28" s="38"/>
      <c r="AR28" s="42"/>
      <c r="BG28" s="29"/>
    </row>
    <row r="29" spans="1:59" s="3" customFormat="1" ht="14.4" customHeight="1">
      <c r="A29" s="3"/>
      <c r="B29" s="44"/>
      <c r="C29" s="45"/>
      <c r="D29" s="30" t="s">
        <v>42</v>
      </c>
      <c r="E29" s="45"/>
      <c r="F29" s="30" t="s">
        <v>43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ROUND(BB94,2)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ROUND(AX94,2)</f>
        <v>0</v>
      </c>
      <c r="AL29" s="45"/>
      <c r="AM29" s="45"/>
      <c r="AN29" s="45"/>
      <c r="AO29" s="45"/>
      <c r="AP29" s="45"/>
      <c r="AQ29" s="45"/>
      <c r="AR29" s="48"/>
      <c r="BG29" s="49"/>
    </row>
    <row r="30" spans="1:59" s="3" customFormat="1" ht="14.4" customHeight="1">
      <c r="A30" s="3"/>
      <c r="B30" s="44"/>
      <c r="C30" s="45"/>
      <c r="D30" s="45"/>
      <c r="E30" s="45"/>
      <c r="F30" s="30" t="s">
        <v>44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ROUND(BC94,2)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ROUND(AY94,2)</f>
        <v>0</v>
      </c>
      <c r="AL30" s="45"/>
      <c r="AM30" s="45"/>
      <c r="AN30" s="45"/>
      <c r="AO30" s="45"/>
      <c r="AP30" s="45"/>
      <c r="AQ30" s="45"/>
      <c r="AR30" s="48"/>
      <c r="BG30" s="49"/>
    </row>
    <row r="31" spans="1:59" s="3" customFormat="1" ht="14.4" customHeight="1" hidden="1">
      <c r="A31" s="3"/>
      <c r="B31" s="44"/>
      <c r="C31" s="45"/>
      <c r="D31" s="45"/>
      <c r="E31" s="45"/>
      <c r="F31" s="30" t="s">
        <v>45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ROUND(BD94,2)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G31" s="49"/>
    </row>
    <row r="32" spans="1:59" s="3" customFormat="1" ht="14.4" customHeight="1" hidden="1">
      <c r="A32" s="3"/>
      <c r="B32" s="44"/>
      <c r="C32" s="45"/>
      <c r="D32" s="45"/>
      <c r="E32" s="45"/>
      <c r="F32" s="30" t="s">
        <v>46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ROUND(BE94,2)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G32" s="49"/>
    </row>
    <row r="33" spans="1:59" s="3" customFormat="1" ht="14.4" customHeight="1" hidden="1">
      <c r="A33" s="3"/>
      <c r="B33" s="44"/>
      <c r="C33" s="45"/>
      <c r="D33" s="45"/>
      <c r="E33" s="45"/>
      <c r="F33" s="30" t="s">
        <v>47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ROUND(BF94,2)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G33" s="49"/>
    </row>
    <row r="34" spans="1:59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G34" s="29"/>
    </row>
    <row r="35" spans="1:59" s="2" customFormat="1" ht="25.9" customHeight="1">
      <c r="A35" s="36"/>
      <c r="B35" s="37"/>
      <c r="C35" s="50"/>
      <c r="D35" s="51" t="s">
        <v>48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49</v>
      </c>
      <c r="U35" s="52"/>
      <c r="V35" s="52"/>
      <c r="W35" s="52"/>
      <c r="X35" s="54" t="s">
        <v>50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  <c r="BG35" s="36"/>
    </row>
    <row r="36" spans="1:59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G36" s="36"/>
    </row>
    <row r="37" spans="1:59" s="2" customFormat="1" ht="14.4" customHeight="1">
      <c r="A37" s="36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  <c r="BG37" s="36"/>
    </row>
    <row r="38" spans="2:44" s="1" customFormat="1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" customHeight="1">
      <c r="B49" s="57"/>
      <c r="C49" s="58"/>
      <c r="D49" s="59" t="s">
        <v>51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59" t="s">
        <v>52</v>
      </c>
      <c r="AI49" s="60"/>
      <c r="AJ49" s="60"/>
      <c r="AK49" s="60"/>
      <c r="AL49" s="60"/>
      <c r="AM49" s="60"/>
      <c r="AN49" s="60"/>
      <c r="AO49" s="60"/>
      <c r="AP49" s="58"/>
      <c r="AQ49" s="58"/>
      <c r="AR49" s="61"/>
    </row>
    <row r="50" spans="2:44" ht="1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9" s="2" customFormat="1" ht="12">
      <c r="A60" s="36"/>
      <c r="B60" s="37"/>
      <c r="C60" s="38"/>
      <c r="D60" s="62" t="s">
        <v>53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62" t="s">
        <v>54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62" t="s">
        <v>53</v>
      </c>
      <c r="AI60" s="40"/>
      <c r="AJ60" s="40"/>
      <c r="AK60" s="40"/>
      <c r="AL60" s="40"/>
      <c r="AM60" s="62" t="s">
        <v>54</v>
      </c>
      <c r="AN60" s="40"/>
      <c r="AO60" s="40"/>
      <c r="AP60" s="38"/>
      <c r="AQ60" s="38"/>
      <c r="AR60" s="42"/>
      <c r="BG60" s="36"/>
    </row>
    <row r="61" spans="2:44" ht="1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9" s="2" customFormat="1" ht="12">
      <c r="A64" s="36"/>
      <c r="B64" s="37"/>
      <c r="C64" s="38"/>
      <c r="D64" s="59" t="s">
        <v>55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59" t="s">
        <v>56</v>
      </c>
      <c r="AI64" s="63"/>
      <c r="AJ64" s="63"/>
      <c r="AK64" s="63"/>
      <c r="AL64" s="63"/>
      <c r="AM64" s="63"/>
      <c r="AN64" s="63"/>
      <c r="AO64" s="63"/>
      <c r="AP64" s="38"/>
      <c r="AQ64" s="38"/>
      <c r="AR64" s="42"/>
      <c r="BG64" s="36"/>
    </row>
    <row r="65" spans="2:44" ht="1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9" s="2" customFormat="1" ht="12">
      <c r="A75" s="36"/>
      <c r="B75" s="37"/>
      <c r="C75" s="38"/>
      <c r="D75" s="62" t="s">
        <v>53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62" t="s">
        <v>54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62" t="s">
        <v>53</v>
      </c>
      <c r="AI75" s="40"/>
      <c r="AJ75" s="40"/>
      <c r="AK75" s="40"/>
      <c r="AL75" s="40"/>
      <c r="AM75" s="62" t="s">
        <v>54</v>
      </c>
      <c r="AN75" s="40"/>
      <c r="AO75" s="40"/>
      <c r="AP75" s="38"/>
      <c r="AQ75" s="38"/>
      <c r="AR75" s="42"/>
      <c r="BG75" s="36"/>
    </row>
    <row r="76" spans="1:59" s="2" customFormat="1" ht="12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  <c r="BG76" s="36"/>
    </row>
    <row r="77" spans="1:59" s="2" customFormat="1" ht="6.95" customHeight="1">
      <c r="A77" s="36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42"/>
      <c r="BG77" s="36"/>
    </row>
    <row r="81" spans="1:59" s="2" customFormat="1" ht="6.95" customHeight="1">
      <c r="A81" s="36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42"/>
      <c r="BG81" s="36"/>
    </row>
    <row r="82" spans="1:59" s="2" customFormat="1" ht="24.95" customHeight="1">
      <c r="A82" s="36"/>
      <c r="B82" s="37"/>
      <c r="C82" s="21" t="s">
        <v>57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  <c r="BG82" s="36"/>
    </row>
    <row r="83" spans="1:59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  <c r="BG83" s="36"/>
    </row>
    <row r="84" spans="1:59" s="4" customFormat="1" ht="12" customHeight="1">
      <c r="A84" s="4"/>
      <c r="B84" s="68"/>
      <c r="C84" s="30" t="s">
        <v>14</v>
      </c>
      <c r="D84" s="69"/>
      <c r="E84" s="69"/>
      <c r="F84" s="69"/>
      <c r="G84" s="69"/>
      <c r="H84" s="69"/>
      <c r="I84" s="69"/>
      <c r="J84" s="69"/>
      <c r="K84" s="69"/>
      <c r="L84" s="69" t="str">
        <f>K5</f>
        <v>S21-005</v>
      </c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70"/>
      <c r="BG84" s="4"/>
    </row>
    <row r="85" spans="1:59" s="5" customFormat="1" ht="36.95" customHeight="1">
      <c r="A85" s="5"/>
      <c r="B85" s="71"/>
      <c r="C85" s="72" t="s">
        <v>17</v>
      </c>
      <c r="D85" s="73"/>
      <c r="E85" s="73"/>
      <c r="F85" s="73"/>
      <c r="G85" s="73"/>
      <c r="H85" s="73"/>
      <c r="I85" s="73"/>
      <c r="J85" s="73"/>
      <c r="K85" s="73"/>
      <c r="L85" s="74" t="str">
        <f>K6</f>
        <v>Zajištění skalních svahů ulice Kamenná, Brno - Štýřice</v>
      </c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5"/>
      <c r="BG85" s="5"/>
    </row>
    <row r="86" spans="1:59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  <c r="BG86" s="36"/>
    </row>
    <row r="87" spans="1:59" s="2" customFormat="1" ht="12" customHeight="1">
      <c r="A87" s="36"/>
      <c r="B87" s="37"/>
      <c r="C87" s="30" t="s">
        <v>21</v>
      </c>
      <c r="D87" s="38"/>
      <c r="E87" s="38"/>
      <c r="F87" s="38"/>
      <c r="G87" s="38"/>
      <c r="H87" s="38"/>
      <c r="I87" s="38"/>
      <c r="J87" s="38"/>
      <c r="K87" s="38"/>
      <c r="L87" s="76" t="str">
        <f>IF(K8="","",K8)</f>
        <v>Brno, ulice Kamenná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0" t="s">
        <v>23</v>
      </c>
      <c r="AJ87" s="38"/>
      <c r="AK87" s="38"/>
      <c r="AL87" s="38"/>
      <c r="AM87" s="77" t="str">
        <f>IF(AN8="","",AN8)</f>
        <v>14. 7. 2022</v>
      </c>
      <c r="AN87" s="77"/>
      <c r="AO87" s="38"/>
      <c r="AP87" s="38"/>
      <c r="AQ87" s="38"/>
      <c r="AR87" s="42"/>
      <c r="BG87" s="36"/>
    </row>
    <row r="88" spans="1:59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  <c r="BG88" s="36"/>
    </row>
    <row r="89" spans="1:59" s="2" customFormat="1" ht="25.65" customHeight="1">
      <c r="A89" s="36"/>
      <c r="B89" s="37"/>
      <c r="C89" s="30" t="s">
        <v>25</v>
      </c>
      <c r="D89" s="38"/>
      <c r="E89" s="38"/>
      <c r="F89" s="38"/>
      <c r="G89" s="38"/>
      <c r="H89" s="38"/>
      <c r="I89" s="38"/>
      <c r="J89" s="38"/>
      <c r="K89" s="38"/>
      <c r="L89" s="69" t="str">
        <f>IF(E11="","",E11)</f>
        <v>Statutární město Brno a Greepux z.s.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0" t="s">
        <v>31</v>
      </c>
      <c r="AJ89" s="38"/>
      <c r="AK89" s="38"/>
      <c r="AL89" s="38"/>
      <c r="AM89" s="78" t="str">
        <f>IF(E17="","",E17)</f>
        <v>SG-GEOPROJEKT, spol. s r.o.</v>
      </c>
      <c r="AN89" s="69"/>
      <c r="AO89" s="69"/>
      <c r="AP89" s="69"/>
      <c r="AQ89" s="38"/>
      <c r="AR89" s="42"/>
      <c r="AS89" s="79" t="s">
        <v>58</v>
      </c>
      <c r="AT89" s="80"/>
      <c r="AU89" s="81"/>
      <c r="AV89" s="81"/>
      <c r="AW89" s="81"/>
      <c r="AX89" s="81"/>
      <c r="AY89" s="81"/>
      <c r="AZ89" s="81"/>
      <c r="BA89" s="81"/>
      <c r="BB89" s="81"/>
      <c r="BC89" s="81"/>
      <c r="BD89" s="81"/>
      <c r="BE89" s="81"/>
      <c r="BF89" s="82"/>
      <c r="BG89" s="36"/>
    </row>
    <row r="90" spans="1:59" s="2" customFormat="1" ht="15.15" customHeight="1">
      <c r="A90" s="36"/>
      <c r="B90" s="37"/>
      <c r="C90" s="30" t="s">
        <v>29</v>
      </c>
      <c r="D90" s="38"/>
      <c r="E90" s="38"/>
      <c r="F90" s="38"/>
      <c r="G90" s="38"/>
      <c r="H90" s="38"/>
      <c r="I90" s="38"/>
      <c r="J90" s="38"/>
      <c r="K90" s="38"/>
      <c r="L90" s="69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0" t="s">
        <v>35</v>
      </c>
      <c r="AJ90" s="38"/>
      <c r="AK90" s="38"/>
      <c r="AL90" s="38"/>
      <c r="AM90" s="78" t="str">
        <f>IF(E20="","",E20)</f>
        <v>Ing. Stanislav Štábl</v>
      </c>
      <c r="AN90" s="69"/>
      <c r="AO90" s="69"/>
      <c r="AP90" s="69"/>
      <c r="AQ90" s="38"/>
      <c r="AR90" s="42"/>
      <c r="AS90" s="83"/>
      <c r="AT90" s="84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6"/>
      <c r="BG90" s="36"/>
    </row>
    <row r="91" spans="1:59" s="2" customFormat="1" ht="10.8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7"/>
      <c r="AT91" s="88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90"/>
      <c r="BG91" s="36"/>
    </row>
    <row r="92" spans="1:59" s="2" customFormat="1" ht="29.25" customHeight="1">
      <c r="A92" s="36"/>
      <c r="B92" s="37"/>
      <c r="C92" s="91" t="s">
        <v>59</v>
      </c>
      <c r="D92" s="92"/>
      <c r="E92" s="92"/>
      <c r="F92" s="92"/>
      <c r="G92" s="92"/>
      <c r="H92" s="93"/>
      <c r="I92" s="94" t="s">
        <v>60</v>
      </c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5" t="s">
        <v>61</v>
      </c>
      <c r="AH92" s="92"/>
      <c r="AI92" s="92"/>
      <c r="AJ92" s="92"/>
      <c r="AK92" s="92"/>
      <c r="AL92" s="92"/>
      <c r="AM92" s="92"/>
      <c r="AN92" s="94" t="s">
        <v>62</v>
      </c>
      <c r="AO92" s="92"/>
      <c r="AP92" s="96"/>
      <c r="AQ92" s="97" t="s">
        <v>63</v>
      </c>
      <c r="AR92" s="42"/>
      <c r="AS92" s="98" t="s">
        <v>64</v>
      </c>
      <c r="AT92" s="99" t="s">
        <v>65</v>
      </c>
      <c r="AU92" s="99" t="s">
        <v>66</v>
      </c>
      <c r="AV92" s="99" t="s">
        <v>67</v>
      </c>
      <c r="AW92" s="99" t="s">
        <v>68</v>
      </c>
      <c r="AX92" s="99" t="s">
        <v>69</v>
      </c>
      <c r="AY92" s="99" t="s">
        <v>70</v>
      </c>
      <c r="AZ92" s="99" t="s">
        <v>71</v>
      </c>
      <c r="BA92" s="99" t="s">
        <v>72</v>
      </c>
      <c r="BB92" s="99" t="s">
        <v>73</v>
      </c>
      <c r="BC92" s="99" t="s">
        <v>74</v>
      </c>
      <c r="BD92" s="99" t="s">
        <v>75</v>
      </c>
      <c r="BE92" s="99" t="s">
        <v>76</v>
      </c>
      <c r="BF92" s="100" t="s">
        <v>77</v>
      </c>
      <c r="BG92" s="36"/>
    </row>
    <row r="93" spans="1:59" s="2" customFormat="1" ht="10.8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101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3"/>
      <c r="BG93" s="36"/>
    </row>
    <row r="94" spans="1:90" s="6" customFormat="1" ht="32.4" customHeight="1">
      <c r="A94" s="6"/>
      <c r="B94" s="104"/>
      <c r="C94" s="105" t="s">
        <v>78</v>
      </c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7">
        <f>ROUND(SUM(AG95:AG97),2)</f>
        <v>0</v>
      </c>
      <c r="AH94" s="107"/>
      <c r="AI94" s="107"/>
      <c r="AJ94" s="107"/>
      <c r="AK94" s="107"/>
      <c r="AL94" s="107"/>
      <c r="AM94" s="107"/>
      <c r="AN94" s="108">
        <f>SUM(AG94,AV94)</f>
        <v>0</v>
      </c>
      <c r="AO94" s="108"/>
      <c r="AP94" s="108"/>
      <c r="AQ94" s="109" t="s">
        <v>1</v>
      </c>
      <c r="AR94" s="110"/>
      <c r="AS94" s="111">
        <f>ROUND(SUM(AS95:AS97),2)</f>
        <v>0</v>
      </c>
      <c r="AT94" s="112">
        <f>ROUND(SUM(AT95:AT97),2)</f>
        <v>0</v>
      </c>
      <c r="AU94" s="113">
        <f>ROUND(SUM(AU95:AU97),2)</f>
        <v>0</v>
      </c>
      <c r="AV94" s="113">
        <f>ROUND(SUM(AX94:AY94),2)</f>
        <v>0</v>
      </c>
      <c r="AW94" s="114">
        <f>ROUND(SUM(AW95:AW97),5)</f>
        <v>0</v>
      </c>
      <c r="AX94" s="113">
        <f>ROUND(BB94*L29,2)</f>
        <v>0</v>
      </c>
      <c r="AY94" s="113">
        <f>ROUND(BC94*L30,2)</f>
        <v>0</v>
      </c>
      <c r="AZ94" s="113">
        <f>ROUND(BD94*L29,2)</f>
        <v>0</v>
      </c>
      <c r="BA94" s="113">
        <f>ROUND(BE94*L30,2)</f>
        <v>0</v>
      </c>
      <c r="BB94" s="113">
        <f>ROUND(SUM(BB95:BB97),2)</f>
        <v>0</v>
      </c>
      <c r="BC94" s="113">
        <f>ROUND(SUM(BC95:BC97),2)</f>
        <v>0</v>
      </c>
      <c r="BD94" s="113">
        <f>ROUND(SUM(BD95:BD97),2)</f>
        <v>0</v>
      </c>
      <c r="BE94" s="113">
        <f>ROUND(SUM(BE95:BE97),2)</f>
        <v>0</v>
      </c>
      <c r="BF94" s="115">
        <f>ROUND(SUM(BF95:BF97),2)</f>
        <v>0</v>
      </c>
      <c r="BG94" s="6"/>
      <c r="BS94" s="116" t="s">
        <v>79</v>
      </c>
      <c r="BT94" s="116" t="s">
        <v>80</v>
      </c>
      <c r="BU94" s="117" t="s">
        <v>81</v>
      </c>
      <c r="BV94" s="116" t="s">
        <v>82</v>
      </c>
      <c r="BW94" s="116" t="s">
        <v>6</v>
      </c>
      <c r="BX94" s="116" t="s">
        <v>83</v>
      </c>
      <c r="CL94" s="116" t="s">
        <v>1</v>
      </c>
    </row>
    <row r="95" spans="1:91" s="7" customFormat="1" ht="24.75" customHeight="1">
      <c r="A95" s="118" t="s">
        <v>84</v>
      </c>
      <c r="B95" s="119"/>
      <c r="C95" s="120"/>
      <c r="D95" s="121" t="s">
        <v>85</v>
      </c>
      <c r="E95" s="121"/>
      <c r="F95" s="121"/>
      <c r="G95" s="121"/>
      <c r="H95" s="121"/>
      <c r="I95" s="122"/>
      <c r="J95" s="121" t="s">
        <v>86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'SO 01 - Sanace skalních m...'!K32</f>
        <v>0</v>
      </c>
      <c r="AH95" s="122"/>
      <c r="AI95" s="122"/>
      <c r="AJ95" s="122"/>
      <c r="AK95" s="122"/>
      <c r="AL95" s="122"/>
      <c r="AM95" s="122"/>
      <c r="AN95" s="123">
        <f>SUM(AG95,AV95)</f>
        <v>0</v>
      </c>
      <c r="AO95" s="122"/>
      <c r="AP95" s="122"/>
      <c r="AQ95" s="124" t="s">
        <v>87</v>
      </c>
      <c r="AR95" s="125"/>
      <c r="AS95" s="126">
        <f>'SO 01 - Sanace skalních m...'!K30</f>
        <v>0</v>
      </c>
      <c r="AT95" s="127">
        <f>'SO 01 - Sanace skalních m...'!K31</f>
        <v>0</v>
      </c>
      <c r="AU95" s="127">
        <v>0</v>
      </c>
      <c r="AV95" s="127">
        <f>ROUND(SUM(AX95:AY95),2)</f>
        <v>0</v>
      </c>
      <c r="AW95" s="128">
        <f>'SO 01 - Sanace skalních m...'!T128</f>
        <v>0</v>
      </c>
      <c r="AX95" s="127">
        <f>'SO 01 - Sanace skalních m...'!K35</f>
        <v>0</v>
      </c>
      <c r="AY95" s="127">
        <f>'SO 01 - Sanace skalních m...'!K36</f>
        <v>0</v>
      </c>
      <c r="AZ95" s="127">
        <f>'SO 01 - Sanace skalních m...'!K37</f>
        <v>0</v>
      </c>
      <c r="BA95" s="127">
        <f>'SO 01 - Sanace skalních m...'!K38</f>
        <v>0</v>
      </c>
      <c r="BB95" s="127">
        <f>'SO 01 - Sanace skalních m...'!F35</f>
        <v>0</v>
      </c>
      <c r="BC95" s="127">
        <f>'SO 01 - Sanace skalních m...'!F36</f>
        <v>0</v>
      </c>
      <c r="BD95" s="127">
        <f>'SO 01 - Sanace skalních m...'!F37</f>
        <v>0</v>
      </c>
      <c r="BE95" s="127">
        <f>'SO 01 - Sanace skalních m...'!F38</f>
        <v>0</v>
      </c>
      <c r="BF95" s="129">
        <f>'SO 01 - Sanace skalních m...'!F39</f>
        <v>0</v>
      </c>
      <c r="BG95" s="7"/>
      <c r="BT95" s="130" t="s">
        <v>88</v>
      </c>
      <c r="BV95" s="130" t="s">
        <v>82</v>
      </c>
      <c r="BW95" s="130" t="s">
        <v>89</v>
      </c>
      <c r="BX95" s="130" t="s">
        <v>6</v>
      </c>
      <c r="CL95" s="130" t="s">
        <v>1</v>
      </c>
      <c r="CM95" s="130" t="s">
        <v>90</v>
      </c>
    </row>
    <row r="96" spans="1:91" s="7" customFormat="1" ht="24.75" customHeight="1">
      <c r="A96" s="118" t="s">
        <v>84</v>
      </c>
      <c r="B96" s="119"/>
      <c r="C96" s="120"/>
      <c r="D96" s="121" t="s">
        <v>91</v>
      </c>
      <c r="E96" s="121"/>
      <c r="F96" s="121"/>
      <c r="G96" s="121"/>
      <c r="H96" s="121"/>
      <c r="I96" s="122"/>
      <c r="J96" s="121" t="s">
        <v>92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'SO 02 - Sanace skalních m...'!K32</f>
        <v>0</v>
      </c>
      <c r="AH96" s="122"/>
      <c r="AI96" s="122"/>
      <c r="AJ96" s="122"/>
      <c r="AK96" s="122"/>
      <c r="AL96" s="122"/>
      <c r="AM96" s="122"/>
      <c r="AN96" s="123">
        <f>SUM(AG96,AV96)</f>
        <v>0</v>
      </c>
      <c r="AO96" s="122"/>
      <c r="AP96" s="122"/>
      <c r="AQ96" s="124" t="s">
        <v>87</v>
      </c>
      <c r="AR96" s="125"/>
      <c r="AS96" s="126">
        <f>'SO 02 - Sanace skalních m...'!K30</f>
        <v>0</v>
      </c>
      <c r="AT96" s="127">
        <f>'SO 02 - Sanace skalních m...'!K31</f>
        <v>0</v>
      </c>
      <c r="AU96" s="127">
        <v>0</v>
      </c>
      <c r="AV96" s="127">
        <f>ROUND(SUM(AX96:AY96),2)</f>
        <v>0</v>
      </c>
      <c r="AW96" s="128">
        <f>'SO 02 - Sanace skalních m...'!T126</f>
        <v>0</v>
      </c>
      <c r="AX96" s="127">
        <f>'SO 02 - Sanace skalních m...'!K35</f>
        <v>0</v>
      </c>
      <c r="AY96" s="127">
        <f>'SO 02 - Sanace skalních m...'!K36</f>
        <v>0</v>
      </c>
      <c r="AZ96" s="127">
        <f>'SO 02 - Sanace skalních m...'!K37</f>
        <v>0</v>
      </c>
      <c r="BA96" s="127">
        <f>'SO 02 - Sanace skalních m...'!K38</f>
        <v>0</v>
      </c>
      <c r="BB96" s="127">
        <f>'SO 02 - Sanace skalních m...'!F35</f>
        <v>0</v>
      </c>
      <c r="BC96" s="127">
        <f>'SO 02 - Sanace skalních m...'!F36</f>
        <v>0</v>
      </c>
      <c r="BD96" s="127">
        <f>'SO 02 - Sanace skalních m...'!F37</f>
        <v>0</v>
      </c>
      <c r="BE96" s="127">
        <f>'SO 02 - Sanace skalních m...'!F38</f>
        <v>0</v>
      </c>
      <c r="BF96" s="129">
        <f>'SO 02 - Sanace skalních m...'!F39</f>
        <v>0</v>
      </c>
      <c r="BG96" s="7"/>
      <c r="BT96" s="130" t="s">
        <v>88</v>
      </c>
      <c r="BV96" s="130" t="s">
        <v>82</v>
      </c>
      <c r="BW96" s="130" t="s">
        <v>93</v>
      </c>
      <c r="BX96" s="130" t="s">
        <v>6</v>
      </c>
      <c r="CL96" s="130" t="s">
        <v>1</v>
      </c>
      <c r="CM96" s="130" t="s">
        <v>90</v>
      </c>
    </row>
    <row r="97" spans="1:91" s="7" customFormat="1" ht="16.5" customHeight="1">
      <c r="A97" s="118" t="s">
        <v>84</v>
      </c>
      <c r="B97" s="119"/>
      <c r="C97" s="120"/>
      <c r="D97" s="121" t="s">
        <v>94</v>
      </c>
      <c r="E97" s="121"/>
      <c r="F97" s="121"/>
      <c r="G97" s="121"/>
      <c r="H97" s="121"/>
      <c r="I97" s="122"/>
      <c r="J97" s="121" t="s">
        <v>95</v>
      </c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3">
        <f>'SO 03 - Všeobecné práce a...'!K32</f>
        <v>0</v>
      </c>
      <c r="AH97" s="122"/>
      <c r="AI97" s="122"/>
      <c r="AJ97" s="122"/>
      <c r="AK97" s="122"/>
      <c r="AL97" s="122"/>
      <c r="AM97" s="122"/>
      <c r="AN97" s="123">
        <f>SUM(AG97,AV97)</f>
        <v>0</v>
      </c>
      <c r="AO97" s="122"/>
      <c r="AP97" s="122"/>
      <c r="AQ97" s="124" t="s">
        <v>87</v>
      </c>
      <c r="AR97" s="125"/>
      <c r="AS97" s="131">
        <f>'SO 03 - Všeobecné práce a...'!K30</f>
        <v>0</v>
      </c>
      <c r="AT97" s="132">
        <f>'SO 03 - Všeobecné práce a...'!K31</f>
        <v>0</v>
      </c>
      <c r="AU97" s="132">
        <v>0</v>
      </c>
      <c r="AV97" s="132">
        <f>ROUND(SUM(AX97:AY97),2)</f>
        <v>0</v>
      </c>
      <c r="AW97" s="133">
        <f>'SO 03 - Všeobecné práce a...'!T122</f>
        <v>0</v>
      </c>
      <c r="AX97" s="132">
        <f>'SO 03 - Všeobecné práce a...'!K35</f>
        <v>0</v>
      </c>
      <c r="AY97" s="132">
        <f>'SO 03 - Všeobecné práce a...'!K36</f>
        <v>0</v>
      </c>
      <c r="AZ97" s="132">
        <f>'SO 03 - Všeobecné práce a...'!K37</f>
        <v>0</v>
      </c>
      <c r="BA97" s="132">
        <f>'SO 03 - Všeobecné práce a...'!K38</f>
        <v>0</v>
      </c>
      <c r="BB97" s="132">
        <f>'SO 03 - Všeobecné práce a...'!F35</f>
        <v>0</v>
      </c>
      <c r="BC97" s="132">
        <f>'SO 03 - Všeobecné práce a...'!F36</f>
        <v>0</v>
      </c>
      <c r="BD97" s="132">
        <f>'SO 03 - Všeobecné práce a...'!F37</f>
        <v>0</v>
      </c>
      <c r="BE97" s="132">
        <f>'SO 03 - Všeobecné práce a...'!F38</f>
        <v>0</v>
      </c>
      <c r="BF97" s="134">
        <f>'SO 03 - Všeobecné práce a...'!F39</f>
        <v>0</v>
      </c>
      <c r="BG97" s="7"/>
      <c r="BT97" s="130" t="s">
        <v>88</v>
      </c>
      <c r="BV97" s="130" t="s">
        <v>82</v>
      </c>
      <c r="BW97" s="130" t="s">
        <v>96</v>
      </c>
      <c r="BX97" s="130" t="s">
        <v>6</v>
      </c>
      <c r="CL97" s="130" t="s">
        <v>1</v>
      </c>
      <c r="CM97" s="130" t="s">
        <v>90</v>
      </c>
    </row>
    <row r="98" spans="1:59" s="2" customFormat="1" ht="30" customHeight="1">
      <c r="A98" s="36"/>
      <c r="B98" s="37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42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</row>
    <row r="99" spans="1:59" s="2" customFormat="1" ht="6.95" customHeight="1">
      <c r="A99" s="36"/>
      <c r="B99" s="64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42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</row>
  </sheetData>
  <sheetProtection password="CC35" sheet="1" objects="1" scenarios="1" formatColumns="0" formatRows="0"/>
  <mergeCells count="50">
    <mergeCell ref="BG5:BG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G2"/>
  </mergeCells>
  <hyperlinks>
    <hyperlink ref="A95" location="'SO 01 - Sanace skalních m...'!C2" display="/"/>
    <hyperlink ref="A96" location="'SO 02 - Sanace skalních m...'!C2" display="/"/>
    <hyperlink ref="A97" location="'SO 03 - Všeobecné práce a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5" t="s">
        <v>89</v>
      </c>
    </row>
    <row r="3" spans="2:46" s="1" customFormat="1" ht="6.95" customHeight="1" hidden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8"/>
      <c r="AT3" s="15" t="s">
        <v>90</v>
      </c>
    </row>
    <row r="4" spans="2:46" s="1" customFormat="1" ht="24.95" customHeight="1" hidden="1">
      <c r="B4" s="18"/>
      <c r="D4" s="137" t="s">
        <v>97</v>
      </c>
      <c r="M4" s="18"/>
      <c r="N4" s="138" t="s">
        <v>11</v>
      </c>
      <c r="AT4" s="15" t="s">
        <v>4</v>
      </c>
    </row>
    <row r="5" spans="2:13" s="1" customFormat="1" ht="6.95" customHeight="1" hidden="1">
      <c r="B5" s="18"/>
      <c r="M5" s="18"/>
    </row>
    <row r="6" spans="2:13" s="1" customFormat="1" ht="12" customHeight="1" hidden="1">
      <c r="B6" s="18"/>
      <c r="D6" s="139" t="s">
        <v>17</v>
      </c>
      <c r="M6" s="18"/>
    </row>
    <row r="7" spans="2:13" s="1" customFormat="1" ht="16.5" customHeight="1" hidden="1">
      <c r="B7" s="18"/>
      <c r="E7" s="140" t="str">
        <f>'Rekapitulace stavby'!K6</f>
        <v>Zajištění skalních svahů ulice Kamenná, Brno - Štýřice</v>
      </c>
      <c r="F7" s="139"/>
      <c r="G7" s="139"/>
      <c r="H7" s="139"/>
      <c r="M7" s="18"/>
    </row>
    <row r="8" spans="1:31" s="2" customFormat="1" ht="12" customHeight="1" hidden="1">
      <c r="A8" s="36"/>
      <c r="B8" s="42"/>
      <c r="C8" s="36"/>
      <c r="D8" s="139" t="s">
        <v>98</v>
      </c>
      <c r="E8" s="36"/>
      <c r="F8" s="36"/>
      <c r="G8" s="36"/>
      <c r="H8" s="36"/>
      <c r="I8" s="36"/>
      <c r="J8" s="36"/>
      <c r="K8" s="36"/>
      <c r="L8" s="36"/>
      <c r="M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 hidden="1">
      <c r="A9" s="36"/>
      <c r="B9" s="42"/>
      <c r="C9" s="36"/>
      <c r="D9" s="36"/>
      <c r="E9" s="141" t="s">
        <v>99</v>
      </c>
      <c r="F9" s="36"/>
      <c r="G9" s="36"/>
      <c r="H9" s="36"/>
      <c r="I9" s="36"/>
      <c r="J9" s="36"/>
      <c r="K9" s="36"/>
      <c r="L9" s="36"/>
      <c r="M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hidden="1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 hidden="1">
      <c r="A11" s="36"/>
      <c r="B11" s="42"/>
      <c r="C11" s="36"/>
      <c r="D11" s="139" t="s">
        <v>19</v>
      </c>
      <c r="E11" s="36"/>
      <c r="F11" s="142" t="s">
        <v>1</v>
      </c>
      <c r="G11" s="36"/>
      <c r="H11" s="36"/>
      <c r="I11" s="139" t="s">
        <v>20</v>
      </c>
      <c r="J11" s="142" t="s">
        <v>1</v>
      </c>
      <c r="K11" s="36"/>
      <c r="L11" s="36"/>
      <c r="M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 hidden="1">
      <c r="A12" s="36"/>
      <c r="B12" s="42"/>
      <c r="C12" s="36"/>
      <c r="D12" s="139" t="s">
        <v>21</v>
      </c>
      <c r="E12" s="36"/>
      <c r="F12" s="142" t="s">
        <v>100</v>
      </c>
      <c r="G12" s="36"/>
      <c r="H12" s="36"/>
      <c r="I12" s="139" t="s">
        <v>23</v>
      </c>
      <c r="J12" s="143" t="str">
        <f>'Rekapitulace stavby'!AN8</f>
        <v>14. 7. 2022</v>
      </c>
      <c r="K12" s="36"/>
      <c r="L12" s="36"/>
      <c r="M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 hidden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 hidden="1">
      <c r="A14" s="36"/>
      <c r="B14" s="42"/>
      <c r="C14" s="36"/>
      <c r="D14" s="139" t="s">
        <v>25</v>
      </c>
      <c r="E14" s="36"/>
      <c r="F14" s="36"/>
      <c r="G14" s="36"/>
      <c r="H14" s="36"/>
      <c r="I14" s="139" t="s">
        <v>26</v>
      </c>
      <c r="J14" s="142" t="s">
        <v>101</v>
      </c>
      <c r="K14" s="36"/>
      <c r="L14" s="36"/>
      <c r="M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 hidden="1">
      <c r="A15" s="36"/>
      <c r="B15" s="42"/>
      <c r="C15" s="36"/>
      <c r="D15" s="36"/>
      <c r="E15" s="142" t="s">
        <v>102</v>
      </c>
      <c r="F15" s="36"/>
      <c r="G15" s="36"/>
      <c r="H15" s="36"/>
      <c r="I15" s="139" t="s">
        <v>28</v>
      </c>
      <c r="J15" s="142" t="s">
        <v>103</v>
      </c>
      <c r="K15" s="36"/>
      <c r="L15" s="36"/>
      <c r="M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 hidden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 hidden="1">
      <c r="A17" s="36"/>
      <c r="B17" s="42"/>
      <c r="C17" s="36"/>
      <c r="D17" s="139" t="s">
        <v>29</v>
      </c>
      <c r="E17" s="36"/>
      <c r="F17" s="36"/>
      <c r="G17" s="36"/>
      <c r="H17" s="36"/>
      <c r="I17" s="139" t="s">
        <v>26</v>
      </c>
      <c r="J17" s="31" t="str">
        <f>'Rekapitulace stavby'!AN13</f>
        <v>Vyplň údaj</v>
      </c>
      <c r="K17" s="36"/>
      <c r="L17" s="36"/>
      <c r="M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 hidden="1">
      <c r="A18" s="36"/>
      <c r="B18" s="42"/>
      <c r="C18" s="36"/>
      <c r="D18" s="36"/>
      <c r="E18" s="31" t="str">
        <f>'Rekapitulace stavby'!E14</f>
        <v>Vyplň údaj</v>
      </c>
      <c r="F18" s="142"/>
      <c r="G18" s="142"/>
      <c r="H18" s="142"/>
      <c r="I18" s="139" t="s">
        <v>28</v>
      </c>
      <c r="J18" s="31" t="str">
        <f>'Rekapitulace stavby'!AN14</f>
        <v>Vyplň údaj</v>
      </c>
      <c r="K18" s="36"/>
      <c r="L18" s="36"/>
      <c r="M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 hidden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 hidden="1">
      <c r="A20" s="36"/>
      <c r="B20" s="42"/>
      <c r="C20" s="36"/>
      <c r="D20" s="139" t="s">
        <v>31</v>
      </c>
      <c r="E20" s="36"/>
      <c r="F20" s="36"/>
      <c r="G20" s="36"/>
      <c r="H20" s="36"/>
      <c r="I20" s="139" t="s">
        <v>26</v>
      </c>
      <c r="J20" s="142" t="s">
        <v>32</v>
      </c>
      <c r="K20" s="36"/>
      <c r="L20" s="36"/>
      <c r="M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 hidden="1">
      <c r="A21" s="36"/>
      <c r="B21" s="42"/>
      <c r="C21" s="36"/>
      <c r="D21" s="36"/>
      <c r="E21" s="142" t="s">
        <v>33</v>
      </c>
      <c r="F21" s="36"/>
      <c r="G21" s="36"/>
      <c r="H21" s="36"/>
      <c r="I21" s="139" t="s">
        <v>28</v>
      </c>
      <c r="J21" s="142" t="s">
        <v>34</v>
      </c>
      <c r="K21" s="36"/>
      <c r="L21" s="36"/>
      <c r="M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 hidden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 hidden="1">
      <c r="A23" s="36"/>
      <c r="B23" s="42"/>
      <c r="C23" s="36"/>
      <c r="D23" s="139" t="s">
        <v>35</v>
      </c>
      <c r="E23" s="36"/>
      <c r="F23" s="36"/>
      <c r="G23" s="36"/>
      <c r="H23" s="36"/>
      <c r="I23" s="139" t="s">
        <v>26</v>
      </c>
      <c r="J23" s="142" t="s">
        <v>1</v>
      </c>
      <c r="K23" s="36"/>
      <c r="L23" s="36"/>
      <c r="M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 hidden="1">
      <c r="A24" s="36"/>
      <c r="B24" s="42"/>
      <c r="C24" s="36"/>
      <c r="D24" s="36"/>
      <c r="E24" s="142" t="s">
        <v>36</v>
      </c>
      <c r="F24" s="36"/>
      <c r="G24" s="36"/>
      <c r="H24" s="36"/>
      <c r="I24" s="139" t="s">
        <v>28</v>
      </c>
      <c r="J24" s="142" t="s">
        <v>1</v>
      </c>
      <c r="K24" s="36"/>
      <c r="L24" s="36"/>
      <c r="M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 hidden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 hidden="1">
      <c r="A26" s="36"/>
      <c r="B26" s="42"/>
      <c r="C26" s="36"/>
      <c r="D26" s="139" t="s">
        <v>37</v>
      </c>
      <c r="E26" s="36"/>
      <c r="F26" s="36"/>
      <c r="G26" s="36"/>
      <c r="H26" s="36"/>
      <c r="I26" s="36"/>
      <c r="J26" s="36"/>
      <c r="K26" s="36"/>
      <c r="L26" s="36"/>
      <c r="M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 hidden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4"/>
      <c r="M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 hidden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 hidden="1">
      <c r="A29" s="36"/>
      <c r="B29" s="42"/>
      <c r="C29" s="36"/>
      <c r="D29" s="148"/>
      <c r="E29" s="148"/>
      <c r="F29" s="148"/>
      <c r="G29" s="148"/>
      <c r="H29" s="148"/>
      <c r="I29" s="148"/>
      <c r="J29" s="148"/>
      <c r="K29" s="148"/>
      <c r="L29" s="148"/>
      <c r="M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2" hidden="1">
      <c r="A30" s="36"/>
      <c r="B30" s="42"/>
      <c r="C30" s="36"/>
      <c r="D30" s="36"/>
      <c r="E30" s="139" t="s">
        <v>104</v>
      </c>
      <c r="F30" s="36"/>
      <c r="G30" s="36"/>
      <c r="H30" s="36"/>
      <c r="I30" s="36"/>
      <c r="J30" s="36"/>
      <c r="K30" s="149">
        <f>I96</f>
        <v>0</v>
      </c>
      <c r="L30" s="36"/>
      <c r="M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12" hidden="1">
      <c r="A31" s="36"/>
      <c r="B31" s="42"/>
      <c r="C31" s="36"/>
      <c r="D31" s="36"/>
      <c r="E31" s="139" t="s">
        <v>105</v>
      </c>
      <c r="F31" s="36"/>
      <c r="G31" s="36"/>
      <c r="H31" s="36"/>
      <c r="I31" s="36"/>
      <c r="J31" s="36"/>
      <c r="K31" s="149">
        <f>J96</f>
        <v>0</v>
      </c>
      <c r="L31" s="36"/>
      <c r="M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4" customHeight="1" hidden="1">
      <c r="A32" s="36"/>
      <c r="B32" s="42"/>
      <c r="C32" s="36"/>
      <c r="D32" s="150" t="s">
        <v>38</v>
      </c>
      <c r="E32" s="36"/>
      <c r="F32" s="36"/>
      <c r="G32" s="36"/>
      <c r="H32" s="36"/>
      <c r="I32" s="36"/>
      <c r="J32" s="36"/>
      <c r="K32" s="151">
        <f>ROUND(K128,2)</f>
        <v>0</v>
      </c>
      <c r="L32" s="36"/>
      <c r="M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 hidden="1">
      <c r="A33" s="36"/>
      <c r="B33" s="42"/>
      <c r="C33" s="36"/>
      <c r="D33" s="148"/>
      <c r="E33" s="148"/>
      <c r="F33" s="148"/>
      <c r="G33" s="148"/>
      <c r="H33" s="148"/>
      <c r="I33" s="148"/>
      <c r="J33" s="148"/>
      <c r="K33" s="148"/>
      <c r="L33" s="148"/>
      <c r="M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 hidden="1">
      <c r="A34" s="36"/>
      <c r="B34" s="42"/>
      <c r="C34" s="36"/>
      <c r="D34" s="36"/>
      <c r="E34" s="36"/>
      <c r="F34" s="152" t="s">
        <v>40</v>
      </c>
      <c r="G34" s="36"/>
      <c r="H34" s="36"/>
      <c r="I34" s="152" t="s">
        <v>39</v>
      </c>
      <c r="J34" s="36"/>
      <c r="K34" s="152" t="s">
        <v>41</v>
      </c>
      <c r="L34" s="36"/>
      <c r="M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153" t="s">
        <v>42</v>
      </c>
      <c r="E35" s="139" t="s">
        <v>43</v>
      </c>
      <c r="F35" s="149">
        <f>ROUND((SUM(BE128:BE333)),2)</f>
        <v>0</v>
      </c>
      <c r="G35" s="36"/>
      <c r="H35" s="36"/>
      <c r="I35" s="154">
        <v>0.21</v>
      </c>
      <c r="J35" s="36"/>
      <c r="K35" s="149">
        <f>ROUND(((SUM(BE128:BE333))*I35),2)</f>
        <v>0</v>
      </c>
      <c r="L35" s="36"/>
      <c r="M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9" t="s">
        <v>44</v>
      </c>
      <c r="F36" s="149">
        <f>ROUND((SUM(BF128:BF333)),2)</f>
        <v>0</v>
      </c>
      <c r="G36" s="36"/>
      <c r="H36" s="36"/>
      <c r="I36" s="154">
        <v>0.15</v>
      </c>
      <c r="J36" s="36"/>
      <c r="K36" s="149">
        <f>ROUND(((SUM(BF128:BF333))*I36),2)</f>
        <v>0</v>
      </c>
      <c r="L36" s="36"/>
      <c r="M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9" t="s">
        <v>45</v>
      </c>
      <c r="F37" s="149">
        <f>ROUND((SUM(BG128:BG333)),2)</f>
        <v>0</v>
      </c>
      <c r="G37" s="36"/>
      <c r="H37" s="36"/>
      <c r="I37" s="154">
        <v>0.21</v>
      </c>
      <c r="J37" s="36"/>
      <c r="K37" s="149">
        <f>0</f>
        <v>0</v>
      </c>
      <c r="L37" s="36"/>
      <c r="M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 hidden="1">
      <c r="A38" s="36"/>
      <c r="B38" s="42"/>
      <c r="C38" s="36"/>
      <c r="D38" s="36"/>
      <c r="E38" s="139" t="s">
        <v>46</v>
      </c>
      <c r="F38" s="149">
        <f>ROUND((SUM(BH128:BH333)),2)</f>
        <v>0</v>
      </c>
      <c r="G38" s="36"/>
      <c r="H38" s="36"/>
      <c r="I38" s="154">
        <v>0.15</v>
      </c>
      <c r="J38" s="36"/>
      <c r="K38" s="149">
        <f>0</f>
        <v>0</v>
      </c>
      <c r="L38" s="36"/>
      <c r="M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customHeight="1" hidden="1">
      <c r="A39" s="36"/>
      <c r="B39" s="42"/>
      <c r="C39" s="36"/>
      <c r="D39" s="36"/>
      <c r="E39" s="139" t="s">
        <v>47</v>
      </c>
      <c r="F39" s="149">
        <f>ROUND((SUM(BI128:BI333)),2)</f>
        <v>0</v>
      </c>
      <c r="G39" s="36"/>
      <c r="H39" s="36"/>
      <c r="I39" s="154">
        <v>0</v>
      </c>
      <c r="J39" s="36"/>
      <c r="K39" s="149">
        <f>0</f>
        <v>0</v>
      </c>
      <c r="L39" s="36"/>
      <c r="M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 hidden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4" customHeight="1" hidden="1">
      <c r="A41" s="36"/>
      <c r="B41" s="42"/>
      <c r="C41" s="155"/>
      <c r="D41" s="156" t="s">
        <v>48</v>
      </c>
      <c r="E41" s="157"/>
      <c r="F41" s="157"/>
      <c r="G41" s="158" t="s">
        <v>49</v>
      </c>
      <c r="H41" s="159" t="s">
        <v>50</v>
      </c>
      <c r="I41" s="157"/>
      <c r="J41" s="157"/>
      <c r="K41" s="160">
        <f>SUM(K32:K39)</f>
        <v>0</v>
      </c>
      <c r="L41" s="161"/>
      <c r="M41" s="61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" customHeight="1" hidden="1">
      <c r="A42" s="36"/>
      <c r="B42" s="42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61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2:13" s="1" customFormat="1" ht="14.4" customHeight="1" hidden="1">
      <c r="B43" s="18"/>
      <c r="M43" s="18"/>
    </row>
    <row r="44" spans="2:13" s="1" customFormat="1" ht="14.4" customHeight="1" hidden="1">
      <c r="B44" s="18"/>
      <c r="M44" s="18"/>
    </row>
    <row r="45" spans="2:13" s="1" customFormat="1" ht="14.4" customHeight="1" hidden="1">
      <c r="B45" s="18"/>
      <c r="M45" s="18"/>
    </row>
    <row r="46" spans="2:13" s="1" customFormat="1" ht="14.4" customHeight="1" hidden="1">
      <c r="B46" s="18"/>
      <c r="M46" s="18"/>
    </row>
    <row r="47" spans="2:13" s="1" customFormat="1" ht="14.4" customHeight="1" hidden="1">
      <c r="B47" s="18"/>
      <c r="M47" s="18"/>
    </row>
    <row r="48" spans="2:13" s="1" customFormat="1" ht="14.4" customHeight="1" hidden="1">
      <c r="B48" s="18"/>
      <c r="M48" s="18"/>
    </row>
    <row r="49" spans="2:13" s="1" customFormat="1" ht="14.4" customHeight="1" hidden="1">
      <c r="B49" s="18"/>
      <c r="M49" s="18"/>
    </row>
    <row r="50" spans="2:13" s="2" customFormat="1" ht="14.4" customHeight="1" hidden="1">
      <c r="B50" s="61"/>
      <c r="D50" s="162" t="s">
        <v>51</v>
      </c>
      <c r="E50" s="163"/>
      <c r="F50" s="163"/>
      <c r="G50" s="162" t="s">
        <v>52</v>
      </c>
      <c r="H50" s="163"/>
      <c r="I50" s="163"/>
      <c r="J50" s="163"/>
      <c r="K50" s="163"/>
      <c r="L50" s="163"/>
      <c r="M50" s="61"/>
    </row>
    <row r="51" spans="2:13" ht="12" hidden="1">
      <c r="B51" s="18"/>
      <c r="M51" s="18"/>
    </row>
    <row r="52" spans="2:13" ht="12" hidden="1">
      <c r="B52" s="18"/>
      <c r="M52" s="18"/>
    </row>
    <row r="53" spans="2:13" ht="12" hidden="1">
      <c r="B53" s="18"/>
      <c r="M53" s="18"/>
    </row>
    <row r="54" spans="2:13" ht="12" hidden="1">
      <c r="B54" s="18"/>
      <c r="M54" s="18"/>
    </row>
    <row r="55" spans="2:13" ht="12" hidden="1">
      <c r="B55" s="18"/>
      <c r="M55" s="18"/>
    </row>
    <row r="56" spans="2:13" ht="12" hidden="1">
      <c r="B56" s="18"/>
      <c r="M56" s="18"/>
    </row>
    <row r="57" spans="2:13" ht="12" hidden="1">
      <c r="B57" s="18"/>
      <c r="M57" s="18"/>
    </row>
    <row r="58" spans="2:13" ht="12" hidden="1">
      <c r="B58" s="18"/>
      <c r="M58" s="18"/>
    </row>
    <row r="59" spans="2:13" ht="12" hidden="1">
      <c r="B59" s="18"/>
      <c r="M59" s="18"/>
    </row>
    <row r="60" spans="2:13" ht="12" hidden="1">
      <c r="B60" s="18"/>
      <c r="M60" s="18"/>
    </row>
    <row r="61" spans="1:31" s="2" customFormat="1" ht="12" hidden="1">
      <c r="A61" s="36"/>
      <c r="B61" s="42"/>
      <c r="C61" s="36"/>
      <c r="D61" s="164" t="s">
        <v>53</v>
      </c>
      <c r="E61" s="165"/>
      <c r="F61" s="166" t="s">
        <v>54</v>
      </c>
      <c r="G61" s="164" t="s">
        <v>53</v>
      </c>
      <c r="H61" s="165"/>
      <c r="I61" s="165"/>
      <c r="J61" s="167" t="s">
        <v>54</v>
      </c>
      <c r="K61" s="165"/>
      <c r="L61" s="165"/>
      <c r="M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3" ht="12" hidden="1">
      <c r="B62" s="18"/>
      <c r="M62" s="18"/>
    </row>
    <row r="63" spans="2:13" ht="12" hidden="1">
      <c r="B63" s="18"/>
      <c r="M63" s="18"/>
    </row>
    <row r="64" spans="2:13" ht="12" hidden="1">
      <c r="B64" s="18"/>
      <c r="M64" s="18"/>
    </row>
    <row r="65" spans="1:31" s="2" customFormat="1" ht="12" hidden="1">
      <c r="A65" s="36"/>
      <c r="B65" s="42"/>
      <c r="C65" s="36"/>
      <c r="D65" s="162" t="s">
        <v>55</v>
      </c>
      <c r="E65" s="168"/>
      <c r="F65" s="168"/>
      <c r="G65" s="162" t="s">
        <v>56</v>
      </c>
      <c r="H65" s="168"/>
      <c r="I65" s="168"/>
      <c r="J65" s="168"/>
      <c r="K65" s="168"/>
      <c r="L65" s="168"/>
      <c r="M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3" ht="12" hidden="1">
      <c r="B66" s="18"/>
      <c r="M66" s="18"/>
    </row>
    <row r="67" spans="2:13" ht="12" hidden="1">
      <c r="B67" s="18"/>
      <c r="M67" s="18"/>
    </row>
    <row r="68" spans="2:13" ht="12" hidden="1">
      <c r="B68" s="18"/>
      <c r="M68" s="18"/>
    </row>
    <row r="69" spans="2:13" ht="12" hidden="1">
      <c r="B69" s="18"/>
      <c r="M69" s="18"/>
    </row>
    <row r="70" spans="2:13" ht="12" hidden="1">
      <c r="B70" s="18"/>
      <c r="M70" s="18"/>
    </row>
    <row r="71" spans="2:13" ht="12" hidden="1">
      <c r="B71" s="18"/>
      <c r="M71" s="18"/>
    </row>
    <row r="72" spans="2:13" ht="12" hidden="1">
      <c r="B72" s="18"/>
      <c r="M72" s="18"/>
    </row>
    <row r="73" spans="2:13" ht="12" hidden="1">
      <c r="B73" s="18"/>
      <c r="M73" s="18"/>
    </row>
    <row r="74" spans="2:13" ht="12" hidden="1">
      <c r="B74" s="18"/>
      <c r="M74" s="18"/>
    </row>
    <row r="75" spans="2:13" ht="12" hidden="1">
      <c r="B75" s="18"/>
      <c r="M75" s="18"/>
    </row>
    <row r="76" spans="1:31" s="2" customFormat="1" ht="12" hidden="1">
      <c r="A76" s="36"/>
      <c r="B76" s="42"/>
      <c r="C76" s="36"/>
      <c r="D76" s="164" t="s">
        <v>53</v>
      </c>
      <c r="E76" s="165"/>
      <c r="F76" s="166" t="s">
        <v>54</v>
      </c>
      <c r="G76" s="164" t="s">
        <v>53</v>
      </c>
      <c r="H76" s="165"/>
      <c r="I76" s="165"/>
      <c r="J76" s="167" t="s">
        <v>54</v>
      </c>
      <c r="K76" s="165"/>
      <c r="L76" s="165"/>
      <c r="M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 hidden="1">
      <c r="A77" s="36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ht="12" hidden="1"/>
    <row r="79" ht="12" hidden="1"/>
    <row r="80" ht="12" hidden="1"/>
    <row r="81" spans="1:31" s="2" customFormat="1" ht="6.95" customHeight="1" hidden="1">
      <c r="A81" s="36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 hidden="1">
      <c r="A82" s="36"/>
      <c r="B82" s="37"/>
      <c r="C82" s="21" t="s">
        <v>106</v>
      </c>
      <c r="D82" s="38"/>
      <c r="E82" s="38"/>
      <c r="F82" s="38"/>
      <c r="G82" s="38"/>
      <c r="H82" s="38"/>
      <c r="I82" s="38"/>
      <c r="J82" s="38"/>
      <c r="K82" s="38"/>
      <c r="L82" s="38"/>
      <c r="M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 hidden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 hidden="1">
      <c r="A84" s="36"/>
      <c r="B84" s="37"/>
      <c r="C84" s="30" t="s">
        <v>17</v>
      </c>
      <c r="D84" s="38"/>
      <c r="E84" s="38"/>
      <c r="F84" s="38"/>
      <c r="G84" s="38"/>
      <c r="H84" s="38"/>
      <c r="I84" s="38"/>
      <c r="J84" s="38"/>
      <c r="K84" s="38"/>
      <c r="L84" s="38"/>
      <c r="M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 hidden="1">
      <c r="A85" s="36"/>
      <c r="B85" s="37"/>
      <c r="C85" s="38"/>
      <c r="D85" s="38"/>
      <c r="E85" s="173" t="str">
        <f>E7</f>
        <v>Zajištění skalních svahů ulice Kamenná, Brno - Štýřice</v>
      </c>
      <c r="F85" s="30"/>
      <c r="G85" s="30"/>
      <c r="H85" s="30"/>
      <c r="I85" s="38"/>
      <c r="J85" s="38"/>
      <c r="K85" s="38"/>
      <c r="L85" s="38"/>
      <c r="M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 hidden="1">
      <c r="A86" s="36"/>
      <c r="B86" s="37"/>
      <c r="C86" s="30" t="s">
        <v>98</v>
      </c>
      <c r="D86" s="38"/>
      <c r="E86" s="38"/>
      <c r="F86" s="38"/>
      <c r="G86" s="38"/>
      <c r="H86" s="38"/>
      <c r="I86" s="38"/>
      <c r="J86" s="38"/>
      <c r="K86" s="38"/>
      <c r="L86" s="38"/>
      <c r="M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 hidden="1">
      <c r="A87" s="36"/>
      <c r="B87" s="37"/>
      <c r="C87" s="38"/>
      <c r="D87" s="38"/>
      <c r="E87" s="74" t="str">
        <f>E9</f>
        <v>SO 01 - Sanace skalních masivů na pozemcích p.č. 655/1 656/1, 1183/1</v>
      </c>
      <c r="F87" s="38"/>
      <c r="G87" s="38"/>
      <c r="H87" s="38"/>
      <c r="I87" s="38"/>
      <c r="J87" s="38"/>
      <c r="K87" s="38"/>
      <c r="L87" s="38"/>
      <c r="M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 hidden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 hidden="1">
      <c r="A89" s="36"/>
      <c r="B89" s="37"/>
      <c r="C89" s="30" t="s">
        <v>21</v>
      </c>
      <c r="D89" s="38"/>
      <c r="E89" s="38"/>
      <c r="F89" s="25" t="str">
        <f>F12</f>
        <v>Brno, ulice kamenná</v>
      </c>
      <c r="G89" s="38"/>
      <c r="H89" s="38"/>
      <c r="I89" s="30" t="s">
        <v>23</v>
      </c>
      <c r="J89" s="77" t="str">
        <f>IF(J12="","",J12)</f>
        <v>14. 7. 2022</v>
      </c>
      <c r="K89" s="38"/>
      <c r="L89" s="38"/>
      <c r="M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 hidden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25.65" customHeight="1" hidden="1">
      <c r="A91" s="36"/>
      <c r="B91" s="37"/>
      <c r="C91" s="30" t="s">
        <v>25</v>
      </c>
      <c r="D91" s="38"/>
      <c r="E91" s="38"/>
      <c r="F91" s="25" t="str">
        <f>E15</f>
        <v>Statutární město Brno</v>
      </c>
      <c r="G91" s="38"/>
      <c r="H91" s="38"/>
      <c r="I91" s="30" t="s">
        <v>31</v>
      </c>
      <c r="J91" s="34" t="str">
        <f>E21</f>
        <v>SG-GEOPROJEKT, spol. s r.o.</v>
      </c>
      <c r="K91" s="38"/>
      <c r="L91" s="38"/>
      <c r="M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 hidden="1">
      <c r="A92" s="36"/>
      <c r="B92" s="37"/>
      <c r="C92" s="30" t="s">
        <v>29</v>
      </c>
      <c r="D92" s="38"/>
      <c r="E92" s="38"/>
      <c r="F92" s="25" t="str">
        <f>IF(E18="","",E18)</f>
        <v>Vyplň údaj</v>
      </c>
      <c r="G92" s="38"/>
      <c r="H92" s="38"/>
      <c r="I92" s="30" t="s">
        <v>35</v>
      </c>
      <c r="J92" s="34" t="str">
        <f>E24</f>
        <v>Ing. Stanislav Štábl</v>
      </c>
      <c r="K92" s="38"/>
      <c r="L92" s="38"/>
      <c r="M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 hidden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 hidden="1">
      <c r="A94" s="36"/>
      <c r="B94" s="37"/>
      <c r="C94" s="174" t="s">
        <v>107</v>
      </c>
      <c r="D94" s="175"/>
      <c r="E94" s="175"/>
      <c r="F94" s="175"/>
      <c r="G94" s="175"/>
      <c r="H94" s="175"/>
      <c r="I94" s="176" t="s">
        <v>108</v>
      </c>
      <c r="J94" s="176" t="s">
        <v>109</v>
      </c>
      <c r="K94" s="176" t="s">
        <v>110</v>
      </c>
      <c r="L94" s="175"/>
      <c r="M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 hidden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 hidden="1">
      <c r="A96" s="36"/>
      <c r="B96" s="37"/>
      <c r="C96" s="177" t="s">
        <v>111</v>
      </c>
      <c r="D96" s="38"/>
      <c r="E96" s="38"/>
      <c r="F96" s="38"/>
      <c r="G96" s="38"/>
      <c r="H96" s="38"/>
      <c r="I96" s="108">
        <f>Q128</f>
        <v>0</v>
      </c>
      <c r="J96" s="108">
        <f>R128</f>
        <v>0</v>
      </c>
      <c r="K96" s="108">
        <f>K128</f>
        <v>0</v>
      </c>
      <c r="L96" s="38"/>
      <c r="M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112</v>
      </c>
    </row>
    <row r="97" spans="1:31" s="9" customFormat="1" ht="24.95" customHeight="1" hidden="1">
      <c r="A97" s="9"/>
      <c r="B97" s="178"/>
      <c r="C97" s="179"/>
      <c r="D97" s="180" t="s">
        <v>113</v>
      </c>
      <c r="E97" s="181"/>
      <c r="F97" s="181"/>
      <c r="G97" s="181"/>
      <c r="H97" s="181"/>
      <c r="I97" s="182">
        <f>Q129</f>
        <v>0</v>
      </c>
      <c r="J97" s="182">
        <f>R129</f>
        <v>0</v>
      </c>
      <c r="K97" s="182">
        <f>K129</f>
        <v>0</v>
      </c>
      <c r="L97" s="179"/>
      <c r="M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4"/>
      <c r="C98" s="185"/>
      <c r="D98" s="186" t="s">
        <v>114</v>
      </c>
      <c r="E98" s="187"/>
      <c r="F98" s="187"/>
      <c r="G98" s="187"/>
      <c r="H98" s="187"/>
      <c r="I98" s="188">
        <f>Q130</f>
        <v>0</v>
      </c>
      <c r="J98" s="188">
        <f>R130</f>
        <v>0</v>
      </c>
      <c r="K98" s="188">
        <f>K130</f>
        <v>0</v>
      </c>
      <c r="L98" s="185"/>
      <c r="M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4"/>
      <c r="C99" s="185"/>
      <c r="D99" s="186" t="s">
        <v>115</v>
      </c>
      <c r="E99" s="187"/>
      <c r="F99" s="187"/>
      <c r="G99" s="187"/>
      <c r="H99" s="187"/>
      <c r="I99" s="188">
        <f>Q287</f>
        <v>0</v>
      </c>
      <c r="J99" s="188">
        <f>R287</f>
        <v>0</v>
      </c>
      <c r="K99" s="188">
        <f>K287</f>
        <v>0</v>
      </c>
      <c r="L99" s="185"/>
      <c r="M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4"/>
      <c r="C100" s="185"/>
      <c r="D100" s="186" t="s">
        <v>116</v>
      </c>
      <c r="E100" s="187"/>
      <c r="F100" s="187"/>
      <c r="G100" s="187"/>
      <c r="H100" s="187"/>
      <c r="I100" s="188">
        <f>Q288</f>
        <v>0</v>
      </c>
      <c r="J100" s="188">
        <f>R288</f>
        <v>0</v>
      </c>
      <c r="K100" s="188">
        <f>K288</f>
        <v>0</v>
      </c>
      <c r="L100" s="185"/>
      <c r="M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4"/>
      <c r="C101" s="185"/>
      <c r="D101" s="186" t="s">
        <v>117</v>
      </c>
      <c r="E101" s="187"/>
      <c r="F101" s="187"/>
      <c r="G101" s="187"/>
      <c r="H101" s="187"/>
      <c r="I101" s="188">
        <f>Q295</f>
        <v>0</v>
      </c>
      <c r="J101" s="188">
        <f>R295</f>
        <v>0</v>
      </c>
      <c r="K101" s="188">
        <f>K295</f>
        <v>0</v>
      </c>
      <c r="L101" s="185"/>
      <c r="M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4"/>
      <c r="C102" s="185"/>
      <c r="D102" s="186" t="s">
        <v>118</v>
      </c>
      <c r="E102" s="187"/>
      <c r="F102" s="187"/>
      <c r="G102" s="187"/>
      <c r="H102" s="187"/>
      <c r="I102" s="188">
        <f>Q300</f>
        <v>0</v>
      </c>
      <c r="J102" s="188">
        <f>R300</f>
        <v>0</v>
      </c>
      <c r="K102" s="188">
        <f>K300</f>
        <v>0</v>
      </c>
      <c r="L102" s="185"/>
      <c r="M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84"/>
      <c r="C103" s="185"/>
      <c r="D103" s="186" t="s">
        <v>119</v>
      </c>
      <c r="E103" s="187"/>
      <c r="F103" s="187"/>
      <c r="G103" s="187"/>
      <c r="H103" s="187"/>
      <c r="I103" s="188">
        <f>Q310</f>
        <v>0</v>
      </c>
      <c r="J103" s="188">
        <f>R310</f>
        <v>0</v>
      </c>
      <c r="K103" s="188">
        <f>K310</f>
        <v>0</v>
      </c>
      <c r="L103" s="185"/>
      <c r="M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 hidden="1">
      <c r="A104" s="9"/>
      <c r="B104" s="178"/>
      <c r="C104" s="179"/>
      <c r="D104" s="180" t="s">
        <v>120</v>
      </c>
      <c r="E104" s="181"/>
      <c r="F104" s="181"/>
      <c r="G104" s="181"/>
      <c r="H104" s="181"/>
      <c r="I104" s="182">
        <f>Q314</f>
        <v>0</v>
      </c>
      <c r="J104" s="182">
        <f>R314</f>
        <v>0</v>
      </c>
      <c r="K104" s="182">
        <f>K314</f>
        <v>0</v>
      </c>
      <c r="L104" s="179"/>
      <c r="M104" s="183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 hidden="1">
      <c r="A105" s="10"/>
      <c r="B105" s="184"/>
      <c r="C105" s="185"/>
      <c r="D105" s="186" t="s">
        <v>121</v>
      </c>
      <c r="E105" s="187"/>
      <c r="F105" s="187"/>
      <c r="G105" s="187"/>
      <c r="H105" s="187"/>
      <c r="I105" s="188">
        <f>Q315</f>
        <v>0</v>
      </c>
      <c r="J105" s="188">
        <f>R315</f>
        <v>0</v>
      </c>
      <c r="K105" s="188">
        <f>K315</f>
        <v>0</v>
      </c>
      <c r="L105" s="185"/>
      <c r="M105" s="18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 hidden="1">
      <c r="A106" s="9"/>
      <c r="B106" s="178"/>
      <c r="C106" s="179"/>
      <c r="D106" s="180" t="s">
        <v>122</v>
      </c>
      <c r="E106" s="181"/>
      <c r="F106" s="181"/>
      <c r="G106" s="181"/>
      <c r="H106" s="181"/>
      <c r="I106" s="182">
        <f>Q328</f>
        <v>0</v>
      </c>
      <c r="J106" s="182">
        <f>R328</f>
        <v>0</v>
      </c>
      <c r="K106" s="182">
        <f>K328</f>
        <v>0</v>
      </c>
      <c r="L106" s="179"/>
      <c r="M106" s="183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 hidden="1">
      <c r="A107" s="10"/>
      <c r="B107" s="184"/>
      <c r="C107" s="185"/>
      <c r="D107" s="186" t="s">
        <v>123</v>
      </c>
      <c r="E107" s="187"/>
      <c r="F107" s="187"/>
      <c r="G107" s="187"/>
      <c r="H107" s="187"/>
      <c r="I107" s="188">
        <f>Q329</f>
        <v>0</v>
      </c>
      <c r="J107" s="188">
        <f>R329</f>
        <v>0</v>
      </c>
      <c r="K107" s="188">
        <f>K329</f>
        <v>0</v>
      </c>
      <c r="L107" s="185"/>
      <c r="M107" s="18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 hidden="1">
      <c r="A108" s="10"/>
      <c r="B108" s="184"/>
      <c r="C108" s="185"/>
      <c r="D108" s="186" t="s">
        <v>124</v>
      </c>
      <c r="E108" s="187"/>
      <c r="F108" s="187"/>
      <c r="G108" s="187"/>
      <c r="H108" s="187"/>
      <c r="I108" s="188">
        <f>Q333</f>
        <v>0</v>
      </c>
      <c r="J108" s="188">
        <f>R333</f>
        <v>0</v>
      </c>
      <c r="K108" s="188">
        <f>K333</f>
        <v>0</v>
      </c>
      <c r="L108" s="185"/>
      <c r="M108" s="18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 hidden="1">
      <c r="A109" s="36"/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6.95" customHeight="1" hidden="1">
      <c r="A110" s="36"/>
      <c r="B110" s="64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ht="12" hidden="1"/>
    <row r="112" ht="12" hidden="1"/>
    <row r="113" ht="12" hidden="1"/>
    <row r="114" spans="1:31" s="2" customFormat="1" ht="6.95" customHeight="1">
      <c r="A114" s="36"/>
      <c r="B114" s="66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24.95" customHeight="1">
      <c r="A115" s="36"/>
      <c r="B115" s="37"/>
      <c r="C115" s="21" t="s">
        <v>125</v>
      </c>
      <c r="D115" s="38"/>
      <c r="E115" s="38"/>
      <c r="F115" s="38"/>
      <c r="G115" s="38"/>
      <c r="H115" s="38"/>
      <c r="I115" s="38"/>
      <c r="J115" s="38"/>
      <c r="K115" s="38"/>
      <c r="L115" s="38"/>
      <c r="M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6.95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2" customHeight="1">
      <c r="A117" s="36"/>
      <c r="B117" s="37"/>
      <c r="C117" s="30" t="s">
        <v>17</v>
      </c>
      <c r="D117" s="38"/>
      <c r="E117" s="38"/>
      <c r="F117" s="38"/>
      <c r="G117" s="38"/>
      <c r="H117" s="38"/>
      <c r="I117" s="38"/>
      <c r="J117" s="38"/>
      <c r="K117" s="38"/>
      <c r="L117" s="38"/>
      <c r="M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6.5" customHeight="1">
      <c r="A118" s="36"/>
      <c r="B118" s="37"/>
      <c r="C118" s="38"/>
      <c r="D118" s="38"/>
      <c r="E118" s="173" t="str">
        <f>E7</f>
        <v>Zajištění skalních svahů ulice Kamenná, Brno - Štýřice</v>
      </c>
      <c r="F118" s="30"/>
      <c r="G118" s="30"/>
      <c r="H118" s="30"/>
      <c r="I118" s="38"/>
      <c r="J118" s="38"/>
      <c r="K118" s="38"/>
      <c r="L118" s="38"/>
      <c r="M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2" customHeight="1">
      <c r="A119" s="36"/>
      <c r="B119" s="37"/>
      <c r="C119" s="30" t="s">
        <v>98</v>
      </c>
      <c r="D119" s="38"/>
      <c r="E119" s="38"/>
      <c r="F119" s="38"/>
      <c r="G119" s="38"/>
      <c r="H119" s="38"/>
      <c r="I119" s="38"/>
      <c r="J119" s="38"/>
      <c r="K119" s="38"/>
      <c r="L119" s="38"/>
      <c r="M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6.5" customHeight="1">
      <c r="A120" s="36"/>
      <c r="B120" s="37"/>
      <c r="C120" s="38"/>
      <c r="D120" s="38"/>
      <c r="E120" s="74" t="str">
        <f>E9</f>
        <v>SO 01 - Sanace skalních masivů na pozemcích p.č. 655/1 656/1, 1183/1</v>
      </c>
      <c r="F120" s="38"/>
      <c r="G120" s="38"/>
      <c r="H120" s="38"/>
      <c r="I120" s="38"/>
      <c r="J120" s="38"/>
      <c r="K120" s="38"/>
      <c r="L120" s="38"/>
      <c r="M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6.95" customHeight="1">
      <c r="A121" s="36"/>
      <c r="B121" s="37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2" customHeight="1">
      <c r="A122" s="36"/>
      <c r="B122" s="37"/>
      <c r="C122" s="30" t="s">
        <v>21</v>
      </c>
      <c r="D122" s="38"/>
      <c r="E122" s="38"/>
      <c r="F122" s="25" t="str">
        <f>F12</f>
        <v>Brno, ulice kamenná</v>
      </c>
      <c r="G122" s="38"/>
      <c r="H122" s="38"/>
      <c r="I122" s="30" t="s">
        <v>23</v>
      </c>
      <c r="J122" s="77" t="str">
        <f>IF(J12="","",J12)</f>
        <v>14. 7. 2022</v>
      </c>
      <c r="K122" s="38"/>
      <c r="L122" s="38"/>
      <c r="M122" s="61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2" customFormat="1" ht="6.95" customHeight="1">
      <c r="A123" s="36"/>
      <c r="B123" s="37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61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2" customFormat="1" ht="25.65" customHeight="1">
      <c r="A124" s="36"/>
      <c r="B124" s="37"/>
      <c r="C124" s="30" t="s">
        <v>25</v>
      </c>
      <c r="D124" s="38"/>
      <c r="E124" s="38"/>
      <c r="F124" s="25" t="str">
        <f>E15</f>
        <v>Statutární město Brno</v>
      </c>
      <c r="G124" s="38"/>
      <c r="H124" s="38"/>
      <c r="I124" s="30" t="s">
        <v>31</v>
      </c>
      <c r="J124" s="34" t="str">
        <f>E21</f>
        <v>SG-GEOPROJEKT, spol. s r.o.</v>
      </c>
      <c r="K124" s="38"/>
      <c r="L124" s="38"/>
      <c r="M124" s="61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31" s="2" customFormat="1" ht="15.15" customHeight="1">
      <c r="A125" s="36"/>
      <c r="B125" s="37"/>
      <c r="C125" s="30" t="s">
        <v>29</v>
      </c>
      <c r="D125" s="38"/>
      <c r="E125" s="38"/>
      <c r="F125" s="25" t="str">
        <f>IF(E18="","",E18)</f>
        <v>Vyplň údaj</v>
      </c>
      <c r="G125" s="38"/>
      <c r="H125" s="38"/>
      <c r="I125" s="30" t="s">
        <v>35</v>
      </c>
      <c r="J125" s="34" t="str">
        <f>E24</f>
        <v>Ing. Stanislav Štábl</v>
      </c>
      <c r="K125" s="38"/>
      <c r="L125" s="38"/>
      <c r="M125" s="61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pans="1:31" s="2" customFormat="1" ht="10.3" customHeight="1">
      <c r="A126" s="36"/>
      <c r="B126" s="37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61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pans="1:31" s="11" customFormat="1" ht="29.25" customHeight="1">
      <c r="A127" s="190"/>
      <c r="B127" s="191"/>
      <c r="C127" s="192" t="s">
        <v>126</v>
      </c>
      <c r="D127" s="193" t="s">
        <v>63</v>
      </c>
      <c r="E127" s="193" t="s">
        <v>59</v>
      </c>
      <c r="F127" s="193" t="s">
        <v>60</v>
      </c>
      <c r="G127" s="193" t="s">
        <v>127</v>
      </c>
      <c r="H127" s="193" t="s">
        <v>128</v>
      </c>
      <c r="I127" s="193" t="s">
        <v>129</v>
      </c>
      <c r="J127" s="193" t="s">
        <v>130</v>
      </c>
      <c r="K127" s="193" t="s">
        <v>110</v>
      </c>
      <c r="L127" s="194" t="s">
        <v>131</v>
      </c>
      <c r="M127" s="195"/>
      <c r="N127" s="98" t="s">
        <v>1</v>
      </c>
      <c r="O127" s="99" t="s">
        <v>42</v>
      </c>
      <c r="P127" s="99" t="s">
        <v>132</v>
      </c>
      <c r="Q127" s="99" t="s">
        <v>133</v>
      </c>
      <c r="R127" s="99" t="s">
        <v>134</v>
      </c>
      <c r="S127" s="99" t="s">
        <v>135</v>
      </c>
      <c r="T127" s="99" t="s">
        <v>136</v>
      </c>
      <c r="U127" s="99" t="s">
        <v>137</v>
      </c>
      <c r="V127" s="99" t="s">
        <v>138</v>
      </c>
      <c r="W127" s="99" t="s">
        <v>139</v>
      </c>
      <c r="X127" s="100" t="s">
        <v>140</v>
      </c>
      <c r="Y127" s="190"/>
      <c r="Z127" s="190"/>
      <c r="AA127" s="190"/>
      <c r="AB127" s="190"/>
      <c r="AC127" s="190"/>
      <c r="AD127" s="190"/>
      <c r="AE127" s="190"/>
    </row>
    <row r="128" spans="1:63" s="2" customFormat="1" ht="22.8" customHeight="1">
      <c r="A128" s="36"/>
      <c r="B128" s="37"/>
      <c r="C128" s="105" t="s">
        <v>141</v>
      </c>
      <c r="D128" s="38"/>
      <c r="E128" s="38"/>
      <c r="F128" s="38"/>
      <c r="G128" s="38"/>
      <c r="H128" s="38"/>
      <c r="I128" s="38"/>
      <c r="J128" s="38"/>
      <c r="K128" s="196">
        <f>BK128</f>
        <v>0</v>
      </c>
      <c r="L128" s="38"/>
      <c r="M128" s="42"/>
      <c r="N128" s="101"/>
      <c r="O128" s="197"/>
      <c r="P128" s="102"/>
      <c r="Q128" s="198">
        <f>Q129+Q314+Q328</f>
        <v>0</v>
      </c>
      <c r="R128" s="198">
        <f>R129+R314+R328</f>
        <v>0</v>
      </c>
      <c r="S128" s="102"/>
      <c r="T128" s="199">
        <f>T129+T314+T328</f>
        <v>0</v>
      </c>
      <c r="U128" s="102"/>
      <c r="V128" s="199">
        <f>V129+V314+V328</f>
        <v>271.416198</v>
      </c>
      <c r="W128" s="102"/>
      <c r="X128" s="200">
        <f>X129+X314+X328</f>
        <v>19.394724999999998</v>
      </c>
      <c r="Y128" s="36"/>
      <c r="Z128" s="36"/>
      <c r="AA128" s="36"/>
      <c r="AB128" s="36"/>
      <c r="AC128" s="36"/>
      <c r="AD128" s="36"/>
      <c r="AE128" s="36"/>
      <c r="AT128" s="15" t="s">
        <v>79</v>
      </c>
      <c r="AU128" s="15" t="s">
        <v>112</v>
      </c>
      <c r="BK128" s="201">
        <f>BK129+BK314+BK328</f>
        <v>0</v>
      </c>
    </row>
    <row r="129" spans="1:63" s="12" customFormat="1" ht="25.9" customHeight="1">
      <c r="A129" s="12"/>
      <c r="B129" s="202"/>
      <c r="C129" s="203"/>
      <c r="D129" s="204" t="s">
        <v>79</v>
      </c>
      <c r="E129" s="205" t="s">
        <v>142</v>
      </c>
      <c r="F129" s="205" t="s">
        <v>143</v>
      </c>
      <c r="G129" s="203"/>
      <c r="H129" s="203"/>
      <c r="I129" s="206"/>
      <c r="J129" s="206"/>
      <c r="K129" s="207">
        <f>BK129</f>
        <v>0</v>
      </c>
      <c r="L129" s="203"/>
      <c r="M129" s="208"/>
      <c r="N129" s="209"/>
      <c r="O129" s="210"/>
      <c r="P129" s="210"/>
      <c r="Q129" s="211">
        <f>Q130+Q287+Q288+Q295+Q300+Q310</f>
        <v>0</v>
      </c>
      <c r="R129" s="211">
        <f>R130+R287+R288+R295+R300+R310</f>
        <v>0</v>
      </c>
      <c r="S129" s="210"/>
      <c r="T129" s="212">
        <f>T130+T287+T288+T295+T300+T310</f>
        <v>0</v>
      </c>
      <c r="U129" s="210"/>
      <c r="V129" s="212">
        <f>V130+V287+V288+V295+V300+V310</f>
        <v>271.40209400000003</v>
      </c>
      <c r="W129" s="210"/>
      <c r="X129" s="213">
        <f>X130+X287+X288+X295+X300+X310</f>
        <v>19.394724999999998</v>
      </c>
      <c r="Y129" s="12"/>
      <c r="Z129" s="12"/>
      <c r="AA129" s="12"/>
      <c r="AB129" s="12"/>
      <c r="AC129" s="12"/>
      <c r="AD129" s="12"/>
      <c r="AE129" s="12"/>
      <c r="AR129" s="214" t="s">
        <v>88</v>
      </c>
      <c r="AT129" s="215" t="s">
        <v>79</v>
      </c>
      <c r="AU129" s="215" t="s">
        <v>80</v>
      </c>
      <c r="AY129" s="214" t="s">
        <v>144</v>
      </c>
      <c r="BK129" s="216">
        <f>BK130+BK287+BK288+BK295+BK300+BK310</f>
        <v>0</v>
      </c>
    </row>
    <row r="130" spans="1:63" s="12" customFormat="1" ht="22.8" customHeight="1">
      <c r="A130" s="12"/>
      <c r="B130" s="202"/>
      <c r="C130" s="203"/>
      <c r="D130" s="204" t="s">
        <v>79</v>
      </c>
      <c r="E130" s="217" t="s">
        <v>88</v>
      </c>
      <c r="F130" s="217" t="s">
        <v>145</v>
      </c>
      <c r="G130" s="203"/>
      <c r="H130" s="203"/>
      <c r="I130" s="206"/>
      <c r="J130" s="206"/>
      <c r="K130" s="218">
        <f>BK130</f>
        <v>0</v>
      </c>
      <c r="L130" s="203"/>
      <c r="M130" s="208"/>
      <c r="N130" s="209"/>
      <c r="O130" s="210"/>
      <c r="P130" s="210"/>
      <c r="Q130" s="211">
        <f>SUM(Q131:Q286)</f>
        <v>0</v>
      </c>
      <c r="R130" s="211">
        <f>SUM(R131:R286)</f>
        <v>0</v>
      </c>
      <c r="S130" s="210"/>
      <c r="T130" s="212">
        <f>SUM(T131:T286)</f>
        <v>0</v>
      </c>
      <c r="U130" s="210"/>
      <c r="V130" s="212">
        <f>SUM(V131:V286)</f>
        <v>234.44209400000003</v>
      </c>
      <c r="W130" s="210"/>
      <c r="X130" s="213">
        <f>SUM(X131:X286)</f>
        <v>0</v>
      </c>
      <c r="Y130" s="12"/>
      <c r="Z130" s="12"/>
      <c r="AA130" s="12"/>
      <c r="AB130" s="12"/>
      <c r="AC130" s="12"/>
      <c r="AD130" s="12"/>
      <c r="AE130" s="12"/>
      <c r="AR130" s="214" t="s">
        <v>88</v>
      </c>
      <c r="AT130" s="215" t="s">
        <v>79</v>
      </c>
      <c r="AU130" s="215" t="s">
        <v>88</v>
      </c>
      <c r="AY130" s="214" t="s">
        <v>144</v>
      </c>
      <c r="BK130" s="216">
        <f>SUM(BK131:BK286)</f>
        <v>0</v>
      </c>
    </row>
    <row r="131" spans="1:65" s="2" customFormat="1" ht="12">
      <c r="A131" s="36"/>
      <c r="B131" s="37"/>
      <c r="C131" s="219" t="s">
        <v>88</v>
      </c>
      <c r="D131" s="219" t="s">
        <v>146</v>
      </c>
      <c r="E131" s="220" t="s">
        <v>147</v>
      </c>
      <c r="F131" s="221" t="s">
        <v>148</v>
      </c>
      <c r="G131" s="222" t="s">
        <v>149</v>
      </c>
      <c r="H131" s="223">
        <v>25</v>
      </c>
      <c r="I131" s="224"/>
      <c r="J131" s="224"/>
      <c r="K131" s="225">
        <f>ROUND(P131*H131,2)</f>
        <v>0</v>
      </c>
      <c r="L131" s="221" t="s">
        <v>150</v>
      </c>
      <c r="M131" s="42"/>
      <c r="N131" s="226" t="s">
        <v>1</v>
      </c>
      <c r="O131" s="227" t="s">
        <v>43</v>
      </c>
      <c r="P131" s="228">
        <f>I131+J131</f>
        <v>0</v>
      </c>
      <c r="Q131" s="228">
        <f>ROUND(I131*H131,2)</f>
        <v>0</v>
      </c>
      <c r="R131" s="228">
        <f>ROUND(J131*H131,2)</f>
        <v>0</v>
      </c>
      <c r="S131" s="89"/>
      <c r="T131" s="229">
        <f>S131*H131</f>
        <v>0</v>
      </c>
      <c r="U131" s="229">
        <v>0</v>
      </c>
      <c r="V131" s="229">
        <f>U131*H131</f>
        <v>0</v>
      </c>
      <c r="W131" s="229">
        <v>0</v>
      </c>
      <c r="X131" s="230">
        <f>W131*H131</f>
        <v>0</v>
      </c>
      <c r="Y131" s="36"/>
      <c r="Z131" s="36"/>
      <c r="AA131" s="36"/>
      <c r="AB131" s="36"/>
      <c r="AC131" s="36"/>
      <c r="AD131" s="36"/>
      <c r="AE131" s="36"/>
      <c r="AR131" s="231" t="s">
        <v>151</v>
      </c>
      <c r="AT131" s="231" t="s">
        <v>146</v>
      </c>
      <c r="AU131" s="231" t="s">
        <v>90</v>
      </c>
      <c r="AY131" s="15" t="s">
        <v>144</v>
      </c>
      <c r="BE131" s="232">
        <f>IF(O131="základní",K131,0)</f>
        <v>0</v>
      </c>
      <c r="BF131" s="232">
        <f>IF(O131="snížená",K131,0)</f>
        <v>0</v>
      </c>
      <c r="BG131" s="232">
        <f>IF(O131="zákl. přenesená",K131,0)</f>
        <v>0</v>
      </c>
      <c r="BH131" s="232">
        <f>IF(O131="sníž. přenesená",K131,0)</f>
        <v>0</v>
      </c>
      <c r="BI131" s="232">
        <f>IF(O131="nulová",K131,0)</f>
        <v>0</v>
      </c>
      <c r="BJ131" s="15" t="s">
        <v>88</v>
      </c>
      <c r="BK131" s="232">
        <f>ROUND(P131*H131,2)</f>
        <v>0</v>
      </c>
      <c r="BL131" s="15" t="s">
        <v>151</v>
      </c>
      <c r="BM131" s="231" t="s">
        <v>152</v>
      </c>
    </row>
    <row r="132" spans="1:47" s="2" customFormat="1" ht="12">
      <c r="A132" s="36"/>
      <c r="B132" s="37"/>
      <c r="C132" s="38"/>
      <c r="D132" s="233" t="s">
        <v>153</v>
      </c>
      <c r="E132" s="38"/>
      <c r="F132" s="234" t="s">
        <v>154</v>
      </c>
      <c r="G132" s="38"/>
      <c r="H132" s="38"/>
      <c r="I132" s="235"/>
      <c r="J132" s="235"/>
      <c r="K132" s="38"/>
      <c r="L132" s="38"/>
      <c r="M132" s="42"/>
      <c r="N132" s="236"/>
      <c r="O132" s="237"/>
      <c r="P132" s="89"/>
      <c r="Q132" s="89"/>
      <c r="R132" s="89"/>
      <c r="S132" s="89"/>
      <c r="T132" s="89"/>
      <c r="U132" s="89"/>
      <c r="V132" s="89"/>
      <c r="W132" s="89"/>
      <c r="X132" s="90"/>
      <c r="Y132" s="36"/>
      <c r="Z132" s="36"/>
      <c r="AA132" s="36"/>
      <c r="AB132" s="36"/>
      <c r="AC132" s="36"/>
      <c r="AD132" s="36"/>
      <c r="AE132" s="36"/>
      <c r="AT132" s="15" t="s">
        <v>153</v>
      </c>
      <c r="AU132" s="15" t="s">
        <v>90</v>
      </c>
    </row>
    <row r="133" spans="1:51" s="13" customFormat="1" ht="12">
      <c r="A133" s="13"/>
      <c r="B133" s="238"/>
      <c r="C133" s="239"/>
      <c r="D133" s="233" t="s">
        <v>155</v>
      </c>
      <c r="E133" s="240" t="s">
        <v>1</v>
      </c>
      <c r="F133" s="241" t="s">
        <v>156</v>
      </c>
      <c r="G133" s="239"/>
      <c r="H133" s="242">
        <v>25</v>
      </c>
      <c r="I133" s="243"/>
      <c r="J133" s="243"/>
      <c r="K133" s="239"/>
      <c r="L133" s="239"/>
      <c r="M133" s="244"/>
      <c r="N133" s="245"/>
      <c r="O133" s="246"/>
      <c r="P133" s="246"/>
      <c r="Q133" s="246"/>
      <c r="R133" s="246"/>
      <c r="S133" s="246"/>
      <c r="T133" s="246"/>
      <c r="U133" s="246"/>
      <c r="V133" s="246"/>
      <c r="W133" s="246"/>
      <c r="X133" s="247"/>
      <c r="Y133" s="13"/>
      <c r="Z133" s="13"/>
      <c r="AA133" s="13"/>
      <c r="AB133" s="13"/>
      <c r="AC133" s="13"/>
      <c r="AD133" s="13"/>
      <c r="AE133" s="13"/>
      <c r="AT133" s="248" t="s">
        <v>155</v>
      </c>
      <c r="AU133" s="248" t="s">
        <v>90</v>
      </c>
      <c r="AV133" s="13" t="s">
        <v>90</v>
      </c>
      <c r="AW133" s="13" t="s">
        <v>5</v>
      </c>
      <c r="AX133" s="13" t="s">
        <v>88</v>
      </c>
      <c r="AY133" s="248" t="s">
        <v>144</v>
      </c>
    </row>
    <row r="134" spans="1:65" s="2" customFormat="1" ht="12">
      <c r="A134" s="36"/>
      <c r="B134" s="37"/>
      <c r="C134" s="219" t="s">
        <v>90</v>
      </c>
      <c r="D134" s="219" t="s">
        <v>146</v>
      </c>
      <c r="E134" s="220" t="s">
        <v>157</v>
      </c>
      <c r="F134" s="221" t="s">
        <v>158</v>
      </c>
      <c r="G134" s="222" t="s">
        <v>149</v>
      </c>
      <c r="H134" s="223">
        <v>5</v>
      </c>
      <c r="I134" s="224"/>
      <c r="J134" s="224"/>
      <c r="K134" s="225">
        <f>ROUND(P134*H134,2)</f>
        <v>0</v>
      </c>
      <c r="L134" s="221" t="s">
        <v>150</v>
      </c>
      <c r="M134" s="42"/>
      <c r="N134" s="226" t="s">
        <v>1</v>
      </c>
      <c r="O134" s="227" t="s">
        <v>43</v>
      </c>
      <c r="P134" s="228">
        <f>I134+J134</f>
        <v>0</v>
      </c>
      <c r="Q134" s="228">
        <f>ROUND(I134*H134,2)</f>
        <v>0</v>
      </c>
      <c r="R134" s="228">
        <f>ROUND(J134*H134,2)</f>
        <v>0</v>
      </c>
      <c r="S134" s="89"/>
      <c r="T134" s="229">
        <f>S134*H134</f>
        <v>0</v>
      </c>
      <c r="U134" s="229">
        <v>0</v>
      </c>
      <c r="V134" s="229">
        <f>U134*H134</f>
        <v>0</v>
      </c>
      <c r="W134" s="229">
        <v>0</v>
      </c>
      <c r="X134" s="230">
        <f>W134*H134</f>
        <v>0</v>
      </c>
      <c r="Y134" s="36"/>
      <c r="Z134" s="36"/>
      <c r="AA134" s="36"/>
      <c r="AB134" s="36"/>
      <c r="AC134" s="36"/>
      <c r="AD134" s="36"/>
      <c r="AE134" s="36"/>
      <c r="AR134" s="231" t="s">
        <v>151</v>
      </c>
      <c r="AT134" s="231" t="s">
        <v>146</v>
      </c>
      <c r="AU134" s="231" t="s">
        <v>90</v>
      </c>
      <c r="AY134" s="15" t="s">
        <v>144</v>
      </c>
      <c r="BE134" s="232">
        <f>IF(O134="základní",K134,0)</f>
        <v>0</v>
      </c>
      <c r="BF134" s="232">
        <f>IF(O134="snížená",K134,0)</f>
        <v>0</v>
      </c>
      <c r="BG134" s="232">
        <f>IF(O134="zákl. přenesená",K134,0)</f>
        <v>0</v>
      </c>
      <c r="BH134" s="232">
        <f>IF(O134="sníž. přenesená",K134,0)</f>
        <v>0</v>
      </c>
      <c r="BI134" s="232">
        <f>IF(O134="nulová",K134,0)</f>
        <v>0</v>
      </c>
      <c r="BJ134" s="15" t="s">
        <v>88</v>
      </c>
      <c r="BK134" s="232">
        <f>ROUND(P134*H134,2)</f>
        <v>0</v>
      </c>
      <c r="BL134" s="15" t="s">
        <v>151</v>
      </c>
      <c r="BM134" s="231" t="s">
        <v>159</v>
      </c>
    </row>
    <row r="135" spans="1:47" s="2" customFormat="1" ht="12">
      <c r="A135" s="36"/>
      <c r="B135" s="37"/>
      <c r="C135" s="38"/>
      <c r="D135" s="233" t="s">
        <v>153</v>
      </c>
      <c r="E135" s="38"/>
      <c r="F135" s="234" t="s">
        <v>154</v>
      </c>
      <c r="G135" s="38"/>
      <c r="H135" s="38"/>
      <c r="I135" s="235"/>
      <c r="J135" s="235"/>
      <c r="K135" s="38"/>
      <c r="L135" s="38"/>
      <c r="M135" s="42"/>
      <c r="N135" s="236"/>
      <c r="O135" s="237"/>
      <c r="P135" s="89"/>
      <c r="Q135" s="89"/>
      <c r="R135" s="89"/>
      <c r="S135" s="89"/>
      <c r="T135" s="89"/>
      <c r="U135" s="89"/>
      <c r="V135" s="89"/>
      <c r="W135" s="89"/>
      <c r="X135" s="90"/>
      <c r="Y135" s="36"/>
      <c r="Z135" s="36"/>
      <c r="AA135" s="36"/>
      <c r="AB135" s="36"/>
      <c r="AC135" s="36"/>
      <c r="AD135" s="36"/>
      <c r="AE135" s="36"/>
      <c r="AT135" s="15" t="s">
        <v>153</v>
      </c>
      <c r="AU135" s="15" t="s">
        <v>90</v>
      </c>
    </row>
    <row r="136" spans="1:51" s="13" customFormat="1" ht="12">
      <c r="A136" s="13"/>
      <c r="B136" s="238"/>
      <c r="C136" s="239"/>
      <c r="D136" s="233" t="s">
        <v>155</v>
      </c>
      <c r="E136" s="240" t="s">
        <v>1</v>
      </c>
      <c r="F136" s="241" t="s">
        <v>160</v>
      </c>
      <c r="G136" s="239"/>
      <c r="H136" s="242">
        <v>5</v>
      </c>
      <c r="I136" s="243"/>
      <c r="J136" s="243"/>
      <c r="K136" s="239"/>
      <c r="L136" s="239"/>
      <c r="M136" s="244"/>
      <c r="N136" s="245"/>
      <c r="O136" s="246"/>
      <c r="P136" s="246"/>
      <c r="Q136" s="246"/>
      <c r="R136" s="246"/>
      <c r="S136" s="246"/>
      <c r="T136" s="246"/>
      <c r="U136" s="246"/>
      <c r="V136" s="246"/>
      <c r="W136" s="246"/>
      <c r="X136" s="247"/>
      <c r="Y136" s="13"/>
      <c r="Z136" s="13"/>
      <c r="AA136" s="13"/>
      <c r="AB136" s="13"/>
      <c r="AC136" s="13"/>
      <c r="AD136" s="13"/>
      <c r="AE136" s="13"/>
      <c r="AT136" s="248" t="s">
        <v>155</v>
      </c>
      <c r="AU136" s="248" t="s">
        <v>90</v>
      </c>
      <c r="AV136" s="13" t="s">
        <v>90</v>
      </c>
      <c r="AW136" s="13" t="s">
        <v>5</v>
      </c>
      <c r="AX136" s="13" t="s">
        <v>88</v>
      </c>
      <c r="AY136" s="248" t="s">
        <v>144</v>
      </c>
    </row>
    <row r="137" spans="1:65" s="2" customFormat="1" ht="24.15" customHeight="1">
      <c r="A137" s="36"/>
      <c r="B137" s="37"/>
      <c r="C137" s="219" t="s">
        <v>161</v>
      </c>
      <c r="D137" s="219" t="s">
        <v>146</v>
      </c>
      <c r="E137" s="220" t="s">
        <v>162</v>
      </c>
      <c r="F137" s="221" t="s">
        <v>163</v>
      </c>
      <c r="G137" s="222" t="s">
        <v>149</v>
      </c>
      <c r="H137" s="223">
        <v>25</v>
      </c>
      <c r="I137" s="224"/>
      <c r="J137" s="224"/>
      <c r="K137" s="225">
        <f>ROUND(P137*H137,2)</f>
        <v>0</v>
      </c>
      <c r="L137" s="221" t="s">
        <v>150</v>
      </c>
      <c r="M137" s="42"/>
      <c r="N137" s="226" t="s">
        <v>1</v>
      </c>
      <c r="O137" s="227" t="s">
        <v>43</v>
      </c>
      <c r="P137" s="228">
        <f>I137+J137</f>
        <v>0</v>
      </c>
      <c r="Q137" s="228">
        <f>ROUND(I137*H137,2)</f>
        <v>0</v>
      </c>
      <c r="R137" s="228">
        <f>ROUND(J137*H137,2)</f>
        <v>0</v>
      </c>
      <c r="S137" s="89"/>
      <c r="T137" s="229">
        <f>S137*H137</f>
        <v>0</v>
      </c>
      <c r="U137" s="229">
        <v>0</v>
      </c>
      <c r="V137" s="229">
        <f>U137*H137</f>
        <v>0</v>
      </c>
      <c r="W137" s="229">
        <v>0</v>
      </c>
      <c r="X137" s="230">
        <f>W137*H137</f>
        <v>0</v>
      </c>
      <c r="Y137" s="36"/>
      <c r="Z137" s="36"/>
      <c r="AA137" s="36"/>
      <c r="AB137" s="36"/>
      <c r="AC137" s="36"/>
      <c r="AD137" s="36"/>
      <c r="AE137" s="36"/>
      <c r="AR137" s="231" t="s">
        <v>151</v>
      </c>
      <c r="AT137" s="231" t="s">
        <v>146</v>
      </c>
      <c r="AU137" s="231" t="s">
        <v>90</v>
      </c>
      <c r="AY137" s="15" t="s">
        <v>144</v>
      </c>
      <c r="BE137" s="232">
        <f>IF(O137="základní",K137,0)</f>
        <v>0</v>
      </c>
      <c r="BF137" s="232">
        <f>IF(O137="snížená",K137,0)</f>
        <v>0</v>
      </c>
      <c r="BG137" s="232">
        <f>IF(O137="zákl. přenesená",K137,0)</f>
        <v>0</v>
      </c>
      <c r="BH137" s="232">
        <f>IF(O137="sníž. přenesená",K137,0)</f>
        <v>0</v>
      </c>
      <c r="BI137" s="232">
        <f>IF(O137="nulová",K137,0)</f>
        <v>0</v>
      </c>
      <c r="BJ137" s="15" t="s">
        <v>88</v>
      </c>
      <c r="BK137" s="232">
        <f>ROUND(P137*H137,2)</f>
        <v>0</v>
      </c>
      <c r="BL137" s="15" t="s">
        <v>151</v>
      </c>
      <c r="BM137" s="231" t="s">
        <v>164</v>
      </c>
    </row>
    <row r="138" spans="1:47" s="2" customFormat="1" ht="12">
      <c r="A138" s="36"/>
      <c r="B138" s="37"/>
      <c r="C138" s="38"/>
      <c r="D138" s="233" t="s">
        <v>153</v>
      </c>
      <c r="E138" s="38"/>
      <c r="F138" s="234" t="s">
        <v>154</v>
      </c>
      <c r="G138" s="38"/>
      <c r="H138" s="38"/>
      <c r="I138" s="235"/>
      <c r="J138" s="235"/>
      <c r="K138" s="38"/>
      <c r="L138" s="38"/>
      <c r="M138" s="42"/>
      <c r="N138" s="236"/>
      <c r="O138" s="237"/>
      <c r="P138" s="89"/>
      <c r="Q138" s="89"/>
      <c r="R138" s="89"/>
      <c r="S138" s="89"/>
      <c r="T138" s="89"/>
      <c r="U138" s="89"/>
      <c r="V138" s="89"/>
      <c r="W138" s="89"/>
      <c r="X138" s="90"/>
      <c r="Y138" s="36"/>
      <c r="Z138" s="36"/>
      <c r="AA138" s="36"/>
      <c r="AB138" s="36"/>
      <c r="AC138" s="36"/>
      <c r="AD138" s="36"/>
      <c r="AE138" s="36"/>
      <c r="AT138" s="15" t="s">
        <v>153</v>
      </c>
      <c r="AU138" s="15" t="s">
        <v>90</v>
      </c>
    </row>
    <row r="139" spans="1:51" s="13" customFormat="1" ht="12">
      <c r="A139" s="13"/>
      <c r="B139" s="238"/>
      <c r="C139" s="239"/>
      <c r="D139" s="233" t="s">
        <v>155</v>
      </c>
      <c r="E139" s="240" t="s">
        <v>1</v>
      </c>
      <c r="F139" s="241" t="s">
        <v>165</v>
      </c>
      <c r="G139" s="239"/>
      <c r="H139" s="242">
        <v>25</v>
      </c>
      <c r="I139" s="243"/>
      <c r="J139" s="243"/>
      <c r="K139" s="239"/>
      <c r="L139" s="239"/>
      <c r="M139" s="244"/>
      <c r="N139" s="245"/>
      <c r="O139" s="246"/>
      <c r="P139" s="246"/>
      <c r="Q139" s="246"/>
      <c r="R139" s="246"/>
      <c r="S139" s="246"/>
      <c r="T139" s="246"/>
      <c r="U139" s="246"/>
      <c r="V139" s="246"/>
      <c r="W139" s="246"/>
      <c r="X139" s="247"/>
      <c r="Y139" s="13"/>
      <c r="Z139" s="13"/>
      <c r="AA139" s="13"/>
      <c r="AB139" s="13"/>
      <c r="AC139" s="13"/>
      <c r="AD139" s="13"/>
      <c r="AE139" s="13"/>
      <c r="AT139" s="248" t="s">
        <v>155</v>
      </c>
      <c r="AU139" s="248" t="s">
        <v>90</v>
      </c>
      <c r="AV139" s="13" t="s">
        <v>90</v>
      </c>
      <c r="AW139" s="13" t="s">
        <v>5</v>
      </c>
      <c r="AX139" s="13" t="s">
        <v>88</v>
      </c>
      <c r="AY139" s="248" t="s">
        <v>144</v>
      </c>
    </row>
    <row r="140" spans="1:65" s="2" customFormat="1" ht="12">
      <c r="A140" s="36"/>
      <c r="B140" s="37"/>
      <c r="C140" s="219" t="s">
        <v>151</v>
      </c>
      <c r="D140" s="219" t="s">
        <v>146</v>
      </c>
      <c r="E140" s="220" t="s">
        <v>166</v>
      </c>
      <c r="F140" s="221" t="s">
        <v>167</v>
      </c>
      <c r="G140" s="222" t="s">
        <v>168</v>
      </c>
      <c r="H140" s="223">
        <v>925</v>
      </c>
      <c r="I140" s="224"/>
      <c r="J140" s="224"/>
      <c r="K140" s="225">
        <f>ROUND(P140*H140,2)</f>
        <v>0</v>
      </c>
      <c r="L140" s="221" t="s">
        <v>150</v>
      </c>
      <c r="M140" s="42"/>
      <c r="N140" s="226" t="s">
        <v>1</v>
      </c>
      <c r="O140" s="227" t="s">
        <v>43</v>
      </c>
      <c r="P140" s="228">
        <f>I140+J140</f>
        <v>0</v>
      </c>
      <c r="Q140" s="228">
        <f>ROUND(I140*H140,2)</f>
        <v>0</v>
      </c>
      <c r="R140" s="228">
        <f>ROUND(J140*H140,2)</f>
        <v>0</v>
      </c>
      <c r="S140" s="89"/>
      <c r="T140" s="229">
        <f>S140*H140</f>
        <v>0</v>
      </c>
      <c r="U140" s="229">
        <v>0</v>
      </c>
      <c r="V140" s="229">
        <f>U140*H140</f>
        <v>0</v>
      </c>
      <c r="W140" s="229">
        <v>0</v>
      </c>
      <c r="X140" s="230">
        <f>W140*H140</f>
        <v>0</v>
      </c>
      <c r="Y140" s="36"/>
      <c r="Z140" s="36"/>
      <c r="AA140" s="36"/>
      <c r="AB140" s="36"/>
      <c r="AC140" s="36"/>
      <c r="AD140" s="36"/>
      <c r="AE140" s="36"/>
      <c r="AR140" s="231" t="s">
        <v>151</v>
      </c>
      <c r="AT140" s="231" t="s">
        <v>146</v>
      </c>
      <c r="AU140" s="231" t="s">
        <v>90</v>
      </c>
      <c r="AY140" s="15" t="s">
        <v>144</v>
      </c>
      <c r="BE140" s="232">
        <f>IF(O140="základní",K140,0)</f>
        <v>0</v>
      </c>
      <c r="BF140" s="232">
        <f>IF(O140="snížená",K140,0)</f>
        <v>0</v>
      </c>
      <c r="BG140" s="232">
        <f>IF(O140="zákl. přenesená",K140,0)</f>
        <v>0</v>
      </c>
      <c r="BH140" s="232">
        <f>IF(O140="sníž. přenesená",K140,0)</f>
        <v>0</v>
      </c>
      <c r="BI140" s="232">
        <f>IF(O140="nulová",K140,0)</f>
        <v>0</v>
      </c>
      <c r="BJ140" s="15" t="s">
        <v>88</v>
      </c>
      <c r="BK140" s="232">
        <f>ROUND(P140*H140,2)</f>
        <v>0</v>
      </c>
      <c r="BL140" s="15" t="s">
        <v>151</v>
      </c>
      <c r="BM140" s="231" t="s">
        <v>169</v>
      </c>
    </row>
    <row r="141" spans="1:47" s="2" customFormat="1" ht="12">
      <c r="A141" s="36"/>
      <c r="B141" s="37"/>
      <c r="C141" s="38"/>
      <c r="D141" s="233" t="s">
        <v>153</v>
      </c>
      <c r="E141" s="38"/>
      <c r="F141" s="234" t="s">
        <v>154</v>
      </c>
      <c r="G141" s="38"/>
      <c r="H141" s="38"/>
      <c r="I141" s="235"/>
      <c r="J141" s="235"/>
      <c r="K141" s="38"/>
      <c r="L141" s="38"/>
      <c r="M141" s="42"/>
      <c r="N141" s="236"/>
      <c r="O141" s="237"/>
      <c r="P141" s="89"/>
      <c r="Q141" s="89"/>
      <c r="R141" s="89"/>
      <c r="S141" s="89"/>
      <c r="T141" s="89"/>
      <c r="U141" s="89"/>
      <c r="V141" s="89"/>
      <c r="W141" s="89"/>
      <c r="X141" s="90"/>
      <c r="Y141" s="36"/>
      <c r="Z141" s="36"/>
      <c r="AA141" s="36"/>
      <c r="AB141" s="36"/>
      <c r="AC141" s="36"/>
      <c r="AD141" s="36"/>
      <c r="AE141" s="36"/>
      <c r="AT141" s="15" t="s">
        <v>153</v>
      </c>
      <c r="AU141" s="15" t="s">
        <v>90</v>
      </c>
    </row>
    <row r="142" spans="1:51" s="13" customFormat="1" ht="12">
      <c r="A142" s="13"/>
      <c r="B142" s="238"/>
      <c r="C142" s="239"/>
      <c r="D142" s="233" t="s">
        <v>155</v>
      </c>
      <c r="E142" s="240" t="s">
        <v>1</v>
      </c>
      <c r="F142" s="241" t="s">
        <v>170</v>
      </c>
      <c r="G142" s="239"/>
      <c r="H142" s="242">
        <v>925</v>
      </c>
      <c r="I142" s="243"/>
      <c r="J142" s="243"/>
      <c r="K142" s="239"/>
      <c r="L142" s="239"/>
      <c r="M142" s="244"/>
      <c r="N142" s="245"/>
      <c r="O142" s="246"/>
      <c r="P142" s="246"/>
      <c r="Q142" s="246"/>
      <c r="R142" s="246"/>
      <c r="S142" s="246"/>
      <c r="T142" s="246"/>
      <c r="U142" s="246"/>
      <c r="V142" s="246"/>
      <c r="W142" s="246"/>
      <c r="X142" s="247"/>
      <c r="Y142" s="13"/>
      <c r="Z142" s="13"/>
      <c r="AA142" s="13"/>
      <c r="AB142" s="13"/>
      <c r="AC142" s="13"/>
      <c r="AD142" s="13"/>
      <c r="AE142" s="13"/>
      <c r="AT142" s="248" t="s">
        <v>155</v>
      </c>
      <c r="AU142" s="248" t="s">
        <v>90</v>
      </c>
      <c r="AV142" s="13" t="s">
        <v>90</v>
      </c>
      <c r="AW142" s="13" t="s">
        <v>5</v>
      </c>
      <c r="AX142" s="13" t="s">
        <v>88</v>
      </c>
      <c r="AY142" s="248" t="s">
        <v>144</v>
      </c>
    </row>
    <row r="143" spans="1:65" s="2" customFormat="1" ht="12">
      <c r="A143" s="36"/>
      <c r="B143" s="37"/>
      <c r="C143" s="219" t="s">
        <v>171</v>
      </c>
      <c r="D143" s="219" t="s">
        <v>146</v>
      </c>
      <c r="E143" s="220" t="s">
        <v>172</v>
      </c>
      <c r="F143" s="221" t="s">
        <v>173</v>
      </c>
      <c r="G143" s="222" t="s">
        <v>149</v>
      </c>
      <c r="H143" s="223">
        <v>37</v>
      </c>
      <c r="I143" s="224"/>
      <c r="J143" s="224"/>
      <c r="K143" s="225">
        <f>ROUND(P143*H143,2)</f>
        <v>0</v>
      </c>
      <c r="L143" s="221" t="s">
        <v>150</v>
      </c>
      <c r="M143" s="42"/>
      <c r="N143" s="226" t="s">
        <v>1</v>
      </c>
      <c r="O143" s="227" t="s">
        <v>43</v>
      </c>
      <c r="P143" s="228">
        <f>I143+J143</f>
        <v>0</v>
      </c>
      <c r="Q143" s="228">
        <f>ROUND(I143*H143,2)</f>
        <v>0</v>
      </c>
      <c r="R143" s="228">
        <f>ROUND(J143*H143,2)</f>
        <v>0</v>
      </c>
      <c r="S143" s="89"/>
      <c r="T143" s="229">
        <f>S143*H143</f>
        <v>0</v>
      </c>
      <c r="U143" s="229">
        <v>0</v>
      </c>
      <c r="V143" s="229">
        <f>U143*H143</f>
        <v>0</v>
      </c>
      <c r="W143" s="229">
        <v>0</v>
      </c>
      <c r="X143" s="230">
        <f>W143*H143</f>
        <v>0</v>
      </c>
      <c r="Y143" s="36"/>
      <c r="Z143" s="36"/>
      <c r="AA143" s="36"/>
      <c r="AB143" s="36"/>
      <c r="AC143" s="36"/>
      <c r="AD143" s="36"/>
      <c r="AE143" s="36"/>
      <c r="AR143" s="231" t="s">
        <v>151</v>
      </c>
      <c r="AT143" s="231" t="s">
        <v>146</v>
      </c>
      <c r="AU143" s="231" t="s">
        <v>90</v>
      </c>
      <c r="AY143" s="15" t="s">
        <v>144</v>
      </c>
      <c r="BE143" s="232">
        <f>IF(O143="základní",K143,0)</f>
        <v>0</v>
      </c>
      <c r="BF143" s="232">
        <f>IF(O143="snížená",K143,0)</f>
        <v>0</v>
      </c>
      <c r="BG143" s="232">
        <f>IF(O143="zákl. přenesená",K143,0)</f>
        <v>0</v>
      </c>
      <c r="BH143" s="232">
        <f>IF(O143="sníž. přenesená",K143,0)</f>
        <v>0</v>
      </c>
      <c r="BI143" s="232">
        <f>IF(O143="nulová",K143,0)</f>
        <v>0</v>
      </c>
      <c r="BJ143" s="15" t="s">
        <v>88</v>
      </c>
      <c r="BK143" s="232">
        <f>ROUND(P143*H143,2)</f>
        <v>0</v>
      </c>
      <c r="BL143" s="15" t="s">
        <v>151</v>
      </c>
      <c r="BM143" s="231" t="s">
        <v>174</v>
      </c>
    </row>
    <row r="144" spans="1:47" s="2" customFormat="1" ht="12">
      <c r="A144" s="36"/>
      <c r="B144" s="37"/>
      <c r="C144" s="38"/>
      <c r="D144" s="233" t="s">
        <v>153</v>
      </c>
      <c r="E144" s="38"/>
      <c r="F144" s="234" t="s">
        <v>154</v>
      </c>
      <c r="G144" s="38"/>
      <c r="H144" s="38"/>
      <c r="I144" s="235"/>
      <c r="J144" s="235"/>
      <c r="K144" s="38"/>
      <c r="L144" s="38"/>
      <c r="M144" s="42"/>
      <c r="N144" s="236"/>
      <c r="O144" s="237"/>
      <c r="P144" s="89"/>
      <c r="Q144" s="89"/>
      <c r="R144" s="89"/>
      <c r="S144" s="89"/>
      <c r="T144" s="89"/>
      <c r="U144" s="89"/>
      <c r="V144" s="89"/>
      <c r="W144" s="89"/>
      <c r="X144" s="90"/>
      <c r="Y144" s="36"/>
      <c r="Z144" s="36"/>
      <c r="AA144" s="36"/>
      <c r="AB144" s="36"/>
      <c r="AC144" s="36"/>
      <c r="AD144" s="36"/>
      <c r="AE144" s="36"/>
      <c r="AT144" s="15" t="s">
        <v>153</v>
      </c>
      <c r="AU144" s="15" t="s">
        <v>90</v>
      </c>
    </row>
    <row r="145" spans="1:51" s="13" customFormat="1" ht="12">
      <c r="A145" s="13"/>
      <c r="B145" s="238"/>
      <c r="C145" s="239"/>
      <c r="D145" s="233" t="s">
        <v>155</v>
      </c>
      <c r="E145" s="240" t="s">
        <v>1</v>
      </c>
      <c r="F145" s="241" t="s">
        <v>175</v>
      </c>
      <c r="G145" s="239"/>
      <c r="H145" s="242">
        <v>37</v>
      </c>
      <c r="I145" s="243"/>
      <c r="J145" s="243"/>
      <c r="K145" s="239"/>
      <c r="L145" s="239"/>
      <c r="M145" s="244"/>
      <c r="N145" s="245"/>
      <c r="O145" s="246"/>
      <c r="P145" s="246"/>
      <c r="Q145" s="246"/>
      <c r="R145" s="246"/>
      <c r="S145" s="246"/>
      <c r="T145" s="246"/>
      <c r="U145" s="246"/>
      <c r="V145" s="246"/>
      <c r="W145" s="246"/>
      <c r="X145" s="247"/>
      <c r="Y145" s="13"/>
      <c r="Z145" s="13"/>
      <c r="AA145" s="13"/>
      <c r="AB145" s="13"/>
      <c r="AC145" s="13"/>
      <c r="AD145" s="13"/>
      <c r="AE145" s="13"/>
      <c r="AT145" s="248" t="s">
        <v>155</v>
      </c>
      <c r="AU145" s="248" t="s">
        <v>90</v>
      </c>
      <c r="AV145" s="13" t="s">
        <v>90</v>
      </c>
      <c r="AW145" s="13" t="s">
        <v>5</v>
      </c>
      <c r="AX145" s="13" t="s">
        <v>88</v>
      </c>
      <c r="AY145" s="248" t="s">
        <v>144</v>
      </c>
    </row>
    <row r="146" spans="1:65" s="2" customFormat="1" ht="24.15" customHeight="1">
      <c r="A146" s="36"/>
      <c r="B146" s="37"/>
      <c r="C146" s="219" t="s">
        <v>176</v>
      </c>
      <c r="D146" s="219" t="s">
        <v>146</v>
      </c>
      <c r="E146" s="220" t="s">
        <v>177</v>
      </c>
      <c r="F146" s="221" t="s">
        <v>178</v>
      </c>
      <c r="G146" s="222" t="s">
        <v>149</v>
      </c>
      <c r="H146" s="223">
        <v>217</v>
      </c>
      <c r="I146" s="224"/>
      <c r="J146" s="224"/>
      <c r="K146" s="225">
        <f>ROUND(P146*H146,2)</f>
        <v>0</v>
      </c>
      <c r="L146" s="221" t="s">
        <v>150</v>
      </c>
      <c r="M146" s="42"/>
      <c r="N146" s="226" t="s">
        <v>1</v>
      </c>
      <c r="O146" s="227" t="s">
        <v>43</v>
      </c>
      <c r="P146" s="228">
        <f>I146+J146</f>
        <v>0</v>
      </c>
      <c r="Q146" s="228">
        <f>ROUND(I146*H146,2)</f>
        <v>0</v>
      </c>
      <c r="R146" s="228">
        <f>ROUND(J146*H146,2)</f>
        <v>0</v>
      </c>
      <c r="S146" s="89"/>
      <c r="T146" s="229">
        <f>S146*H146</f>
        <v>0</v>
      </c>
      <c r="U146" s="229">
        <v>0</v>
      </c>
      <c r="V146" s="229">
        <f>U146*H146</f>
        <v>0</v>
      </c>
      <c r="W146" s="229">
        <v>0</v>
      </c>
      <c r="X146" s="230">
        <f>W146*H146</f>
        <v>0</v>
      </c>
      <c r="Y146" s="36"/>
      <c r="Z146" s="36"/>
      <c r="AA146" s="36"/>
      <c r="AB146" s="36"/>
      <c r="AC146" s="36"/>
      <c r="AD146" s="36"/>
      <c r="AE146" s="36"/>
      <c r="AR146" s="231" t="s">
        <v>151</v>
      </c>
      <c r="AT146" s="231" t="s">
        <v>146</v>
      </c>
      <c r="AU146" s="231" t="s">
        <v>90</v>
      </c>
      <c r="AY146" s="15" t="s">
        <v>144</v>
      </c>
      <c r="BE146" s="232">
        <f>IF(O146="základní",K146,0)</f>
        <v>0</v>
      </c>
      <c r="BF146" s="232">
        <f>IF(O146="snížená",K146,0)</f>
        <v>0</v>
      </c>
      <c r="BG146" s="232">
        <f>IF(O146="zákl. přenesená",K146,0)</f>
        <v>0</v>
      </c>
      <c r="BH146" s="232">
        <f>IF(O146="sníž. přenesená",K146,0)</f>
        <v>0</v>
      </c>
      <c r="BI146" s="232">
        <f>IF(O146="nulová",K146,0)</f>
        <v>0</v>
      </c>
      <c r="BJ146" s="15" t="s">
        <v>88</v>
      </c>
      <c r="BK146" s="232">
        <f>ROUND(P146*H146,2)</f>
        <v>0</v>
      </c>
      <c r="BL146" s="15" t="s">
        <v>151</v>
      </c>
      <c r="BM146" s="231" t="s">
        <v>179</v>
      </c>
    </row>
    <row r="147" spans="1:47" s="2" customFormat="1" ht="12">
      <c r="A147" s="36"/>
      <c r="B147" s="37"/>
      <c r="C147" s="38"/>
      <c r="D147" s="233" t="s">
        <v>153</v>
      </c>
      <c r="E147" s="38"/>
      <c r="F147" s="234" t="s">
        <v>180</v>
      </c>
      <c r="G147" s="38"/>
      <c r="H147" s="38"/>
      <c r="I147" s="235"/>
      <c r="J147" s="235"/>
      <c r="K147" s="38"/>
      <c r="L147" s="38"/>
      <c r="M147" s="42"/>
      <c r="N147" s="236"/>
      <c r="O147" s="237"/>
      <c r="P147" s="89"/>
      <c r="Q147" s="89"/>
      <c r="R147" s="89"/>
      <c r="S147" s="89"/>
      <c r="T147" s="89"/>
      <c r="U147" s="89"/>
      <c r="V147" s="89"/>
      <c r="W147" s="89"/>
      <c r="X147" s="90"/>
      <c r="Y147" s="36"/>
      <c r="Z147" s="36"/>
      <c r="AA147" s="36"/>
      <c r="AB147" s="36"/>
      <c r="AC147" s="36"/>
      <c r="AD147" s="36"/>
      <c r="AE147" s="36"/>
      <c r="AT147" s="15" t="s">
        <v>153</v>
      </c>
      <c r="AU147" s="15" t="s">
        <v>90</v>
      </c>
    </row>
    <row r="148" spans="1:51" s="13" customFormat="1" ht="12">
      <c r="A148" s="13"/>
      <c r="B148" s="238"/>
      <c r="C148" s="239"/>
      <c r="D148" s="233" t="s">
        <v>155</v>
      </c>
      <c r="E148" s="240" t="s">
        <v>1</v>
      </c>
      <c r="F148" s="241" t="s">
        <v>181</v>
      </c>
      <c r="G148" s="239"/>
      <c r="H148" s="242">
        <v>4</v>
      </c>
      <c r="I148" s="243"/>
      <c r="J148" s="243"/>
      <c r="K148" s="239"/>
      <c r="L148" s="239"/>
      <c r="M148" s="244"/>
      <c r="N148" s="245"/>
      <c r="O148" s="246"/>
      <c r="P148" s="246"/>
      <c r="Q148" s="246"/>
      <c r="R148" s="246"/>
      <c r="S148" s="246"/>
      <c r="T148" s="246"/>
      <c r="U148" s="246"/>
      <c r="V148" s="246"/>
      <c r="W148" s="246"/>
      <c r="X148" s="247"/>
      <c r="Y148" s="13"/>
      <c r="Z148" s="13"/>
      <c r="AA148" s="13"/>
      <c r="AB148" s="13"/>
      <c r="AC148" s="13"/>
      <c r="AD148" s="13"/>
      <c r="AE148" s="13"/>
      <c r="AT148" s="248" t="s">
        <v>155</v>
      </c>
      <c r="AU148" s="248" t="s">
        <v>90</v>
      </c>
      <c r="AV148" s="13" t="s">
        <v>90</v>
      </c>
      <c r="AW148" s="13" t="s">
        <v>5</v>
      </c>
      <c r="AX148" s="13" t="s">
        <v>80</v>
      </c>
      <c r="AY148" s="248" t="s">
        <v>144</v>
      </c>
    </row>
    <row r="149" spans="1:51" s="13" customFormat="1" ht="12">
      <c r="A149" s="13"/>
      <c r="B149" s="238"/>
      <c r="C149" s="239"/>
      <c r="D149" s="233" t="s">
        <v>155</v>
      </c>
      <c r="E149" s="240" t="s">
        <v>1</v>
      </c>
      <c r="F149" s="241" t="s">
        <v>182</v>
      </c>
      <c r="G149" s="239"/>
      <c r="H149" s="242">
        <v>4</v>
      </c>
      <c r="I149" s="243"/>
      <c r="J149" s="243"/>
      <c r="K149" s="239"/>
      <c r="L149" s="239"/>
      <c r="M149" s="244"/>
      <c r="N149" s="245"/>
      <c r="O149" s="246"/>
      <c r="P149" s="246"/>
      <c r="Q149" s="246"/>
      <c r="R149" s="246"/>
      <c r="S149" s="246"/>
      <c r="T149" s="246"/>
      <c r="U149" s="246"/>
      <c r="V149" s="246"/>
      <c r="W149" s="246"/>
      <c r="X149" s="247"/>
      <c r="Y149" s="13"/>
      <c r="Z149" s="13"/>
      <c r="AA149" s="13"/>
      <c r="AB149" s="13"/>
      <c r="AC149" s="13"/>
      <c r="AD149" s="13"/>
      <c r="AE149" s="13"/>
      <c r="AT149" s="248" t="s">
        <v>155</v>
      </c>
      <c r="AU149" s="248" t="s">
        <v>90</v>
      </c>
      <c r="AV149" s="13" t="s">
        <v>90</v>
      </c>
      <c r="AW149" s="13" t="s">
        <v>5</v>
      </c>
      <c r="AX149" s="13" t="s">
        <v>80</v>
      </c>
      <c r="AY149" s="248" t="s">
        <v>144</v>
      </c>
    </row>
    <row r="150" spans="1:51" s="13" customFormat="1" ht="12">
      <c r="A150" s="13"/>
      <c r="B150" s="238"/>
      <c r="C150" s="239"/>
      <c r="D150" s="233" t="s">
        <v>155</v>
      </c>
      <c r="E150" s="240" t="s">
        <v>1</v>
      </c>
      <c r="F150" s="241" t="s">
        <v>183</v>
      </c>
      <c r="G150" s="239"/>
      <c r="H150" s="242">
        <v>4</v>
      </c>
      <c r="I150" s="243"/>
      <c r="J150" s="243"/>
      <c r="K150" s="239"/>
      <c r="L150" s="239"/>
      <c r="M150" s="244"/>
      <c r="N150" s="245"/>
      <c r="O150" s="246"/>
      <c r="P150" s="246"/>
      <c r="Q150" s="246"/>
      <c r="R150" s="246"/>
      <c r="S150" s="246"/>
      <c r="T150" s="246"/>
      <c r="U150" s="246"/>
      <c r="V150" s="246"/>
      <c r="W150" s="246"/>
      <c r="X150" s="247"/>
      <c r="Y150" s="13"/>
      <c r="Z150" s="13"/>
      <c r="AA150" s="13"/>
      <c r="AB150" s="13"/>
      <c r="AC150" s="13"/>
      <c r="AD150" s="13"/>
      <c r="AE150" s="13"/>
      <c r="AT150" s="248" t="s">
        <v>155</v>
      </c>
      <c r="AU150" s="248" t="s">
        <v>90</v>
      </c>
      <c r="AV150" s="13" t="s">
        <v>90</v>
      </c>
      <c r="AW150" s="13" t="s">
        <v>5</v>
      </c>
      <c r="AX150" s="13" t="s">
        <v>80</v>
      </c>
      <c r="AY150" s="248" t="s">
        <v>144</v>
      </c>
    </row>
    <row r="151" spans="1:51" s="13" customFormat="1" ht="12">
      <c r="A151" s="13"/>
      <c r="B151" s="238"/>
      <c r="C151" s="239"/>
      <c r="D151" s="233" t="s">
        <v>155</v>
      </c>
      <c r="E151" s="240" t="s">
        <v>1</v>
      </c>
      <c r="F151" s="241" t="s">
        <v>184</v>
      </c>
      <c r="G151" s="239"/>
      <c r="H151" s="242">
        <v>40</v>
      </c>
      <c r="I151" s="243"/>
      <c r="J151" s="243"/>
      <c r="K151" s="239"/>
      <c r="L151" s="239"/>
      <c r="M151" s="244"/>
      <c r="N151" s="245"/>
      <c r="O151" s="246"/>
      <c r="P151" s="246"/>
      <c r="Q151" s="246"/>
      <c r="R151" s="246"/>
      <c r="S151" s="246"/>
      <c r="T151" s="246"/>
      <c r="U151" s="246"/>
      <c r="V151" s="246"/>
      <c r="W151" s="246"/>
      <c r="X151" s="247"/>
      <c r="Y151" s="13"/>
      <c r="Z151" s="13"/>
      <c r="AA151" s="13"/>
      <c r="AB151" s="13"/>
      <c r="AC151" s="13"/>
      <c r="AD151" s="13"/>
      <c r="AE151" s="13"/>
      <c r="AT151" s="248" t="s">
        <v>155</v>
      </c>
      <c r="AU151" s="248" t="s">
        <v>90</v>
      </c>
      <c r="AV151" s="13" t="s">
        <v>90</v>
      </c>
      <c r="AW151" s="13" t="s">
        <v>5</v>
      </c>
      <c r="AX151" s="13" t="s">
        <v>80</v>
      </c>
      <c r="AY151" s="248" t="s">
        <v>144</v>
      </c>
    </row>
    <row r="152" spans="1:51" s="13" customFormat="1" ht="12">
      <c r="A152" s="13"/>
      <c r="B152" s="238"/>
      <c r="C152" s="239"/>
      <c r="D152" s="233" t="s">
        <v>155</v>
      </c>
      <c r="E152" s="240" t="s">
        <v>1</v>
      </c>
      <c r="F152" s="241" t="s">
        <v>185</v>
      </c>
      <c r="G152" s="239"/>
      <c r="H152" s="242">
        <v>40</v>
      </c>
      <c r="I152" s="243"/>
      <c r="J152" s="243"/>
      <c r="K152" s="239"/>
      <c r="L152" s="239"/>
      <c r="M152" s="244"/>
      <c r="N152" s="245"/>
      <c r="O152" s="246"/>
      <c r="P152" s="246"/>
      <c r="Q152" s="246"/>
      <c r="R152" s="246"/>
      <c r="S152" s="246"/>
      <c r="T152" s="246"/>
      <c r="U152" s="246"/>
      <c r="V152" s="246"/>
      <c r="W152" s="246"/>
      <c r="X152" s="247"/>
      <c r="Y152" s="13"/>
      <c r="Z152" s="13"/>
      <c r="AA152" s="13"/>
      <c r="AB152" s="13"/>
      <c r="AC152" s="13"/>
      <c r="AD152" s="13"/>
      <c r="AE152" s="13"/>
      <c r="AT152" s="248" t="s">
        <v>155</v>
      </c>
      <c r="AU152" s="248" t="s">
        <v>90</v>
      </c>
      <c r="AV152" s="13" t="s">
        <v>90</v>
      </c>
      <c r="AW152" s="13" t="s">
        <v>5</v>
      </c>
      <c r="AX152" s="13" t="s">
        <v>80</v>
      </c>
      <c r="AY152" s="248" t="s">
        <v>144</v>
      </c>
    </row>
    <row r="153" spans="1:51" s="13" customFormat="1" ht="12">
      <c r="A153" s="13"/>
      <c r="B153" s="238"/>
      <c r="C153" s="239"/>
      <c r="D153" s="233" t="s">
        <v>155</v>
      </c>
      <c r="E153" s="240" t="s">
        <v>1</v>
      </c>
      <c r="F153" s="241" t="s">
        <v>186</v>
      </c>
      <c r="G153" s="239"/>
      <c r="H153" s="242">
        <v>40</v>
      </c>
      <c r="I153" s="243"/>
      <c r="J153" s="243"/>
      <c r="K153" s="239"/>
      <c r="L153" s="239"/>
      <c r="M153" s="244"/>
      <c r="N153" s="245"/>
      <c r="O153" s="246"/>
      <c r="P153" s="246"/>
      <c r="Q153" s="246"/>
      <c r="R153" s="246"/>
      <c r="S153" s="246"/>
      <c r="T153" s="246"/>
      <c r="U153" s="246"/>
      <c r="V153" s="246"/>
      <c r="W153" s="246"/>
      <c r="X153" s="247"/>
      <c r="Y153" s="13"/>
      <c r="Z153" s="13"/>
      <c r="AA153" s="13"/>
      <c r="AB153" s="13"/>
      <c r="AC153" s="13"/>
      <c r="AD153" s="13"/>
      <c r="AE153" s="13"/>
      <c r="AT153" s="248" t="s">
        <v>155</v>
      </c>
      <c r="AU153" s="248" t="s">
        <v>90</v>
      </c>
      <c r="AV153" s="13" t="s">
        <v>90</v>
      </c>
      <c r="AW153" s="13" t="s">
        <v>5</v>
      </c>
      <c r="AX153" s="13" t="s">
        <v>80</v>
      </c>
      <c r="AY153" s="248" t="s">
        <v>144</v>
      </c>
    </row>
    <row r="154" spans="1:51" s="13" customFormat="1" ht="12">
      <c r="A154" s="13"/>
      <c r="B154" s="238"/>
      <c r="C154" s="239"/>
      <c r="D154" s="233" t="s">
        <v>155</v>
      </c>
      <c r="E154" s="240" t="s">
        <v>1</v>
      </c>
      <c r="F154" s="241" t="s">
        <v>187</v>
      </c>
      <c r="G154" s="239"/>
      <c r="H154" s="242">
        <v>40</v>
      </c>
      <c r="I154" s="243"/>
      <c r="J154" s="243"/>
      <c r="K154" s="239"/>
      <c r="L154" s="239"/>
      <c r="M154" s="244"/>
      <c r="N154" s="245"/>
      <c r="O154" s="246"/>
      <c r="P154" s="246"/>
      <c r="Q154" s="246"/>
      <c r="R154" s="246"/>
      <c r="S154" s="246"/>
      <c r="T154" s="246"/>
      <c r="U154" s="246"/>
      <c r="V154" s="246"/>
      <c r="W154" s="246"/>
      <c r="X154" s="247"/>
      <c r="Y154" s="13"/>
      <c r="Z154" s="13"/>
      <c r="AA154" s="13"/>
      <c r="AB154" s="13"/>
      <c r="AC154" s="13"/>
      <c r="AD154" s="13"/>
      <c r="AE154" s="13"/>
      <c r="AT154" s="248" t="s">
        <v>155</v>
      </c>
      <c r="AU154" s="248" t="s">
        <v>90</v>
      </c>
      <c r="AV154" s="13" t="s">
        <v>90</v>
      </c>
      <c r="AW154" s="13" t="s">
        <v>5</v>
      </c>
      <c r="AX154" s="13" t="s">
        <v>80</v>
      </c>
      <c r="AY154" s="248" t="s">
        <v>144</v>
      </c>
    </row>
    <row r="155" spans="1:51" s="13" customFormat="1" ht="12">
      <c r="A155" s="13"/>
      <c r="B155" s="238"/>
      <c r="C155" s="239"/>
      <c r="D155" s="233" t="s">
        <v>155</v>
      </c>
      <c r="E155" s="240" t="s">
        <v>1</v>
      </c>
      <c r="F155" s="241" t="s">
        <v>188</v>
      </c>
      <c r="G155" s="239"/>
      <c r="H155" s="242">
        <v>30</v>
      </c>
      <c r="I155" s="243"/>
      <c r="J155" s="243"/>
      <c r="K155" s="239"/>
      <c r="L155" s="239"/>
      <c r="M155" s="244"/>
      <c r="N155" s="245"/>
      <c r="O155" s="246"/>
      <c r="P155" s="246"/>
      <c r="Q155" s="246"/>
      <c r="R155" s="246"/>
      <c r="S155" s="246"/>
      <c r="T155" s="246"/>
      <c r="U155" s="246"/>
      <c r="V155" s="246"/>
      <c r="W155" s="246"/>
      <c r="X155" s="247"/>
      <c r="Y155" s="13"/>
      <c r="Z155" s="13"/>
      <c r="AA155" s="13"/>
      <c r="AB155" s="13"/>
      <c r="AC155" s="13"/>
      <c r="AD155" s="13"/>
      <c r="AE155" s="13"/>
      <c r="AT155" s="248" t="s">
        <v>155</v>
      </c>
      <c r="AU155" s="248" t="s">
        <v>90</v>
      </c>
      <c r="AV155" s="13" t="s">
        <v>90</v>
      </c>
      <c r="AW155" s="13" t="s">
        <v>5</v>
      </c>
      <c r="AX155" s="13" t="s">
        <v>80</v>
      </c>
      <c r="AY155" s="248" t="s">
        <v>144</v>
      </c>
    </row>
    <row r="156" spans="1:51" s="13" customFormat="1" ht="12">
      <c r="A156" s="13"/>
      <c r="B156" s="238"/>
      <c r="C156" s="239"/>
      <c r="D156" s="233" t="s">
        <v>155</v>
      </c>
      <c r="E156" s="240" t="s">
        <v>1</v>
      </c>
      <c r="F156" s="241" t="s">
        <v>189</v>
      </c>
      <c r="G156" s="239"/>
      <c r="H156" s="242">
        <v>15</v>
      </c>
      <c r="I156" s="243"/>
      <c r="J156" s="243"/>
      <c r="K156" s="239"/>
      <c r="L156" s="239"/>
      <c r="M156" s="244"/>
      <c r="N156" s="245"/>
      <c r="O156" s="246"/>
      <c r="P156" s="246"/>
      <c r="Q156" s="246"/>
      <c r="R156" s="246"/>
      <c r="S156" s="246"/>
      <c r="T156" s="246"/>
      <c r="U156" s="246"/>
      <c r="V156" s="246"/>
      <c r="W156" s="246"/>
      <c r="X156" s="247"/>
      <c r="Y156" s="13"/>
      <c r="Z156" s="13"/>
      <c r="AA156" s="13"/>
      <c r="AB156" s="13"/>
      <c r="AC156" s="13"/>
      <c r="AD156" s="13"/>
      <c r="AE156" s="13"/>
      <c r="AT156" s="248" t="s">
        <v>155</v>
      </c>
      <c r="AU156" s="248" t="s">
        <v>90</v>
      </c>
      <c r="AV156" s="13" t="s">
        <v>90</v>
      </c>
      <c r="AW156" s="13" t="s">
        <v>5</v>
      </c>
      <c r="AX156" s="13" t="s">
        <v>80</v>
      </c>
      <c r="AY156" s="248" t="s">
        <v>144</v>
      </c>
    </row>
    <row r="157" spans="1:65" s="2" customFormat="1" ht="24.15" customHeight="1">
      <c r="A157" s="36"/>
      <c r="B157" s="37"/>
      <c r="C157" s="219" t="s">
        <v>190</v>
      </c>
      <c r="D157" s="219" t="s">
        <v>146</v>
      </c>
      <c r="E157" s="220" t="s">
        <v>191</v>
      </c>
      <c r="F157" s="221" t="s">
        <v>192</v>
      </c>
      <c r="G157" s="222" t="s">
        <v>168</v>
      </c>
      <c r="H157" s="223">
        <v>320</v>
      </c>
      <c r="I157" s="224"/>
      <c r="J157" s="224"/>
      <c r="K157" s="225">
        <f>ROUND(P157*H157,2)</f>
        <v>0</v>
      </c>
      <c r="L157" s="221" t="s">
        <v>150</v>
      </c>
      <c r="M157" s="42"/>
      <c r="N157" s="226" t="s">
        <v>1</v>
      </c>
      <c r="O157" s="227" t="s">
        <v>43</v>
      </c>
      <c r="P157" s="228">
        <f>I157+J157</f>
        <v>0</v>
      </c>
      <c r="Q157" s="228">
        <f>ROUND(I157*H157,2)</f>
        <v>0</v>
      </c>
      <c r="R157" s="228">
        <f>ROUND(J157*H157,2)</f>
        <v>0</v>
      </c>
      <c r="S157" s="89"/>
      <c r="T157" s="229">
        <f>S157*H157</f>
        <v>0</v>
      </c>
      <c r="U157" s="229">
        <v>0</v>
      </c>
      <c r="V157" s="229">
        <f>U157*H157</f>
        <v>0</v>
      </c>
      <c r="W157" s="229">
        <v>0</v>
      </c>
      <c r="X157" s="230">
        <f>W157*H157</f>
        <v>0</v>
      </c>
      <c r="Y157" s="36"/>
      <c r="Z157" s="36"/>
      <c r="AA157" s="36"/>
      <c r="AB157" s="36"/>
      <c r="AC157" s="36"/>
      <c r="AD157" s="36"/>
      <c r="AE157" s="36"/>
      <c r="AR157" s="231" t="s">
        <v>151</v>
      </c>
      <c r="AT157" s="231" t="s">
        <v>146</v>
      </c>
      <c r="AU157" s="231" t="s">
        <v>90</v>
      </c>
      <c r="AY157" s="15" t="s">
        <v>144</v>
      </c>
      <c r="BE157" s="232">
        <f>IF(O157="základní",K157,0)</f>
        <v>0</v>
      </c>
      <c r="BF157" s="232">
        <f>IF(O157="snížená",K157,0)</f>
        <v>0</v>
      </c>
      <c r="BG157" s="232">
        <f>IF(O157="zákl. přenesená",K157,0)</f>
        <v>0</v>
      </c>
      <c r="BH157" s="232">
        <f>IF(O157="sníž. přenesená",K157,0)</f>
        <v>0</v>
      </c>
      <c r="BI157" s="232">
        <f>IF(O157="nulová",K157,0)</f>
        <v>0</v>
      </c>
      <c r="BJ157" s="15" t="s">
        <v>88</v>
      </c>
      <c r="BK157" s="232">
        <f>ROUND(P157*H157,2)</f>
        <v>0</v>
      </c>
      <c r="BL157" s="15" t="s">
        <v>151</v>
      </c>
      <c r="BM157" s="231" t="s">
        <v>193</v>
      </c>
    </row>
    <row r="158" spans="1:47" s="2" customFormat="1" ht="12">
      <c r="A158" s="36"/>
      <c r="B158" s="37"/>
      <c r="C158" s="38"/>
      <c r="D158" s="233" t="s">
        <v>153</v>
      </c>
      <c r="E158" s="38"/>
      <c r="F158" s="234" t="s">
        <v>194</v>
      </c>
      <c r="G158" s="38"/>
      <c r="H158" s="38"/>
      <c r="I158" s="235"/>
      <c r="J158" s="235"/>
      <c r="K158" s="38"/>
      <c r="L158" s="38"/>
      <c r="M158" s="42"/>
      <c r="N158" s="236"/>
      <c r="O158" s="237"/>
      <c r="P158" s="89"/>
      <c r="Q158" s="89"/>
      <c r="R158" s="89"/>
      <c r="S158" s="89"/>
      <c r="T158" s="89"/>
      <c r="U158" s="89"/>
      <c r="V158" s="89"/>
      <c r="W158" s="89"/>
      <c r="X158" s="90"/>
      <c r="Y158" s="36"/>
      <c r="Z158" s="36"/>
      <c r="AA158" s="36"/>
      <c r="AB158" s="36"/>
      <c r="AC158" s="36"/>
      <c r="AD158" s="36"/>
      <c r="AE158" s="36"/>
      <c r="AT158" s="15" t="s">
        <v>153</v>
      </c>
      <c r="AU158" s="15" t="s">
        <v>90</v>
      </c>
    </row>
    <row r="159" spans="1:51" s="13" customFormat="1" ht="12">
      <c r="A159" s="13"/>
      <c r="B159" s="238"/>
      <c r="C159" s="239"/>
      <c r="D159" s="233" t="s">
        <v>155</v>
      </c>
      <c r="E159" s="240" t="s">
        <v>1</v>
      </c>
      <c r="F159" s="241" t="s">
        <v>195</v>
      </c>
      <c r="G159" s="239"/>
      <c r="H159" s="242">
        <v>320</v>
      </c>
      <c r="I159" s="243"/>
      <c r="J159" s="243"/>
      <c r="K159" s="239"/>
      <c r="L159" s="239"/>
      <c r="M159" s="244"/>
      <c r="N159" s="245"/>
      <c r="O159" s="246"/>
      <c r="P159" s="246"/>
      <c r="Q159" s="246"/>
      <c r="R159" s="246"/>
      <c r="S159" s="246"/>
      <c r="T159" s="246"/>
      <c r="U159" s="246"/>
      <c r="V159" s="246"/>
      <c r="W159" s="246"/>
      <c r="X159" s="247"/>
      <c r="Y159" s="13"/>
      <c r="Z159" s="13"/>
      <c r="AA159" s="13"/>
      <c r="AB159" s="13"/>
      <c r="AC159" s="13"/>
      <c r="AD159" s="13"/>
      <c r="AE159" s="13"/>
      <c r="AT159" s="248" t="s">
        <v>155</v>
      </c>
      <c r="AU159" s="248" t="s">
        <v>90</v>
      </c>
      <c r="AV159" s="13" t="s">
        <v>90</v>
      </c>
      <c r="AW159" s="13" t="s">
        <v>5</v>
      </c>
      <c r="AX159" s="13" t="s">
        <v>88</v>
      </c>
      <c r="AY159" s="248" t="s">
        <v>144</v>
      </c>
    </row>
    <row r="160" spans="1:65" s="2" customFormat="1" ht="24.15" customHeight="1">
      <c r="A160" s="36"/>
      <c r="B160" s="37"/>
      <c r="C160" s="219" t="s">
        <v>196</v>
      </c>
      <c r="D160" s="219" t="s">
        <v>146</v>
      </c>
      <c r="E160" s="220" t="s">
        <v>197</v>
      </c>
      <c r="F160" s="221" t="s">
        <v>198</v>
      </c>
      <c r="G160" s="222" t="s">
        <v>168</v>
      </c>
      <c r="H160" s="223">
        <v>535</v>
      </c>
      <c r="I160" s="224"/>
      <c r="J160" s="224"/>
      <c r="K160" s="225">
        <f>ROUND(P160*H160,2)</f>
        <v>0</v>
      </c>
      <c r="L160" s="221" t="s">
        <v>150</v>
      </c>
      <c r="M160" s="42"/>
      <c r="N160" s="226" t="s">
        <v>1</v>
      </c>
      <c r="O160" s="227" t="s">
        <v>43</v>
      </c>
      <c r="P160" s="228">
        <f>I160+J160</f>
        <v>0</v>
      </c>
      <c r="Q160" s="228">
        <f>ROUND(I160*H160,2)</f>
        <v>0</v>
      </c>
      <c r="R160" s="228">
        <f>ROUND(J160*H160,2)</f>
        <v>0</v>
      </c>
      <c r="S160" s="89"/>
      <c r="T160" s="229">
        <f>S160*H160</f>
        <v>0</v>
      </c>
      <c r="U160" s="229">
        <v>0</v>
      </c>
      <c r="V160" s="229">
        <f>U160*H160</f>
        <v>0</v>
      </c>
      <c r="W160" s="229">
        <v>0</v>
      </c>
      <c r="X160" s="230">
        <f>W160*H160</f>
        <v>0</v>
      </c>
      <c r="Y160" s="36"/>
      <c r="Z160" s="36"/>
      <c r="AA160" s="36"/>
      <c r="AB160" s="36"/>
      <c r="AC160" s="36"/>
      <c r="AD160" s="36"/>
      <c r="AE160" s="36"/>
      <c r="AR160" s="231" t="s">
        <v>151</v>
      </c>
      <c r="AT160" s="231" t="s">
        <v>146</v>
      </c>
      <c r="AU160" s="231" t="s">
        <v>90</v>
      </c>
      <c r="AY160" s="15" t="s">
        <v>144</v>
      </c>
      <c r="BE160" s="232">
        <f>IF(O160="základní",K160,0)</f>
        <v>0</v>
      </c>
      <c r="BF160" s="232">
        <f>IF(O160="snížená",K160,0)</f>
        <v>0</v>
      </c>
      <c r="BG160" s="232">
        <f>IF(O160="zákl. přenesená",K160,0)</f>
        <v>0</v>
      </c>
      <c r="BH160" s="232">
        <f>IF(O160="sníž. přenesená",K160,0)</f>
        <v>0</v>
      </c>
      <c r="BI160" s="232">
        <f>IF(O160="nulová",K160,0)</f>
        <v>0</v>
      </c>
      <c r="BJ160" s="15" t="s">
        <v>88</v>
      </c>
      <c r="BK160" s="232">
        <f>ROUND(P160*H160,2)</f>
        <v>0</v>
      </c>
      <c r="BL160" s="15" t="s">
        <v>151</v>
      </c>
      <c r="BM160" s="231" t="s">
        <v>199</v>
      </c>
    </row>
    <row r="161" spans="1:47" s="2" customFormat="1" ht="12">
      <c r="A161" s="36"/>
      <c r="B161" s="37"/>
      <c r="C161" s="38"/>
      <c r="D161" s="233" t="s">
        <v>153</v>
      </c>
      <c r="E161" s="38"/>
      <c r="F161" s="234" t="s">
        <v>194</v>
      </c>
      <c r="G161" s="38"/>
      <c r="H161" s="38"/>
      <c r="I161" s="235"/>
      <c r="J161" s="235"/>
      <c r="K161" s="38"/>
      <c r="L161" s="38"/>
      <c r="M161" s="42"/>
      <c r="N161" s="236"/>
      <c r="O161" s="237"/>
      <c r="P161" s="89"/>
      <c r="Q161" s="89"/>
      <c r="R161" s="89"/>
      <c r="S161" s="89"/>
      <c r="T161" s="89"/>
      <c r="U161" s="89"/>
      <c r="V161" s="89"/>
      <c r="W161" s="89"/>
      <c r="X161" s="90"/>
      <c r="Y161" s="36"/>
      <c r="Z161" s="36"/>
      <c r="AA161" s="36"/>
      <c r="AB161" s="36"/>
      <c r="AC161" s="36"/>
      <c r="AD161" s="36"/>
      <c r="AE161" s="36"/>
      <c r="AT161" s="15" t="s">
        <v>153</v>
      </c>
      <c r="AU161" s="15" t="s">
        <v>90</v>
      </c>
    </row>
    <row r="162" spans="1:51" s="13" customFormat="1" ht="12">
      <c r="A162" s="13"/>
      <c r="B162" s="238"/>
      <c r="C162" s="239"/>
      <c r="D162" s="233" t="s">
        <v>155</v>
      </c>
      <c r="E162" s="240" t="s">
        <v>1</v>
      </c>
      <c r="F162" s="241" t="s">
        <v>200</v>
      </c>
      <c r="G162" s="239"/>
      <c r="H162" s="242">
        <v>535</v>
      </c>
      <c r="I162" s="243"/>
      <c r="J162" s="243"/>
      <c r="K162" s="239"/>
      <c r="L162" s="239"/>
      <c r="M162" s="244"/>
      <c r="N162" s="245"/>
      <c r="O162" s="246"/>
      <c r="P162" s="246"/>
      <c r="Q162" s="246"/>
      <c r="R162" s="246"/>
      <c r="S162" s="246"/>
      <c r="T162" s="246"/>
      <c r="U162" s="246"/>
      <c r="V162" s="246"/>
      <c r="W162" s="246"/>
      <c r="X162" s="247"/>
      <c r="Y162" s="13"/>
      <c r="Z162" s="13"/>
      <c r="AA162" s="13"/>
      <c r="AB162" s="13"/>
      <c r="AC162" s="13"/>
      <c r="AD162" s="13"/>
      <c r="AE162" s="13"/>
      <c r="AT162" s="248" t="s">
        <v>155</v>
      </c>
      <c r="AU162" s="248" t="s">
        <v>90</v>
      </c>
      <c r="AV162" s="13" t="s">
        <v>90</v>
      </c>
      <c r="AW162" s="13" t="s">
        <v>5</v>
      </c>
      <c r="AX162" s="13" t="s">
        <v>88</v>
      </c>
      <c r="AY162" s="248" t="s">
        <v>144</v>
      </c>
    </row>
    <row r="163" spans="1:65" s="2" customFormat="1" ht="12">
      <c r="A163" s="36"/>
      <c r="B163" s="37"/>
      <c r="C163" s="219" t="s">
        <v>201</v>
      </c>
      <c r="D163" s="219" t="s">
        <v>146</v>
      </c>
      <c r="E163" s="220" t="s">
        <v>202</v>
      </c>
      <c r="F163" s="221" t="s">
        <v>203</v>
      </c>
      <c r="G163" s="222" t="s">
        <v>204</v>
      </c>
      <c r="H163" s="223">
        <v>25</v>
      </c>
      <c r="I163" s="224"/>
      <c r="J163" s="224"/>
      <c r="K163" s="225">
        <f>ROUND(P163*H163,2)</f>
        <v>0</v>
      </c>
      <c r="L163" s="221" t="s">
        <v>150</v>
      </c>
      <c r="M163" s="42"/>
      <c r="N163" s="226" t="s">
        <v>1</v>
      </c>
      <c r="O163" s="227" t="s">
        <v>43</v>
      </c>
      <c r="P163" s="228">
        <f>I163+J163</f>
        <v>0</v>
      </c>
      <c r="Q163" s="228">
        <f>ROUND(I163*H163,2)</f>
        <v>0</v>
      </c>
      <c r="R163" s="228">
        <f>ROUND(J163*H163,2)</f>
        <v>0</v>
      </c>
      <c r="S163" s="89"/>
      <c r="T163" s="229">
        <f>S163*H163</f>
        <v>0</v>
      </c>
      <c r="U163" s="229">
        <v>0</v>
      </c>
      <c r="V163" s="229">
        <f>U163*H163</f>
        <v>0</v>
      </c>
      <c r="W163" s="229">
        <v>0</v>
      </c>
      <c r="X163" s="230">
        <f>W163*H163</f>
        <v>0</v>
      </c>
      <c r="Y163" s="36"/>
      <c r="Z163" s="36"/>
      <c r="AA163" s="36"/>
      <c r="AB163" s="36"/>
      <c r="AC163" s="36"/>
      <c r="AD163" s="36"/>
      <c r="AE163" s="36"/>
      <c r="AR163" s="231" t="s">
        <v>151</v>
      </c>
      <c r="AT163" s="231" t="s">
        <v>146</v>
      </c>
      <c r="AU163" s="231" t="s">
        <v>90</v>
      </c>
      <c r="AY163" s="15" t="s">
        <v>144</v>
      </c>
      <c r="BE163" s="232">
        <f>IF(O163="základní",K163,0)</f>
        <v>0</v>
      </c>
      <c r="BF163" s="232">
        <f>IF(O163="snížená",K163,0)</f>
        <v>0</v>
      </c>
      <c r="BG163" s="232">
        <f>IF(O163="zákl. přenesená",K163,0)</f>
        <v>0</v>
      </c>
      <c r="BH163" s="232">
        <f>IF(O163="sníž. přenesená",K163,0)</f>
        <v>0</v>
      </c>
      <c r="BI163" s="232">
        <f>IF(O163="nulová",K163,0)</f>
        <v>0</v>
      </c>
      <c r="BJ163" s="15" t="s">
        <v>88</v>
      </c>
      <c r="BK163" s="232">
        <f>ROUND(P163*H163,2)</f>
        <v>0</v>
      </c>
      <c r="BL163" s="15" t="s">
        <v>151</v>
      </c>
      <c r="BM163" s="231" t="s">
        <v>205</v>
      </c>
    </row>
    <row r="164" spans="1:47" s="2" customFormat="1" ht="12">
      <c r="A164" s="36"/>
      <c r="B164" s="37"/>
      <c r="C164" s="38"/>
      <c r="D164" s="233" t="s">
        <v>153</v>
      </c>
      <c r="E164" s="38"/>
      <c r="F164" s="234" t="s">
        <v>194</v>
      </c>
      <c r="G164" s="38"/>
      <c r="H164" s="38"/>
      <c r="I164" s="235"/>
      <c r="J164" s="235"/>
      <c r="K164" s="38"/>
      <c r="L164" s="38"/>
      <c r="M164" s="42"/>
      <c r="N164" s="236"/>
      <c r="O164" s="237"/>
      <c r="P164" s="89"/>
      <c r="Q164" s="89"/>
      <c r="R164" s="89"/>
      <c r="S164" s="89"/>
      <c r="T164" s="89"/>
      <c r="U164" s="89"/>
      <c r="V164" s="89"/>
      <c r="W164" s="89"/>
      <c r="X164" s="90"/>
      <c r="Y164" s="36"/>
      <c r="Z164" s="36"/>
      <c r="AA164" s="36"/>
      <c r="AB164" s="36"/>
      <c r="AC164" s="36"/>
      <c r="AD164" s="36"/>
      <c r="AE164" s="36"/>
      <c r="AT164" s="15" t="s">
        <v>153</v>
      </c>
      <c r="AU164" s="15" t="s">
        <v>90</v>
      </c>
    </row>
    <row r="165" spans="1:51" s="13" customFormat="1" ht="12">
      <c r="A165" s="13"/>
      <c r="B165" s="238"/>
      <c r="C165" s="239"/>
      <c r="D165" s="233" t="s">
        <v>155</v>
      </c>
      <c r="E165" s="240" t="s">
        <v>1</v>
      </c>
      <c r="F165" s="241" t="s">
        <v>206</v>
      </c>
      <c r="G165" s="239"/>
      <c r="H165" s="242">
        <v>25</v>
      </c>
      <c r="I165" s="243"/>
      <c r="J165" s="243"/>
      <c r="K165" s="239"/>
      <c r="L165" s="239"/>
      <c r="M165" s="244"/>
      <c r="N165" s="245"/>
      <c r="O165" s="246"/>
      <c r="P165" s="246"/>
      <c r="Q165" s="246"/>
      <c r="R165" s="246"/>
      <c r="S165" s="246"/>
      <c r="T165" s="246"/>
      <c r="U165" s="246"/>
      <c r="V165" s="246"/>
      <c r="W165" s="246"/>
      <c r="X165" s="247"/>
      <c r="Y165" s="13"/>
      <c r="Z165" s="13"/>
      <c r="AA165" s="13"/>
      <c r="AB165" s="13"/>
      <c r="AC165" s="13"/>
      <c r="AD165" s="13"/>
      <c r="AE165" s="13"/>
      <c r="AT165" s="248" t="s">
        <v>155</v>
      </c>
      <c r="AU165" s="248" t="s">
        <v>90</v>
      </c>
      <c r="AV165" s="13" t="s">
        <v>90</v>
      </c>
      <c r="AW165" s="13" t="s">
        <v>5</v>
      </c>
      <c r="AX165" s="13" t="s">
        <v>88</v>
      </c>
      <c r="AY165" s="248" t="s">
        <v>144</v>
      </c>
    </row>
    <row r="166" spans="1:65" s="2" customFormat="1" ht="12">
      <c r="A166" s="36"/>
      <c r="B166" s="37"/>
      <c r="C166" s="219" t="s">
        <v>207</v>
      </c>
      <c r="D166" s="219" t="s">
        <v>146</v>
      </c>
      <c r="E166" s="220" t="s">
        <v>208</v>
      </c>
      <c r="F166" s="221" t="s">
        <v>209</v>
      </c>
      <c r="G166" s="222" t="s">
        <v>204</v>
      </c>
      <c r="H166" s="223">
        <v>204.263</v>
      </c>
      <c r="I166" s="224"/>
      <c r="J166" s="224"/>
      <c r="K166" s="225">
        <f>ROUND(P166*H166,2)</f>
        <v>0</v>
      </c>
      <c r="L166" s="221" t="s">
        <v>150</v>
      </c>
      <c r="M166" s="42"/>
      <c r="N166" s="226" t="s">
        <v>1</v>
      </c>
      <c r="O166" s="227" t="s">
        <v>43</v>
      </c>
      <c r="P166" s="228">
        <f>I166+J166</f>
        <v>0</v>
      </c>
      <c r="Q166" s="228">
        <f>ROUND(I166*H166,2)</f>
        <v>0</v>
      </c>
      <c r="R166" s="228">
        <f>ROUND(J166*H166,2)</f>
        <v>0</v>
      </c>
      <c r="S166" s="89"/>
      <c r="T166" s="229">
        <f>S166*H166</f>
        <v>0</v>
      </c>
      <c r="U166" s="229">
        <v>0</v>
      </c>
      <c r="V166" s="229">
        <f>U166*H166</f>
        <v>0</v>
      </c>
      <c r="W166" s="229">
        <v>0</v>
      </c>
      <c r="X166" s="230">
        <f>W166*H166</f>
        <v>0</v>
      </c>
      <c r="Y166" s="36"/>
      <c r="Z166" s="36"/>
      <c r="AA166" s="36"/>
      <c r="AB166" s="36"/>
      <c r="AC166" s="36"/>
      <c r="AD166" s="36"/>
      <c r="AE166" s="36"/>
      <c r="AR166" s="231" t="s">
        <v>151</v>
      </c>
      <c r="AT166" s="231" t="s">
        <v>146</v>
      </c>
      <c r="AU166" s="231" t="s">
        <v>90</v>
      </c>
      <c r="AY166" s="15" t="s">
        <v>144</v>
      </c>
      <c r="BE166" s="232">
        <f>IF(O166="základní",K166,0)</f>
        <v>0</v>
      </c>
      <c r="BF166" s="232">
        <f>IF(O166="snížená",K166,0)</f>
        <v>0</v>
      </c>
      <c r="BG166" s="232">
        <f>IF(O166="zákl. přenesená",K166,0)</f>
        <v>0</v>
      </c>
      <c r="BH166" s="232">
        <f>IF(O166="sníž. přenesená",K166,0)</f>
        <v>0</v>
      </c>
      <c r="BI166" s="232">
        <f>IF(O166="nulová",K166,0)</f>
        <v>0</v>
      </c>
      <c r="BJ166" s="15" t="s">
        <v>88</v>
      </c>
      <c r="BK166" s="232">
        <f>ROUND(P166*H166,2)</f>
        <v>0</v>
      </c>
      <c r="BL166" s="15" t="s">
        <v>151</v>
      </c>
      <c r="BM166" s="231" t="s">
        <v>210</v>
      </c>
    </row>
    <row r="167" spans="1:47" s="2" customFormat="1" ht="12">
      <c r="A167" s="36"/>
      <c r="B167" s="37"/>
      <c r="C167" s="38"/>
      <c r="D167" s="233" t="s">
        <v>153</v>
      </c>
      <c r="E167" s="38"/>
      <c r="F167" s="234" t="s">
        <v>194</v>
      </c>
      <c r="G167" s="38"/>
      <c r="H167" s="38"/>
      <c r="I167" s="235"/>
      <c r="J167" s="235"/>
      <c r="K167" s="38"/>
      <c r="L167" s="38"/>
      <c r="M167" s="42"/>
      <c r="N167" s="236"/>
      <c r="O167" s="237"/>
      <c r="P167" s="89"/>
      <c r="Q167" s="89"/>
      <c r="R167" s="89"/>
      <c r="S167" s="89"/>
      <c r="T167" s="89"/>
      <c r="U167" s="89"/>
      <c r="V167" s="89"/>
      <c r="W167" s="89"/>
      <c r="X167" s="90"/>
      <c r="Y167" s="36"/>
      <c r="Z167" s="36"/>
      <c r="AA167" s="36"/>
      <c r="AB167" s="36"/>
      <c r="AC167" s="36"/>
      <c r="AD167" s="36"/>
      <c r="AE167" s="36"/>
      <c r="AT167" s="15" t="s">
        <v>153</v>
      </c>
      <c r="AU167" s="15" t="s">
        <v>90</v>
      </c>
    </row>
    <row r="168" spans="1:51" s="13" customFormat="1" ht="12">
      <c r="A168" s="13"/>
      <c r="B168" s="238"/>
      <c r="C168" s="239"/>
      <c r="D168" s="233" t="s">
        <v>155</v>
      </c>
      <c r="E168" s="240" t="s">
        <v>1</v>
      </c>
      <c r="F168" s="241" t="s">
        <v>211</v>
      </c>
      <c r="G168" s="239"/>
      <c r="H168" s="242">
        <v>103.6</v>
      </c>
      <c r="I168" s="243"/>
      <c r="J168" s="243"/>
      <c r="K168" s="239"/>
      <c r="L168" s="239"/>
      <c r="M168" s="244"/>
      <c r="N168" s="245"/>
      <c r="O168" s="246"/>
      <c r="P168" s="246"/>
      <c r="Q168" s="246"/>
      <c r="R168" s="246"/>
      <c r="S168" s="246"/>
      <c r="T168" s="246"/>
      <c r="U168" s="246"/>
      <c r="V168" s="246"/>
      <c r="W168" s="246"/>
      <c r="X168" s="247"/>
      <c r="Y168" s="13"/>
      <c r="Z168" s="13"/>
      <c r="AA168" s="13"/>
      <c r="AB168" s="13"/>
      <c r="AC168" s="13"/>
      <c r="AD168" s="13"/>
      <c r="AE168" s="13"/>
      <c r="AT168" s="248" t="s">
        <v>155</v>
      </c>
      <c r="AU168" s="248" t="s">
        <v>90</v>
      </c>
      <c r="AV168" s="13" t="s">
        <v>90</v>
      </c>
      <c r="AW168" s="13" t="s">
        <v>5</v>
      </c>
      <c r="AX168" s="13" t="s">
        <v>80</v>
      </c>
      <c r="AY168" s="248" t="s">
        <v>144</v>
      </c>
    </row>
    <row r="169" spans="1:51" s="13" customFormat="1" ht="12">
      <c r="A169" s="13"/>
      <c r="B169" s="238"/>
      <c r="C169" s="239"/>
      <c r="D169" s="233" t="s">
        <v>155</v>
      </c>
      <c r="E169" s="240" t="s">
        <v>1</v>
      </c>
      <c r="F169" s="241" t="s">
        <v>212</v>
      </c>
      <c r="G169" s="239"/>
      <c r="H169" s="242">
        <v>110.25</v>
      </c>
      <c r="I169" s="243"/>
      <c r="J169" s="243"/>
      <c r="K169" s="239"/>
      <c r="L169" s="239"/>
      <c r="M169" s="244"/>
      <c r="N169" s="245"/>
      <c r="O169" s="246"/>
      <c r="P169" s="246"/>
      <c r="Q169" s="246"/>
      <c r="R169" s="246"/>
      <c r="S169" s="246"/>
      <c r="T169" s="246"/>
      <c r="U169" s="246"/>
      <c r="V169" s="246"/>
      <c r="W169" s="246"/>
      <c r="X169" s="247"/>
      <c r="Y169" s="13"/>
      <c r="Z169" s="13"/>
      <c r="AA169" s="13"/>
      <c r="AB169" s="13"/>
      <c r="AC169" s="13"/>
      <c r="AD169" s="13"/>
      <c r="AE169" s="13"/>
      <c r="AT169" s="248" t="s">
        <v>155</v>
      </c>
      <c r="AU169" s="248" t="s">
        <v>90</v>
      </c>
      <c r="AV169" s="13" t="s">
        <v>90</v>
      </c>
      <c r="AW169" s="13" t="s">
        <v>5</v>
      </c>
      <c r="AX169" s="13" t="s">
        <v>80</v>
      </c>
      <c r="AY169" s="248" t="s">
        <v>144</v>
      </c>
    </row>
    <row r="170" spans="1:51" s="13" customFormat="1" ht="12">
      <c r="A170" s="13"/>
      <c r="B170" s="238"/>
      <c r="C170" s="239"/>
      <c r="D170" s="233" t="s">
        <v>155</v>
      </c>
      <c r="E170" s="240" t="s">
        <v>1</v>
      </c>
      <c r="F170" s="241" t="s">
        <v>213</v>
      </c>
      <c r="G170" s="239"/>
      <c r="H170" s="242">
        <v>58.5</v>
      </c>
      <c r="I170" s="243"/>
      <c r="J170" s="243"/>
      <c r="K170" s="239"/>
      <c r="L170" s="239"/>
      <c r="M170" s="244"/>
      <c r="N170" s="245"/>
      <c r="O170" s="246"/>
      <c r="P170" s="246"/>
      <c r="Q170" s="246"/>
      <c r="R170" s="246"/>
      <c r="S170" s="246"/>
      <c r="T170" s="246"/>
      <c r="U170" s="246"/>
      <c r="V170" s="246"/>
      <c r="W170" s="246"/>
      <c r="X170" s="247"/>
      <c r="Y170" s="13"/>
      <c r="Z170" s="13"/>
      <c r="AA170" s="13"/>
      <c r="AB170" s="13"/>
      <c r="AC170" s="13"/>
      <c r="AD170" s="13"/>
      <c r="AE170" s="13"/>
      <c r="AT170" s="248" t="s">
        <v>155</v>
      </c>
      <c r="AU170" s="248" t="s">
        <v>90</v>
      </c>
      <c r="AV170" s="13" t="s">
        <v>90</v>
      </c>
      <c r="AW170" s="13" t="s">
        <v>5</v>
      </c>
      <c r="AX170" s="13" t="s">
        <v>80</v>
      </c>
      <c r="AY170" s="248" t="s">
        <v>144</v>
      </c>
    </row>
    <row r="171" spans="1:51" s="13" customFormat="1" ht="12">
      <c r="A171" s="13"/>
      <c r="B171" s="238"/>
      <c r="C171" s="239"/>
      <c r="D171" s="233" t="s">
        <v>155</v>
      </c>
      <c r="E171" s="239"/>
      <c r="F171" s="241" t="s">
        <v>214</v>
      </c>
      <c r="G171" s="239"/>
      <c r="H171" s="242">
        <v>204.263</v>
      </c>
      <c r="I171" s="243"/>
      <c r="J171" s="243"/>
      <c r="K171" s="239"/>
      <c r="L171" s="239"/>
      <c r="M171" s="244"/>
      <c r="N171" s="245"/>
      <c r="O171" s="246"/>
      <c r="P171" s="246"/>
      <c r="Q171" s="246"/>
      <c r="R171" s="246"/>
      <c r="S171" s="246"/>
      <c r="T171" s="246"/>
      <c r="U171" s="246"/>
      <c r="V171" s="246"/>
      <c r="W171" s="246"/>
      <c r="X171" s="247"/>
      <c r="Y171" s="13"/>
      <c r="Z171" s="13"/>
      <c r="AA171" s="13"/>
      <c r="AB171" s="13"/>
      <c r="AC171" s="13"/>
      <c r="AD171" s="13"/>
      <c r="AE171" s="13"/>
      <c r="AT171" s="248" t="s">
        <v>155</v>
      </c>
      <c r="AU171" s="248" t="s">
        <v>90</v>
      </c>
      <c r="AV171" s="13" t="s">
        <v>90</v>
      </c>
      <c r="AW171" s="13" t="s">
        <v>4</v>
      </c>
      <c r="AX171" s="13" t="s">
        <v>88</v>
      </c>
      <c r="AY171" s="248" t="s">
        <v>144</v>
      </c>
    </row>
    <row r="172" spans="1:65" s="2" customFormat="1" ht="24.15" customHeight="1">
      <c r="A172" s="36"/>
      <c r="B172" s="37"/>
      <c r="C172" s="219" t="s">
        <v>215</v>
      </c>
      <c r="D172" s="219" t="s">
        <v>146</v>
      </c>
      <c r="E172" s="220" t="s">
        <v>216</v>
      </c>
      <c r="F172" s="221" t="s">
        <v>217</v>
      </c>
      <c r="G172" s="222" t="s">
        <v>204</v>
      </c>
      <c r="H172" s="223">
        <v>12</v>
      </c>
      <c r="I172" s="224"/>
      <c r="J172" s="224"/>
      <c r="K172" s="225">
        <f>ROUND(P172*H172,2)</f>
        <v>0</v>
      </c>
      <c r="L172" s="221" t="s">
        <v>150</v>
      </c>
      <c r="M172" s="42"/>
      <c r="N172" s="226" t="s">
        <v>1</v>
      </c>
      <c r="O172" s="227" t="s">
        <v>43</v>
      </c>
      <c r="P172" s="228">
        <f>I172+J172</f>
        <v>0</v>
      </c>
      <c r="Q172" s="228">
        <f>ROUND(I172*H172,2)</f>
        <v>0</v>
      </c>
      <c r="R172" s="228">
        <f>ROUND(J172*H172,2)</f>
        <v>0</v>
      </c>
      <c r="S172" s="89"/>
      <c r="T172" s="229">
        <f>S172*H172</f>
        <v>0</v>
      </c>
      <c r="U172" s="229">
        <v>0</v>
      </c>
      <c r="V172" s="229">
        <f>U172*H172</f>
        <v>0</v>
      </c>
      <c r="W172" s="229">
        <v>0</v>
      </c>
      <c r="X172" s="230">
        <f>W172*H172</f>
        <v>0</v>
      </c>
      <c r="Y172" s="36"/>
      <c r="Z172" s="36"/>
      <c r="AA172" s="36"/>
      <c r="AB172" s="36"/>
      <c r="AC172" s="36"/>
      <c r="AD172" s="36"/>
      <c r="AE172" s="36"/>
      <c r="AR172" s="231" t="s">
        <v>151</v>
      </c>
      <c r="AT172" s="231" t="s">
        <v>146</v>
      </c>
      <c r="AU172" s="231" t="s">
        <v>90</v>
      </c>
      <c r="AY172" s="15" t="s">
        <v>144</v>
      </c>
      <c r="BE172" s="232">
        <f>IF(O172="základní",K172,0)</f>
        <v>0</v>
      </c>
      <c r="BF172" s="232">
        <f>IF(O172="snížená",K172,0)</f>
        <v>0</v>
      </c>
      <c r="BG172" s="232">
        <f>IF(O172="zákl. přenesená",K172,0)</f>
        <v>0</v>
      </c>
      <c r="BH172" s="232">
        <f>IF(O172="sníž. přenesená",K172,0)</f>
        <v>0</v>
      </c>
      <c r="BI172" s="232">
        <f>IF(O172="nulová",K172,0)</f>
        <v>0</v>
      </c>
      <c r="BJ172" s="15" t="s">
        <v>88</v>
      </c>
      <c r="BK172" s="232">
        <f>ROUND(P172*H172,2)</f>
        <v>0</v>
      </c>
      <c r="BL172" s="15" t="s">
        <v>151</v>
      </c>
      <c r="BM172" s="231" t="s">
        <v>218</v>
      </c>
    </row>
    <row r="173" spans="1:47" s="2" customFormat="1" ht="12">
      <c r="A173" s="36"/>
      <c r="B173" s="37"/>
      <c r="C173" s="38"/>
      <c r="D173" s="233" t="s">
        <v>153</v>
      </c>
      <c r="E173" s="38"/>
      <c r="F173" s="234" t="s">
        <v>194</v>
      </c>
      <c r="G173" s="38"/>
      <c r="H173" s="38"/>
      <c r="I173" s="235"/>
      <c r="J173" s="235"/>
      <c r="K173" s="38"/>
      <c r="L173" s="38"/>
      <c r="M173" s="42"/>
      <c r="N173" s="236"/>
      <c r="O173" s="237"/>
      <c r="P173" s="89"/>
      <c r="Q173" s="89"/>
      <c r="R173" s="89"/>
      <c r="S173" s="89"/>
      <c r="T173" s="89"/>
      <c r="U173" s="89"/>
      <c r="V173" s="89"/>
      <c r="W173" s="89"/>
      <c r="X173" s="90"/>
      <c r="Y173" s="36"/>
      <c r="Z173" s="36"/>
      <c r="AA173" s="36"/>
      <c r="AB173" s="36"/>
      <c r="AC173" s="36"/>
      <c r="AD173" s="36"/>
      <c r="AE173" s="36"/>
      <c r="AT173" s="15" t="s">
        <v>153</v>
      </c>
      <c r="AU173" s="15" t="s">
        <v>90</v>
      </c>
    </row>
    <row r="174" spans="1:51" s="13" customFormat="1" ht="12">
      <c r="A174" s="13"/>
      <c r="B174" s="238"/>
      <c r="C174" s="239"/>
      <c r="D174" s="233" t="s">
        <v>155</v>
      </c>
      <c r="E174" s="240" t="s">
        <v>1</v>
      </c>
      <c r="F174" s="241" t="s">
        <v>219</v>
      </c>
      <c r="G174" s="239"/>
      <c r="H174" s="242">
        <v>12</v>
      </c>
      <c r="I174" s="243"/>
      <c r="J174" s="243"/>
      <c r="K174" s="239"/>
      <c r="L174" s="239"/>
      <c r="M174" s="244"/>
      <c r="N174" s="245"/>
      <c r="O174" s="246"/>
      <c r="P174" s="246"/>
      <c r="Q174" s="246"/>
      <c r="R174" s="246"/>
      <c r="S174" s="246"/>
      <c r="T174" s="246"/>
      <c r="U174" s="246"/>
      <c r="V174" s="246"/>
      <c r="W174" s="246"/>
      <c r="X174" s="247"/>
      <c r="Y174" s="13"/>
      <c r="Z174" s="13"/>
      <c r="AA174" s="13"/>
      <c r="AB174" s="13"/>
      <c r="AC174" s="13"/>
      <c r="AD174" s="13"/>
      <c r="AE174" s="13"/>
      <c r="AT174" s="248" t="s">
        <v>155</v>
      </c>
      <c r="AU174" s="248" t="s">
        <v>90</v>
      </c>
      <c r="AV174" s="13" t="s">
        <v>90</v>
      </c>
      <c r="AW174" s="13" t="s">
        <v>5</v>
      </c>
      <c r="AX174" s="13" t="s">
        <v>88</v>
      </c>
      <c r="AY174" s="248" t="s">
        <v>144</v>
      </c>
    </row>
    <row r="175" spans="1:65" s="2" customFormat="1" ht="12">
      <c r="A175" s="36"/>
      <c r="B175" s="37"/>
      <c r="C175" s="219" t="s">
        <v>220</v>
      </c>
      <c r="D175" s="219" t="s">
        <v>146</v>
      </c>
      <c r="E175" s="220" t="s">
        <v>221</v>
      </c>
      <c r="F175" s="221" t="s">
        <v>222</v>
      </c>
      <c r="G175" s="222" t="s">
        <v>204</v>
      </c>
      <c r="H175" s="223">
        <v>19.688</v>
      </c>
      <c r="I175" s="224"/>
      <c r="J175" s="224"/>
      <c r="K175" s="225">
        <f>ROUND(P175*H175,2)</f>
        <v>0</v>
      </c>
      <c r="L175" s="221" t="s">
        <v>150</v>
      </c>
      <c r="M175" s="42"/>
      <c r="N175" s="226" t="s">
        <v>1</v>
      </c>
      <c r="O175" s="227" t="s">
        <v>43</v>
      </c>
      <c r="P175" s="228">
        <f>I175+J175</f>
        <v>0</v>
      </c>
      <c r="Q175" s="228">
        <f>ROUND(I175*H175,2)</f>
        <v>0</v>
      </c>
      <c r="R175" s="228">
        <f>ROUND(J175*H175,2)</f>
        <v>0</v>
      </c>
      <c r="S175" s="89"/>
      <c r="T175" s="229">
        <f>S175*H175</f>
        <v>0</v>
      </c>
      <c r="U175" s="229">
        <v>0</v>
      </c>
      <c r="V175" s="229">
        <f>U175*H175</f>
        <v>0</v>
      </c>
      <c r="W175" s="229">
        <v>0</v>
      </c>
      <c r="X175" s="230">
        <f>W175*H175</f>
        <v>0</v>
      </c>
      <c r="Y175" s="36"/>
      <c r="Z175" s="36"/>
      <c r="AA175" s="36"/>
      <c r="AB175" s="36"/>
      <c r="AC175" s="36"/>
      <c r="AD175" s="36"/>
      <c r="AE175" s="36"/>
      <c r="AR175" s="231" t="s">
        <v>151</v>
      </c>
      <c r="AT175" s="231" t="s">
        <v>146</v>
      </c>
      <c r="AU175" s="231" t="s">
        <v>90</v>
      </c>
      <c r="AY175" s="15" t="s">
        <v>144</v>
      </c>
      <c r="BE175" s="232">
        <f>IF(O175="základní",K175,0)</f>
        <v>0</v>
      </c>
      <c r="BF175" s="232">
        <f>IF(O175="snížená",K175,0)</f>
        <v>0</v>
      </c>
      <c r="BG175" s="232">
        <f>IF(O175="zákl. přenesená",K175,0)</f>
        <v>0</v>
      </c>
      <c r="BH175" s="232">
        <f>IF(O175="sníž. přenesená",K175,0)</f>
        <v>0</v>
      </c>
      <c r="BI175" s="232">
        <f>IF(O175="nulová",K175,0)</f>
        <v>0</v>
      </c>
      <c r="BJ175" s="15" t="s">
        <v>88</v>
      </c>
      <c r="BK175" s="232">
        <f>ROUND(P175*H175,2)</f>
        <v>0</v>
      </c>
      <c r="BL175" s="15" t="s">
        <v>151</v>
      </c>
      <c r="BM175" s="231" t="s">
        <v>223</v>
      </c>
    </row>
    <row r="176" spans="1:47" s="2" customFormat="1" ht="12">
      <c r="A176" s="36"/>
      <c r="B176" s="37"/>
      <c r="C176" s="38"/>
      <c r="D176" s="233" t="s">
        <v>153</v>
      </c>
      <c r="E176" s="38"/>
      <c r="F176" s="234" t="s">
        <v>194</v>
      </c>
      <c r="G176" s="38"/>
      <c r="H176" s="38"/>
      <c r="I176" s="235"/>
      <c r="J176" s="235"/>
      <c r="K176" s="38"/>
      <c r="L176" s="38"/>
      <c r="M176" s="42"/>
      <c r="N176" s="236"/>
      <c r="O176" s="237"/>
      <c r="P176" s="89"/>
      <c r="Q176" s="89"/>
      <c r="R176" s="89"/>
      <c r="S176" s="89"/>
      <c r="T176" s="89"/>
      <c r="U176" s="89"/>
      <c r="V176" s="89"/>
      <c r="W176" s="89"/>
      <c r="X176" s="90"/>
      <c r="Y176" s="36"/>
      <c r="Z176" s="36"/>
      <c r="AA176" s="36"/>
      <c r="AB176" s="36"/>
      <c r="AC176" s="36"/>
      <c r="AD176" s="36"/>
      <c r="AE176" s="36"/>
      <c r="AT176" s="15" t="s">
        <v>153</v>
      </c>
      <c r="AU176" s="15" t="s">
        <v>90</v>
      </c>
    </row>
    <row r="177" spans="1:51" s="13" customFormat="1" ht="12">
      <c r="A177" s="13"/>
      <c r="B177" s="238"/>
      <c r="C177" s="239"/>
      <c r="D177" s="233" t="s">
        <v>155</v>
      </c>
      <c r="E177" s="240" t="s">
        <v>1</v>
      </c>
      <c r="F177" s="241" t="s">
        <v>224</v>
      </c>
      <c r="G177" s="239"/>
      <c r="H177" s="242">
        <v>78.75</v>
      </c>
      <c r="I177" s="243"/>
      <c r="J177" s="243"/>
      <c r="K177" s="239"/>
      <c r="L177" s="239"/>
      <c r="M177" s="244"/>
      <c r="N177" s="245"/>
      <c r="O177" s="246"/>
      <c r="P177" s="246"/>
      <c r="Q177" s="246"/>
      <c r="R177" s="246"/>
      <c r="S177" s="246"/>
      <c r="T177" s="246"/>
      <c r="U177" s="246"/>
      <c r="V177" s="246"/>
      <c r="W177" s="246"/>
      <c r="X177" s="247"/>
      <c r="Y177" s="13"/>
      <c r="Z177" s="13"/>
      <c r="AA177" s="13"/>
      <c r="AB177" s="13"/>
      <c r="AC177" s="13"/>
      <c r="AD177" s="13"/>
      <c r="AE177" s="13"/>
      <c r="AT177" s="248" t="s">
        <v>155</v>
      </c>
      <c r="AU177" s="248" t="s">
        <v>90</v>
      </c>
      <c r="AV177" s="13" t="s">
        <v>90</v>
      </c>
      <c r="AW177" s="13" t="s">
        <v>5</v>
      </c>
      <c r="AX177" s="13" t="s">
        <v>88</v>
      </c>
      <c r="AY177" s="248" t="s">
        <v>144</v>
      </c>
    </row>
    <row r="178" spans="1:51" s="13" customFormat="1" ht="12">
      <c r="A178" s="13"/>
      <c r="B178" s="238"/>
      <c r="C178" s="239"/>
      <c r="D178" s="233" t="s">
        <v>155</v>
      </c>
      <c r="E178" s="239"/>
      <c r="F178" s="241" t="s">
        <v>225</v>
      </c>
      <c r="G178" s="239"/>
      <c r="H178" s="242">
        <v>19.688</v>
      </c>
      <c r="I178" s="243"/>
      <c r="J178" s="243"/>
      <c r="K178" s="239"/>
      <c r="L178" s="239"/>
      <c r="M178" s="244"/>
      <c r="N178" s="245"/>
      <c r="O178" s="246"/>
      <c r="P178" s="246"/>
      <c r="Q178" s="246"/>
      <c r="R178" s="246"/>
      <c r="S178" s="246"/>
      <c r="T178" s="246"/>
      <c r="U178" s="246"/>
      <c r="V178" s="246"/>
      <c r="W178" s="246"/>
      <c r="X178" s="247"/>
      <c r="Y178" s="13"/>
      <c r="Z178" s="13"/>
      <c r="AA178" s="13"/>
      <c r="AB178" s="13"/>
      <c r="AC178" s="13"/>
      <c r="AD178" s="13"/>
      <c r="AE178" s="13"/>
      <c r="AT178" s="248" t="s">
        <v>155</v>
      </c>
      <c r="AU178" s="248" t="s">
        <v>90</v>
      </c>
      <c r="AV178" s="13" t="s">
        <v>90</v>
      </c>
      <c r="AW178" s="13" t="s">
        <v>4</v>
      </c>
      <c r="AX178" s="13" t="s">
        <v>88</v>
      </c>
      <c r="AY178" s="248" t="s">
        <v>144</v>
      </c>
    </row>
    <row r="179" spans="1:65" s="2" customFormat="1" ht="24.15" customHeight="1">
      <c r="A179" s="36"/>
      <c r="B179" s="37"/>
      <c r="C179" s="219" t="s">
        <v>226</v>
      </c>
      <c r="D179" s="219" t="s">
        <v>146</v>
      </c>
      <c r="E179" s="220" t="s">
        <v>227</v>
      </c>
      <c r="F179" s="221" t="s">
        <v>228</v>
      </c>
      <c r="G179" s="222" t="s">
        <v>168</v>
      </c>
      <c r="H179" s="223">
        <v>400</v>
      </c>
      <c r="I179" s="224"/>
      <c r="J179" s="224"/>
      <c r="K179" s="225">
        <f>ROUND(P179*H179,2)</f>
        <v>0</v>
      </c>
      <c r="L179" s="221" t="s">
        <v>150</v>
      </c>
      <c r="M179" s="42"/>
      <c r="N179" s="226" t="s">
        <v>1</v>
      </c>
      <c r="O179" s="227" t="s">
        <v>43</v>
      </c>
      <c r="P179" s="228">
        <f>I179+J179</f>
        <v>0</v>
      </c>
      <c r="Q179" s="228">
        <f>ROUND(I179*H179,2)</f>
        <v>0</v>
      </c>
      <c r="R179" s="228">
        <f>ROUND(J179*H179,2)</f>
        <v>0</v>
      </c>
      <c r="S179" s="89"/>
      <c r="T179" s="229">
        <f>S179*H179</f>
        <v>0</v>
      </c>
      <c r="U179" s="229">
        <v>0.00014</v>
      </c>
      <c r="V179" s="229">
        <f>U179*H179</f>
        <v>0.055999999999999994</v>
      </c>
      <c r="W179" s="229">
        <v>0</v>
      </c>
      <c r="X179" s="230">
        <f>W179*H179</f>
        <v>0</v>
      </c>
      <c r="Y179" s="36"/>
      <c r="Z179" s="36"/>
      <c r="AA179" s="36"/>
      <c r="AB179" s="36"/>
      <c r="AC179" s="36"/>
      <c r="AD179" s="36"/>
      <c r="AE179" s="36"/>
      <c r="AR179" s="231" t="s">
        <v>151</v>
      </c>
      <c r="AT179" s="231" t="s">
        <v>146</v>
      </c>
      <c r="AU179" s="231" t="s">
        <v>90</v>
      </c>
      <c r="AY179" s="15" t="s">
        <v>144</v>
      </c>
      <c r="BE179" s="232">
        <f>IF(O179="základní",K179,0)</f>
        <v>0</v>
      </c>
      <c r="BF179" s="232">
        <f>IF(O179="snížená",K179,0)</f>
        <v>0</v>
      </c>
      <c r="BG179" s="232">
        <f>IF(O179="zákl. přenesená",K179,0)</f>
        <v>0</v>
      </c>
      <c r="BH179" s="232">
        <f>IF(O179="sníž. přenesená",K179,0)</f>
        <v>0</v>
      </c>
      <c r="BI179" s="232">
        <f>IF(O179="nulová",K179,0)</f>
        <v>0</v>
      </c>
      <c r="BJ179" s="15" t="s">
        <v>88</v>
      </c>
      <c r="BK179" s="232">
        <f>ROUND(P179*H179,2)</f>
        <v>0</v>
      </c>
      <c r="BL179" s="15" t="s">
        <v>151</v>
      </c>
      <c r="BM179" s="231" t="s">
        <v>229</v>
      </c>
    </row>
    <row r="180" spans="1:47" s="2" customFormat="1" ht="12">
      <c r="A180" s="36"/>
      <c r="B180" s="37"/>
      <c r="C180" s="38"/>
      <c r="D180" s="233" t="s">
        <v>153</v>
      </c>
      <c r="E180" s="38"/>
      <c r="F180" s="234" t="s">
        <v>194</v>
      </c>
      <c r="G180" s="38"/>
      <c r="H180" s="38"/>
      <c r="I180" s="235"/>
      <c r="J180" s="235"/>
      <c r="K180" s="38"/>
      <c r="L180" s="38"/>
      <c r="M180" s="42"/>
      <c r="N180" s="236"/>
      <c r="O180" s="237"/>
      <c r="P180" s="89"/>
      <c r="Q180" s="89"/>
      <c r="R180" s="89"/>
      <c r="S180" s="89"/>
      <c r="T180" s="89"/>
      <c r="U180" s="89"/>
      <c r="V180" s="89"/>
      <c r="W180" s="89"/>
      <c r="X180" s="90"/>
      <c r="Y180" s="36"/>
      <c r="Z180" s="36"/>
      <c r="AA180" s="36"/>
      <c r="AB180" s="36"/>
      <c r="AC180" s="36"/>
      <c r="AD180" s="36"/>
      <c r="AE180" s="36"/>
      <c r="AT180" s="15" t="s">
        <v>153</v>
      </c>
      <c r="AU180" s="15" t="s">
        <v>90</v>
      </c>
    </row>
    <row r="181" spans="1:51" s="13" customFormat="1" ht="12">
      <c r="A181" s="13"/>
      <c r="B181" s="238"/>
      <c r="C181" s="239"/>
      <c r="D181" s="233" t="s">
        <v>155</v>
      </c>
      <c r="E181" s="240" t="s">
        <v>1</v>
      </c>
      <c r="F181" s="241" t="s">
        <v>230</v>
      </c>
      <c r="G181" s="239"/>
      <c r="H181" s="242">
        <v>400</v>
      </c>
      <c r="I181" s="243"/>
      <c r="J181" s="243"/>
      <c r="K181" s="239"/>
      <c r="L181" s="239"/>
      <c r="M181" s="244"/>
      <c r="N181" s="245"/>
      <c r="O181" s="246"/>
      <c r="P181" s="246"/>
      <c r="Q181" s="246"/>
      <c r="R181" s="246"/>
      <c r="S181" s="246"/>
      <c r="T181" s="246"/>
      <c r="U181" s="246"/>
      <c r="V181" s="246"/>
      <c r="W181" s="246"/>
      <c r="X181" s="247"/>
      <c r="Y181" s="13"/>
      <c r="Z181" s="13"/>
      <c r="AA181" s="13"/>
      <c r="AB181" s="13"/>
      <c r="AC181" s="13"/>
      <c r="AD181" s="13"/>
      <c r="AE181" s="13"/>
      <c r="AT181" s="248" t="s">
        <v>155</v>
      </c>
      <c r="AU181" s="248" t="s">
        <v>90</v>
      </c>
      <c r="AV181" s="13" t="s">
        <v>90</v>
      </c>
      <c r="AW181" s="13" t="s">
        <v>5</v>
      </c>
      <c r="AX181" s="13" t="s">
        <v>88</v>
      </c>
      <c r="AY181" s="248" t="s">
        <v>144</v>
      </c>
    </row>
    <row r="182" spans="1:65" s="2" customFormat="1" ht="24.15" customHeight="1">
      <c r="A182" s="36"/>
      <c r="B182" s="37"/>
      <c r="C182" s="249" t="s">
        <v>231</v>
      </c>
      <c r="D182" s="249" t="s">
        <v>232</v>
      </c>
      <c r="E182" s="250" t="s">
        <v>233</v>
      </c>
      <c r="F182" s="251" t="s">
        <v>234</v>
      </c>
      <c r="G182" s="252" t="s">
        <v>168</v>
      </c>
      <c r="H182" s="253">
        <v>480</v>
      </c>
      <c r="I182" s="254"/>
      <c r="J182" s="255"/>
      <c r="K182" s="256">
        <f>ROUND(P182*H182,2)</f>
        <v>0</v>
      </c>
      <c r="L182" s="251" t="s">
        <v>150</v>
      </c>
      <c r="M182" s="257"/>
      <c r="N182" s="258" t="s">
        <v>1</v>
      </c>
      <c r="O182" s="227" t="s">
        <v>43</v>
      </c>
      <c r="P182" s="228">
        <f>I182+J182</f>
        <v>0</v>
      </c>
      <c r="Q182" s="228">
        <f>ROUND(I182*H182,2)</f>
        <v>0</v>
      </c>
      <c r="R182" s="228">
        <f>ROUND(J182*H182,2)</f>
        <v>0</v>
      </c>
      <c r="S182" s="89"/>
      <c r="T182" s="229">
        <f>S182*H182</f>
        <v>0</v>
      </c>
      <c r="U182" s="229">
        <v>0.0003</v>
      </c>
      <c r="V182" s="229">
        <f>U182*H182</f>
        <v>0.144</v>
      </c>
      <c r="W182" s="229">
        <v>0</v>
      </c>
      <c r="X182" s="230">
        <f>W182*H182</f>
        <v>0</v>
      </c>
      <c r="Y182" s="36"/>
      <c r="Z182" s="36"/>
      <c r="AA182" s="36"/>
      <c r="AB182" s="36"/>
      <c r="AC182" s="36"/>
      <c r="AD182" s="36"/>
      <c r="AE182" s="36"/>
      <c r="AR182" s="231" t="s">
        <v>196</v>
      </c>
      <c r="AT182" s="231" t="s">
        <v>232</v>
      </c>
      <c r="AU182" s="231" t="s">
        <v>90</v>
      </c>
      <c r="AY182" s="15" t="s">
        <v>144</v>
      </c>
      <c r="BE182" s="232">
        <f>IF(O182="základní",K182,0)</f>
        <v>0</v>
      </c>
      <c r="BF182" s="232">
        <f>IF(O182="snížená",K182,0)</f>
        <v>0</v>
      </c>
      <c r="BG182" s="232">
        <f>IF(O182="zákl. přenesená",K182,0)</f>
        <v>0</v>
      </c>
      <c r="BH182" s="232">
        <f>IF(O182="sníž. přenesená",K182,0)</f>
        <v>0</v>
      </c>
      <c r="BI182" s="232">
        <f>IF(O182="nulová",K182,0)</f>
        <v>0</v>
      </c>
      <c r="BJ182" s="15" t="s">
        <v>88</v>
      </c>
      <c r="BK182" s="232">
        <f>ROUND(P182*H182,2)</f>
        <v>0</v>
      </c>
      <c r="BL182" s="15" t="s">
        <v>151</v>
      </c>
      <c r="BM182" s="231" t="s">
        <v>235</v>
      </c>
    </row>
    <row r="183" spans="1:47" s="2" customFormat="1" ht="12">
      <c r="A183" s="36"/>
      <c r="B183" s="37"/>
      <c r="C183" s="38"/>
      <c r="D183" s="233" t="s">
        <v>153</v>
      </c>
      <c r="E183" s="38"/>
      <c r="F183" s="234" t="s">
        <v>194</v>
      </c>
      <c r="G183" s="38"/>
      <c r="H183" s="38"/>
      <c r="I183" s="235"/>
      <c r="J183" s="235"/>
      <c r="K183" s="38"/>
      <c r="L183" s="38"/>
      <c r="M183" s="42"/>
      <c r="N183" s="236"/>
      <c r="O183" s="237"/>
      <c r="P183" s="89"/>
      <c r="Q183" s="89"/>
      <c r="R183" s="89"/>
      <c r="S183" s="89"/>
      <c r="T183" s="89"/>
      <c r="U183" s="89"/>
      <c r="V183" s="89"/>
      <c r="W183" s="89"/>
      <c r="X183" s="90"/>
      <c r="Y183" s="36"/>
      <c r="Z183" s="36"/>
      <c r="AA183" s="36"/>
      <c r="AB183" s="36"/>
      <c r="AC183" s="36"/>
      <c r="AD183" s="36"/>
      <c r="AE183" s="36"/>
      <c r="AT183" s="15" t="s">
        <v>153</v>
      </c>
      <c r="AU183" s="15" t="s">
        <v>90</v>
      </c>
    </row>
    <row r="184" spans="1:51" s="13" customFormat="1" ht="12">
      <c r="A184" s="13"/>
      <c r="B184" s="238"/>
      <c r="C184" s="239"/>
      <c r="D184" s="233" t="s">
        <v>155</v>
      </c>
      <c r="E184" s="240" t="s">
        <v>1</v>
      </c>
      <c r="F184" s="241" t="s">
        <v>236</v>
      </c>
      <c r="G184" s="239"/>
      <c r="H184" s="242">
        <v>480</v>
      </c>
      <c r="I184" s="243"/>
      <c r="J184" s="243"/>
      <c r="K184" s="239"/>
      <c r="L184" s="239"/>
      <c r="M184" s="244"/>
      <c r="N184" s="245"/>
      <c r="O184" s="246"/>
      <c r="P184" s="246"/>
      <c r="Q184" s="246"/>
      <c r="R184" s="246"/>
      <c r="S184" s="246"/>
      <c r="T184" s="246"/>
      <c r="U184" s="246"/>
      <c r="V184" s="246"/>
      <c r="W184" s="246"/>
      <c r="X184" s="247"/>
      <c r="Y184" s="13"/>
      <c r="Z184" s="13"/>
      <c r="AA184" s="13"/>
      <c r="AB184" s="13"/>
      <c r="AC184" s="13"/>
      <c r="AD184" s="13"/>
      <c r="AE184" s="13"/>
      <c r="AT184" s="248" t="s">
        <v>155</v>
      </c>
      <c r="AU184" s="248" t="s">
        <v>90</v>
      </c>
      <c r="AV184" s="13" t="s">
        <v>90</v>
      </c>
      <c r="AW184" s="13" t="s">
        <v>5</v>
      </c>
      <c r="AX184" s="13" t="s">
        <v>88</v>
      </c>
      <c r="AY184" s="248" t="s">
        <v>144</v>
      </c>
    </row>
    <row r="185" spans="1:65" s="2" customFormat="1" ht="33" customHeight="1">
      <c r="A185" s="36"/>
      <c r="B185" s="37"/>
      <c r="C185" s="219" t="s">
        <v>9</v>
      </c>
      <c r="D185" s="219" t="s">
        <v>146</v>
      </c>
      <c r="E185" s="220" t="s">
        <v>237</v>
      </c>
      <c r="F185" s="221" t="s">
        <v>238</v>
      </c>
      <c r="G185" s="222" t="s">
        <v>168</v>
      </c>
      <c r="H185" s="223">
        <v>1257.85</v>
      </c>
      <c r="I185" s="224"/>
      <c r="J185" s="224"/>
      <c r="K185" s="225">
        <f>ROUND(P185*H185,2)</f>
        <v>0</v>
      </c>
      <c r="L185" s="221" t="s">
        <v>150</v>
      </c>
      <c r="M185" s="42"/>
      <c r="N185" s="226" t="s">
        <v>1</v>
      </c>
      <c r="O185" s="227" t="s">
        <v>43</v>
      </c>
      <c r="P185" s="228">
        <f>I185+J185</f>
        <v>0</v>
      </c>
      <c r="Q185" s="228">
        <f>ROUND(I185*H185,2)</f>
        <v>0</v>
      </c>
      <c r="R185" s="228">
        <f>ROUND(J185*H185,2)</f>
        <v>0</v>
      </c>
      <c r="S185" s="89"/>
      <c r="T185" s="229">
        <f>S185*H185</f>
        <v>0</v>
      </c>
      <c r="U185" s="229">
        <v>0</v>
      </c>
      <c r="V185" s="229">
        <f>U185*H185</f>
        <v>0</v>
      </c>
      <c r="W185" s="229">
        <v>0</v>
      </c>
      <c r="X185" s="230">
        <f>W185*H185</f>
        <v>0</v>
      </c>
      <c r="Y185" s="36"/>
      <c r="Z185" s="36"/>
      <c r="AA185" s="36"/>
      <c r="AB185" s="36"/>
      <c r="AC185" s="36"/>
      <c r="AD185" s="36"/>
      <c r="AE185" s="36"/>
      <c r="AR185" s="231" t="s">
        <v>151</v>
      </c>
      <c r="AT185" s="231" t="s">
        <v>146</v>
      </c>
      <c r="AU185" s="231" t="s">
        <v>90</v>
      </c>
      <c r="AY185" s="15" t="s">
        <v>144</v>
      </c>
      <c r="BE185" s="232">
        <f>IF(O185="základní",K185,0)</f>
        <v>0</v>
      </c>
      <c r="BF185" s="232">
        <f>IF(O185="snížená",K185,0)</f>
        <v>0</v>
      </c>
      <c r="BG185" s="232">
        <f>IF(O185="zákl. přenesená",K185,0)</f>
        <v>0</v>
      </c>
      <c r="BH185" s="232">
        <f>IF(O185="sníž. přenesená",K185,0)</f>
        <v>0</v>
      </c>
      <c r="BI185" s="232">
        <f>IF(O185="nulová",K185,0)</f>
        <v>0</v>
      </c>
      <c r="BJ185" s="15" t="s">
        <v>88</v>
      </c>
      <c r="BK185" s="232">
        <f>ROUND(P185*H185,2)</f>
        <v>0</v>
      </c>
      <c r="BL185" s="15" t="s">
        <v>151</v>
      </c>
      <c r="BM185" s="231" t="s">
        <v>239</v>
      </c>
    </row>
    <row r="186" spans="1:47" s="2" customFormat="1" ht="12">
      <c r="A186" s="36"/>
      <c r="B186" s="37"/>
      <c r="C186" s="38"/>
      <c r="D186" s="233" t="s">
        <v>153</v>
      </c>
      <c r="E186" s="38"/>
      <c r="F186" s="234" t="s">
        <v>154</v>
      </c>
      <c r="G186" s="38"/>
      <c r="H186" s="38"/>
      <c r="I186" s="235"/>
      <c r="J186" s="235"/>
      <c r="K186" s="38"/>
      <c r="L186" s="38"/>
      <c r="M186" s="42"/>
      <c r="N186" s="236"/>
      <c r="O186" s="237"/>
      <c r="P186" s="89"/>
      <c r="Q186" s="89"/>
      <c r="R186" s="89"/>
      <c r="S186" s="89"/>
      <c r="T186" s="89"/>
      <c r="U186" s="89"/>
      <c r="V186" s="89"/>
      <c r="W186" s="89"/>
      <c r="X186" s="90"/>
      <c r="Y186" s="36"/>
      <c r="Z186" s="36"/>
      <c r="AA186" s="36"/>
      <c r="AB186" s="36"/>
      <c r="AC186" s="36"/>
      <c r="AD186" s="36"/>
      <c r="AE186" s="36"/>
      <c r="AT186" s="15" t="s">
        <v>153</v>
      </c>
      <c r="AU186" s="15" t="s">
        <v>90</v>
      </c>
    </row>
    <row r="187" spans="1:51" s="13" customFormat="1" ht="12">
      <c r="A187" s="13"/>
      <c r="B187" s="238"/>
      <c r="C187" s="239"/>
      <c r="D187" s="233" t="s">
        <v>155</v>
      </c>
      <c r="E187" s="240" t="s">
        <v>1</v>
      </c>
      <c r="F187" s="241" t="s">
        <v>240</v>
      </c>
      <c r="G187" s="239"/>
      <c r="H187" s="242">
        <v>784.55</v>
      </c>
      <c r="I187" s="243"/>
      <c r="J187" s="243"/>
      <c r="K187" s="239"/>
      <c r="L187" s="239"/>
      <c r="M187" s="244"/>
      <c r="N187" s="245"/>
      <c r="O187" s="246"/>
      <c r="P187" s="246"/>
      <c r="Q187" s="246"/>
      <c r="R187" s="246"/>
      <c r="S187" s="246"/>
      <c r="T187" s="246"/>
      <c r="U187" s="246"/>
      <c r="V187" s="246"/>
      <c r="W187" s="246"/>
      <c r="X187" s="247"/>
      <c r="Y187" s="13"/>
      <c r="Z187" s="13"/>
      <c r="AA187" s="13"/>
      <c r="AB187" s="13"/>
      <c r="AC187" s="13"/>
      <c r="AD187" s="13"/>
      <c r="AE187" s="13"/>
      <c r="AT187" s="248" t="s">
        <v>155</v>
      </c>
      <c r="AU187" s="248" t="s">
        <v>90</v>
      </c>
      <c r="AV187" s="13" t="s">
        <v>90</v>
      </c>
      <c r="AW187" s="13" t="s">
        <v>5</v>
      </c>
      <c r="AX187" s="13" t="s">
        <v>80</v>
      </c>
      <c r="AY187" s="248" t="s">
        <v>144</v>
      </c>
    </row>
    <row r="188" spans="1:51" s="13" customFormat="1" ht="12">
      <c r="A188" s="13"/>
      <c r="B188" s="238"/>
      <c r="C188" s="239"/>
      <c r="D188" s="233" t="s">
        <v>155</v>
      </c>
      <c r="E188" s="240" t="s">
        <v>1</v>
      </c>
      <c r="F188" s="241" t="s">
        <v>241</v>
      </c>
      <c r="G188" s="239"/>
      <c r="H188" s="242">
        <v>309.05</v>
      </c>
      <c r="I188" s="243"/>
      <c r="J188" s="243"/>
      <c r="K188" s="239"/>
      <c r="L188" s="239"/>
      <c r="M188" s="244"/>
      <c r="N188" s="245"/>
      <c r="O188" s="246"/>
      <c r="P188" s="246"/>
      <c r="Q188" s="246"/>
      <c r="R188" s="246"/>
      <c r="S188" s="246"/>
      <c r="T188" s="246"/>
      <c r="U188" s="246"/>
      <c r="V188" s="246"/>
      <c r="W188" s="246"/>
      <c r="X188" s="247"/>
      <c r="Y188" s="13"/>
      <c r="Z188" s="13"/>
      <c r="AA188" s="13"/>
      <c r="AB188" s="13"/>
      <c r="AC188" s="13"/>
      <c r="AD188" s="13"/>
      <c r="AE188" s="13"/>
      <c r="AT188" s="248" t="s">
        <v>155</v>
      </c>
      <c r="AU188" s="248" t="s">
        <v>90</v>
      </c>
      <c r="AV188" s="13" t="s">
        <v>90</v>
      </c>
      <c r="AW188" s="13" t="s">
        <v>5</v>
      </c>
      <c r="AX188" s="13" t="s">
        <v>80</v>
      </c>
      <c r="AY188" s="248" t="s">
        <v>144</v>
      </c>
    </row>
    <row r="189" spans="1:51" s="13" customFormat="1" ht="12">
      <c r="A189" s="13"/>
      <c r="B189" s="238"/>
      <c r="C189" s="239"/>
      <c r="D189" s="233" t="s">
        <v>155</v>
      </c>
      <c r="E189" s="240" t="s">
        <v>1</v>
      </c>
      <c r="F189" s="241" t="s">
        <v>242</v>
      </c>
      <c r="G189" s="239"/>
      <c r="H189" s="242">
        <v>164.25</v>
      </c>
      <c r="I189" s="243"/>
      <c r="J189" s="243"/>
      <c r="K189" s="239"/>
      <c r="L189" s="239"/>
      <c r="M189" s="244"/>
      <c r="N189" s="245"/>
      <c r="O189" s="246"/>
      <c r="P189" s="246"/>
      <c r="Q189" s="246"/>
      <c r="R189" s="246"/>
      <c r="S189" s="246"/>
      <c r="T189" s="246"/>
      <c r="U189" s="246"/>
      <c r="V189" s="246"/>
      <c r="W189" s="246"/>
      <c r="X189" s="247"/>
      <c r="Y189" s="13"/>
      <c r="Z189" s="13"/>
      <c r="AA189" s="13"/>
      <c r="AB189" s="13"/>
      <c r="AC189" s="13"/>
      <c r="AD189" s="13"/>
      <c r="AE189" s="13"/>
      <c r="AT189" s="248" t="s">
        <v>155</v>
      </c>
      <c r="AU189" s="248" t="s">
        <v>90</v>
      </c>
      <c r="AV189" s="13" t="s">
        <v>90</v>
      </c>
      <c r="AW189" s="13" t="s">
        <v>5</v>
      </c>
      <c r="AX189" s="13" t="s">
        <v>80</v>
      </c>
      <c r="AY189" s="248" t="s">
        <v>144</v>
      </c>
    </row>
    <row r="190" spans="1:65" s="2" customFormat="1" ht="24.15" customHeight="1">
      <c r="A190" s="36"/>
      <c r="B190" s="37"/>
      <c r="C190" s="219" t="s">
        <v>243</v>
      </c>
      <c r="D190" s="219" t="s">
        <v>146</v>
      </c>
      <c r="E190" s="220" t="s">
        <v>244</v>
      </c>
      <c r="F190" s="221" t="s">
        <v>245</v>
      </c>
      <c r="G190" s="222" t="s">
        <v>204</v>
      </c>
      <c r="H190" s="223">
        <v>55.35</v>
      </c>
      <c r="I190" s="224"/>
      <c r="J190" s="224"/>
      <c r="K190" s="225">
        <f>ROUND(P190*H190,2)</f>
        <v>0</v>
      </c>
      <c r="L190" s="221" t="s">
        <v>150</v>
      </c>
      <c r="M190" s="42"/>
      <c r="N190" s="226" t="s">
        <v>1</v>
      </c>
      <c r="O190" s="227" t="s">
        <v>43</v>
      </c>
      <c r="P190" s="228">
        <f>I190+J190</f>
        <v>0</v>
      </c>
      <c r="Q190" s="228">
        <f>ROUND(I190*H190,2)</f>
        <v>0</v>
      </c>
      <c r="R190" s="228">
        <f>ROUND(J190*H190,2)</f>
        <v>0</v>
      </c>
      <c r="S190" s="89"/>
      <c r="T190" s="229">
        <f>S190*H190</f>
        <v>0</v>
      </c>
      <c r="U190" s="229">
        <v>0</v>
      </c>
      <c r="V190" s="229">
        <f>U190*H190</f>
        <v>0</v>
      </c>
      <c r="W190" s="229">
        <v>0</v>
      </c>
      <c r="X190" s="230">
        <f>W190*H190</f>
        <v>0</v>
      </c>
      <c r="Y190" s="36"/>
      <c r="Z190" s="36"/>
      <c r="AA190" s="36"/>
      <c r="AB190" s="36"/>
      <c r="AC190" s="36"/>
      <c r="AD190" s="36"/>
      <c r="AE190" s="36"/>
      <c r="AR190" s="231" t="s">
        <v>151</v>
      </c>
      <c r="AT190" s="231" t="s">
        <v>146</v>
      </c>
      <c r="AU190" s="231" t="s">
        <v>90</v>
      </c>
      <c r="AY190" s="15" t="s">
        <v>144</v>
      </c>
      <c r="BE190" s="232">
        <f>IF(O190="základní",K190,0)</f>
        <v>0</v>
      </c>
      <c r="BF190" s="232">
        <f>IF(O190="snížená",K190,0)</f>
        <v>0</v>
      </c>
      <c r="BG190" s="232">
        <f>IF(O190="zákl. přenesená",K190,0)</f>
        <v>0</v>
      </c>
      <c r="BH190" s="232">
        <f>IF(O190="sníž. přenesená",K190,0)</f>
        <v>0</v>
      </c>
      <c r="BI190" s="232">
        <f>IF(O190="nulová",K190,0)</f>
        <v>0</v>
      </c>
      <c r="BJ190" s="15" t="s">
        <v>88</v>
      </c>
      <c r="BK190" s="232">
        <f>ROUND(P190*H190,2)</f>
        <v>0</v>
      </c>
      <c r="BL190" s="15" t="s">
        <v>151</v>
      </c>
      <c r="BM190" s="231" t="s">
        <v>246</v>
      </c>
    </row>
    <row r="191" spans="1:47" s="2" customFormat="1" ht="12">
      <c r="A191" s="36"/>
      <c r="B191" s="37"/>
      <c r="C191" s="38"/>
      <c r="D191" s="233" t="s">
        <v>153</v>
      </c>
      <c r="E191" s="38"/>
      <c r="F191" s="234" t="s">
        <v>247</v>
      </c>
      <c r="G191" s="38"/>
      <c r="H191" s="38"/>
      <c r="I191" s="235"/>
      <c r="J191" s="235"/>
      <c r="K191" s="38"/>
      <c r="L191" s="38"/>
      <c r="M191" s="42"/>
      <c r="N191" s="236"/>
      <c r="O191" s="237"/>
      <c r="P191" s="89"/>
      <c r="Q191" s="89"/>
      <c r="R191" s="89"/>
      <c r="S191" s="89"/>
      <c r="T191" s="89"/>
      <c r="U191" s="89"/>
      <c r="V191" s="89"/>
      <c r="W191" s="89"/>
      <c r="X191" s="90"/>
      <c r="Y191" s="36"/>
      <c r="Z191" s="36"/>
      <c r="AA191" s="36"/>
      <c r="AB191" s="36"/>
      <c r="AC191" s="36"/>
      <c r="AD191" s="36"/>
      <c r="AE191" s="36"/>
      <c r="AT191" s="15" t="s">
        <v>153</v>
      </c>
      <c r="AU191" s="15" t="s">
        <v>90</v>
      </c>
    </row>
    <row r="192" spans="1:51" s="13" customFormat="1" ht="12">
      <c r="A192" s="13"/>
      <c r="B192" s="238"/>
      <c r="C192" s="239"/>
      <c r="D192" s="233" t="s">
        <v>155</v>
      </c>
      <c r="E192" s="240" t="s">
        <v>1</v>
      </c>
      <c r="F192" s="241" t="s">
        <v>248</v>
      </c>
      <c r="G192" s="239"/>
      <c r="H192" s="242">
        <v>39.6</v>
      </c>
      <c r="I192" s="243"/>
      <c r="J192" s="243"/>
      <c r="K192" s="239"/>
      <c r="L192" s="239"/>
      <c r="M192" s="244"/>
      <c r="N192" s="245"/>
      <c r="O192" s="246"/>
      <c r="P192" s="246"/>
      <c r="Q192" s="246"/>
      <c r="R192" s="246"/>
      <c r="S192" s="246"/>
      <c r="T192" s="246"/>
      <c r="U192" s="246"/>
      <c r="V192" s="246"/>
      <c r="W192" s="246"/>
      <c r="X192" s="247"/>
      <c r="Y192" s="13"/>
      <c r="Z192" s="13"/>
      <c r="AA192" s="13"/>
      <c r="AB192" s="13"/>
      <c r="AC192" s="13"/>
      <c r="AD192" s="13"/>
      <c r="AE192" s="13"/>
      <c r="AT192" s="248" t="s">
        <v>155</v>
      </c>
      <c r="AU192" s="248" t="s">
        <v>90</v>
      </c>
      <c r="AV192" s="13" t="s">
        <v>90</v>
      </c>
      <c r="AW192" s="13" t="s">
        <v>5</v>
      </c>
      <c r="AX192" s="13" t="s">
        <v>80</v>
      </c>
      <c r="AY192" s="248" t="s">
        <v>144</v>
      </c>
    </row>
    <row r="193" spans="1:51" s="13" customFormat="1" ht="12">
      <c r="A193" s="13"/>
      <c r="B193" s="238"/>
      <c r="C193" s="239"/>
      <c r="D193" s="233" t="s">
        <v>155</v>
      </c>
      <c r="E193" s="240" t="s">
        <v>1</v>
      </c>
      <c r="F193" s="241" t="s">
        <v>249</v>
      </c>
      <c r="G193" s="239"/>
      <c r="H193" s="242">
        <v>15.75</v>
      </c>
      <c r="I193" s="243"/>
      <c r="J193" s="243"/>
      <c r="K193" s="239"/>
      <c r="L193" s="239"/>
      <c r="M193" s="244"/>
      <c r="N193" s="245"/>
      <c r="O193" s="246"/>
      <c r="P193" s="246"/>
      <c r="Q193" s="246"/>
      <c r="R193" s="246"/>
      <c r="S193" s="246"/>
      <c r="T193" s="246"/>
      <c r="U193" s="246"/>
      <c r="V193" s="246"/>
      <c r="W193" s="246"/>
      <c r="X193" s="247"/>
      <c r="Y193" s="13"/>
      <c r="Z193" s="13"/>
      <c r="AA193" s="13"/>
      <c r="AB193" s="13"/>
      <c r="AC193" s="13"/>
      <c r="AD193" s="13"/>
      <c r="AE193" s="13"/>
      <c r="AT193" s="248" t="s">
        <v>155</v>
      </c>
      <c r="AU193" s="248" t="s">
        <v>90</v>
      </c>
      <c r="AV193" s="13" t="s">
        <v>90</v>
      </c>
      <c r="AW193" s="13" t="s">
        <v>5</v>
      </c>
      <c r="AX193" s="13" t="s">
        <v>80</v>
      </c>
      <c r="AY193" s="248" t="s">
        <v>144</v>
      </c>
    </row>
    <row r="194" spans="1:65" s="2" customFormat="1" ht="21.75" customHeight="1">
      <c r="A194" s="36"/>
      <c r="B194" s="37"/>
      <c r="C194" s="219" t="s">
        <v>250</v>
      </c>
      <c r="D194" s="219" t="s">
        <v>146</v>
      </c>
      <c r="E194" s="220" t="s">
        <v>251</v>
      </c>
      <c r="F194" s="221" t="s">
        <v>252</v>
      </c>
      <c r="G194" s="222" t="s">
        <v>168</v>
      </c>
      <c r="H194" s="223">
        <v>278.5</v>
      </c>
      <c r="I194" s="224"/>
      <c r="J194" s="224"/>
      <c r="K194" s="225">
        <f>ROUND(P194*H194,2)</f>
        <v>0</v>
      </c>
      <c r="L194" s="221" t="s">
        <v>1</v>
      </c>
      <c r="M194" s="42"/>
      <c r="N194" s="226" t="s">
        <v>1</v>
      </c>
      <c r="O194" s="227" t="s">
        <v>43</v>
      </c>
      <c r="P194" s="228">
        <f>I194+J194</f>
        <v>0</v>
      </c>
      <c r="Q194" s="228">
        <f>ROUND(I194*H194,2)</f>
        <v>0</v>
      </c>
      <c r="R194" s="228">
        <f>ROUND(J194*H194,2)</f>
        <v>0</v>
      </c>
      <c r="S194" s="89"/>
      <c r="T194" s="229">
        <f>S194*H194</f>
        <v>0</v>
      </c>
      <c r="U194" s="229">
        <v>0</v>
      </c>
      <c r="V194" s="229">
        <f>U194*H194</f>
        <v>0</v>
      </c>
      <c r="W194" s="229">
        <v>0</v>
      </c>
      <c r="X194" s="230">
        <f>W194*H194</f>
        <v>0</v>
      </c>
      <c r="Y194" s="36"/>
      <c r="Z194" s="36"/>
      <c r="AA194" s="36"/>
      <c r="AB194" s="36"/>
      <c r="AC194" s="36"/>
      <c r="AD194" s="36"/>
      <c r="AE194" s="36"/>
      <c r="AR194" s="231" t="s">
        <v>151</v>
      </c>
      <c r="AT194" s="231" t="s">
        <v>146</v>
      </c>
      <c r="AU194" s="231" t="s">
        <v>90</v>
      </c>
      <c r="AY194" s="15" t="s">
        <v>144</v>
      </c>
      <c r="BE194" s="232">
        <f>IF(O194="základní",K194,0)</f>
        <v>0</v>
      </c>
      <c r="BF194" s="232">
        <f>IF(O194="snížená",K194,0)</f>
        <v>0</v>
      </c>
      <c r="BG194" s="232">
        <f>IF(O194="zákl. přenesená",K194,0)</f>
        <v>0</v>
      </c>
      <c r="BH194" s="232">
        <f>IF(O194="sníž. přenesená",K194,0)</f>
        <v>0</v>
      </c>
      <c r="BI194" s="232">
        <f>IF(O194="nulová",K194,0)</f>
        <v>0</v>
      </c>
      <c r="BJ194" s="15" t="s">
        <v>88</v>
      </c>
      <c r="BK194" s="232">
        <f>ROUND(P194*H194,2)</f>
        <v>0</v>
      </c>
      <c r="BL194" s="15" t="s">
        <v>151</v>
      </c>
      <c r="BM194" s="231" t="s">
        <v>253</v>
      </c>
    </row>
    <row r="195" spans="1:47" s="2" customFormat="1" ht="12">
      <c r="A195" s="36"/>
      <c r="B195" s="37"/>
      <c r="C195" s="38"/>
      <c r="D195" s="233" t="s">
        <v>153</v>
      </c>
      <c r="E195" s="38"/>
      <c r="F195" s="234" t="s">
        <v>154</v>
      </c>
      <c r="G195" s="38"/>
      <c r="H195" s="38"/>
      <c r="I195" s="235"/>
      <c r="J195" s="235"/>
      <c r="K195" s="38"/>
      <c r="L195" s="38"/>
      <c r="M195" s="42"/>
      <c r="N195" s="236"/>
      <c r="O195" s="237"/>
      <c r="P195" s="89"/>
      <c r="Q195" s="89"/>
      <c r="R195" s="89"/>
      <c r="S195" s="89"/>
      <c r="T195" s="89"/>
      <c r="U195" s="89"/>
      <c r="V195" s="89"/>
      <c r="W195" s="89"/>
      <c r="X195" s="90"/>
      <c r="Y195" s="36"/>
      <c r="Z195" s="36"/>
      <c r="AA195" s="36"/>
      <c r="AB195" s="36"/>
      <c r="AC195" s="36"/>
      <c r="AD195" s="36"/>
      <c r="AE195" s="36"/>
      <c r="AT195" s="15" t="s">
        <v>153</v>
      </c>
      <c r="AU195" s="15" t="s">
        <v>90</v>
      </c>
    </row>
    <row r="196" spans="1:51" s="13" customFormat="1" ht="12">
      <c r="A196" s="13"/>
      <c r="B196" s="238"/>
      <c r="C196" s="239"/>
      <c r="D196" s="233" t="s">
        <v>155</v>
      </c>
      <c r="E196" s="240" t="s">
        <v>1</v>
      </c>
      <c r="F196" s="241" t="s">
        <v>254</v>
      </c>
      <c r="G196" s="239"/>
      <c r="H196" s="242">
        <v>223.75</v>
      </c>
      <c r="I196" s="243"/>
      <c r="J196" s="243"/>
      <c r="K196" s="239"/>
      <c r="L196" s="239"/>
      <c r="M196" s="244"/>
      <c r="N196" s="245"/>
      <c r="O196" s="246"/>
      <c r="P196" s="246"/>
      <c r="Q196" s="246"/>
      <c r="R196" s="246"/>
      <c r="S196" s="246"/>
      <c r="T196" s="246"/>
      <c r="U196" s="246"/>
      <c r="V196" s="246"/>
      <c r="W196" s="246"/>
      <c r="X196" s="247"/>
      <c r="Y196" s="13"/>
      <c r="Z196" s="13"/>
      <c r="AA196" s="13"/>
      <c r="AB196" s="13"/>
      <c r="AC196" s="13"/>
      <c r="AD196" s="13"/>
      <c r="AE196" s="13"/>
      <c r="AT196" s="248" t="s">
        <v>155</v>
      </c>
      <c r="AU196" s="248" t="s">
        <v>90</v>
      </c>
      <c r="AV196" s="13" t="s">
        <v>90</v>
      </c>
      <c r="AW196" s="13" t="s">
        <v>5</v>
      </c>
      <c r="AX196" s="13" t="s">
        <v>80</v>
      </c>
      <c r="AY196" s="248" t="s">
        <v>144</v>
      </c>
    </row>
    <row r="197" spans="1:51" s="13" customFormat="1" ht="12">
      <c r="A197" s="13"/>
      <c r="B197" s="238"/>
      <c r="C197" s="239"/>
      <c r="D197" s="233" t="s">
        <v>155</v>
      </c>
      <c r="E197" s="240" t="s">
        <v>1</v>
      </c>
      <c r="F197" s="241" t="s">
        <v>255</v>
      </c>
      <c r="G197" s="239"/>
      <c r="H197" s="242">
        <v>54.75</v>
      </c>
      <c r="I197" s="243"/>
      <c r="J197" s="243"/>
      <c r="K197" s="239"/>
      <c r="L197" s="239"/>
      <c r="M197" s="244"/>
      <c r="N197" s="245"/>
      <c r="O197" s="246"/>
      <c r="P197" s="246"/>
      <c r="Q197" s="246"/>
      <c r="R197" s="246"/>
      <c r="S197" s="246"/>
      <c r="T197" s="246"/>
      <c r="U197" s="246"/>
      <c r="V197" s="246"/>
      <c r="W197" s="246"/>
      <c r="X197" s="247"/>
      <c r="Y197" s="13"/>
      <c r="Z197" s="13"/>
      <c r="AA197" s="13"/>
      <c r="AB197" s="13"/>
      <c r="AC197" s="13"/>
      <c r="AD197" s="13"/>
      <c r="AE197" s="13"/>
      <c r="AT197" s="248" t="s">
        <v>155</v>
      </c>
      <c r="AU197" s="248" t="s">
        <v>90</v>
      </c>
      <c r="AV197" s="13" t="s">
        <v>90</v>
      </c>
      <c r="AW197" s="13" t="s">
        <v>5</v>
      </c>
      <c r="AX197" s="13" t="s">
        <v>80</v>
      </c>
      <c r="AY197" s="248" t="s">
        <v>144</v>
      </c>
    </row>
    <row r="198" spans="1:65" s="2" customFormat="1" ht="24.15" customHeight="1">
      <c r="A198" s="36"/>
      <c r="B198" s="37"/>
      <c r="C198" s="219" t="s">
        <v>256</v>
      </c>
      <c r="D198" s="219" t="s">
        <v>146</v>
      </c>
      <c r="E198" s="220" t="s">
        <v>257</v>
      </c>
      <c r="F198" s="221" t="s">
        <v>258</v>
      </c>
      <c r="G198" s="222" t="s">
        <v>204</v>
      </c>
      <c r="H198" s="223">
        <v>12.25</v>
      </c>
      <c r="I198" s="224"/>
      <c r="J198" s="224"/>
      <c r="K198" s="225">
        <f>ROUND(P198*H198,2)</f>
        <v>0</v>
      </c>
      <c r="L198" s="221" t="s">
        <v>150</v>
      </c>
      <c r="M198" s="42"/>
      <c r="N198" s="226" t="s">
        <v>1</v>
      </c>
      <c r="O198" s="227" t="s">
        <v>43</v>
      </c>
      <c r="P198" s="228">
        <f>I198+J198</f>
        <v>0</v>
      </c>
      <c r="Q198" s="228">
        <f>ROUND(I198*H198,2)</f>
        <v>0</v>
      </c>
      <c r="R198" s="228">
        <f>ROUND(J198*H198,2)</f>
        <v>0</v>
      </c>
      <c r="S198" s="89"/>
      <c r="T198" s="229">
        <f>S198*H198</f>
        <v>0</v>
      </c>
      <c r="U198" s="229">
        <v>0</v>
      </c>
      <c r="V198" s="229">
        <f>U198*H198</f>
        <v>0</v>
      </c>
      <c r="W198" s="229">
        <v>0</v>
      </c>
      <c r="X198" s="230">
        <f>W198*H198</f>
        <v>0</v>
      </c>
      <c r="Y198" s="36"/>
      <c r="Z198" s="36"/>
      <c r="AA198" s="36"/>
      <c r="AB198" s="36"/>
      <c r="AC198" s="36"/>
      <c r="AD198" s="36"/>
      <c r="AE198" s="36"/>
      <c r="AR198" s="231" t="s">
        <v>151</v>
      </c>
      <c r="AT198" s="231" t="s">
        <v>146</v>
      </c>
      <c r="AU198" s="231" t="s">
        <v>90</v>
      </c>
      <c r="AY198" s="15" t="s">
        <v>144</v>
      </c>
      <c r="BE198" s="232">
        <f>IF(O198="základní",K198,0)</f>
        <v>0</v>
      </c>
      <c r="BF198" s="232">
        <f>IF(O198="snížená",K198,0)</f>
        <v>0</v>
      </c>
      <c r="BG198" s="232">
        <f>IF(O198="zákl. přenesená",K198,0)</f>
        <v>0</v>
      </c>
      <c r="BH198" s="232">
        <f>IF(O198="sníž. přenesená",K198,0)</f>
        <v>0</v>
      </c>
      <c r="BI198" s="232">
        <f>IF(O198="nulová",K198,0)</f>
        <v>0</v>
      </c>
      <c r="BJ198" s="15" t="s">
        <v>88</v>
      </c>
      <c r="BK198" s="232">
        <f>ROUND(P198*H198,2)</f>
        <v>0</v>
      </c>
      <c r="BL198" s="15" t="s">
        <v>151</v>
      </c>
      <c r="BM198" s="231" t="s">
        <v>259</v>
      </c>
    </row>
    <row r="199" spans="1:47" s="2" customFormat="1" ht="12">
      <c r="A199" s="36"/>
      <c r="B199" s="37"/>
      <c r="C199" s="38"/>
      <c r="D199" s="233" t="s">
        <v>153</v>
      </c>
      <c r="E199" s="38"/>
      <c r="F199" s="234" t="s">
        <v>247</v>
      </c>
      <c r="G199" s="38"/>
      <c r="H199" s="38"/>
      <c r="I199" s="235"/>
      <c r="J199" s="235"/>
      <c r="K199" s="38"/>
      <c r="L199" s="38"/>
      <c r="M199" s="42"/>
      <c r="N199" s="236"/>
      <c r="O199" s="237"/>
      <c r="P199" s="89"/>
      <c r="Q199" s="89"/>
      <c r="R199" s="89"/>
      <c r="S199" s="89"/>
      <c r="T199" s="89"/>
      <c r="U199" s="89"/>
      <c r="V199" s="89"/>
      <c r="W199" s="89"/>
      <c r="X199" s="90"/>
      <c r="Y199" s="36"/>
      <c r="Z199" s="36"/>
      <c r="AA199" s="36"/>
      <c r="AB199" s="36"/>
      <c r="AC199" s="36"/>
      <c r="AD199" s="36"/>
      <c r="AE199" s="36"/>
      <c r="AT199" s="15" t="s">
        <v>153</v>
      </c>
      <c r="AU199" s="15" t="s">
        <v>90</v>
      </c>
    </row>
    <row r="200" spans="1:51" s="13" customFormat="1" ht="12">
      <c r="A200" s="13"/>
      <c r="B200" s="238"/>
      <c r="C200" s="239"/>
      <c r="D200" s="233" t="s">
        <v>155</v>
      </c>
      <c r="E200" s="240" t="s">
        <v>1</v>
      </c>
      <c r="F200" s="241" t="s">
        <v>260</v>
      </c>
      <c r="G200" s="239"/>
      <c r="H200" s="242">
        <v>12.25</v>
      </c>
      <c r="I200" s="243"/>
      <c r="J200" s="243"/>
      <c r="K200" s="239"/>
      <c r="L200" s="239"/>
      <c r="M200" s="244"/>
      <c r="N200" s="245"/>
      <c r="O200" s="246"/>
      <c r="P200" s="246"/>
      <c r="Q200" s="246"/>
      <c r="R200" s="246"/>
      <c r="S200" s="246"/>
      <c r="T200" s="246"/>
      <c r="U200" s="246"/>
      <c r="V200" s="246"/>
      <c r="W200" s="246"/>
      <c r="X200" s="247"/>
      <c r="Y200" s="13"/>
      <c r="Z200" s="13"/>
      <c r="AA200" s="13"/>
      <c r="AB200" s="13"/>
      <c r="AC200" s="13"/>
      <c r="AD200" s="13"/>
      <c r="AE200" s="13"/>
      <c r="AT200" s="248" t="s">
        <v>155</v>
      </c>
      <c r="AU200" s="248" t="s">
        <v>90</v>
      </c>
      <c r="AV200" s="13" t="s">
        <v>90</v>
      </c>
      <c r="AW200" s="13" t="s">
        <v>5</v>
      </c>
      <c r="AX200" s="13" t="s">
        <v>88</v>
      </c>
      <c r="AY200" s="248" t="s">
        <v>144</v>
      </c>
    </row>
    <row r="201" spans="1:65" s="2" customFormat="1" ht="24.15" customHeight="1">
      <c r="A201" s="36"/>
      <c r="B201" s="37"/>
      <c r="C201" s="219" t="s">
        <v>261</v>
      </c>
      <c r="D201" s="219" t="s">
        <v>146</v>
      </c>
      <c r="E201" s="220" t="s">
        <v>262</v>
      </c>
      <c r="F201" s="221" t="s">
        <v>263</v>
      </c>
      <c r="G201" s="222" t="s">
        <v>204</v>
      </c>
      <c r="H201" s="223">
        <v>13.15</v>
      </c>
      <c r="I201" s="224"/>
      <c r="J201" s="224"/>
      <c r="K201" s="225">
        <f>ROUND(P201*H201,2)</f>
        <v>0</v>
      </c>
      <c r="L201" s="221" t="s">
        <v>150</v>
      </c>
      <c r="M201" s="42"/>
      <c r="N201" s="226" t="s">
        <v>1</v>
      </c>
      <c r="O201" s="227" t="s">
        <v>43</v>
      </c>
      <c r="P201" s="228">
        <f>I201+J201</f>
        <v>0</v>
      </c>
      <c r="Q201" s="228">
        <f>ROUND(I201*H201,2)</f>
        <v>0</v>
      </c>
      <c r="R201" s="228">
        <f>ROUND(J201*H201,2)</f>
        <v>0</v>
      </c>
      <c r="S201" s="89"/>
      <c r="T201" s="229">
        <f>S201*H201</f>
        <v>0</v>
      </c>
      <c r="U201" s="229">
        <v>0</v>
      </c>
      <c r="V201" s="229">
        <f>U201*H201</f>
        <v>0</v>
      </c>
      <c r="W201" s="229">
        <v>0</v>
      </c>
      <c r="X201" s="230">
        <f>W201*H201</f>
        <v>0</v>
      </c>
      <c r="Y201" s="36"/>
      <c r="Z201" s="36"/>
      <c r="AA201" s="36"/>
      <c r="AB201" s="36"/>
      <c r="AC201" s="36"/>
      <c r="AD201" s="36"/>
      <c r="AE201" s="36"/>
      <c r="AR201" s="231" t="s">
        <v>151</v>
      </c>
      <c r="AT201" s="231" t="s">
        <v>146</v>
      </c>
      <c r="AU201" s="231" t="s">
        <v>90</v>
      </c>
      <c r="AY201" s="15" t="s">
        <v>144</v>
      </c>
      <c r="BE201" s="232">
        <f>IF(O201="základní",K201,0)</f>
        <v>0</v>
      </c>
      <c r="BF201" s="232">
        <f>IF(O201="snížená",K201,0)</f>
        <v>0</v>
      </c>
      <c r="BG201" s="232">
        <f>IF(O201="zákl. přenesená",K201,0)</f>
        <v>0</v>
      </c>
      <c r="BH201" s="232">
        <f>IF(O201="sníž. přenesená",K201,0)</f>
        <v>0</v>
      </c>
      <c r="BI201" s="232">
        <f>IF(O201="nulová",K201,0)</f>
        <v>0</v>
      </c>
      <c r="BJ201" s="15" t="s">
        <v>88</v>
      </c>
      <c r="BK201" s="232">
        <f>ROUND(P201*H201,2)</f>
        <v>0</v>
      </c>
      <c r="BL201" s="15" t="s">
        <v>151</v>
      </c>
      <c r="BM201" s="231" t="s">
        <v>264</v>
      </c>
    </row>
    <row r="202" spans="1:47" s="2" customFormat="1" ht="12">
      <c r="A202" s="36"/>
      <c r="B202" s="37"/>
      <c r="C202" s="38"/>
      <c r="D202" s="233" t="s">
        <v>153</v>
      </c>
      <c r="E202" s="38"/>
      <c r="F202" s="234" t="s">
        <v>265</v>
      </c>
      <c r="G202" s="38"/>
      <c r="H202" s="38"/>
      <c r="I202" s="235"/>
      <c r="J202" s="235"/>
      <c r="K202" s="38"/>
      <c r="L202" s="38"/>
      <c r="M202" s="42"/>
      <c r="N202" s="236"/>
      <c r="O202" s="237"/>
      <c r="P202" s="89"/>
      <c r="Q202" s="89"/>
      <c r="R202" s="89"/>
      <c r="S202" s="89"/>
      <c r="T202" s="89"/>
      <c r="U202" s="89"/>
      <c r="V202" s="89"/>
      <c r="W202" s="89"/>
      <c r="X202" s="90"/>
      <c r="Y202" s="36"/>
      <c r="Z202" s="36"/>
      <c r="AA202" s="36"/>
      <c r="AB202" s="36"/>
      <c r="AC202" s="36"/>
      <c r="AD202" s="36"/>
      <c r="AE202" s="36"/>
      <c r="AT202" s="15" t="s">
        <v>153</v>
      </c>
      <c r="AU202" s="15" t="s">
        <v>90</v>
      </c>
    </row>
    <row r="203" spans="1:51" s="13" customFormat="1" ht="12">
      <c r="A203" s="13"/>
      <c r="B203" s="238"/>
      <c r="C203" s="239"/>
      <c r="D203" s="233" t="s">
        <v>155</v>
      </c>
      <c r="E203" s="240" t="s">
        <v>1</v>
      </c>
      <c r="F203" s="241" t="s">
        <v>266</v>
      </c>
      <c r="G203" s="239"/>
      <c r="H203" s="242">
        <v>13.15</v>
      </c>
      <c r="I203" s="243"/>
      <c r="J203" s="243"/>
      <c r="K203" s="239"/>
      <c r="L203" s="239"/>
      <c r="M203" s="244"/>
      <c r="N203" s="245"/>
      <c r="O203" s="246"/>
      <c r="P203" s="246"/>
      <c r="Q203" s="246"/>
      <c r="R203" s="246"/>
      <c r="S203" s="246"/>
      <c r="T203" s="246"/>
      <c r="U203" s="246"/>
      <c r="V203" s="246"/>
      <c r="W203" s="246"/>
      <c r="X203" s="247"/>
      <c r="Y203" s="13"/>
      <c r="Z203" s="13"/>
      <c r="AA203" s="13"/>
      <c r="AB203" s="13"/>
      <c r="AC203" s="13"/>
      <c r="AD203" s="13"/>
      <c r="AE203" s="13"/>
      <c r="AT203" s="248" t="s">
        <v>155</v>
      </c>
      <c r="AU203" s="248" t="s">
        <v>90</v>
      </c>
      <c r="AV203" s="13" t="s">
        <v>90</v>
      </c>
      <c r="AW203" s="13" t="s">
        <v>5</v>
      </c>
      <c r="AX203" s="13" t="s">
        <v>88</v>
      </c>
      <c r="AY203" s="248" t="s">
        <v>144</v>
      </c>
    </row>
    <row r="204" spans="1:65" s="2" customFormat="1" ht="24.15" customHeight="1">
      <c r="A204" s="36"/>
      <c r="B204" s="37"/>
      <c r="C204" s="219" t="s">
        <v>267</v>
      </c>
      <c r="D204" s="219" t="s">
        <v>146</v>
      </c>
      <c r="E204" s="220" t="s">
        <v>268</v>
      </c>
      <c r="F204" s="221" t="s">
        <v>269</v>
      </c>
      <c r="G204" s="222" t="s">
        <v>204</v>
      </c>
      <c r="H204" s="223">
        <v>4.5</v>
      </c>
      <c r="I204" s="224"/>
      <c r="J204" s="224"/>
      <c r="K204" s="225">
        <f>ROUND(P204*H204,2)</f>
        <v>0</v>
      </c>
      <c r="L204" s="221" t="s">
        <v>150</v>
      </c>
      <c r="M204" s="42"/>
      <c r="N204" s="226" t="s">
        <v>1</v>
      </c>
      <c r="O204" s="227" t="s">
        <v>43</v>
      </c>
      <c r="P204" s="228">
        <f>I204+J204</f>
        <v>0</v>
      </c>
      <c r="Q204" s="228">
        <f>ROUND(I204*H204,2)</f>
        <v>0</v>
      </c>
      <c r="R204" s="228">
        <f>ROUND(J204*H204,2)</f>
        <v>0</v>
      </c>
      <c r="S204" s="89"/>
      <c r="T204" s="229">
        <f>S204*H204</f>
        <v>0</v>
      </c>
      <c r="U204" s="229">
        <v>0</v>
      </c>
      <c r="V204" s="229">
        <f>U204*H204</f>
        <v>0</v>
      </c>
      <c r="W204" s="229">
        <v>0</v>
      </c>
      <c r="X204" s="230">
        <f>W204*H204</f>
        <v>0</v>
      </c>
      <c r="Y204" s="36"/>
      <c r="Z204" s="36"/>
      <c r="AA204" s="36"/>
      <c r="AB204" s="36"/>
      <c r="AC204" s="36"/>
      <c r="AD204" s="36"/>
      <c r="AE204" s="36"/>
      <c r="AR204" s="231" t="s">
        <v>151</v>
      </c>
      <c r="AT204" s="231" t="s">
        <v>146</v>
      </c>
      <c r="AU204" s="231" t="s">
        <v>90</v>
      </c>
      <c r="AY204" s="15" t="s">
        <v>144</v>
      </c>
      <c r="BE204" s="232">
        <f>IF(O204="základní",K204,0)</f>
        <v>0</v>
      </c>
      <c r="BF204" s="232">
        <f>IF(O204="snížená",K204,0)</f>
        <v>0</v>
      </c>
      <c r="BG204" s="232">
        <f>IF(O204="zákl. přenesená",K204,0)</f>
        <v>0</v>
      </c>
      <c r="BH204" s="232">
        <f>IF(O204="sníž. přenesená",K204,0)</f>
        <v>0</v>
      </c>
      <c r="BI204" s="232">
        <f>IF(O204="nulová",K204,0)</f>
        <v>0</v>
      </c>
      <c r="BJ204" s="15" t="s">
        <v>88</v>
      </c>
      <c r="BK204" s="232">
        <f>ROUND(P204*H204,2)</f>
        <v>0</v>
      </c>
      <c r="BL204" s="15" t="s">
        <v>151</v>
      </c>
      <c r="BM204" s="231" t="s">
        <v>270</v>
      </c>
    </row>
    <row r="205" spans="1:47" s="2" customFormat="1" ht="12">
      <c r="A205" s="36"/>
      <c r="B205" s="37"/>
      <c r="C205" s="38"/>
      <c r="D205" s="233" t="s">
        <v>153</v>
      </c>
      <c r="E205" s="38"/>
      <c r="F205" s="234" t="s">
        <v>265</v>
      </c>
      <c r="G205" s="38"/>
      <c r="H205" s="38"/>
      <c r="I205" s="235"/>
      <c r="J205" s="235"/>
      <c r="K205" s="38"/>
      <c r="L205" s="38"/>
      <c r="M205" s="42"/>
      <c r="N205" s="236"/>
      <c r="O205" s="237"/>
      <c r="P205" s="89"/>
      <c r="Q205" s="89"/>
      <c r="R205" s="89"/>
      <c r="S205" s="89"/>
      <c r="T205" s="89"/>
      <c r="U205" s="89"/>
      <c r="V205" s="89"/>
      <c r="W205" s="89"/>
      <c r="X205" s="90"/>
      <c r="Y205" s="36"/>
      <c r="Z205" s="36"/>
      <c r="AA205" s="36"/>
      <c r="AB205" s="36"/>
      <c r="AC205" s="36"/>
      <c r="AD205" s="36"/>
      <c r="AE205" s="36"/>
      <c r="AT205" s="15" t="s">
        <v>153</v>
      </c>
      <c r="AU205" s="15" t="s">
        <v>90</v>
      </c>
    </row>
    <row r="206" spans="1:51" s="13" customFormat="1" ht="12">
      <c r="A206" s="13"/>
      <c r="B206" s="238"/>
      <c r="C206" s="239"/>
      <c r="D206" s="233" t="s">
        <v>155</v>
      </c>
      <c r="E206" s="240" t="s">
        <v>1</v>
      </c>
      <c r="F206" s="241" t="s">
        <v>271</v>
      </c>
      <c r="G206" s="239"/>
      <c r="H206" s="242">
        <v>4.5</v>
      </c>
      <c r="I206" s="243"/>
      <c r="J206" s="243"/>
      <c r="K206" s="239"/>
      <c r="L206" s="239"/>
      <c r="M206" s="244"/>
      <c r="N206" s="245"/>
      <c r="O206" s="246"/>
      <c r="P206" s="246"/>
      <c r="Q206" s="246"/>
      <c r="R206" s="246"/>
      <c r="S206" s="246"/>
      <c r="T206" s="246"/>
      <c r="U206" s="246"/>
      <c r="V206" s="246"/>
      <c r="W206" s="246"/>
      <c r="X206" s="247"/>
      <c r="Y206" s="13"/>
      <c r="Z206" s="13"/>
      <c r="AA206" s="13"/>
      <c r="AB206" s="13"/>
      <c r="AC206" s="13"/>
      <c r="AD206" s="13"/>
      <c r="AE206" s="13"/>
      <c r="AT206" s="248" t="s">
        <v>155</v>
      </c>
      <c r="AU206" s="248" t="s">
        <v>90</v>
      </c>
      <c r="AV206" s="13" t="s">
        <v>90</v>
      </c>
      <c r="AW206" s="13" t="s">
        <v>5</v>
      </c>
      <c r="AX206" s="13" t="s">
        <v>88</v>
      </c>
      <c r="AY206" s="248" t="s">
        <v>144</v>
      </c>
    </row>
    <row r="207" spans="1:65" s="2" customFormat="1" ht="24.15" customHeight="1">
      <c r="A207" s="36"/>
      <c r="B207" s="37"/>
      <c r="C207" s="219" t="s">
        <v>8</v>
      </c>
      <c r="D207" s="219" t="s">
        <v>146</v>
      </c>
      <c r="E207" s="220" t="s">
        <v>272</v>
      </c>
      <c r="F207" s="221" t="s">
        <v>273</v>
      </c>
      <c r="G207" s="222" t="s">
        <v>204</v>
      </c>
      <c r="H207" s="223">
        <v>18.35</v>
      </c>
      <c r="I207" s="224"/>
      <c r="J207" s="224"/>
      <c r="K207" s="225">
        <f>ROUND(P207*H207,2)</f>
        <v>0</v>
      </c>
      <c r="L207" s="221" t="s">
        <v>150</v>
      </c>
      <c r="M207" s="42"/>
      <c r="N207" s="226" t="s">
        <v>1</v>
      </c>
      <c r="O207" s="227" t="s">
        <v>43</v>
      </c>
      <c r="P207" s="228">
        <f>I207+J207</f>
        <v>0</v>
      </c>
      <c r="Q207" s="228">
        <f>ROUND(I207*H207,2)</f>
        <v>0</v>
      </c>
      <c r="R207" s="228">
        <f>ROUND(J207*H207,2)</f>
        <v>0</v>
      </c>
      <c r="S207" s="89"/>
      <c r="T207" s="229">
        <f>S207*H207</f>
        <v>0</v>
      </c>
      <c r="U207" s="229">
        <v>0.00158</v>
      </c>
      <c r="V207" s="229">
        <f>U207*H207</f>
        <v>0.028993</v>
      </c>
      <c r="W207" s="229">
        <v>0</v>
      </c>
      <c r="X207" s="230">
        <f>W207*H207</f>
        <v>0</v>
      </c>
      <c r="Y207" s="36"/>
      <c r="Z207" s="36"/>
      <c r="AA207" s="36"/>
      <c r="AB207" s="36"/>
      <c r="AC207" s="36"/>
      <c r="AD207" s="36"/>
      <c r="AE207" s="36"/>
      <c r="AR207" s="231" t="s">
        <v>151</v>
      </c>
      <c r="AT207" s="231" t="s">
        <v>146</v>
      </c>
      <c r="AU207" s="231" t="s">
        <v>90</v>
      </c>
      <c r="AY207" s="15" t="s">
        <v>144</v>
      </c>
      <c r="BE207" s="232">
        <f>IF(O207="základní",K207,0)</f>
        <v>0</v>
      </c>
      <c r="BF207" s="232">
        <f>IF(O207="snížená",K207,0)</f>
        <v>0</v>
      </c>
      <c r="BG207" s="232">
        <f>IF(O207="zákl. přenesená",K207,0)</f>
        <v>0</v>
      </c>
      <c r="BH207" s="232">
        <f>IF(O207="sníž. přenesená",K207,0)</f>
        <v>0</v>
      </c>
      <c r="BI207" s="232">
        <f>IF(O207="nulová",K207,0)</f>
        <v>0</v>
      </c>
      <c r="BJ207" s="15" t="s">
        <v>88</v>
      </c>
      <c r="BK207" s="232">
        <f>ROUND(P207*H207,2)</f>
        <v>0</v>
      </c>
      <c r="BL207" s="15" t="s">
        <v>151</v>
      </c>
      <c r="BM207" s="231" t="s">
        <v>274</v>
      </c>
    </row>
    <row r="208" spans="1:47" s="2" customFormat="1" ht="12">
      <c r="A208" s="36"/>
      <c r="B208" s="37"/>
      <c r="C208" s="38"/>
      <c r="D208" s="233" t="s">
        <v>153</v>
      </c>
      <c r="E208" s="38"/>
      <c r="F208" s="234" t="s">
        <v>265</v>
      </c>
      <c r="G208" s="38"/>
      <c r="H208" s="38"/>
      <c r="I208" s="235"/>
      <c r="J208" s="235"/>
      <c r="K208" s="38"/>
      <c r="L208" s="38"/>
      <c r="M208" s="42"/>
      <c r="N208" s="236"/>
      <c r="O208" s="237"/>
      <c r="P208" s="89"/>
      <c r="Q208" s="89"/>
      <c r="R208" s="89"/>
      <c r="S208" s="89"/>
      <c r="T208" s="89"/>
      <c r="U208" s="89"/>
      <c r="V208" s="89"/>
      <c r="W208" s="89"/>
      <c r="X208" s="90"/>
      <c r="Y208" s="36"/>
      <c r="Z208" s="36"/>
      <c r="AA208" s="36"/>
      <c r="AB208" s="36"/>
      <c r="AC208" s="36"/>
      <c r="AD208" s="36"/>
      <c r="AE208" s="36"/>
      <c r="AT208" s="15" t="s">
        <v>153</v>
      </c>
      <c r="AU208" s="15" t="s">
        <v>90</v>
      </c>
    </row>
    <row r="209" spans="1:51" s="13" customFormat="1" ht="12">
      <c r="A209" s="13"/>
      <c r="B209" s="238"/>
      <c r="C209" s="239"/>
      <c r="D209" s="233" t="s">
        <v>155</v>
      </c>
      <c r="E209" s="240" t="s">
        <v>1</v>
      </c>
      <c r="F209" s="241" t="s">
        <v>275</v>
      </c>
      <c r="G209" s="239"/>
      <c r="H209" s="242">
        <v>1.85</v>
      </c>
      <c r="I209" s="243"/>
      <c r="J209" s="243"/>
      <c r="K209" s="239"/>
      <c r="L209" s="239"/>
      <c r="M209" s="244"/>
      <c r="N209" s="245"/>
      <c r="O209" s="246"/>
      <c r="P209" s="246"/>
      <c r="Q209" s="246"/>
      <c r="R209" s="246"/>
      <c r="S209" s="246"/>
      <c r="T209" s="246"/>
      <c r="U209" s="246"/>
      <c r="V209" s="246"/>
      <c r="W209" s="246"/>
      <c r="X209" s="247"/>
      <c r="Y209" s="13"/>
      <c r="Z209" s="13"/>
      <c r="AA209" s="13"/>
      <c r="AB209" s="13"/>
      <c r="AC209" s="13"/>
      <c r="AD209" s="13"/>
      <c r="AE209" s="13"/>
      <c r="AT209" s="248" t="s">
        <v>155</v>
      </c>
      <c r="AU209" s="248" t="s">
        <v>90</v>
      </c>
      <c r="AV209" s="13" t="s">
        <v>90</v>
      </c>
      <c r="AW209" s="13" t="s">
        <v>5</v>
      </c>
      <c r="AX209" s="13" t="s">
        <v>80</v>
      </c>
      <c r="AY209" s="248" t="s">
        <v>144</v>
      </c>
    </row>
    <row r="210" spans="1:51" s="13" customFormat="1" ht="12">
      <c r="A210" s="13"/>
      <c r="B210" s="238"/>
      <c r="C210" s="239"/>
      <c r="D210" s="233" t="s">
        <v>155</v>
      </c>
      <c r="E210" s="240" t="s">
        <v>1</v>
      </c>
      <c r="F210" s="241" t="s">
        <v>276</v>
      </c>
      <c r="G210" s="239"/>
      <c r="H210" s="242">
        <v>16.5</v>
      </c>
      <c r="I210" s="243"/>
      <c r="J210" s="243"/>
      <c r="K210" s="239"/>
      <c r="L210" s="239"/>
      <c r="M210" s="244"/>
      <c r="N210" s="245"/>
      <c r="O210" s="246"/>
      <c r="P210" s="246"/>
      <c r="Q210" s="246"/>
      <c r="R210" s="246"/>
      <c r="S210" s="246"/>
      <c r="T210" s="246"/>
      <c r="U210" s="246"/>
      <c r="V210" s="246"/>
      <c r="W210" s="246"/>
      <c r="X210" s="247"/>
      <c r="Y210" s="13"/>
      <c r="Z210" s="13"/>
      <c r="AA210" s="13"/>
      <c r="AB210" s="13"/>
      <c r="AC210" s="13"/>
      <c r="AD210" s="13"/>
      <c r="AE210" s="13"/>
      <c r="AT210" s="248" t="s">
        <v>155</v>
      </c>
      <c r="AU210" s="248" t="s">
        <v>90</v>
      </c>
      <c r="AV210" s="13" t="s">
        <v>90</v>
      </c>
      <c r="AW210" s="13" t="s">
        <v>5</v>
      </c>
      <c r="AX210" s="13" t="s">
        <v>80</v>
      </c>
      <c r="AY210" s="248" t="s">
        <v>144</v>
      </c>
    </row>
    <row r="211" spans="1:65" s="2" customFormat="1" ht="24.15" customHeight="1">
      <c r="A211" s="36"/>
      <c r="B211" s="37"/>
      <c r="C211" s="219" t="s">
        <v>277</v>
      </c>
      <c r="D211" s="219" t="s">
        <v>146</v>
      </c>
      <c r="E211" s="220" t="s">
        <v>278</v>
      </c>
      <c r="F211" s="221" t="s">
        <v>279</v>
      </c>
      <c r="G211" s="222" t="s">
        <v>280</v>
      </c>
      <c r="H211" s="223">
        <v>142.1</v>
      </c>
      <c r="I211" s="224"/>
      <c r="J211" s="224"/>
      <c r="K211" s="225">
        <f>ROUND(P211*H211,2)</f>
        <v>0</v>
      </c>
      <c r="L211" s="221" t="s">
        <v>150</v>
      </c>
      <c r="M211" s="42"/>
      <c r="N211" s="226" t="s">
        <v>1</v>
      </c>
      <c r="O211" s="227" t="s">
        <v>43</v>
      </c>
      <c r="P211" s="228">
        <f>I211+J211</f>
        <v>0</v>
      </c>
      <c r="Q211" s="228">
        <f>ROUND(I211*H211,2)</f>
        <v>0</v>
      </c>
      <c r="R211" s="228">
        <f>ROUND(J211*H211,2)</f>
        <v>0</v>
      </c>
      <c r="S211" s="89"/>
      <c r="T211" s="229">
        <f>S211*H211</f>
        <v>0</v>
      </c>
      <c r="U211" s="229">
        <v>0.00011</v>
      </c>
      <c r="V211" s="229">
        <f>U211*H211</f>
        <v>0.015631</v>
      </c>
      <c r="W211" s="229">
        <v>0</v>
      </c>
      <c r="X211" s="230">
        <f>W211*H211</f>
        <v>0</v>
      </c>
      <c r="Y211" s="36"/>
      <c r="Z211" s="36"/>
      <c r="AA211" s="36"/>
      <c r="AB211" s="36"/>
      <c r="AC211" s="36"/>
      <c r="AD211" s="36"/>
      <c r="AE211" s="36"/>
      <c r="AR211" s="231" t="s">
        <v>151</v>
      </c>
      <c r="AT211" s="231" t="s">
        <v>146</v>
      </c>
      <c r="AU211" s="231" t="s">
        <v>90</v>
      </c>
      <c r="AY211" s="15" t="s">
        <v>144</v>
      </c>
      <c r="BE211" s="232">
        <f>IF(O211="základní",K211,0)</f>
        <v>0</v>
      </c>
      <c r="BF211" s="232">
        <f>IF(O211="snížená",K211,0)</f>
        <v>0</v>
      </c>
      <c r="BG211" s="232">
        <f>IF(O211="zákl. přenesená",K211,0)</f>
        <v>0</v>
      </c>
      <c r="BH211" s="232">
        <f>IF(O211="sníž. přenesená",K211,0)</f>
        <v>0</v>
      </c>
      <c r="BI211" s="232">
        <f>IF(O211="nulová",K211,0)</f>
        <v>0</v>
      </c>
      <c r="BJ211" s="15" t="s">
        <v>88</v>
      </c>
      <c r="BK211" s="232">
        <f>ROUND(P211*H211,2)</f>
        <v>0</v>
      </c>
      <c r="BL211" s="15" t="s">
        <v>151</v>
      </c>
      <c r="BM211" s="231" t="s">
        <v>281</v>
      </c>
    </row>
    <row r="212" spans="1:47" s="2" customFormat="1" ht="12">
      <c r="A212" s="36"/>
      <c r="B212" s="37"/>
      <c r="C212" s="38"/>
      <c r="D212" s="233" t="s">
        <v>153</v>
      </c>
      <c r="E212" s="38"/>
      <c r="F212" s="234" t="s">
        <v>282</v>
      </c>
      <c r="G212" s="38"/>
      <c r="H212" s="38"/>
      <c r="I212" s="235"/>
      <c r="J212" s="235"/>
      <c r="K212" s="38"/>
      <c r="L212" s="38"/>
      <c r="M212" s="42"/>
      <c r="N212" s="236"/>
      <c r="O212" s="237"/>
      <c r="P212" s="89"/>
      <c r="Q212" s="89"/>
      <c r="R212" s="89"/>
      <c r="S212" s="89"/>
      <c r="T212" s="89"/>
      <c r="U212" s="89"/>
      <c r="V212" s="89"/>
      <c r="W212" s="89"/>
      <c r="X212" s="90"/>
      <c r="Y212" s="36"/>
      <c r="Z212" s="36"/>
      <c r="AA212" s="36"/>
      <c r="AB212" s="36"/>
      <c r="AC212" s="36"/>
      <c r="AD212" s="36"/>
      <c r="AE212" s="36"/>
      <c r="AT212" s="15" t="s">
        <v>153</v>
      </c>
      <c r="AU212" s="15" t="s">
        <v>90</v>
      </c>
    </row>
    <row r="213" spans="1:51" s="13" customFormat="1" ht="12">
      <c r="A213" s="13"/>
      <c r="B213" s="238"/>
      <c r="C213" s="239"/>
      <c r="D213" s="233" t="s">
        <v>155</v>
      </c>
      <c r="E213" s="240" t="s">
        <v>1</v>
      </c>
      <c r="F213" s="241" t="s">
        <v>283</v>
      </c>
      <c r="G213" s="239"/>
      <c r="H213" s="242">
        <v>142.1</v>
      </c>
      <c r="I213" s="243"/>
      <c r="J213" s="243"/>
      <c r="K213" s="239"/>
      <c r="L213" s="239"/>
      <c r="M213" s="244"/>
      <c r="N213" s="245"/>
      <c r="O213" s="246"/>
      <c r="P213" s="246"/>
      <c r="Q213" s="246"/>
      <c r="R213" s="246"/>
      <c r="S213" s="246"/>
      <c r="T213" s="246"/>
      <c r="U213" s="246"/>
      <c r="V213" s="246"/>
      <c r="W213" s="246"/>
      <c r="X213" s="247"/>
      <c r="Y213" s="13"/>
      <c r="Z213" s="13"/>
      <c r="AA213" s="13"/>
      <c r="AB213" s="13"/>
      <c r="AC213" s="13"/>
      <c r="AD213" s="13"/>
      <c r="AE213" s="13"/>
      <c r="AT213" s="248" t="s">
        <v>155</v>
      </c>
      <c r="AU213" s="248" t="s">
        <v>90</v>
      </c>
      <c r="AV213" s="13" t="s">
        <v>90</v>
      </c>
      <c r="AW213" s="13" t="s">
        <v>5</v>
      </c>
      <c r="AX213" s="13" t="s">
        <v>88</v>
      </c>
      <c r="AY213" s="248" t="s">
        <v>144</v>
      </c>
    </row>
    <row r="214" spans="1:65" s="2" customFormat="1" ht="24.15" customHeight="1">
      <c r="A214" s="36"/>
      <c r="B214" s="37"/>
      <c r="C214" s="219" t="s">
        <v>284</v>
      </c>
      <c r="D214" s="219" t="s">
        <v>146</v>
      </c>
      <c r="E214" s="220" t="s">
        <v>285</v>
      </c>
      <c r="F214" s="221" t="s">
        <v>286</v>
      </c>
      <c r="G214" s="222" t="s">
        <v>149</v>
      </c>
      <c r="H214" s="223">
        <v>49</v>
      </c>
      <c r="I214" s="224"/>
      <c r="J214" s="224"/>
      <c r="K214" s="225">
        <f>ROUND(P214*H214,2)</f>
        <v>0</v>
      </c>
      <c r="L214" s="221" t="s">
        <v>150</v>
      </c>
      <c r="M214" s="42"/>
      <c r="N214" s="226" t="s">
        <v>1</v>
      </c>
      <c r="O214" s="227" t="s">
        <v>43</v>
      </c>
      <c r="P214" s="228">
        <f>I214+J214</f>
        <v>0</v>
      </c>
      <c r="Q214" s="228">
        <f>ROUND(I214*H214,2)</f>
        <v>0</v>
      </c>
      <c r="R214" s="228">
        <f>ROUND(J214*H214,2)</f>
        <v>0</v>
      </c>
      <c r="S214" s="89"/>
      <c r="T214" s="229">
        <f>S214*H214</f>
        <v>0</v>
      </c>
      <c r="U214" s="229">
        <v>0.03454</v>
      </c>
      <c r="V214" s="229">
        <f>U214*H214</f>
        <v>1.69246</v>
      </c>
      <c r="W214" s="229">
        <v>0</v>
      </c>
      <c r="X214" s="230">
        <f>W214*H214</f>
        <v>0</v>
      </c>
      <c r="Y214" s="36"/>
      <c r="Z214" s="36"/>
      <c r="AA214" s="36"/>
      <c r="AB214" s="36"/>
      <c r="AC214" s="36"/>
      <c r="AD214" s="36"/>
      <c r="AE214" s="36"/>
      <c r="AR214" s="231" t="s">
        <v>151</v>
      </c>
      <c r="AT214" s="231" t="s">
        <v>146</v>
      </c>
      <c r="AU214" s="231" t="s">
        <v>90</v>
      </c>
      <c r="AY214" s="15" t="s">
        <v>144</v>
      </c>
      <c r="BE214" s="232">
        <f>IF(O214="základní",K214,0)</f>
        <v>0</v>
      </c>
      <c r="BF214" s="232">
        <f>IF(O214="snížená",K214,0)</f>
        <v>0</v>
      </c>
      <c r="BG214" s="232">
        <f>IF(O214="zákl. přenesená",K214,0)</f>
        <v>0</v>
      </c>
      <c r="BH214" s="232">
        <f>IF(O214="sníž. přenesená",K214,0)</f>
        <v>0</v>
      </c>
      <c r="BI214" s="232">
        <f>IF(O214="nulová",K214,0)</f>
        <v>0</v>
      </c>
      <c r="BJ214" s="15" t="s">
        <v>88</v>
      </c>
      <c r="BK214" s="232">
        <f>ROUND(P214*H214,2)</f>
        <v>0</v>
      </c>
      <c r="BL214" s="15" t="s">
        <v>151</v>
      </c>
      <c r="BM214" s="231" t="s">
        <v>287</v>
      </c>
    </row>
    <row r="215" spans="1:47" s="2" customFormat="1" ht="12">
      <c r="A215" s="36"/>
      <c r="B215" s="37"/>
      <c r="C215" s="38"/>
      <c r="D215" s="233" t="s">
        <v>153</v>
      </c>
      <c r="E215" s="38"/>
      <c r="F215" s="234" t="s">
        <v>282</v>
      </c>
      <c r="G215" s="38"/>
      <c r="H215" s="38"/>
      <c r="I215" s="235"/>
      <c r="J215" s="235"/>
      <c r="K215" s="38"/>
      <c r="L215" s="38"/>
      <c r="M215" s="42"/>
      <c r="N215" s="236"/>
      <c r="O215" s="237"/>
      <c r="P215" s="89"/>
      <c r="Q215" s="89"/>
      <c r="R215" s="89"/>
      <c r="S215" s="89"/>
      <c r="T215" s="89"/>
      <c r="U215" s="89"/>
      <c r="V215" s="89"/>
      <c r="W215" s="89"/>
      <c r="X215" s="90"/>
      <c r="Y215" s="36"/>
      <c r="Z215" s="36"/>
      <c r="AA215" s="36"/>
      <c r="AB215" s="36"/>
      <c r="AC215" s="36"/>
      <c r="AD215" s="36"/>
      <c r="AE215" s="36"/>
      <c r="AT215" s="15" t="s">
        <v>153</v>
      </c>
      <c r="AU215" s="15" t="s">
        <v>90</v>
      </c>
    </row>
    <row r="216" spans="1:51" s="13" customFormat="1" ht="12">
      <c r="A216" s="13"/>
      <c r="B216" s="238"/>
      <c r="C216" s="239"/>
      <c r="D216" s="233" t="s">
        <v>155</v>
      </c>
      <c r="E216" s="240" t="s">
        <v>1</v>
      </c>
      <c r="F216" s="241" t="s">
        <v>288</v>
      </c>
      <c r="G216" s="239"/>
      <c r="H216" s="242">
        <v>49</v>
      </c>
      <c r="I216" s="243"/>
      <c r="J216" s="243"/>
      <c r="K216" s="239"/>
      <c r="L216" s="239"/>
      <c r="M216" s="244"/>
      <c r="N216" s="245"/>
      <c r="O216" s="246"/>
      <c r="P216" s="246"/>
      <c r="Q216" s="246"/>
      <c r="R216" s="246"/>
      <c r="S216" s="246"/>
      <c r="T216" s="246"/>
      <c r="U216" s="246"/>
      <c r="V216" s="246"/>
      <c r="W216" s="246"/>
      <c r="X216" s="247"/>
      <c r="Y216" s="13"/>
      <c r="Z216" s="13"/>
      <c r="AA216" s="13"/>
      <c r="AB216" s="13"/>
      <c r="AC216" s="13"/>
      <c r="AD216" s="13"/>
      <c r="AE216" s="13"/>
      <c r="AT216" s="248" t="s">
        <v>155</v>
      </c>
      <c r="AU216" s="248" t="s">
        <v>90</v>
      </c>
      <c r="AV216" s="13" t="s">
        <v>90</v>
      </c>
      <c r="AW216" s="13" t="s">
        <v>5</v>
      </c>
      <c r="AX216" s="13" t="s">
        <v>88</v>
      </c>
      <c r="AY216" s="248" t="s">
        <v>144</v>
      </c>
    </row>
    <row r="217" spans="1:65" s="2" customFormat="1" ht="37.8" customHeight="1">
      <c r="A217" s="36"/>
      <c r="B217" s="37"/>
      <c r="C217" s="219" t="s">
        <v>289</v>
      </c>
      <c r="D217" s="219" t="s">
        <v>146</v>
      </c>
      <c r="E217" s="220" t="s">
        <v>290</v>
      </c>
      <c r="F217" s="221" t="s">
        <v>291</v>
      </c>
      <c r="G217" s="222" t="s">
        <v>149</v>
      </c>
      <c r="H217" s="223">
        <v>79</v>
      </c>
      <c r="I217" s="224"/>
      <c r="J217" s="224"/>
      <c r="K217" s="225">
        <f>ROUND(P217*H217,2)</f>
        <v>0</v>
      </c>
      <c r="L217" s="221" t="s">
        <v>150</v>
      </c>
      <c r="M217" s="42"/>
      <c r="N217" s="226" t="s">
        <v>1</v>
      </c>
      <c r="O217" s="227" t="s">
        <v>43</v>
      </c>
      <c r="P217" s="228">
        <f>I217+J217</f>
        <v>0</v>
      </c>
      <c r="Q217" s="228">
        <f>ROUND(I217*H217,2)</f>
        <v>0</v>
      </c>
      <c r="R217" s="228">
        <f>ROUND(J217*H217,2)</f>
        <v>0</v>
      </c>
      <c r="S217" s="89"/>
      <c r="T217" s="229">
        <f>S217*H217</f>
        <v>0</v>
      </c>
      <c r="U217" s="229">
        <v>0.0371</v>
      </c>
      <c r="V217" s="229">
        <f>U217*H217</f>
        <v>2.9309000000000003</v>
      </c>
      <c r="W217" s="229">
        <v>0</v>
      </c>
      <c r="X217" s="230">
        <f>W217*H217</f>
        <v>0</v>
      </c>
      <c r="Y217" s="36"/>
      <c r="Z217" s="36"/>
      <c r="AA217" s="36"/>
      <c r="AB217" s="36"/>
      <c r="AC217" s="36"/>
      <c r="AD217" s="36"/>
      <c r="AE217" s="36"/>
      <c r="AR217" s="231" t="s">
        <v>151</v>
      </c>
      <c r="AT217" s="231" t="s">
        <v>146</v>
      </c>
      <c r="AU217" s="231" t="s">
        <v>90</v>
      </c>
      <c r="AY217" s="15" t="s">
        <v>144</v>
      </c>
      <c r="BE217" s="232">
        <f>IF(O217="základní",K217,0)</f>
        <v>0</v>
      </c>
      <c r="BF217" s="232">
        <f>IF(O217="snížená",K217,0)</f>
        <v>0</v>
      </c>
      <c r="BG217" s="232">
        <f>IF(O217="zákl. přenesená",K217,0)</f>
        <v>0</v>
      </c>
      <c r="BH217" s="232">
        <f>IF(O217="sníž. přenesená",K217,0)</f>
        <v>0</v>
      </c>
      <c r="BI217" s="232">
        <f>IF(O217="nulová",K217,0)</f>
        <v>0</v>
      </c>
      <c r="BJ217" s="15" t="s">
        <v>88</v>
      </c>
      <c r="BK217" s="232">
        <f>ROUND(P217*H217,2)</f>
        <v>0</v>
      </c>
      <c r="BL217" s="15" t="s">
        <v>151</v>
      </c>
      <c r="BM217" s="231" t="s">
        <v>292</v>
      </c>
    </row>
    <row r="218" spans="1:47" s="2" customFormat="1" ht="12">
      <c r="A218" s="36"/>
      <c r="B218" s="37"/>
      <c r="C218" s="38"/>
      <c r="D218" s="233" t="s">
        <v>153</v>
      </c>
      <c r="E218" s="38"/>
      <c r="F218" s="234" t="s">
        <v>282</v>
      </c>
      <c r="G218" s="38"/>
      <c r="H218" s="38"/>
      <c r="I218" s="235"/>
      <c r="J218" s="235"/>
      <c r="K218" s="38"/>
      <c r="L218" s="38"/>
      <c r="M218" s="42"/>
      <c r="N218" s="236"/>
      <c r="O218" s="237"/>
      <c r="P218" s="89"/>
      <c r="Q218" s="89"/>
      <c r="R218" s="89"/>
      <c r="S218" s="89"/>
      <c r="T218" s="89"/>
      <c r="U218" s="89"/>
      <c r="V218" s="89"/>
      <c r="W218" s="89"/>
      <c r="X218" s="90"/>
      <c r="Y218" s="36"/>
      <c r="Z218" s="36"/>
      <c r="AA218" s="36"/>
      <c r="AB218" s="36"/>
      <c r="AC218" s="36"/>
      <c r="AD218" s="36"/>
      <c r="AE218" s="36"/>
      <c r="AT218" s="15" t="s">
        <v>153</v>
      </c>
      <c r="AU218" s="15" t="s">
        <v>90</v>
      </c>
    </row>
    <row r="219" spans="1:51" s="13" customFormat="1" ht="12">
      <c r="A219" s="13"/>
      <c r="B219" s="238"/>
      <c r="C219" s="239"/>
      <c r="D219" s="233" t="s">
        <v>155</v>
      </c>
      <c r="E219" s="240" t="s">
        <v>1</v>
      </c>
      <c r="F219" s="241" t="s">
        <v>293</v>
      </c>
      <c r="G219" s="239"/>
      <c r="H219" s="242">
        <v>44</v>
      </c>
      <c r="I219" s="243"/>
      <c r="J219" s="243"/>
      <c r="K219" s="239"/>
      <c r="L219" s="239"/>
      <c r="M219" s="244"/>
      <c r="N219" s="245"/>
      <c r="O219" s="246"/>
      <c r="P219" s="246"/>
      <c r="Q219" s="246"/>
      <c r="R219" s="246"/>
      <c r="S219" s="246"/>
      <c r="T219" s="246"/>
      <c r="U219" s="246"/>
      <c r="V219" s="246"/>
      <c r="W219" s="246"/>
      <c r="X219" s="247"/>
      <c r="Y219" s="13"/>
      <c r="Z219" s="13"/>
      <c r="AA219" s="13"/>
      <c r="AB219" s="13"/>
      <c r="AC219" s="13"/>
      <c r="AD219" s="13"/>
      <c r="AE219" s="13"/>
      <c r="AT219" s="248" t="s">
        <v>155</v>
      </c>
      <c r="AU219" s="248" t="s">
        <v>90</v>
      </c>
      <c r="AV219" s="13" t="s">
        <v>90</v>
      </c>
      <c r="AW219" s="13" t="s">
        <v>5</v>
      </c>
      <c r="AX219" s="13" t="s">
        <v>80</v>
      </c>
      <c r="AY219" s="248" t="s">
        <v>144</v>
      </c>
    </row>
    <row r="220" spans="1:51" s="13" customFormat="1" ht="12">
      <c r="A220" s="13"/>
      <c r="B220" s="238"/>
      <c r="C220" s="239"/>
      <c r="D220" s="233" t="s">
        <v>155</v>
      </c>
      <c r="E220" s="240" t="s">
        <v>1</v>
      </c>
      <c r="F220" s="241" t="s">
        <v>294</v>
      </c>
      <c r="G220" s="239"/>
      <c r="H220" s="242">
        <v>35</v>
      </c>
      <c r="I220" s="243"/>
      <c r="J220" s="243"/>
      <c r="K220" s="239"/>
      <c r="L220" s="239"/>
      <c r="M220" s="244"/>
      <c r="N220" s="245"/>
      <c r="O220" s="246"/>
      <c r="P220" s="246"/>
      <c r="Q220" s="246"/>
      <c r="R220" s="246"/>
      <c r="S220" s="246"/>
      <c r="T220" s="246"/>
      <c r="U220" s="246"/>
      <c r="V220" s="246"/>
      <c r="W220" s="246"/>
      <c r="X220" s="247"/>
      <c r="Y220" s="13"/>
      <c r="Z220" s="13"/>
      <c r="AA220" s="13"/>
      <c r="AB220" s="13"/>
      <c r="AC220" s="13"/>
      <c r="AD220" s="13"/>
      <c r="AE220" s="13"/>
      <c r="AT220" s="248" t="s">
        <v>155</v>
      </c>
      <c r="AU220" s="248" t="s">
        <v>90</v>
      </c>
      <c r="AV220" s="13" t="s">
        <v>90</v>
      </c>
      <c r="AW220" s="13" t="s">
        <v>5</v>
      </c>
      <c r="AX220" s="13" t="s">
        <v>80</v>
      </c>
      <c r="AY220" s="248" t="s">
        <v>144</v>
      </c>
    </row>
    <row r="221" spans="1:65" s="2" customFormat="1" ht="24.15" customHeight="1">
      <c r="A221" s="36"/>
      <c r="B221" s="37"/>
      <c r="C221" s="219" t="s">
        <v>295</v>
      </c>
      <c r="D221" s="219" t="s">
        <v>146</v>
      </c>
      <c r="E221" s="220" t="s">
        <v>296</v>
      </c>
      <c r="F221" s="221" t="s">
        <v>297</v>
      </c>
      <c r="G221" s="222" t="s">
        <v>168</v>
      </c>
      <c r="H221" s="223">
        <v>380</v>
      </c>
      <c r="I221" s="224"/>
      <c r="J221" s="224"/>
      <c r="K221" s="225">
        <f>ROUND(P221*H221,2)</f>
        <v>0</v>
      </c>
      <c r="L221" s="221" t="s">
        <v>150</v>
      </c>
      <c r="M221" s="42"/>
      <c r="N221" s="226" t="s">
        <v>1</v>
      </c>
      <c r="O221" s="227" t="s">
        <v>43</v>
      </c>
      <c r="P221" s="228">
        <f>I221+J221</f>
        <v>0</v>
      </c>
      <c r="Q221" s="228">
        <f>ROUND(I221*H221,2)</f>
        <v>0</v>
      </c>
      <c r="R221" s="228">
        <f>ROUND(J221*H221,2)</f>
        <v>0</v>
      </c>
      <c r="S221" s="89"/>
      <c r="T221" s="229">
        <f>S221*H221</f>
        <v>0</v>
      </c>
      <c r="U221" s="229">
        <v>0</v>
      </c>
      <c r="V221" s="229">
        <f>U221*H221</f>
        <v>0</v>
      </c>
      <c r="W221" s="229">
        <v>0</v>
      </c>
      <c r="X221" s="230">
        <f>W221*H221</f>
        <v>0</v>
      </c>
      <c r="Y221" s="36"/>
      <c r="Z221" s="36"/>
      <c r="AA221" s="36"/>
      <c r="AB221" s="36"/>
      <c r="AC221" s="36"/>
      <c r="AD221" s="36"/>
      <c r="AE221" s="36"/>
      <c r="AR221" s="231" t="s">
        <v>151</v>
      </c>
      <c r="AT221" s="231" t="s">
        <v>146</v>
      </c>
      <c r="AU221" s="231" t="s">
        <v>90</v>
      </c>
      <c r="AY221" s="15" t="s">
        <v>144</v>
      </c>
      <c r="BE221" s="232">
        <f>IF(O221="základní",K221,0)</f>
        <v>0</v>
      </c>
      <c r="BF221" s="232">
        <f>IF(O221="snížená",K221,0)</f>
        <v>0</v>
      </c>
      <c r="BG221" s="232">
        <f>IF(O221="zákl. přenesená",K221,0)</f>
        <v>0</v>
      </c>
      <c r="BH221" s="232">
        <f>IF(O221="sníž. přenesená",K221,0)</f>
        <v>0</v>
      </c>
      <c r="BI221" s="232">
        <f>IF(O221="nulová",K221,0)</f>
        <v>0</v>
      </c>
      <c r="BJ221" s="15" t="s">
        <v>88</v>
      </c>
      <c r="BK221" s="232">
        <f>ROUND(P221*H221,2)</f>
        <v>0</v>
      </c>
      <c r="BL221" s="15" t="s">
        <v>151</v>
      </c>
      <c r="BM221" s="231" t="s">
        <v>298</v>
      </c>
    </row>
    <row r="222" spans="1:47" s="2" customFormat="1" ht="12">
      <c r="A222" s="36"/>
      <c r="B222" s="37"/>
      <c r="C222" s="38"/>
      <c r="D222" s="233" t="s">
        <v>153</v>
      </c>
      <c r="E222" s="38"/>
      <c r="F222" s="234" t="s">
        <v>282</v>
      </c>
      <c r="G222" s="38"/>
      <c r="H222" s="38"/>
      <c r="I222" s="235"/>
      <c r="J222" s="235"/>
      <c r="K222" s="38"/>
      <c r="L222" s="38"/>
      <c r="M222" s="42"/>
      <c r="N222" s="236"/>
      <c r="O222" s="237"/>
      <c r="P222" s="89"/>
      <c r="Q222" s="89"/>
      <c r="R222" s="89"/>
      <c r="S222" s="89"/>
      <c r="T222" s="89"/>
      <c r="U222" s="89"/>
      <c r="V222" s="89"/>
      <c r="W222" s="89"/>
      <c r="X222" s="90"/>
      <c r="Y222" s="36"/>
      <c r="Z222" s="36"/>
      <c r="AA222" s="36"/>
      <c r="AB222" s="36"/>
      <c r="AC222" s="36"/>
      <c r="AD222" s="36"/>
      <c r="AE222" s="36"/>
      <c r="AT222" s="15" t="s">
        <v>153</v>
      </c>
      <c r="AU222" s="15" t="s">
        <v>90</v>
      </c>
    </row>
    <row r="223" spans="1:51" s="13" customFormat="1" ht="12">
      <c r="A223" s="13"/>
      <c r="B223" s="238"/>
      <c r="C223" s="239"/>
      <c r="D223" s="233" t="s">
        <v>155</v>
      </c>
      <c r="E223" s="240" t="s">
        <v>1</v>
      </c>
      <c r="F223" s="241" t="s">
        <v>299</v>
      </c>
      <c r="G223" s="239"/>
      <c r="H223" s="242">
        <v>200</v>
      </c>
      <c r="I223" s="243"/>
      <c r="J223" s="243"/>
      <c r="K223" s="239"/>
      <c r="L223" s="239"/>
      <c r="M223" s="244"/>
      <c r="N223" s="245"/>
      <c r="O223" s="246"/>
      <c r="P223" s="246"/>
      <c r="Q223" s="246"/>
      <c r="R223" s="246"/>
      <c r="S223" s="246"/>
      <c r="T223" s="246"/>
      <c r="U223" s="246"/>
      <c r="V223" s="246"/>
      <c r="W223" s="246"/>
      <c r="X223" s="247"/>
      <c r="Y223" s="13"/>
      <c r="Z223" s="13"/>
      <c r="AA223" s="13"/>
      <c r="AB223" s="13"/>
      <c r="AC223" s="13"/>
      <c r="AD223" s="13"/>
      <c r="AE223" s="13"/>
      <c r="AT223" s="248" t="s">
        <v>155</v>
      </c>
      <c r="AU223" s="248" t="s">
        <v>90</v>
      </c>
      <c r="AV223" s="13" t="s">
        <v>90</v>
      </c>
      <c r="AW223" s="13" t="s">
        <v>5</v>
      </c>
      <c r="AX223" s="13" t="s">
        <v>80</v>
      </c>
      <c r="AY223" s="248" t="s">
        <v>144</v>
      </c>
    </row>
    <row r="224" spans="1:51" s="13" customFormat="1" ht="12">
      <c r="A224" s="13"/>
      <c r="B224" s="238"/>
      <c r="C224" s="239"/>
      <c r="D224" s="233" t="s">
        <v>155</v>
      </c>
      <c r="E224" s="240" t="s">
        <v>1</v>
      </c>
      <c r="F224" s="241" t="s">
        <v>300</v>
      </c>
      <c r="G224" s="239"/>
      <c r="H224" s="242">
        <v>180</v>
      </c>
      <c r="I224" s="243"/>
      <c r="J224" s="243"/>
      <c r="K224" s="239"/>
      <c r="L224" s="239"/>
      <c r="M224" s="244"/>
      <c r="N224" s="245"/>
      <c r="O224" s="246"/>
      <c r="P224" s="246"/>
      <c r="Q224" s="246"/>
      <c r="R224" s="246"/>
      <c r="S224" s="246"/>
      <c r="T224" s="246"/>
      <c r="U224" s="246"/>
      <c r="V224" s="246"/>
      <c r="W224" s="246"/>
      <c r="X224" s="247"/>
      <c r="Y224" s="13"/>
      <c r="Z224" s="13"/>
      <c r="AA224" s="13"/>
      <c r="AB224" s="13"/>
      <c r="AC224" s="13"/>
      <c r="AD224" s="13"/>
      <c r="AE224" s="13"/>
      <c r="AT224" s="248" t="s">
        <v>155</v>
      </c>
      <c r="AU224" s="248" t="s">
        <v>90</v>
      </c>
      <c r="AV224" s="13" t="s">
        <v>90</v>
      </c>
      <c r="AW224" s="13" t="s">
        <v>5</v>
      </c>
      <c r="AX224" s="13" t="s">
        <v>80</v>
      </c>
      <c r="AY224" s="248" t="s">
        <v>144</v>
      </c>
    </row>
    <row r="225" spans="1:65" s="2" customFormat="1" ht="24.15" customHeight="1">
      <c r="A225" s="36"/>
      <c r="B225" s="37"/>
      <c r="C225" s="249" t="s">
        <v>301</v>
      </c>
      <c r="D225" s="249" t="s">
        <v>232</v>
      </c>
      <c r="E225" s="250" t="s">
        <v>302</v>
      </c>
      <c r="F225" s="251" t="s">
        <v>303</v>
      </c>
      <c r="G225" s="252" t="s">
        <v>304</v>
      </c>
      <c r="H225" s="253">
        <v>6</v>
      </c>
      <c r="I225" s="254"/>
      <c r="J225" s="255"/>
      <c r="K225" s="256">
        <f>ROUND(P225*H225,2)</f>
        <v>0</v>
      </c>
      <c r="L225" s="251" t="s">
        <v>1</v>
      </c>
      <c r="M225" s="257"/>
      <c r="N225" s="258" t="s">
        <v>1</v>
      </c>
      <c r="O225" s="227" t="s">
        <v>43</v>
      </c>
      <c r="P225" s="228">
        <f>I225+J225</f>
        <v>0</v>
      </c>
      <c r="Q225" s="228">
        <f>ROUND(I225*H225,2)</f>
        <v>0</v>
      </c>
      <c r="R225" s="228">
        <f>ROUND(J225*H225,2)</f>
        <v>0</v>
      </c>
      <c r="S225" s="89"/>
      <c r="T225" s="229">
        <f>S225*H225</f>
        <v>0</v>
      </c>
      <c r="U225" s="229">
        <v>0</v>
      </c>
      <c r="V225" s="229">
        <f>U225*H225</f>
        <v>0</v>
      </c>
      <c r="W225" s="229">
        <v>0</v>
      </c>
      <c r="X225" s="230">
        <f>W225*H225</f>
        <v>0</v>
      </c>
      <c r="Y225" s="36"/>
      <c r="Z225" s="36"/>
      <c r="AA225" s="36"/>
      <c r="AB225" s="36"/>
      <c r="AC225" s="36"/>
      <c r="AD225" s="36"/>
      <c r="AE225" s="36"/>
      <c r="AR225" s="231" t="s">
        <v>196</v>
      </c>
      <c r="AT225" s="231" t="s">
        <v>232</v>
      </c>
      <c r="AU225" s="231" t="s">
        <v>90</v>
      </c>
      <c r="AY225" s="15" t="s">
        <v>144</v>
      </c>
      <c r="BE225" s="232">
        <f>IF(O225="základní",K225,0)</f>
        <v>0</v>
      </c>
      <c r="BF225" s="232">
        <f>IF(O225="snížená",K225,0)</f>
        <v>0</v>
      </c>
      <c r="BG225" s="232">
        <f>IF(O225="zákl. přenesená",K225,0)</f>
        <v>0</v>
      </c>
      <c r="BH225" s="232">
        <f>IF(O225="sníž. přenesená",K225,0)</f>
        <v>0</v>
      </c>
      <c r="BI225" s="232">
        <f>IF(O225="nulová",K225,0)</f>
        <v>0</v>
      </c>
      <c r="BJ225" s="15" t="s">
        <v>88</v>
      </c>
      <c r="BK225" s="232">
        <f>ROUND(P225*H225,2)</f>
        <v>0</v>
      </c>
      <c r="BL225" s="15" t="s">
        <v>151</v>
      </c>
      <c r="BM225" s="231" t="s">
        <v>305</v>
      </c>
    </row>
    <row r="226" spans="1:47" s="2" customFormat="1" ht="12">
      <c r="A226" s="36"/>
      <c r="B226" s="37"/>
      <c r="C226" s="38"/>
      <c r="D226" s="233" t="s">
        <v>153</v>
      </c>
      <c r="E226" s="38"/>
      <c r="F226" s="234" t="s">
        <v>282</v>
      </c>
      <c r="G226" s="38"/>
      <c r="H226" s="38"/>
      <c r="I226" s="235"/>
      <c r="J226" s="235"/>
      <c r="K226" s="38"/>
      <c r="L226" s="38"/>
      <c r="M226" s="42"/>
      <c r="N226" s="236"/>
      <c r="O226" s="237"/>
      <c r="P226" s="89"/>
      <c r="Q226" s="89"/>
      <c r="R226" s="89"/>
      <c r="S226" s="89"/>
      <c r="T226" s="89"/>
      <c r="U226" s="89"/>
      <c r="V226" s="89"/>
      <c r="W226" s="89"/>
      <c r="X226" s="90"/>
      <c r="Y226" s="36"/>
      <c r="Z226" s="36"/>
      <c r="AA226" s="36"/>
      <c r="AB226" s="36"/>
      <c r="AC226" s="36"/>
      <c r="AD226" s="36"/>
      <c r="AE226" s="36"/>
      <c r="AT226" s="15" t="s">
        <v>153</v>
      </c>
      <c r="AU226" s="15" t="s">
        <v>90</v>
      </c>
    </row>
    <row r="227" spans="1:51" s="13" customFormat="1" ht="12">
      <c r="A227" s="13"/>
      <c r="B227" s="238"/>
      <c r="C227" s="239"/>
      <c r="D227" s="233" t="s">
        <v>155</v>
      </c>
      <c r="E227" s="240" t="s">
        <v>1</v>
      </c>
      <c r="F227" s="241" t="s">
        <v>306</v>
      </c>
      <c r="G227" s="239"/>
      <c r="H227" s="242">
        <v>6</v>
      </c>
      <c r="I227" s="243"/>
      <c r="J227" s="243"/>
      <c r="K227" s="239"/>
      <c r="L227" s="239"/>
      <c r="M227" s="244"/>
      <c r="N227" s="245"/>
      <c r="O227" s="246"/>
      <c r="P227" s="246"/>
      <c r="Q227" s="246"/>
      <c r="R227" s="246"/>
      <c r="S227" s="246"/>
      <c r="T227" s="246"/>
      <c r="U227" s="246"/>
      <c r="V227" s="246"/>
      <c r="W227" s="246"/>
      <c r="X227" s="247"/>
      <c r="Y227" s="13"/>
      <c r="Z227" s="13"/>
      <c r="AA227" s="13"/>
      <c r="AB227" s="13"/>
      <c r="AC227" s="13"/>
      <c r="AD227" s="13"/>
      <c r="AE227" s="13"/>
      <c r="AT227" s="248" t="s">
        <v>155</v>
      </c>
      <c r="AU227" s="248" t="s">
        <v>90</v>
      </c>
      <c r="AV227" s="13" t="s">
        <v>90</v>
      </c>
      <c r="AW227" s="13" t="s">
        <v>5</v>
      </c>
      <c r="AX227" s="13" t="s">
        <v>80</v>
      </c>
      <c r="AY227" s="248" t="s">
        <v>144</v>
      </c>
    </row>
    <row r="228" spans="1:51" s="13" customFormat="1" ht="12">
      <c r="A228" s="13"/>
      <c r="B228" s="238"/>
      <c r="C228" s="239"/>
      <c r="D228" s="233" t="s">
        <v>155</v>
      </c>
      <c r="E228" s="240" t="s">
        <v>1</v>
      </c>
      <c r="F228" s="241" t="s">
        <v>307</v>
      </c>
      <c r="G228" s="239"/>
      <c r="H228" s="242">
        <v>0</v>
      </c>
      <c r="I228" s="243"/>
      <c r="J228" s="243"/>
      <c r="K228" s="239"/>
      <c r="L228" s="239"/>
      <c r="M228" s="244"/>
      <c r="N228" s="245"/>
      <c r="O228" s="246"/>
      <c r="P228" s="246"/>
      <c r="Q228" s="246"/>
      <c r="R228" s="246"/>
      <c r="S228" s="246"/>
      <c r="T228" s="246"/>
      <c r="U228" s="246"/>
      <c r="V228" s="246"/>
      <c r="W228" s="246"/>
      <c r="X228" s="247"/>
      <c r="Y228" s="13"/>
      <c r="Z228" s="13"/>
      <c r="AA228" s="13"/>
      <c r="AB228" s="13"/>
      <c r="AC228" s="13"/>
      <c r="AD228" s="13"/>
      <c r="AE228" s="13"/>
      <c r="AT228" s="248" t="s">
        <v>155</v>
      </c>
      <c r="AU228" s="248" t="s">
        <v>90</v>
      </c>
      <c r="AV228" s="13" t="s">
        <v>90</v>
      </c>
      <c r="AW228" s="13" t="s">
        <v>5</v>
      </c>
      <c r="AX228" s="13" t="s">
        <v>80</v>
      </c>
      <c r="AY228" s="248" t="s">
        <v>144</v>
      </c>
    </row>
    <row r="229" spans="1:65" s="2" customFormat="1" ht="24.15" customHeight="1">
      <c r="A229" s="36"/>
      <c r="B229" s="37"/>
      <c r="C229" s="219" t="s">
        <v>308</v>
      </c>
      <c r="D229" s="219" t="s">
        <v>146</v>
      </c>
      <c r="E229" s="220" t="s">
        <v>309</v>
      </c>
      <c r="F229" s="221" t="s">
        <v>310</v>
      </c>
      <c r="G229" s="222" t="s">
        <v>280</v>
      </c>
      <c r="H229" s="223">
        <v>80</v>
      </c>
      <c r="I229" s="224"/>
      <c r="J229" s="224"/>
      <c r="K229" s="225">
        <f>ROUND(P229*H229,2)</f>
        <v>0</v>
      </c>
      <c r="L229" s="221" t="s">
        <v>311</v>
      </c>
      <c r="M229" s="42"/>
      <c r="N229" s="226" t="s">
        <v>1</v>
      </c>
      <c r="O229" s="227" t="s">
        <v>43</v>
      </c>
      <c r="P229" s="228">
        <f>I229+J229</f>
        <v>0</v>
      </c>
      <c r="Q229" s="228">
        <f>ROUND(I229*H229,2)</f>
        <v>0</v>
      </c>
      <c r="R229" s="228">
        <f>ROUND(J229*H229,2)</f>
        <v>0</v>
      </c>
      <c r="S229" s="89"/>
      <c r="T229" s="229">
        <f>S229*H229</f>
        <v>0</v>
      </c>
      <c r="U229" s="229">
        <v>2E-05</v>
      </c>
      <c r="V229" s="229">
        <f>U229*H229</f>
        <v>0.0016</v>
      </c>
      <c r="W229" s="229">
        <v>0</v>
      </c>
      <c r="X229" s="230">
        <f>W229*H229</f>
        <v>0</v>
      </c>
      <c r="Y229" s="36"/>
      <c r="Z229" s="36"/>
      <c r="AA229" s="36"/>
      <c r="AB229" s="36"/>
      <c r="AC229" s="36"/>
      <c r="AD229" s="36"/>
      <c r="AE229" s="36"/>
      <c r="AR229" s="231" t="s">
        <v>151</v>
      </c>
      <c r="AT229" s="231" t="s">
        <v>146</v>
      </c>
      <c r="AU229" s="231" t="s">
        <v>90</v>
      </c>
      <c r="AY229" s="15" t="s">
        <v>144</v>
      </c>
      <c r="BE229" s="232">
        <f>IF(O229="základní",K229,0)</f>
        <v>0</v>
      </c>
      <c r="BF229" s="232">
        <f>IF(O229="snížená",K229,0)</f>
        <v>0</v>
      </c>
      <c r="BG229" s="232">
        <f>IF(O229="zákl. přenesená",K229,0)</f>
        <v>0</v>
      </c>
      <c r="BH229" s="232">
        <f>IF(O229="sníž. přenesená",K229,0)</f>
        <v>0</v>
      </c>
      <c r="BI229" s="232">
        <f>IF(O229="nulová",K229,0)</f>
        <v>0</v>
      </c>
      <c r="BJ229" s="15" t="s">
        <v>88</v>
      </c>
      <c r="BK229" s="232">
        <f>ROUND(P229*H229,2)</f>
        <v>0</v>
      </c>
      <c r="BL229" s="15" t="s">
        <v>151</v>
      </c>
      <c r="BM229" s="231" t="s">
        <v>312</v>
      </c>
    </row>
    <row r="230" spans="1:47" s="2" customFormat="1" ht="12">
      <c r="A230" s="36"/>
      <c r="B230" s="37"/>
      <c r="C230" s="38"/>
      <c r="D230" s="233" t="s">
        <v>153</v>
      </c>
      <c r="E230" s="38"/>
      <c r="F230" s="234" t="s">
        <v>313</v>
      </c>
      <c r="G230" s="38"/>
      <c r="H230" s="38"/>
      <c r="I230" s="235"/>
      <c r="J230" s="235"/>
      <c r="K230" s="38"/>
      <c r="L230" s="38"/>
      <c r="M230" s="42"/>
      <c r="N230" s="236"/>
      <c r="O230" s="237"/>
      <c r="P230" s="89"/>
      <c r="Q230" s="89"/>
      <c r="R230" s="89"/>
      <c r="S230" s="89"/>
      <c r="T230" s="89"/>
      <c r="U230" s="89"/>
      <c r="V230" s="89"/>
      <c r="W230" s="89"/>
      <c r="X230" s="90"/>
      <c r="Y230" s="36"/>
      <c r="Z230" s="36"/>
      <c r="AA230" s="36"/>
      <c r="AB230" s="36"/>
      <c r="AC230" s="36"/>
      <c r="AD230" s="36"/>
      <c r="AE230" s="36"/>
      <c r="AT230" s="15" t="s">
        <v>153</v>
      </c>
      <c r="AU230" s="15" t="s">
        <v>90</v>
      </c>
    </row>
    <row r="231" spans="1:51" s="13" customFormat="1" ht="12">
      <c r="A231" s="13"/>
      <c r="B231" s="238"/>
      <c r="C231" s="239"/>
      <c r="D231" s="233" t="s">
        <v>155</v>
      </c>
      <c r="E231" s="240" t="s">
        <v>1</v>
      </c>
      <c r="F231" s="241" t="s">
        <v>314</v>
      </c>
      <c r="G231" s="239"/>
      <c r="H231" s="242">
        <v>80</v>
      </c>
      <c r="I231" s="243"/>
      <c r="J231" s="243"/>
      <c r="K231" s="239"/>
      <c r="L231" s="239"/>
      <c r="M231" s="244"/>
      <c r="N231" s="245"/>
      <c r="O231" s="246"/>
      <c r="P231" s="246"/>
      <c r="Q231" s="246"/>
      <c r="R231" s="246"/>
      <c r="S231" s="246"/>
      <c r="T231" s="246"/>
      <c r="U231" s="246"/>
      <c r="V231" s="246"/>
      <c r="W231" s="246"/>
      <c r="X231" s="247"/>
      <c r="Y231" s="13"/>
      <c r="Z231" s="13"/>
      <c r="AA231" s="13"/>
      <c r="AB231" s="13"/>
      <c r="AC231" s="13"/>
      <c r="AD231" s="13"/>
      <c r="AE231" s="13"/>
      <c r="AT231" s="248" t="s">
        <v>155</v>
      </c>
      <c r="AU231" s="248" t="s">
        <v>90</v>
      </c>
      <c r="AV231" s="13" t="s">
        <v>90</v>
      </c>
      <c r="AW231" s="13" t="s">
        <v>5</v>
      </c>
      <c r="AX231" s="13" t="s">
        <v>88</v>
      </c>
      <c r="AY231" s="248" t="s">
        <v>144</v>
      </c>
    </row>
    <row r="232" spans="1:65" s="2" customFormat="1" ht="24.15" customHeight="1">
      <c r="A232" s="36"/>
      <c r="B232" s="37"/>
      <c r="C232" s="249" t="s">
        <v>315</v>
      </c>
      <c r="D232" s="249" t="s">
        <v>232</v>
      </c>
      <c r="E232" s="250" t="s">
        <v>316</v>
      </c>
      <c r="F232" s="251" t="s">
        <v>317</v>
      </c>
      <c r="G232" s="252" t="s">
        <v>280</v>
      </c>
      <c r="H232" s="253">
        <v>100</v>
      </c>
      <c r="I232" s="254"/>
      <c r="J232" s="255"/>
      <c r="K232" s="256">
        <f>ROUND(P232*H232,2)</f>
        <v>0</v>
      </c>
      <c r="L232" s="251" t="s">
        <v>311</v>
      </c>
      <c r="M232" s="257"/>
      <c r="N232" s="258" t="s">
        <v>1</v>
      </c>
      <c r="O232" s="227" t="s">
        <v>43</v>
      </c>
      <c r="P232" s="228">
        <f>I232+J232</f>
        <v>0</v>
      </c>
      <c r="Q232" s="228">
        <f>ROUND(I232*H232,2)</f>
        <v>0</v>
      </c>
      <c r="R232" s="228">
        <f>ROUND(J232*H232,2)</f>
        <v>0</v>
      </c>
      <c r="S232" s="89"/>
      <c r="T232" s="229">
        <f>S232*H232</f>
        <v>0</v>
      </c>
      <c r="U232" s="229">
        <v>0.0006</v>
      </c>
      <c r="V232" s="229">
        <f>U232*H232</f>
        <v>0.06</v>
      </c>
      <c r="W232" s="229">
        <v>0</v>
      </c>
      <c r="X232" s="230">
        <f>W232*H232</f>
        <v>0</v>
      </c>
      <c r="Y232" s="36"/>
      <c r="Z232" s="36"/>
      <c r="AA232" s="36"/>
      <c r="AB232" s="36"/>
      <c r="AC232" s="36"/>
      <c r="AD232" s="36"/>
      <c r="AE232" s="36"/>
      <c r="AR232" s="231" t="s">
        <v>196</v>
      </c>
      <c r="AT232" s="231" t="s">
        <v>232</v>
      </c>
      <c r="AU232" s="231" t="s">
        <v>90</v>
      </c>
      <c r="AY232" s="15" t="s">
        <v>144</v>
      </c>
      <c r="BE232" s="232">
        <f>IF(O232="základní",K232,0)</f>
        <v>0</v>
      </c>
      <c r="BF232" s="232">
        <f>IF(O232="snížená",K232,0)</f>
        <v>0</v>
      </c>
      <c r="BG232" s="232">
        <f>IF(O232="zákl. přenesená",K232,0)</f>
        <v>0</v>
      </c>
      <c r="BH232" s="232">
        <f>IF(O232="sníž. přenesená",K232,0)</f>
        <v>0</v>
      </c>
      <c r="BI232" s="232">
        <f>IF(O232="nulová",K232,0)</f>
        <v>0</v>
      </c>
      <c r="BJ232" s="15" t="s">
        <v>88</v>
      </c>
      <c r="BK232" s="232">
        <f>ROUND(P232*H232,2)</f>
        <v>0</v>
      </c>
      <c r="BL232" s="15" t="s">
        <v>151</v>
      </c>
      <c r="BM232" s="231" t="s">
        <v>318</v>
      </c>
    </row>
    <row r="233" spans="1:47" s="2" customFormat="1" ht="12">
      <c r="A233" s="36"/>
      <c r="B233" s="37"/>
      <c r="C233" s="38"/>
      <c r="D233" s="233" t="s">
        <v>153</v>
      </c>
      <c r="E233" s="38"/>
      <c r="F233" s="234" t="s">
        <v>313</v>
      </c>
      <c r="G233" s="38"/>
      <c r="H233" s="38"/>
      <c r="I233" s="235"/>
      <c r="J233" s="235"/>
      <c r="K233" s="38"/>
      <c r="L233" s="38"/>
      <c r="M233" s="42"/>
      <c r="N233" s="236"/>
      <c r="O233" s="237"/>
      <c r="P233" s="89"/>
      <c r="Q233" s="89"/>
      <c r="R233" s="89"/>
      <c r="S233" s="89"/>
      <c r="T233" s="89"/>
      <c r="U233" s="89"/>
      <c r="V233" s="89"/>
      <c r="W233" s="89"/>
      <c r="X233" s="90"/>
      <c r="Y233" s="36"/>
      <c r="Z233" s="36"/>
      <c r="AA233" s="36"/>
      <c r="AB233" s="36"/>
      <c r="AC233" s="36"/>
      <c r="AD233" s="36"/>
      <c r="AE233" s="36"/>
      <c r="AT233" s="15" t="s">
        <v>153</v>
      </c>
      <c r="AU233" s="15" t="s">
        <v>90</v>
      </c>
    </row>
    <row r="234" spans="1:51" s="13" customFormat="1" ht="12">
      <c r="A234" s="13"/>
      <c r="B234" s="238"/>
      <c r="C234" s="239"/>
      <c r="D234" s="233" t="s">
        <v>155</v>
      </c>
      <c r="E234" s="240" t="s">
        <v>1</v>
      </c>
      <c r="F234" s="241" t="s">
        <v>319</v>
      </c>
      <c r="G234" s="239"/>
      <c r="H234" s="242">
        <v>100</v>
      </c>
      <c r="I234" s="243"/>
      <c r="J234" s="243"/>
      <c r="K234" s="239"/>
      <c r="L234" s="239"/>
      <c r="M234" s="244"/>
      <c r="N234" s="245"/>
      <c r="O234" s="246"/>
      <c r="P234" s="246"/>
      <c r="Q234" s="246"/>
      <c r="R234" s="246"/>
      <c r="S234" s="246"/>
      <c r="T234" s="246"/>
      <c r="U234" s="246"/>
      <c r="V234" s="246"/>
      <c r="W234" s="246"/>
      <c r="X234" s="247"/>
      <c r="Y234" s="13"/>
      <c r="Z234" s="13"/>
      <c r="AA234" s="13"/>
      <c r="AB234" s="13"/>
      <c r="AC234" s="13"/>
      <c r="AD234" s="13"/>
      <c r="AE234" s="13"/>
      <c r="AT234" s="248" t="s">
        <v>155</v>
      </c>
      <c r="AU234" s="248" t="s">
        <v>90</v>
      </c>
      <c r="AV234" s="13" t="s">
        <v>90</v>
      </c>
      <c r="AW234" s="13" t="s">
        <v>5</v>
      </c>
      <c r="AX234" s="13" t="s">
        <v>88</v>
      </c>
      <c r="AY234" s="248" t="s">
        <v>144</v>
      </c>
    </row>
    <row r="235" spans="1:65" s="2" customFormat="1" ht="24.15" customHeight="1">
      <c r="A235" s="36"/>
      <c r="B235" s="37"/>
      <c r="C235" s="219" t="s">
        <v>320</v>
      </c>
      <c r="D235" s="219" t="s">
        <v>146</v>
      </c>
      <c r="E235" s="220" t="s">
        <v>321</v>
      </c>
      <c r="F235" s="221" t="s">
        <v>322</v>
      </c>
      <c r="G235" s="222" t="s">
        <v>204</v>
      </c>
      <c r="H235" s="223">
        <v>250</v>
      </c>
      <c r="I235" s="224"/>
      <c r="J235" s="224"/>
      <c r="K235" s="225">
        <f>ROUND(P235*H235,2)</f>
        <v>0</v>
      </c>
      <c r="L235" s="221" t="s">
        <v>150</v>
      </c>
      <c r="M235" s="42"/>
      <c r="N235" s="226" t="s">
        <v>1</v>
      </c>
      <c r="O235" s="227" t="s">
        <v>43</v>
      </c>
      <c r="P235" s="228">
        <f>I235+J235</f>
        <v>0</v>
      </c>
      <c r="Q235" s="228">
        <f>ROUND(I235*H235,2)</f>
        <v>0</v>
      </c>
      <c r="R235" s="228">
        <f>ROUND(J235*H235,2)</f>
        <v>0</v>
      </c>
      <c r="S235" s="89"/>
      <c r="T235" s="229">
        <f>S235*H235</f>
        <v>0</v>
      </c>
      <c r="U235" s="229">
        <v>0</v>
      </c>
      <c r="V235" s="229">
        <f>U235*H235</f>
        <v>0</v>
      </c>
      <c r="W235" s="229">
        <v>0</v>
      </c>
      <c r="X235" s="230">
        <f>W235*H235</f>
        <v>0</v>
      </c>
      <c r="Y235" s="36"/>
      <c r="Z235" s="36"/>
      <c r="AA235" s="36"/>
      <c r="AB235" s="36"/>
      <c r="AC235" s="36"/>
      <c r="AD235" s="36"/>
      <c r="AE235" s="36"/>
      <c r="AR235" s="231" t="s">
        <v>151</v>
      </c>
      <c r="AT235" s="231" t="s">
        <v>146</v>
      </c>
      <c r="AU235" s="231" t="s">
        <v>90</v>
      </c>
      <c r="AY235" s="15" t="s">
        <v>144</v>
      </c>
      <c r="BE235" s="232">
        <f>IF(O235="základní",K235,0)</f>
        <v>0</v>
      </c>
      <c r="BF235" s="232">
        <f>IF(O235="snížená",K235,0)</f>
        <v>0</v>
      </c>
      <c r="BG235" s="232">
        <f>IF(O235="zákl. přenesená",K235,0)</f>
        <v>0</v>
      </c>
      <c r="BH235" s="232">
        <f>IF(O235="sníž. přenesená",K235,0)</f>
        <v>0</v>
      </c>
      <c r="BI235" s="232">
        <f>IF(O235="nulová",K235,0)</f>
        <v>0</v>
      </c>
      <c r="BJ235" s="15" t="s">
        <v>88</v>
      </c>
      <c r="BK235" s="232">
        <f>ROUND(P235*H235,2)</f>
        <v>0</v>
      </c>
      <c r="BL235" s="15" t="s">
        <v>151</v>
      </c>
      <c r="BM235" s="231" t="s">
        <v>323</v>
      </c>
    </row>
    <row r="236" spans="1:47" s="2" customFormat="1" ht="12">
      <c r="A236" s="36"/>
      <c r="B236" s="37"/>
      <c r="C236" s="38"/>
      <c r="D236" s="233" t="s">
        <v>153</v>
      </c>
      <c r="E236" s="38"/>
      <c r="F236" s="234" t="s">
        <v>324</v>
      </c>
      <c r="G236" s="38"/>
      <c r="H236" s="38"/>
      <c r="I236" s="235"/>
      <c r="J236" s="235"/>
      <c r="K236" s="38"/>
      <c r="L236" s="38"/>
      <c r="M236" s="42"/>
      <c r="N236" s="236"/>
      <c r="O236" s="237"/>
      <c r="P236" s="89"/>
      <c r="Q236" s="89"/>
      <c r="R236" s="89"/>
      <c r="S236" s="89"/>
      <c r="T236" s="89"/>
      <c r="U236" s="89"/>
      <c r="V236" s="89"/>
      <c r="W236" s="89"/>
      <c r="X236" s="90"/>
      <c r="Y236" s="36"/>
      <c r="Z236" s="36"/>
      <c r="AA236" s="36"/>
      <c r="AB236" s="36"/>
      <c r="AC236" s="36"/>
      <c r="AD236" s="36"/>
      <c r="AE236" s="36"/>
      <c r="AT236" s="15" t="s">
        <v>153</v>
      </c>
      <c r="AU236" s="15" t="s">
        <v>90</v>
      </c>
    </row>
    <row r="237" spans="1:51" s="13" customFormat="1" ht="12">
      <c r="A237" s="13"/>
      <c r="B237" s="238"/>
      <c r="C237" s="239"/>
      <c r="D237" s="233" t="s">
        <v>155</v>
      </c>
      <c r="E237" s="240" t="s">
        <v>1</v>
      </c>
      <c r="F237" s="241" t="s">
        <v>325</v>
      </c>
      <c r="G237" s="239"/>
      <c r="H237" s="242">
        <v>250</v>
      </c>
      <c r="I237" s="243"/>
      <c r="J237" s="243"/>
      <c r="K237" s="239"/>
      <c r="L237" s="239"/>
      <c r="M237" s="244"/>
      <c r="N237" s="245"/>
      <c r="O237" s="246"/>
      <c r="P237" s="246"/>
      <c r="Q237" s="246"/>
      <c r="R237" s="246"/>
      <c r="S237" s="246"/>
      <c r="T237" s="246"/>
      <c r="U237" s="246"/>
      <c r="V237" s="246"/>
      <c r="W237" s="246"/>
      <c r="X237" s="247"/>
      <c r="Y237" s="13"/>
      <c r="Z237" s="13"/>
      <c r="AA237" s="13"/>
      <c r="AB237" s="13"/>
      <c r="AC237" s="13"/>
      <c r="AD237" s="13"/>
      <c r="AE237" s="13"/>
      <c r="AT237" s="248" t="s">
        <v>155</v>
      </c>
      <c r="AU237" s="248" t="s">
        <v>90</v>
      </c>
      <c r="AV237" s="13" t="s">
        <v>90</v>
      </c>
      <c r="AW237" s="13" t="s">
        <v>5</v>
      </c>
      <c r="AX237" s="13" t="s">
        <v>88</v>
      </c>
      <c r="AY237" s="248" t="s">
        <v>144</v>
      </c>
    </row>
    <row r="238" spans="1:65" s="2" customFormat="1" ht="24.15" customHeight="1">
      <c r="A238" s="36"/>
      <c r="B238" s="37"/>
      <c r="C238" s="219" t="s">
        <v>326</v>
      </c>
      <c r="D238" s="219" t="s">
        <v>146</v>
      </c>
      <c r="E238" s="220" t="s">
        <v>327</v>
      </c>
      <c r="F238" s="221" t="s">
        <v>328</v>
      </c>
      <c r="G238" s="222" t="s">
        <v>204</v>
      </c>
      <c r="H238" s="223">
        <v>237.188</v>
      </c>
      <c r="I238" s="224"/>
      <c r="J238" s="224"/>
      <c r="K238" s="225">
        <f>ROUND(P238*H238,2)</f>
        <v>0</v>
      </c>
      <c r="L238" s="221" t="s">
        <v>150</v>
      </c>
      <c r="M238" s="42"/>
      <c r="N238" s="226" t="s">
        <v>1</v>
      </c>
      <c r="O238" s="227" t="s">
        <v>43</v>
      </c>
      <c r="P238" s="228">
        <f>I238+J238</f>
        <v>0</v>
      </c>
      <c r="Q238" s="228">
        <f>ROUND(I238*H238,2)</f>
        <v>0</v>
      </c>
      <c r="R238" s="228">
        <f>ROUND(J238*H238,2)</f>
        <v>0</v>
      </c>
      <c r="S238" s="89"/>
      <c r="T238" s="229">
        <f>S238*H238</f>
        <v>0</v>
      </c>
      <c r="U238" s="229">
        <v>0</v>
      </c>
      <c r="V238" s="229">
        <f>U238*H238</f>
        <v>0</v>
      </c>
      <c r="W238" s="229">
        <v>0</v>
      </c>
      <c r="X238" s="230">
        <f>W238*H238</f>
        <v>0</v>
      </c>
      <c r="Y238" s="36"/>
      <c r="Z238" s="36"/>
      <c r="AA238" s="36"/>
      <c r="AB238" s="36"/>
      <c r="AC238" s="36"/>
      <c r="AD238" s="36"/>
      <c r="AE238" s="36"/>
      <c r="AR238" s="231" t="s">
        <v>151</v>
      </c>
      <c r="AT238" s="231" t="s">
        <v>146</v>
      </c>
      <c r="AU238" s="231" t="s">
        <v>90</v>
      </c>
      <c r="AY238" s="15" t="s">
        <v>144</v>
      </c>
      <c r="BE238" s="232">
        <f>IF(O238="základní",K238,0)</f>
        <v>0</v>
      </c>
      <c r="BF238" s="232">
        <f>IF(O238="snížená",K238,0)</f>
        <v>0</v>
      </c>
      <c r="BG238" s="232">
        <f>IF(O238="zákl. přenesená",K238,0)</f>
        <v>0</v>
      </c>
      <c r="BH238" s="232">
        <f>IF(O238="sníž. přenesená",K238,0)</f>
        <v>0</v>
      </c>
      <c r="BI238" s="232">
        <f>IF(O238="nulová",K238,0)</f>
        <v>0</v>
      </c>
      <c r="BJ238" s="15" t="s">
        <v>88</v>
      </c>
      <c r="BK238" s="232">
        <f>ROUND(P238*H238,2)</f>
        <v>0</v>
      </c>
      <c r="BL238" s="15" t="s">
        <v>151</v>
      </c>
      <c r="BM238" s="231" t="s">
        <v>329</v>
      </c>
    </row>
    <row r="239" spans="1:47" s="2" customFormat="1" ht="12">
      <c r="A239" s="36"/>
      <c r="B239" s="37"/>
      <c r="C239" s="38"/>
      <c r="D239" s="233" t="s">
        <v>153</v>
      </c>
      <c r="E239" s="38"/>
      <c r="F239" s="234" t="s">
        <v>324</v>
      </c>
      <c r="G239" s="38"/>
      <c r="H239" s="38"/>
      <c r="I239" s="235"/>
      <c r="J239" s="235"/>
      <c r="K239" s="38"/>
      <c r="L239" s="38"/>
      <c r="M239" s="42"/>
      <c r="N239" s="236"/>
      <c r="O239" s="237"/>
      <c r="P239" s="89"/>
      <c r="Q239" s="89"/>
      <c r="R239" s="89"/>
      <c r="S239" s="89"/>
      <c r="T239" s="89"/>
      <c r="U239" s="89"/>
      <c r="V239" s="89"/>
      <c r="W239" s="89"/>
      <c r="X239" s="90"/>
      <c r="Y239" s="36"/>
      <c r="Z239" s="36"/>
      <c r="AA239" s="36"/>
      <c r="AB239" s="36"/>
      <c r="AC239" s="36"/>
      <c r="AD239" s="36"/>
      <c r="AE239" s="36"/>
      <c r="AT239" s="15" t="s">
        <v>153</v>
      </c>
      <c r="AU239" s="15" t="s">
        <v>90</v>
      </c>
    </row>
    <row r="240" spans="1:51" s="13" customFormat="1" ht="12">
      <c r="A240" s="13"/>
      <c r="B240" s="238"/>
      <c r="C240" s="239"/>
      <c r="D240" s="233" t="s">
        <v>155</v>
      </c>
      <c r="E240" s="240" t="s">
        <v>1</v>
      </c>
      <c r="F240" s="241" t="s">
        <v>330</v>
      </c>
      <c r="G240" s="239"/>
      <c r="H240" s="242">
        <v>237.188</v>
      </c>
      <c r="I240" s="243"/>
      <c r="J240" s="243"/>
      <c r="K240" s="239"/>
      <c r="L240" s="239"/>
      <c r="M240" s="244"/>
      <c r="N240" s="245"/>
      <c r="O240" s="246"/>
      <c r="P240" s="246"/>
      <c r="Q240" s="246"/>
      <c r="R240" s="246"/>
      <c r="S240" s="246"/>
      <c r="T240" s="246"/>
      <c r="U240" s="246"/>
      <c r="V240" s="246"/>
      <c r="W240" s="246"/>
      <c r="X240" s="247"/>
      <c r="Y240" s="13"/>
      <c r="Z240" s="13"/>
      <c r="AA240" s="13"/>
      <c r="AB240" s="13"/>
      <c r="AC240" s="13"/>
      <c r="AD240" s="13"/>
      <c r="AE240" s="13"/>
      <c r="AT240" s="248" t="s">
        <v>155</v>
      </c>
      <c r="AU240" s="248" t="s">
        <v>90</v>
      </c>
      <c r="AV240" s="13" t="s">
        <v>90</v>
      </c>
      <c r="AW240" s="13" t="s">
        <v>5</v>
      </c>
      <c r="AX240" s="13" t="s">
        <v>88</v>
      </c>
      <c r="AY240" s="248" t="s">
        <v>144</v>
      </c>
    </row>
    <row r="241" spans="1:65" s="2" customFormat="1" ht="24.15" customHeight="1">
      <c r="A241" s="36"/>
      <c r="B241" s="37"/>
      <c r="C241" s="219" t="s">
        <v>331</v>
      </c>
      <c r="D241" s="219" t="s">
        <v>146</v>
      </c>
      <c r="E241" s="220" t="s">
        <v>332</v>
      </c>
      <c r="F241" s="221" t="s">
        <v>333</v>
      </c>
      <c r="G241" s="222" t="s">
        <v>204</v>
      </c>
      <c r="H241" s="223">
        <v>150</v>
      </c>
      <c r="I241" s="224"/>
      <c r="J241" s="224"/>
      <c r="K241" s="225">
        <f>ROUND(P241*H241,2)</f>
        <v>0</v>
      </c>
      <c r="L241" s="221" t="s">
        <v>150</v>
      </c>
      <c r="M241" s="42"/>
      <c r="N241" s="226" t="s">
        <v>1</v>
      </c>
      <c r="O241" s="227" t="s">
        <v>43</v>
      </c>
      <c r="P241" s="228">
        <f>I241+J241</f>
        <v>0</v>
      </c>
      <c r="Q241" s="228">
        <f>ROUND(I241*H241,2)</f>
        <v>0</v>
      </c>
      <c r="R241" s="228">
        <f>ROUND(J241*H241,2)</f>
        <v>0</v>
      </c>
      <c r="S241" s="89"/>
      <c r="T241" s="229">
        <f>S241*H241</f>
        <v>0</v>
      </c>
      <c r="U241" s="229">
        <v>0</v>
      </c>
      <c r="V241" s="229">
        <f>U241*H241</f>
        <v>0</v>
      </c>
      <c r="W241" s="229">
        <v>0</v>
      </c>
      <c r="X241" s="230">
        <f>W241*H241</f>
        <v>0</v>
      </c>
      <c r="Y241" s="36"/>
      <c r="Z241" s="36"/>
      <c r="AA241" s="36"/>
      <c r="AB241" s="36"/>
      <c r="AC241" s="36"/>
      <c r="AD241" s="36"/>
      <c r="AE241" s="36"/>
      <c r="AR241" s="231" t="s">
        <v>151</v>
      </c>
      <c r="AT241" s="231" t="s">
        <v>146</v>
      </c>
      <c r="AU241" s="231" t="s">
        <v>90</v>
      </c>
      <c r="AY241" s="15" t="s">
        <v>144</v>
      </c>
      <c r="BE241" s="232">
        <f>IF(O241="základní",K241,0)</f>
        <v>0</v>
      </c>
      <c r="BF241" s="232">
        <f>IF(O241="snížená",K241,0)</f>
        <v>0</v>
      </c>
      <c r="BG241" s="232">
        <f>IF(O241="zákl. přenesená",K241,0)</f>
        <v>0</v>
      </c>
      <c r="BH241" s="232">
        <f>IF(O241="sníž. přenesená",K241,0)</f>
        <v>0</v>
      </c>
      <c r="BI241" s="232">
        <f>IF(O241="nulová",K241,0)</f>
        <v>0</v>
      </c>
      <c r="BJ241" s="15" t="s">
        <v>88</v>
      </c>
      <c r="BK241" s="232">
        <f>ROUND(P241*H241,2)</f>
        <v>0</v>
      </c>
      <c r="BL241" s="15" t="s">
        <v>151</v>
      </c>
      <c r="BM241" s="231" t="s">
        <v>334</v>
      </c>
    </row>
    <row r="242" spans="1:47" s="2" customFormat="1" ht="12">
      <c r="A242" s="36"/>
      <c r="B242" s="37"/>
      <c r="C242" s="38"/>
      <c r="D242" s="233" t="s">
        <v>153</v>
      </c>
      <c r="E242" s="38"/>
      <c r="F242" s="234" t="s">
        <v>324</v>
      </c>
      <c r="G242" s="38"/>
      <c r="H242" s="38"/>
      <c r="I242" s="235"/>
      <c r="J242" s="235"/>
      <c r="K242" s="38"/>
      <c r="L242" s="38"/>
      <c r="M242" s="42"/>
      <c r="N242" s="236"/>
      <c r="O242" s="237"/>
      <c r="P242" s="89"/>
      <c r="Q242" s="89"/>
      <c r="R242" s="89"/>
      <c r="S242" s="89"/>
      <c r="T242" s="89"/>
      <c r="U242" s="89"/>
      <c r="V242" s="89"/>
      <c r="W242" s="89"/>
      <c r="X242" s="90"/>
      <c r="Y242" s="36"/>
      <c r="Z242" s="36"/>
      <c r="AA242" s="36"/>
      <c r="AB242" s="36"/>
      <c r="AC242" s="36"/>
      <c r="AD242" s="36"/>
      <c r="AE242" s="36"/>
      <c r="AT242" s="15" t="s">
        <v>153</v>
      </c>
      <c r="AU242" s="15" t="s">
        <v>90</v>
      </c>
    </row>
    <row r="243" spans="1:51" s="13" customFormat="1" ht="12">
      <c r="A243" s="13"/>
      <c r="B243" s="238"/>
      <c r="C243" s="239"/>
      <c r="D243" s="233" t="s">
        <v>155</v>
      </c>
      <c r="E243" s="240" t="s">
        <v>1</v>
      </c>
      <c r="F243" s="241" t="s">
        <v>335</v>
      </c>
      <c r="G243" s="239"/>
      <c r="H243" s="242">
        <v>150</v>
      </c>
      <c r="I243" s="243"/>
      <c r="J243" s="243"/>
      <c r="K243" s="239"/>
      <c r="L243" s="239"/>
      <c r="M243" s="244"/>
      <c r="N243" s="245"/>
      <c r="O243" s="246"/>
      <c r="P243" s="246"/>
      <c r="Q243" s="246"/>
      <c r="R243" s="246"/>
      <c r="S243" s="246"/>
      <c r="T243" s="246"/>
      <c r="U243" s="246"/>
      <c r="V243" s="246"/>
      <c r="W243" s="246"/>
      <c r="X243" s="247"/>
      <c r="Y243" s="13"/>
      <c r="Z243" s="13"/>
      <c r="AA243" s="13"/>
      <c r="AB243" s="13"/>
      <c r="AC243" s="13"/>
      <c r="AD243" s="13"/>
      <c r="AE243" s="13"/>
      <c r="AT243" s="248" t="s">
        <v>155</v>
      </c>
      <c r="AU243" s="248" t="s">
        <v>90</v>
      </c>
      <c r="AV243" s="13" t="s">
        <v>90</v>
      </c>
      <c r="AW243" s="13" t="s">
        <v>5</v>
      </c>
      <c r="AX243" s="13" t="s">
        <v>88</v>
      </c>
      <c r="AY243" s="248" t="s">
        <v>144</v>
      </c>
    </row>
    <row r="244" spans="1:65" s="2" customFormat="1" ht="24.15" customHeight="1">
      <c r="A244" s="36"/>
      <c r="B244" s="37"/>
      <c r="C244" s="219" t="s">
        <v>336</v>
      </c>
      <c r="D244" s="219" t="s">
        <v>146</v>
      </c>
      <c r="E244" s="220" t="s">
        <v>337</v>
      </c>
      <c r="F244" s="221" t="s">
        <v>338</v>
      </c>
      <c r="G244" s="222" t="s">
        <v>204</v>
      </c>
      <c r="H244" s="223">
        <v>317.188</v>
      </c>
      <c r="I244" s="224"/>
      <c r="J244" s="224"/>
      <c r="K244" s="225">
        <f>ROUND(P244*H244,2)</f>
        <v>0</v>
      </c>
      <c r="L244" s="221" t="s">
        <v>150</v>
      </c>
      <c r="M244" s="42"/>
      <c r="N244" s="226" t="s">
        <v>1</v>
      </c>
      <c r="O244" s="227" t="s">
        <v>43</v>
      </c>
      <c r="P244" s="228">
        <f>I244+J244</f>
        <v>0</v>
      </c>
      <c r="Q244" s="228">
        <f>ROUND(I244*H244,2)</f>
        <v>0</v>
      </c>
      <c r="R244" s="228">
        <f>ROUND(J244*H244,2)</f>
        <v>0</v>
      </c>
      <c r="S244" s="89"/>
      <c r="T244" s="229">
        <f>S244*H244</f>
        <v>0</v>
      </c>
      <c r="U244" s="229">
        <v>0</v>
      </c>
      <c r="V244" s="229">
        <f>U244*H244</f>
        <v>0</v>
      </c>
      <c r="W244" s="229">
        <v>0</v>
      </c>
      <c r="X244" s="230">
        <f>W244*H244</f>
        <v>0</v>
      </c>
      <c r="Y244" s="36"/>
      <c r="Z244" s="36"/>
      <c r="AA244" s="36"/>
      <c r="AB244" s="36"/>
      <c r="AC244" s="36"/>
      <c r="AD244" s="36"/>
      <c r="AE244" s="36"/>
      <c r="AR244" s="231" t="s">
        <v>151</v>
      </c>
      <c r="AT244" s="231" t="s">
        <v>146</v>
      </c>
      <c r="AU244" s="231" t="s">
        <v>90</v>
      </c>
      <c r="AY244" s="15" t="s">
        <v>144</v>
      </c>
      <c r="BE244" s="232">
        <f>IF(O244="základní",K244,0)</f>
        <v>0</v>
      </c>
      <c r="BF244" s="232">
        <f>IF(O244="snížená",K244,0)</f>
        <v>0</v>
      </c>
      <c r="BG244" s="232">
        <f>IF(O244="zákl. přenesená",K244,0)</f>
        <v>0</v>
      </c>
      <c r="BH244" s="232">
        <f>IF(O244="sníž. přenesená",K244,0)</f>
        <v>0</v>
      </c>
      <c r="BI244" s="232">
        <f>IF(O244="nulová",K244,0)</f>
        <v>0</v>
      </c>
      <c r="BJ244" s="15" t="s">
        <v>88</v>
      </c>
      <c r="BK244" s="232">
        <f>ROUND(P244*H244,2)</f>
        <v>0</v>
      </c>
      <c r="BL244" s="15" t="s">
        <v>151</v>
      </c>
      <c r="BM244" s="231" t="s">
        <v>339</v>
      </c>
    </row>
    <row r="245" spans="1:47" s="2" customFormat="1" ht="12">
      <c r="A245" s="36"/>
      <c r="B245" s="37"/>
      <c r="C245" s="38"/>
      <c r="D245" s="233" t="s">
        <v>153</v>
      </c>
      <c r="E245" s="38"/>
      <c r="F245" s="234" t="s">
        <v>324</v>
      </c>
      <c r="G245" s="38"/>
      <c r="H245" s="38"/>
      <c r="I245" s="235"/>
      <c r="J245" s="235"/>
      <c r="K245" s="38"/>
      <c r="L245" s="38"/>
      <c r="M245" s="42"/>
      <c r="N245" s="236"/>
      <c r="O245" s="237"/>
      <c r="P245" s="89"/>
      <c r="Q245" s="89"/>
      <c r="R245" s="89"/>
      <c r="S245" s="89"/>
      <c r="T245" s="89"/>
      <c r="U245" s="89"/>
      <c r="V245" s="89"/>
      <c r="W245" s="89"/>
      <c r="X245" s="90"/>
      <c r="Y245" s="36"/>
      <c r="Z245" s="36"/>
      <c r="AA245" s="36"/>
      <c r="AB245" s="36"/>
      <c r="AC245" s="36"/>
      <c r="AD245" s="36"/>
      <c r="AE245" s="36"/>
      <c r="AT245" s="15" t="s">
        <v>153</v>
      </c>
      <c r="AU245" s="15" t="s">
        <v>90</v>
      </c>
    </row>
    <row r="246" spans="1:51" s="13" customFormat="1" ht="12">
      <c r="A246" s="13"/>
      <c r="B246" s="238"/>
      <c r="C246" s="239"/>
      <c r="D246" s="233" t="s">
        <v>155</v>
      </c>
      <c r="E246" s="240" t="s">
        <v>1</v>
      </c>
      <c r="F246" s="241" t="s">
        <v>340</v>
      </c>
      <c r="G246" s="239"/>
      <c r="H246" s="242">
        <v>317.188</v>
      </c>
      <c r="I246" s="243"/>
      <c r="J246" s="243"/>
      <c r="K246" s="239"/>
      <c r="L246" s="239"/>
      <c r="M246" s="244"/>
      <c r="N246" s="245"/>
      <c r="O246" s="246"/>
      <c r="P246" s="246"/>
      <c r="Q246" s="246"/>
      <c r="R246" s="246"/>
      <c r="S246" s="246"/>
      <c r="T246" s="246"/>
      <c r="U246" s="246"/>
      <c r="V246" s="246"/>
      <c r="W246" s="246"/>
      <c r="X246" s="247"/>
      <c r="Y246" s="13"/>
      <c r="Z246" s="13"/>
      <c r="AA246" s="13"/>
      <c r="AB246" s="13"/>
      <c r="AC246" s="13"/>
      <c r="AD246" s="13"/>
      <c r="AE246" s="13"/>
      <c r="AT246" s="248" t="s">
        <v>155</v>
      </c>
      <c r="AU246" s="248" t="s">
        <v>90</v>
      </c>
      <c r="AV246" s="13" t="s">
        <v>90</v>
      </c>
      <c r="AW246" s="13" t="s">
        <v>5</v>
      </c>
      <c r="AX246" s="13" t="s">
        <v>88</v>
      </c>
      <c r="AY246" s="248" t="s">
        <v>144</v>
      </c>
    </row>
    <row r="247" spans="1:65" s="2" customFormat="1" ht="16.5" customHeight="1">
      <c r="A247" s="36"/>
      <c r="B247" s="37"/>
      <c r="C247" s="219" t="s">
        <v>341</v>
      </c>
      <c r="D247" s="219" t="s">
        <v>146</v>
      </c>
      <c r="E247" s="220" t="s">
        <v>342</v>
      </c>
      <c r="F247" s="221" t="s">
        <v>343</v>
      </c>
      <c r="G247" s="222" t="s">
        <v>204</v>
      </c>
      <c r="H247" s="223">
        <v>432.394</v>
      </c>
      <c r="I247" s="224"/>
      <c r="J247" s="224"/>
      <c r="K247" s="225">
        <f>ROUND(P247*H247,2)</f>
        <v>0</v>
      </c>
      <c r="L247" s="221" t="s">
        <v>1</v>
      </c>
      <c r="M247" s="42"/>
      <c r="N247" s="226" t="s">
        <v>1</v>
      </c>
      <c r="O247" s="227" t="s">
        <v>43</v>
      </c>
      <c r="P247" s="228">
        <f>I247+J247</f>
        <v>0</v>
      </c>
      <c r="Q247" s="228">
        <f>ROUND(I247*H247,2)</f>
        <v>0</v>
      </c>
      <c r="R247" s="228">
        <f>ROUND(J247*H247,2)</f>
        <v>0</v>
      </c>
      <c r="S247" s="89"/>
      <c r="T247" s="229">
        <f>S247*H247</f>
        <v>0</v>
      </c>
      <c r="U247" s="229">
        <v>0</v>
      </c>
      <c r="V247" s="229">
        <f>U247*H247</f>
        <v>0</v>
      </c>
      <c r="W247" s="229">
        <v>0</v>
      </c>
      <c r="X247" s="230">
        <f>W247*H247</f>
        <v>0</v>
      </c>
      <c r="Y247" s="36"/>
      <c r="Z247" s="36"/>
      <c r="AA247" s="36"/>
      <c r="AB247" s="36"/>
      <c r="AC247" s="36"/>
      <c r="AD247" s="36"/>
      <c r="AE247" s="36"/>
      <c r="AR247" s="231" t="s">
        <v>151</v>
      </c>
      <c r="AT247" s="231" t="s">
        <v>146</v>
      </c>
      <c r="AU247" s="231" t="s">
        <v>90</v>
      </c>
      <c r="AY247" s="15" t="s">
        <v>144</v>
      </c>
      <c r="BE247" s="232">
        <f>IF(O247="základní",K247,0)</f>
        <v>0</v>
      </c>
      <c r="BF247" s="232">
        <f>IF(O247="snížená",K247,0)</f>
        <v>0</v>
      </c>
      <c r="BG247" s="232">
        <f>IF(O247="zákl. přenesená",K247,0)</f>
        <v>0</v>
      </c>
      <c r="BH247" s="232">
        <f>IF(O247="sníž. přenesená",K247,0)</f>
        <v>0</v>
      </c>
      <c r="BI247" s="232">
        <f>IF(O247="nulová",K247,0)</f>
        <v>0</v>
      </c>
      <c r="BJ247" s="15" t="s">
        <v>88</v>
      </c>
      <c r="BK247" s="232">
        <f>ROUND(P247*H247,2)</f>
        <v>0</v>
      </c>
      <c r="BL247" s="15" t="s">
        <v>151</v>
      </c>
      <c r="BM247" s="231" t="s">
        <v>344</v>
      </c>
    </row>
    <row r="248" spans="1:47" s="2" customFormat="1" ht="12">
      <c r="A248" s="36"/>
      <c r="B248" s="37"/>
      <c r="C248" s="38"/>
      <c r="D248" s="233" t="s">
        <v>153</v>
      </c>
      <c r="E248" s="38"/>
      <c r="F248" s="234" t="s">
        <v>194</v>
      </c>
      <c r="G248" s="38"/>
      <c r="H248" s="38"/>
      <c r="I248" s="235"/>
      <c r="J248" s="235"/>
      <c r="K248" s="38"/>
      <c r="L248" s="38"/>
      <c r="M248" s="42"/>
      <c r="N248" s="236"/>
      <c r="O248" s="237"/>
      <c r="P248" s="89"/>
      <c r="Q248" s="89"/>
      <c r="R248" s="89"/>
      <c r="S248" s="89"/>
      <c r="T248" s="89"/>
      <c r="U248" s="89"/>
      <c r="V248" s="89"/>
      <c r="W248" s="89"/>
      <c r="X248" s="90"/>
      <c r="Y248" s="36"/>
      <c r="Z248" s="36"/>
      <c r="AA248" s="36"/>
      <c r="AB248" s="36"/>
      <c r="AC248" s="36"/>
      <c r="AD248" s="36"/>
      <c r="AE248" s="36"/>
      <c r="AT248" s="15" t="s">
        <v>153</v>
      </c>
      <c r="AU248" s="15" t="s">
        <v>90</v>
      </c>
    </row>
    <row r="249" spans="1:51" s="13" customFormat="1" ht="12">
      <c r="A249" s="13"/>
      <c r="B249" s="238"/>
      <c r="C249" s="239"/>
      <c r="D249" s="233" t="s">
        <v>155</v>
      </c>
      <c r="E249" s="240" t="s">
        <v>1</v>
      </c>
      <c r="F249" s="241" t="s">
        <v>345</v>
      </c>
      <c r="G249" s="239"/>
      <c r="H249" s="242">
        <v>260.951</v>
      </c>
      <c r="I249" s="243"/>
      <c r="J249" s="243"/>
      <c r="K249" s="239"/>
      <c r="L249" s="239"/>
      <c r="M249" s="244"/>
      <c r="N249" s="245"/>
      <c r="O249" s="246"/>
      <c r="P249" s="246"/>
      <c r="Q249" s="246"/>
      <c r="R249" s="246"/>
      <c r="S249" s="246"/>
      <c r="T249" s="246"/>
      <c r="U249" s="246"/>
      <c r="V249" s="246"/>
      <c r="W249" s="246"/>
      <c r="X249" s="247"/>
      <c r="Y249" s="13"/>
      <c r="Z249" s="13"/>
      <c r="AA249" s="13"/>
      <c r="AB249" s="13"/>
      <c r="AC249" s="13"/>
      <c r="AD249" s="13"/>
      <c r="AE249" s="13"/>
      <c r="AT249" s="248" t="s">
        <v>155</v>
      </c>
      <c r="AU249" s="248" t="s">
        <v>90</v>
      </c>
      <c r="AV249" s="13" t="s">
        <v>90</v>
      </c>
      <c r="AW249" s="13" t="s">
        <v>5</v>
      </c>
      <c r="AX249" s="13" t="s">
        <v>80</v>
      </c>
      <c r="AY249" s="248" t="s">
        <v>144</v>
      </c>
    </row>
    <row r="250" spans="1:51" s="13" customFormat="1" ht="12">
      <c r="A250" s="13"/>
      <c r="B250" s="238"/>
      <c r="C250" s="239"/>
      <c r="D250" s="233" t="s">
        <v>155</v>
      </c>
      <c r="E250" s="240" t="s">
        <v>1</v>
      </c>
      <c r="F250" s="241" t="s">
        <v>346</v>
      </c>
      <c r="G250" s="239"/>
      <c r="H250" s="242">
        <v>171.443</v>
      </c>
      <c r="I250" s="243"/>
      <c r="J250" s="243"/>
      <c r="K250" s="239"/>
      <c r="L250" s="239"/>
      <c r="M250" s="244"/>
      <c r="N250" s="245"/>
      <c r="O250" s="246"/>
      <c r="P250" s="246"/>
      <c r="Q250" s="246"/>
      <c r="R250" s="246"/>
      <c r="S250" s="246"/>
      <c r="T250" s="246"/>
      <c r="U250" s="246"/>
      <c r="V250" s="246"/>
      <c r="W250" s="246"/>
      <c r="X250" s="247"/>
      <c r="Y250" s="13"/>
      <c r="Z250" s="13"/>
      <c r="AA250" s="13"/>
      <c r="AB250" s="13"/>
      <c r="AC250" s="13"/>
      <c r="AD250" s="13"/>
      <c r="AE250" s="13"/>
      <c r="AT250" s="248" t="s">
        <v>155</v>
      </c>
      <c r="AU250" s="248" t="s">
        <v>90</v>
      </c>
      <c r="AV250" s="13" t="s">
        <v>90</v>
      </c>
      <c r="AW250" s="13" t="s">
        <v>5</v>
      </c>
      <c r="AX250" s="13" t="s">
        <v>80</v>
      </c>
      <c r="AY250" s="248" t="s">
        <v>144</v>
      </c>
    </row>
    <row r="251" spans="1:65" s="2" customFormat="1" ht="24.15" customHeight="1">
      <c r="A251" s="36"/>
      <c r="B251" s="37"/>
      <c r="C251" s="219" t="s">
        <v>347</v>
      </c>
      <c r="D251" s="219" t="s">
        <v>146</v>
      </c>
      <c r="E251" s="220" t="s">
        <v>348</v>
      </c>
      <c r="F251" s="221" t="s">
        <v>349</v>
      </c>
      <c r="G251" s="222" t="s">
        <v>204</v>
      </c>
      <c r="H251" s="223">
        <v>47.38</v>
      </c>
      <c r="I251" s="224"/>
      <c r="J251" s="224"/>
      <c r="K251" s="225">
        <f>ROUND(P251*H251,2)</f>
        <v>0</v>
      </c>
      <c r="L251" s="221" t="s">
        <v>150</v>
      </c>
      <c r="M251" s="42"/>
      <c r="N251" s="226" t="s">
        <v>1</v>
      </c>
      <c r="O251" s="227" t="s">
        <v>43</v>
      </c>
      <c r="P251" s="228">
        <f>I251+J251</f>
        <v>0</v>
      </c>
      <c r="Q251" s="228">
        <f>ROUND(I251*H251,2)</f>
        <v>0</v>
      </c>
      <c r="R251" s="228">
        <f>ROUND(J251*H251,2)</f>
        <v>0</v>
      </c>
      <c r="S251" s="89"/>
      <c r="T251" s="229">
        <f>S251*H251</f>
        <v>0</v>
      </c>
      <c r="U251" s="229">
        <v>0</v>
      </c>
      <c r="V251" s="229">
        <f>U251*H251</f>
        <v>0</v>
      </c>
      <c r="W251" s="229">
        <v>0</v>
      </c>
      <c r="X251" s="230">
        <f>W251*H251</f>
        <v>0</v>
      </c>
      <c r="Y251" s="36"/>
      <c r="Z251" s="36"/>
      <c r="AA251" s="36"/>
      <c r="AB251" s="36"/>
      <c r="AC251" s="36"/>
      <c r="AD251" s="36"/>
      <c r="AE251" s="36"/>
      <c r="AR251" s="231" t="s">
        <v>151</v>
      </c>
      <c r="AT251" s="231" t="s">
        <v>146</v>
      </c>
      <c r="AU251" s="231" t="s">
        <v>90</v>
      </c>
      <c r="AY251" s="15" t="s">
        <v>144</v>
      </c>
      <c r="BE251" s="232">
        <f>IF(O251="základní",K251,0)</f>
        <v>0</v>
      </c>
      <c r="BF251" s="232">
        <f>IF(O251="snížená",K251,0)</f>
        <v>0</v>
      </c>
      <c r="BG251" s="232">
        <f>IF(O251="zákl. přenesená",K251,0)</f>
        <v>0</v>
      </c>
      <c r="BH251" s="232">
        <f>IF(O251="sníž. přenesená",K251,0)</f>
        <v>0</v>
      </c>
      <c r="BI251" s="232">
        <f>IF(O251="nulová",K251,0)</f>
        <v>0</v>
      </c>
      <c r="BJ251" s="15" t="s">
        <v>88</v>
      </c>
      <c r="BK251" s="232">
        <f>ROUND(P251*H251,2)</f>
        <v>0</v>
      </c>
      <c r="BL251" s="15" t="s">
        <v>151</v>
      </c>
      <c r="BM251" s="231" t="s">
        <v>350</v>
      </c>
    </row>
    <row r="252" spans="1:47" s="2" customFormat="1" ht="12">
      <c r="A252" s="36"/>
      <c r="B252" s="37"/>
      <c r="C252" s="38"/>
      <c r="D252" s="233" t="s">
        <v>153</v>
      </c>
      <c r="E252" s="38"/>
      <c r="F252" s="234" t="s">
        <v>194</v>
      </c>
      <c r="G252" s="38"/>
      <c r="H252" s="38"/>
      <c r="I252" s="235"/>
      <c r="J252" s="235"/>
      <c r="K252" s="38"/>
      <c r="L252" s="38"/>
      <c r="M252" s="42"/>
      <c r="N252" s="236"/>
      <c r="O252" s="237"/>
      <c r="P252" s="89"/>
      <c r="Q252" s="89"/>
      <c r="R252" s="89"/>
      <c r="S252" s="89"/>
      <c r="T252" s="89"/>
      <c r="U252" s="89"/>
      <c r="V252" s="89"/>
      <c r="W252" s="89"/>
      <c r="X252" s="90"/>
      <c r="Y252" s="36"/>
      <c r="Z252" s="36"/>
      <c r="AA252" s="36"/>
      <c r="AB252" s="36"/>
      <c r="AC252" s="36"/>
      <c r="AD252" s="36"/>
      <c r="AE252" s="36"/>
      <c r="AT252" s="15" t="s">
        <v>153</v>
      </c>
      <c r="AU252" s="15" t="s">
        <v>90</v>
      </c>
    </row>
    <row r="253" spans="1:51" s="13" customFormat="1" ht="12">
      <c r="A253" s="13"/>
      <c r="B253" s="238"/>
      <c r="C253" s="239"/>
      <c r="D253" s="233" t="s">
        <v>155</v>
      </c>
      <c r="E253" s="240" t="s">
        <v>1</v>
      </c>
      <c r="F253" s="241" t="s">
        <v>351</v>
      </c>
      <c r="G253" s="239"/>
      <c r="H253" s="242">
        <v>47.38</v>
      </c>
      <c r="I253" s="243"/>
      <c r="J253" s="243"/>
      <c r="K253" s="239"/>
      <c r="L253" s="239"/>
      <c r="M253" s="244"/>
      <c r="N253" s="245"/>
      <c r="O253" s="246"/>
      <c r="P253" s="246"/>
      <c r="Q253" s="246"/>
      <c r="R253" s="246"/>
      <c r="S253" s="246"/>
      <c r="T253" s="246"/>
      <c r="U253" s="246"/>
      <c r="V253" s="246"/>
      <c r="W253" s="246"/>
      <c r="X253" s="247"/>
      <c r="Y253" s="13"/>
      <c r="Z253" s="13"/>
      <c r="AA253" s="13"/>
      <c r="AB253" s="13"/>
      <c r="AC253" s="13"/>
      <c r="AD253" s="13"/>
      <c r="AE253" s="13"/>
      <c r="AT253" s="248" t="s">
        <v>155</v>
      </c>
      <c r="AU253" s="248" t="s">
        <v>90</v>
      </c>
      <c r="AV253" s="13" t="s">
        <v>90</v>
      </c>
      <c r="AW253" s="13" t="s">
        <v>5</v>
      </c>
      <c r="AX253" s="13" t="s">
        <v>88</v>
      </c>
      <c r="AY253" s="248" t="s">
        <v>144</v>
      </c>
    </row>
    <row r="254" spans="1:65" s="2" customFormat="1" ht="12">
      <c r="A254" s="36"/>
      <c r="B254" s="37"/>
      <c r="C254" s="219" t="s">
        <v>352</v>
      </c>
      <c r="D254" s="219" t="s">
        <v>146</v>
      </c>
      <c r="E254" s="220" t="s">
        <v>353</v>
      </c>
      <c r="F254" s="221" t="s">
        <v>354</v>
      </c>
      <c r="G254" s="222" t="s">
        <v>168</v>
      </c>
      <c r="H254" s="223">
        <v>230</v>
      </c>
      <c r="I254" s="224"/>
      <c r="J254" s="224"/>
      <c r="K254" s="225">
        <f>ROUND(P254*H254,2)</f>
        <v>0</v>
      </c>
      <c r="L254" s="221" t="s">
        <v>355</v>
      </c>
      <c r="M254" s="42"/>
      <c r="N254" s="226" t="s">
        <v>1</v>
      </c>
      <c r="O254" s="227" t="s">
        <v>43</v>
      </c>
      <c r="P254" s="228">
        <f>I254+J254</f>
        <v>0</v>
      </c>
      <c r="Q254" s="228">
        <f>ROUND(I254*H254,2)</f>
        <v>0</v>
      </c>
      <c r="R254" s="228">
        <f>ROUND(J254*H254,2)</f>
        <v>0</v>
      </c>
      <c r="S254" s="89"/>
      <c r="T254" s="229">
        <f>S254*H254</f>
        <v>0</v>
      </c>
      <c r="U254" s="229">
        <v>0</v>
      </c>
      <c r="V254" s="229">
        <f>U254*H254</f>
        <v>0</v>
      </c>
      <c r="W254" s="229">
        <v>0</v>
      </c>
      <c r="X254" s="230">
        <f>W254*H254</f>
        <v>0</v>
      </c>
      <c r="Y254" s="36"/>
      <c r="Z254" s="36"/>
      <c r="AA254" s="36"/>
      <c r="AB254" s="36"/>
      <c r="AC254" s="36"/>
      <c r="AD254" s="36"/>
      <c r="AE254" s="36"/>
      <c r="AR254" s="231" t="s">
        <v>151</v>
      </c>
      <c r="AT254" s="231" t="s">
        <v>146</v>
      </c>
      <c r="AU254" s="231" t="s">
        <v>90</v>
      </c>
      <c r="AY254" s="15" t="s">
        <v>144</v>
      </c>
      <c r="BE254" s="232">
        <f>IF(O254="základní",K254,0)</f>
        <v>0</v>
      </c>
      <c r="BF254" s="232">
        <f>IF(O254="snížená",K254,0)</f>
        <v>0</v>
      </c>
      <c r="BG254" s="232">
        <f>IF(O254="zákl. přenesená",K254,0)</f>
        <v>0</v>
      </c>
      <c r="BH254" s="232">
        <f>IF(O254="sníž. přenesená",K254,0)</f>
        <v>0</v>
      </c>
      <c r="BI254" s="232">
        <f>IF(O254="nulová",K254,0)</f>
        <v>0</v>
      </c>
      <c r="BJ254" s="15" t="s">
        <v>88</v>
      </c>
      <c r="BK254" s="232">
        <f>ROUND(P254*H254,2)</f>
        <v>0</v>
      </c>
      <c r="BL254" s="15" t="s">
        <v>151</v>
      </c>
      <c r="BM254" s="231" t="s">
        <v>356</v>
      </c>
    </row>
    <row r="255" spans="1:47" s="2" customFormat="1" ht="12">
      <c r="A255" s="36"/>
      <c r="B255" s="37"/>
      <c r="C255" s="38"/>
      <c r="D255" s="233" t="s">
        <v>153</v>
      </c>
      <c r="E255" s="38"/>
      <c r="F255" s="234" t="s">
        <v>194</v>
      </c>
      <c r="G255" s="38"/>
      <c r="H255" s="38"/>
      <c r="I255" s="235"/>
      <c r="J255" s="235"/>
      <c r="K255" s="38"/>
      <c r="L255" s="38"/>
      <c r="M255" s="42"/>
      <c r="N255" s="236"/>
      <c r="O255" s="237"/>
      <c r="P255" s="89"/>
      <c r="Q255" s="89"/>
      <c r="R255" s="89"/>
      <c r="S255" s="89"/>
      <c r="T255" s="89"/>
      <c r="U255" s="89"/>
      <c r="V255" s="89"/>
      <c r="W255" s="89"/>
      <c r="X255" s="90"/>
      <c r="Y255" s="36"/>
      <c r="Z255" s="36"/>
      <c r="AA255" s="36"/>
      <c r="AB255" s="36"/>
      <c r="AC255" s="36"/>
      <c r="AD255" s="36"/>
      <c r="AE255" s="36"/>
      <c r="AT255" s="15" t="s">
        <v>153</v>
      </c>
      <c r="AU255" s="15" t="s">
        <v>90</v>
      </c>
    </row>
    <row r="256" spans="1:51" s="13" customFormat="1" ht="12">
      <c r="A256" s="13"/>
      <c r="B256" s="238"/>
      <c r="C256" s="239"/>
      <c r="D256" s="233" t="s">
        <v>155</v>
      </c>
      <c r="E256" s="240" t="s">
        <v>1</v>
      </c>
      <c r="F256" s="241" t="s">
        <v>357</v>
      </c>
      <c r="G256" s="239"/>
      <c r="H256" s="242">
        <v>230</v>
      </c>
      <c r="I256" s="243"/>
      <c r="J256" s="243"/>
      <c r="K256" s="239"/>
      <c r="L256" s="239"/>
      <c r="M256" s="244"/>
      <c r="N256" s="245"/>
      <c r="O256" s="246"/>
      <c r="P256" s="246"/>
      <c r="Q256" s="246"/>
      <c r="R256" s="246"/>
      <c r="S256" s="246"/>
      <c r="T256" s="246"/>
      <c r="U256" s="246"/>
      <c r="V256" s="246"/>
      <c r="W256" s="246"/>
      <c r="X256" s="247"/>
      <c r="Y256" s="13"/>
      <c r="Z256" s="13"/>
      <c r="AA256" s="13"/>
      <c r="AB256" s="13"/>
      <c r="AC256" s="13"/>
      <c r="AD256" s="13"/>
      <c r="AE256" s="13"/>
      <c r="AT256" s="248" t="s">
        <v>155</v>
      </c>
      <c r="AU256" s="248" t="s">
        <v>90</v>
      </c>
      <c r="AV256" s="13" t="s">
        <v>90</v>
      </c>
      <c r="AW256" s="13" t="s">
        <v>5</v>
      </c>
      <c r="AX256" s="13" t="s">
        <v>88</v>
      </c>
      <c r="AY256" s="248" t="s">
        <v>144</v>
      </c>
    </row>
    <row r="257" spans="1:65" s="2" customFormat="1" ht="33" customHeight="1">
      <c r="A257" s="36"/>
      <c r="B257" s="37"/>
      <c r="C257" s="219" t="s">
        <v>358</v>
      </c>
      <c r="D257" s="219" t="s">
        <v>146</v>
      </c>
      <c r="E257" s="220" t="s">
        <v>359</v>
      </c>
      <c r="F257" s="221" t="s">
        <v>360</v>
      </c>
      <c r="G257" s="222" t="s">
        <v>168</v>
      </c>
      <c r="H257" s="223">
        <v>102.9</v>
      </c>
      <c r="I257" s="224"/>
      <c r="J257" s="224"/>
      <c r="K257" s="225">
        <f>ROUND(P257*H257,2)</f>
        <v>0</v>
      </c>
      <c r="L257" s="221" t="s">
        <v>355</v>
      </c>
      <c r="M257" s="42"/>
      <c r="N257" s="226" t="s">
        <v>1</v>
      </c>
      <c r="O257" s="227" t="s">
        <v>43</v>
      </c>
      <c r="P257" s="228">
        <f>I257+J257</f>
        <v>0</v>
      </c>
      <c r="Q257" s="228">
        <f>ROUND(I257*H257,2)</f>
        <v>0</v>
      </c>
      <c r="R257" s="228">
        <f>ROUND(J257*H257,2)</f>
        <v>0</v>
      </c>
      <c r="S257" s="89"/>
      <c r="T257" s="229">
        <f>S257*H257</f>
        <v>0</v>
      </c>
      <c r="U257" s="229">
        <v>2.2264</v>
      </c>
      <c r="V257" s="229">
        <f>U257*H257</f>
        <v>229.09656</v>
      </c>
      <c r="W257" s="229">
        <v>0</v>
      </c>
      <c r="X257" s="230">
        <f>W257*H257</f>
        <v>0</v>
      </c>
      <c r="Y257" s="36"/>
      <c r="Z257" s="36"/>
      <c r="AA257" s="36"/>
      <c r="AB257" s="36"/>
      <c r="AC257" s="36"/>
      <c r="AD257" s="36"/>
      <c r="AE257" s="36"/>
      <c r="AR257" s="231" t="s">
        <v>151</v>
      </c>
      <c r="AT257" s="231" t="s">
        <v>146</v>
      </c>
      <c r="AU257" s="231" t="s">
        <v>90</v>
      </c>
      <c r="AY257" s="15" t="s">
        <v>144</v>
      </c>
      <c r="BE257" s="232">
        <f>IF(O257="základní",K257,0)</f>
        <v>0</v>
      </c>
      <c r="BF257" s="232">
        <f>IF(O257="snížená",K257,0)</f>
        <v>0</v>
      </c>
      <c r="BG257" s="232">
        <f>IF(O257="zákl. přenesená",K257,0)</f>
        <v>0</v>
      </c>
      <c r="BH257" s="232">
        <f>IF(O257="sníž. přenesená",K257,0)</f>
        <v>0</v>
      </c>
      <c r="BI257" s="232">
        <f>IF(O257="nulová",K257,0)</f>
        <v>0</v>
      </c>
      <c r="BJ257" s="15" t="s">
        <v>88</v>
      </c>
      <c r="BK257" s="232">
        <f>ROUND(P257*H257,2)</f>
        <v>0</v>
      </c>
      <c r="BL257" s="15" t="s">
        <v>151</v>
      </c>
      <c r="BM257" s="231" t="s">
        <v>361</v>
      </c>
    </row>
    <row r="258" spans="1:47" s="2" customFormat="1" ht="12">
      <c r="A258" s="36"/>
      <c r="B258" s="37"/>
      <c r="C258" s="38"/>
      <c r="D258" s="233" t="s">
        <v>153</v>
      </c>
      <c r="E258" s="38"/>
      <c r="F258" s="234" t="s">
        <v>194</v>
      </c>
      <c r="G258" s="38"/>
      <c r="H258" s="38"/>
      <c r="I258" s="235"/>
      <c r="J258" s="235"/>
      <c r="K258" s="38"/>
      <c r="L258" s="38"/>
      <c r="M258" s="42"/>
      <c r="N258" s="236"/>
      <c r="O258" s="237"/>
      <c r="P258" s="89"/>
      <c r="Q258" s="89"/>
      <c r="R258" s="89"/>
      <c r="S258" s="89"/>
      <c r="T258" s="89"/>
      <c r="U258" s="89"/>
      <c r="V258" s="89"/>
      <c r="W258" s="89"/>
      <c r="X258" s="90"/>
      <c r="Y258" s="36"/>
      <c r="Z258" s="36"/>
      <c r="AA258" s="36"/>
      <c r="AB258" s="36"/>
      <c r="AC258" s="36"/>
      <c r="AD258" s="36"/>
      <c r="AE258" s="36"/>
      <c r="AT258" s="15" t="s">
        <v>153</v>
      </c>
      <c r="AU258" s="15" t="s">
        <v>90</v>
      </c>
    </row>
    <row r="259" spans="1:51" s="13" customFormat="1" ht="12">
      <c r="A259" s="13"/>
      <c r="B259" s="238"/>
      <c r="C259" s="239"/>
      <c r="D259" s="233" t="s">
        <v>155</v>
      </c>
      <c r="E259" s="240" t="s">
        <v>1</v>
      </c>
      <c r="F259" s="241" t="s">
        <v>362</v>
      </c>
      <c r="G259" s="239"/>
      <c r="H259" s="242">
        <v>8.4</v>
      </c>
      <c r="I259" s="243"/>
      <c r="J259" s="243"/>
      <c r="K259" s="239"/>
      <c r="L259" s="239"/>
      <c r="M259" s="244"/>
      <c r="N259" s="245"/>
      <c r="O259" s="246"/>
      <c r="P259" s="246"/>
      <c r="Q259" s="246"/>
      <c r="R259" s="246"/>
      <c r="S259" s="246"/>
      <c r="T259" s="246"/>
      <c r="U259" s="246"/>
      <c r="V259" s="246"/>
      <c r="W259" s="246"/>
      <c r="X259" s="247"/>
      <c r="Y259" s="13"/>
      <c r="Z259" s="13"/>
      <c r="AA259" s="13"/>
      <c r="AB259" s="13"/>
      <c r="AC259" s="13"/>
      <c r="AD259" s="13"/>
      <c r="AE259" s="13"/>
      <c r="AT259" s="248" t="s">
        <v>155</v>
      </c>
      <c r="AU259" s="248" t="s">
        <v>90</v>
      </c>
      <c r="AV259" s="13" t="s">
        <v>90</v>
      </c>
      <c r="AW259" s="13" t="s">
        <v>5</v>
      </c>
      <c r="AX259" s="13" t="s">
        <v>80</v>
      </c>
      <c r="AY259" s="248" t="s">
        <v>144</v>
      </c>
    </row>
    <row r="260" spans="1:51" s="13" customFormat="1" ht="12">
      <c r="A260" s="13"/>
      <c r="B260" s="238"/>
      <c r="C260" s="239"/>
      <c r="D260" s="233" t="s">
        <v>155</v>
      </c>
      <c r="E260" s="240" t="s">
        <v>1</v>
      </c>
      <c r="F260" s="241" t="s">
        <v>363</v>
      </c>
      <c r="G260" s="239"/>
      <c r="H260" s="242">
        <v>9.8</v>
      </c>
      <c r="I260" s="243"/>
      <c r="J260" s="243"/>
      <c r="K260" s="239"/>
      <c r="L260" s="239"/>
      <c r="M260" s="244"/>
      <c r="N260" s="245"/>
      <c r="O260" s="246"/>
      <c r="P260" s="246"/>
      <c r="Q260" s="246"/>
      <c r="R260" s="246"/>
      <c r="S260" s="246"/>
      <c r="T260" s="246"/>
      <c r="U260" s="246"/>
      <c r="V260" s="246"/>
      <c r="W260" s="246"/>
      <c r="X260" s="247"/>
      <c r="Y260" s="13"/>
      <c r="Z260" s="13"/>
      <c r="AA260" s="13"/>
      <c r="AB260" s="13"/>
      <c r="AC260" s="13"/>
      <c r="AD260" s="13"/>
      <c r="AE260" s="13"/>
      <c r="AT260" s="248" t="s">
        <v>155</v>
      </c>
      <c r="AU260" s="248" t="s">
        <v>90</v>
      </c>
      <c r="AV260" s="13" t="s">
        <v>90</v>
      </c>
      <c r="AW260" s="13" t="s">
        <v>5</v>
      </c>
      <c r="AX260" s="13" t="s">
        <v>80</v>
      </c>
      <c r="AY260" s="248" t="s">
        <v>144</v>
      </c>
    </row>
    <row r="261" spans="1:51" s="13" customFormat="1" ht="12">
      <c r="A261" s="13"/>
      <c r="B261" s="238"/>
      <c r="C261" s="239"/>
      <c r="D261" s="233" t="s">
        <v>155</v>
      </c>
      <c r="E261" s="240" t="s">
        <v>1</v>
      </c>
      <c r="F261" s="241" t="s">
        <v>364</v>
      </c>
      <c r="G261" s="239"/>
      <c r="H261" s="242">
        <v>14</v>
      </c>
      <c r="I261" s="243"/>
      <c r="J261" s="243"/>
      <c r="K261" s="239"/>
      <c r="L261" s="239"/>
      <c r="M261" s="244"/>
      <c r="N261" s="245"/>
      <c r="O261" s="246"/>
      <c r="P261" s="246"/>
      <c r="Q261" s="246"/>
      <c r="R261" s="246"/>
      <c r="S261" s="246"/>
      <c r="T261" s="246"/>
      <c r="U261" s="246"/>
      <c r="V261" s="246"/>
      <c r="W261" s="246"/>
      <c r="X261" s="247"/>
      <c r="Y261" s="13"/>
      <c r="Z261" s="13"/>
      <c r="AA261" s="13"/>
      <c r="AB261" s="13"/>
      <c r="AC261" s="13"/>
      <c r="AD261" s="13"/>
      <c r="AE261" s="13"/>
      <c r="AT261" s="248" t="s">
        <v>155</v>
      </c>
      <c r="AU261" s="248" t="s">
        <v>90</v>
      </c>
      <c r="AV261" s="13" t="s">
        <v>90</v>
      </c>
      <c r="AW261" s="13" t="s">
        <v>5</v>
      </c>
      <c r="AX261" s="13" t="s">
        <v>80</v>
      </c>
      <c r="AY261" s="248" t="s">
        <v>144</v>
      </c>
    </row>
    <row r="262" spans="1:51" s="13" customFormat="1" ht="12">
      <c r="A262" s="13"/>
      <c r="B262" s="238"/>
      <c r="C262" s="239"/>
      <c r="D262" s="233" t="s">
        <v>155</v>
      </c>
      <c r="E262" s="240" t="s">
        <v>1</v>
      </c>
      <c r="F262" s="241" t="s">
        <v>365</v>
      </c>
      <c r="G262" s="239"/>
      <c r="H262" s="242">
        <v>17.5</v>
      </c>
      <c r="I262" s="243"/>
      <c r="J262" s="243"/>
      <c r="K262" s="239"/>
      <c r="L262" s="239"/>
      <c r="M262" s="244"/>
      <c r="N262" s="245"/>
      <c r="O262" s="246"/>
      <c r="P262" s="246"/>
      <c r="Q262" s="246"/>
      <c r="R262" s="246"/>
      <c r="S262" s="246"/>
      <c r="T262" s="246"/>
      <c r="U262" s="246"/>
      <c r="V262" s="246"/>
      <c r="W262" s="246"/>
      <c r="X262" s="247"/>
      <c r="Y262" s="13"/>
      <c r="Z262" s="13"/>
      <c r="AA262" s="13"/>
      <c r="AB262" s="13"/>
      <c r="AC262" s="13"/>
      <c r="AD262" s="13"/>
      <c r="AE262" s="13"/>
      <c r="AT262" s="248" t="s">
        <v>155</v>
      </c>
      <c r="AU262" s="248" t="s">
        <v>90</v>
      </c>
      <c r="AV262" s="13" t="s">
        <v>90</v>
      </c>
      <c r="AW262" s="13" t="s">
        <v>5</v>
      </c>
      <c r="AX262" s="13" t="s">
        <v>80</v>
      </c>
      <c r="AY262" s="248" t="s">
        <v>144</v>
      </c>
    </row>
    <row r="263" spans="1:51" s="13" customFormat="1" ht="12">
      <c r="A263" s="13"/>
      <c r="B263" s="238"/>
      <c r="C263" s="239"/>
      <c r="D263" s="233" t="s">
        <v>155</v>
      </c>
      <c r="E263" s="240" t="s">
        <v>1</v>
      </c>
      <c r="F263" s="241" t="s">
        <v>366</v>
      </c>
      <c r="G263" s="239"/>
      <c r="H263" s="242">
        <v>18.9</v>
      </c>
      <c r="I263" s="243"/>
      <c r="J263" s="243"/>
      <c r="K263" s="239"/>
      <c r="L263" s="239"/>
      <c r="M263" s="244"/>
      <c r="N263" s="245"/>
      <c r="O263" s="246"/>
      <c r="P263" s="246"/>
      <c r="Q263" s="246"/>
      <c r="R263" s="246"/>
      <c r="S263" s="246"/>
      <c r="T263" s="246"/>
      <c r="U263" s="246"/>
      <c r="V263" s="246"/>
      <c r="W263" s="246"/>
      <c r="X263" s="247"/>
      <c r="Y263" s="13"/>
      <c r="Z263" s="13"/>
      <c r="AA263" s="13"/>
      <c r="AB263" s="13"/>
      <c r="AC263" s="13"/>
      <c r="AD263" s="13"/>
      <c r="AE263" s="13"/>
      <c r="AT263" s="248" t="s">
        <v>155</v>
      </c>
      <c r="AU263" s="248" t="s">
        <v>90</v>
      </c>
      <c r="AV263" s="13" t="s">
        <v>90</v>
      </c>
      <c r="AW263" s="13" t="s">
        <v>5</v>
      </c>
      <c r="AX263" s="13" t="s">
        <v>80</v>
      </c>
      <c r="AY263" s="248" t="s">
        <v>144</v>
      </c>
    </row>
    <row r="264" spans="1:51" s="13" customFormat="1" ht="12">
      <c r="A264" s="13"/>
      <c r="B264" s="238"/>
      <c r="C264" s="239"/>
      <c r="D264" s="233" t="s">
        <v>155</v>
      </c>
      <c r="E264" s="240" t="s">
        <v>1</v>
      </c>
      <c r="F264" s="241" t="s">
        <v>366</v>
      </c>
      <c r="G264" s="239"/>
      <c r="H264" s="242">
        <v>18.9</v>
      </c>
      <c r="I264" s="243"/>
      <c r="J264" s="243"/>
      <c r="K264" s="239"/>
      <c r="L264" s="239"/>
      <c r="M264" s="244"/>
      <c r="N264" s="245"/>
      <c r="O264" s="246"/>
      <c r="P264" s="246"/>
      <c r="Q264" s="246"/>
      <c r="R264" s="246"/>
      <c r="S264" s="246"/>
      <c r="T264" s="246"/>
      <c r="U264" s="246"/>
      <c r="V264" s="246"/>
      <c r="W264" s="246"/>
      <c r="X264" s="247"/>
      <c r="Y264" s="13"/>
      <c r="Z264" s="13"/>
      <c r="AA264" s="13"/>
      <c r="AB264" s="13"/>
      <c r="AC264" s="13"/>
      <c r="AD264" s="13"/>
      <c r="AE264" s="13"/>
      <c r="AT264" s="248" t="s">
        <v>155</v>
      </c>
      <c r="AU264" s="248" t="s">
        <v>90</v>
      </c>
      <c r="AV264" s="13" t="s">
        <v>90</v>
      </c>
      <c r="AW264" s="13" t="s">
        <v>5</v>
      </c>
      <c r="AX264" s="13" t="s">
        <v>80</v>
      </c>
      <c r="AY264" s="248" t="s">
        <v>144</v>
      </c>
    </row>
    <row r="265" spans="1:51" s="13" customFormat="1" ht="12">
      <c r="A265" s="13"/>
      <c r="B265" s="238"/>
      <c r="C265" s="239"/>
      <c r="D265" s="233" t="s">
        <v>155</v>
      </c>
      <c r="E265" s="240" t="s">
        <v>1</v>
      </c>
      <c r="F265" s="241" t="s">
        <v>367</v>
      </c>
      <c r="G265" s="239"/>
      <c r="H265" s="242">
        <v>15.4</v>
      </c>
      <c r="I265" s="243"/>
      <c r="J265" s="243"/>
      <c r="K265" s="239"/>
      <c r="L265" s="239"/>
      <c r="M265" s="244"/>
      <c r="N265" s="245"/>
      <c r="O265" s="246"/>
      <c r="P265" s="246"/>
      <c r="Q265" s="246"/>
      <c r="R265" s="246"/>
      <c r="S265" s="246"/>
      <c r="T265" s="246"/>
      <c r="U265" s="246"/>
      <c r="V265" s="246"/>
      <c r="W265" s="246"/>
      <c r="X265" s="247"/>
      <c r="Y265" s="13"/>
      <c r="Z265" s="13"/>
      <c r="AA265" s="13"/>
      <c r="AB265" s="13"/>
      <c r="AC265" s="13"/>
      <c r="AD265" s="13"/>
      <c r="AE265" s="13"/>
      <c r="AT265" s="248" t="s">
        <v>155</v>
      </c>
      <c r="AU265" s="248" t="s">
        <v>90</v>
      </c>
      <c r="AV265" s="13" t="s">
        <v>90</v>
      </c>
      <c r="AW265" s="13" t="s">
        <v>5</v>
      </c>
      <c r="AX265" s="13" t="s">
        <v>80</v>
      </c>
      <c r="AY265" s="248" t="s">
        <v>144</v>
      </c>
    </row>
    <row r="266" spans="1:65" s="2" customFormat="1" ht="12">
      <c r="A266" s="36"/>
      <c r="B266" s="37"/>
      <c r="C266" s="219" t="s">
        <v>368</v>
      </c>
      <c r="D266" s="219" t="s">
        <v>146</v>
      </c>
      <c r="E266" s="220" t="s">
        <v>369</v>
      </c>
      <c r="F266" s="221" t="s">
        <v>370</v>
      </c>
      <c r="G266" s="222" t="s">
        <v>168</v>
      </c>
      <c r="H266" s="223">
        <v>350</v>
      </c>
      <c r="I266" s="224"/>
      <c r="J266" s="224"/>
      <c r="K266" s="225">
        <f>ROUND(P266*H266,2)</f>
        <v>0</v>
      </c>
      <c r="L266" s="221" t="s">
        <v>150</v>
      </c>
      <c r="M266" s="42"/>
      <c r="N266" s="226" t="s">
        <v>1</v>
      </c>
      <c r="O266" s="227" t="s">
        <v>43</v>
      </c>
      <c r="P266" s="228">
        <f>I266+J266</f>
        <v>0</v>
      </c>
      <c r="Q266" s="228">
        <f>ROUND(I266*H266,2)</f>
        <v>0</v>
      </c>
      <c r="R266" s="228">
        <f>ROUND(J266*H266,2)</f>
        <v>0</v>
      </c>
      <c r="S266" s="89"/>
      <c r="T266" s="229">
        <f>S266*H266</f>
        <v>0</v>
      </c>
      <c r="U266" s="229">
        <v>0</v>
      </c>
      <c r="V266" s="229">
        <f>U266*H266</f>
        <v>0</v>
      </c>
      <c r="W266" s="229">
        <v>0</v>
      </c>
      <c r="X266" s="230">
        <f>W266*H266</f>
        <v>0</v>
      </c>
      <c r="Y266" s="36"/>
      <c r="Z266" s="36"/>
      <c r="AA266" s="36"/>
      <c r="AB266" s="36"/>
      <c r="AC266" s="36"/>
      <c r="AD266" s="36"/>
      <c r="AE266" s="36"/>
      <c r="AR266" s="231" t="s">
        <v>151</v>
      </c>
      <c r="AT266" s="231" t="s">
        <v>146</v>
      </c>
      <c r="AU266" s="231" t="s">
        <v>90</v>
      </c>
      <c r="AY266" s="15" t="s">
        <v>144</v>
      </c>
      <c r="BE266" s="232">
        <f>IF(O266="základní",K266,0)</f>
        <v>0</v>
      </c>
      <c r="BF266" s="232">
        <f>IF(O266="snížená",K266,0)</f>
        <v>0</v>
      </c>
      <c r="BG266" s="232">
        <f>IF(O266="zákl. přenesená",K266,0)</f>
        <v>0</v>
      </c>
      <c r="BH266" s="232">
        <f>IF(O266="sníž. přenesená",K266,0)</f>
        <v>0</v>
      </c>
      <c r="BI266" s="232">
        <f>IF(O266="nulová",K266,0)</f>
        <v>0</v>
      </c>
      <c r="BJ266" s="15" t="s">
        <v>88</v>
      </c>
      <c r="BK266" s="232">
        <f>ROUND(P266*H266,2)</f>
        <v>0</v>
      </c>
      <c r="BL266" s="15" t="s">
        <v>151</v>
      </c>
      <c r="BM266" s="231" t="s">
        <v>371</v>
      </c>
    </row>
    <row r="267" spans="1:47" s="2" customFormat="1" ht="12">
      <c r="A267" s="36"/>
      <c r="B267" s="37"/>
      <c r="C267" s="38"/>
      <c r="D267" s="233" t="s">
        <v>153</v>
      </c>
      <c r="E267" s="38"/>
      <c r="F267" s="234" t="s">
        <v>324</v>
      </c>
      <c r="G267" s="38"/>
      <c r="H267" s="38"/>
      <c r="I267" s="235"/>
      <c r="J267" s="235"/>
      <c r="K267" s="38"/>
      <c r="L267" s="38"/>
      <c r="M267" s="42"/>
      <c r="N267" s="236"/>
      <c r="O267" s="237"/>
      <c r="P267" s="89"/>
      <c r="Q267" s="89"/>
      <c r="R267" s="89"/>
      <c r="S267" s="89"/>
      <c r="T267" s="89"/>
      <c r="U267" s="89"/>
      <c r="V267" s="89"/>
      <c r="W267" s="89"/>
      <c r="X267" s="90"/>
      <c r="Y267" s="36"/>
      <c r="Z267" s="36"/>
      <c r="AA267" s="36"/>
      <c r="AB267" s="36"/>
      <c r="AC267" s="36"/>
      <c r="AD267" s="36"/>
      <c r="AE267" s="36"/>
      <c r="AT267" s="15" t="s">
        <v>153</v>
      </c>
      <c r="AU267" s="15" t="s">
        <v>90</v>
      </c>
    </row>
    <row r="268" spans="1:51" s="13" customFormat="1" ht="12">
      <c r="A268" s="13"/>
      <c r="B268" s="238"/>
      <c r="C268" s="239"/>
      <c r="D268" s="233" t="s">
        <v>155</v>
      </c>
      <c r="E268" s="240" t="s">
        <v>1</v>
      </c>
      <c r="F268" s="241" t="s">
        <v>372</v>
      </c>
      <c r="G268" s="239"/>
      <c r="H268" s="242">
        <v>350</v>
      </c>
      <c r="I268" s="243"/>
      <c r="J268" s="243"/>
      <c r="K268" s="239"/>
      <c r="L268" s="239"/>
      <c r="M268" s="244"/>
      <c r="N268" s="245"/>
      <c r="O268" s="246"/>
      <c r="P268" s="246"/>
      <c r="Q268" s="246"/>
      <c r="R268" s="246"/>
      <c r="S268" s="246"/>
      <c r="T268" s="246"/>
      <c r="U268" s="246"/>
      <c r="V268" s="246"/>
      <c r="W268" s="246"/>
      <c r="X268" s="247"/>
      <c r="Y268" s="13"/>
      <c r="Z268" s="13"/>
      <c r="AA268" s="13"/>
      <c r="AB268" s="13"/>
      <c r="AC268" s="13"/>
      <c r="AD268" s="13"/>
      <c r="AE268" s="13"/>
      <c r="AT268" s="248" t="s">
        <v>155</v>
      </c>
      <c r="AU268" s="248" t="s">
        <v>90</v>
      </c>
      <c r="AV268" s="13" t="s">
        <v>90</v>
      </c>
      <c r="AW268" s="13" t="s">
        <v>5</v>
      </c>
      <c r="AX268" s="13" t="s">
        <v>88</v>
      </c>
      <c r="AY268" s="248" t="s">
        <v>144</v>
      </c>
    </row>
    <row r="269" spans="1:65" s="2" customFormat="1" ht="24.15" customHeight="1">
      <c r="A269" s="36"/>
      <c r="B269" s="37"/>
      <c r="C269" s="219" t="s">
        <v>373</v>
      </c>
      <c r="D269" s="219" t="s">
        <v>146</v>
      </c>
      <c r="E269" s="220" t="s">
        <v>374</v>
      </c>
      <c r="F269" s="221" t="s">
        <v>375</v>
      </c>
      <c r="G269" s="222" t="s">
        <v>168</v>
      </c>
      <c r="H269" s="223">
        <v>600</v>
      </c>
      <c r="I269" s="224"/>
      <c r="J269" s="224"/>
      <c r="K269" s="225">
        <f>ROUND(P269*H269,2)</f>
        <v>0</v>
      </c>
      <c r="L269" s="221" t="s">
        <v>355</v>
      </c>
      <c r="M269" s="42"/>
      <c r="N269" s="226" t="s">
        <v>1</v>
      </c>
      <c r="O269" s="227" t="s">
        <v>43</v>
      </c>
      <c r="P269" s="228">
        <f>I269+J269</f>
        <v>0</v>
      </c>
      <c r="Q269" s="228">
        <f>ROUND(I269*H269,2)</f>
        <v>0</v>
      </c>
      <c r="R269" s="228">
        <f>ROUND(J269*H269,2)</f>
        <v>0</v>
      </c>
      <c r="S269" s="89"/>
      <c r="T269" s="229">
        <f>S269*H269</f>
        <v>0</v>
      </c>
      <c r="U269" s="229">
        <v>0</v>
      </c>
      <c r="V269" s="229">
        <f>U269*H269</f>
        <v>0</v>
      </c>
      <c r="W269" s="229">
        <v>0</v>
      </c>
      <c r="X269" s="230">
        <f>W269*H269</f>
        <v>0</v>
      </c>
      <c r="Y269" s="36"/>
      <c r="Z269" s="36"/>
      <c r="AA269" s="36"/>
      <c r="AB269" s="36"/>
      <c r="AC269" s="36"/>
      <c r="AD269" s="36"/>
      <c r="AE269" s="36"/>
      <c r="AR269" s="231" t="s">
        <v>151</v>
      </c>
      <c r="AT269" s="231" t="s">
        <v>146</v>
      </c>
      <c r="AU269" s="231" t="s">
        <v>90</v>
      </c>
      <c r="AY269" s="15" t="s">
        <v>144</v>
      </c>
      <c r="BE269" s="232">
        <f>IF(O269="základní",K269,0)</f>
        <v>0</v>
      </c>
      <c r="BF269" s="232">
        <f>IF(O269="snížená",K269,0)</f>
        <v>0</v>
      </c>
      <c r="BG269" s="232">
        <f>IF(O269="zákl. přenesená",K269,0)</f>
        <v>0</v>
      </c>
      <c r="BH269" s="232">
        <f>IF(O269="sníž. přenesená",K269,0)</f>
        <v>0</v>
      </c>
      <c r="BI269" s="232">
        <f>IF(O269="nulová",K269,0)</f>
        <v>0</v>
      </c>
      <c r="BJ269" s="15" t="s">
        <v>88</v>
      </c>
      <c r="BK269" s="232">
        <f>ROUND(P269*H269,2)</f>
        <v>0</v>
      </c>
      <c r="BL269" s="15" t="s">
        <v>151</v>
      </c>
      <c r="BM269" s="231" t="s">
        <v>376</v>
      </c>
    </row>
    <row r="270" spans="1:47" s="2" customFormat="1" ht="12">
      <c r="A270" s="36"/>
      <c r="B270" s="37"/>
      <c r="C270" s="38"/>
      <c r="D270" s="233" t="s">
        <v>153</v>
      </c>
      <c r="E270" s="38"/>
      <c r="F270" s="234" t="s">
        <v>194</v>
      </c>
      <c r="G270" s="38"/>
      <c r="H270" s="38"/>
      <c r="I270" s="235"/>
      <c r="J270" s="235"/>
      <c r="K270" s="38"/>
      <c r="L270" s="38"/>
      <c r="M270" s="42"/>
      <c r="N270" s="236"/>
      <c r="O270" s="237"/>
      <c r="P270" s="89"/>
      <c r="Q270" s="89"/>
      <c r="R270" s="89"/>
      <c r="S270" s="89"/>
      <c r="T270" s="89"/>
      <c r="U270" s="89"/>
      <c r="V270" s="89"/>
      <c r="W270" s="89"/>
      <c r="X270" s="90"/>
      <c r="Y270" s="36"/>
      <c r="Z270" s="36"/>
      <c r="AA270" s="36"/>
      <c r="AB270" s="36"/>
      <c r="AC270" s="36"/>
      <c r="AD270" s="36"/>
      <c r="AE270" s="36"/>
      <c r="AT270" s="15" t="s">
        <v>153</v>
      </c>
      <c r="AU270" s="15" t="s">
        <v>90</v>
      </c>
    </row>
    <row r="271" spans="1:51" s="13" customFormat="1" ht="12">
      <c r="A271" s="13"/>
      <c r="B271" s="238"/>
      <c r="C271" s="239"/>
      <c r="D271" s="233" t="s">
        <v>155</v>
      </c>
      <c r="E271" s="240" t="s">
        <v>1</v>
      </c>
      <c r="F271" s="241" t="s">
        <v>377</v>
      </c>
      <c r="G271" s="239"/>
      <c r="H271" s="242">
        <v>600</v>
      </c>
      <c r="I271" s="243"/>
      <c r="J271" s="243"/>
      <c r="K271" s="239"/>
      <c r="L271" s="239"/>
      <c r="M271" s="244"/>
      <c r="N271" s="245"/>
      <c r="O271" s="246"/>
      <c r="P271" s="246"/>
      <c r="Q271" s="246"/>
      <c r="R271" s="246"/>
      <c r="S271" s="246"/>
      <c r="T271" s="246"/>
      <c r="U271" s="246"/>
      <c r="V271" s="246"/>
      <c r="W271" s="246"/>
      <c r="X271" s="247"/>
      <c r="Y271" s="13"/>
      <c r="Z271" s="13"/>
      <c r="AA271" s="13"/>
      <c r="AB271" s="13"/>
      <c r="AC271" s="13"/>
      <c r="AD271" s="13"/>
      <c r="AE271" s="13"/>
      <c r="AT271" s="248" t="s">
        <v>155</v>
      </c>
      <c r="AU271" s="248" t="s">
        <v>90</v>
      </c>
      <c r="AV271" s="13" t="s">
        <v>90</v>
      </c>
      <c r="AW271" s="13" t="s">
        <v>5</v>
      </c>
      <c r="AX271" s="13" t="s">
        <v>88</v>
      </c>
      <c r="AY271" s="248" t="s">
        <v>144</v>
      </c>
    </row>
    <row r="272" spans="1:65" s="2" customFormat="1" ht="24.15" customHeight="1">
      <c r="A272" s="36"/>
      <c r="B272" s="37"/>
      <c r="C272" s="249" t="s">
        <v>378</v>
      </c>
      <c r="D272" s="249" t="s">
        <v>232</v>
      </c>
      <c r="E272" s="250" t="s">
        <v>379</v>
      </c>
      <c r="F272" s="251" t="s">
        <v>380</v>
      </c>
      <c r="G272" s="252" t="s">
        <v>381</v>
      </c>
      <c r="H272" s="253">
        <v>3.15</v>
      </c>
      <c r="I272" s="254"/>
      <c r="J272" s="255"/>
      <c r="K272" s="256">
        <f>ROUND(P272*H272,2)</f>
        <v>0</v>
      </c>
      <c r="L272" s="251" t="s">
        <v>355</v>
      </c>
      <c r="M272" s="257"/>
      <c r="N272" s="258" t="s">
        <v>1</v>
      </c>
      <c r="O272" s="227" t="s">
        <v>43</v>
      </c>
      <c r="P272" s="228">
        <f>I272+J272</f>
        <v>0</v>
      </c>
      <c r="Q272" s="228">
        <f>ROUND(I272*H272,2)</f>
        <v>0</v>
      </c>
      <c r="R272" s="228">
        <f>ROUND(J272*H272,2)</f>
        <v>0</v>
      </c>
      <c r="S272" s="89"/>
      <c r="T272" s="229">
        <f>S272*H272</f>
        <v>0</v>
      </c>
      <c r="U272" s="229">
        <v>0.001</v>
      </c>
      <c r="V272" s="229">
        <f>U272*H272</f>
        <v>0.00315</v>
      </c>
      <c r="W272" s="229">
        <v>0</v>
      </c>
      <c r="X272" s="230">
        <f>W272*H272</f>
        <v>0</v>
      </c>
      <c r="Y272" s="36"/>
      <c r="Z272" s="36"/>
      <c r="AA272" s="36"/>
      <c r="AB272" s="36"/>
      <c r="AC272" s="36"/>
      <c r="AD272" s="36"/>
      <c r="AE272" s="36"/>
      <c r="AR272" s="231" t="s">
        <v>196</v>
      </c>
      <c r="AT272" s="231" t="s">
        <v>232</v>
      </c>
      <c r="AU272" s="231" t="s">
        <v>90</v>
      </c>
      <c r="AY272" s="15" t="s">
        <v>144</v>
      </c>
      <c r="BE272" s="232">
        <f>IF(O272="základní",K272,0)</f>
        <v>0</v>
      </c>
      <c r="BF272" s="232">
        <f>IF(O272="snížená",K272,0)</f>
        <v>0</v>
      </c>
      <c r="BG272" s="232">
        <f>IF(O272="zákl. přenesená",K272,0)</f>
        <v>0</v>
      </c>
      <c r="BH272" s="232">
        <f>IF(O272="sníž. přenesená",K272,0)</f>
        <v>0</v>
      </c>
      <c r="BI272" s="232">
        <f>IF(O272="nulová",K272,0)</f>
        <v>0</v>
      </c>
      <c r="BJ272" s="15" t="s">
        <v>88</v>
      </c>
      <c r="BK272" s="232">
        <f>ROUND(P272*H272,2)</f>
        <v>0</v>
      </c>
      <c r="BL272" s="15" t="s">
        <v>151</v>
      </c>
      <c r="BM272" s="231" t="s">
        <v>382</v>
      </c>
    </row>
    <row r="273" spans="1:47" s="2" customFormat="1" ht="12">
      <c r="A273" s="36"/>
      <c r="B273" s="37"/>
      <c r="C273" s="38"/>
      <c r="D273" s="233" t="s">
        <v>153</v>
      </c>
      <c r="E273" s="38"/>
      <c r="F273" s="234" t="s">
        <v>194</v>
      </c>
      <c r="G273" s="38"/>
      <c r="H273" s="38"/>
      <c r="I273" s="235"/>
      <c r="J273" s="235"/>
      <c r="K273" s="38"/>
      <c r="L273" s="38"/>
      <c r="M273" s="42"/>
      <c r="N273" s="236"/>
      <c r="O273" s="237"/>
      <c r="P273" s="89"/>
      <c r="Q273" s="89"/>
      <c r="R273" s="89"/>
      <c r="S273" s="89"/>
      <c r="T273" s="89"/>
      <c r="U273" s="89"/>
      <c r="V273" s="89"/>
      <c r="W273" s="89"/>
      <c r="X273" s="90"/>
      <c r="Y273" s="36"/>
      <c r="Z273" s="36"/>
      <c r="AA273" s="36"/>
      <c r="AB273" s="36"/>
      <c r="AC273" s="36"/>
      <c r="AD273" s="36"/>
      <c r="AE273" s="36"/>
      <c r="AT273" s="15" t="s">
        <v>153</v>
      </c>
      <c r="AU273" s="15" t="s">
        <v>90</v>
      </c>
    </row>
    <row r="274" spans="1:51" s="13" customFormat="1" ht="12">
      <c r="A274" s="13"/>
      <c r="B274" s="238"/>
      <c r="C274" s="239"/>
      <c r="D274" s="233" t="s">
        <v>155</v>
      </c>
      <c r="E274" s="240" t="s">
        <v>1</v>
      </c>
      <c r="F274" s="241" t="s">
        <v>383</v>
      </c>
      <c r="G274" s="239"/>
      <c r="H274" s="242">
        <v>210</v>
      </c>
      <c r="I274" s="243"/>
      <c r="J274" s="243"/>
      <c r="K274" s="239"/>
      <c r="L274" s="239"/>
      <c r="M274" s="244"/>
      <c r="N274" s="245"/>
      <c r="O274" s="246"/>
      <c r="P274" s="246"/>
      <c r="Q274" s="246"/>
      <c r="R274" s="246"/>
      <c r="S274" s="246"/>
      <c r="T274" s="246"/>
      <c r="U274" s="246"/>
      <c r="V274" s="246"/>
      <c r="W274" s="246"/>
      <c r="X274" s="247"/>
      <c r="Y274" s="13"/>
      <c r="Z274" s="13"/>
      <c r="AA274" s="13"/>
      <c r="AB274" s="13"/>
      <c r="AC274" s="13"/>
      <c r="AD274" s="13"/>
      <c r="AE274" s="13"/>
      <c r="AT274" s="248" t="s">
        <v>155</v>
      </c>
      <c r="AU274" s="248" t="s">
        <v>90</v>
      </c>
      <c r="AV274" s="13" t="s">
        <v>90</v>
      </c>
      <c r="AW274" s="13" t="s">
        <v>5</v>
      </c>
      <c r="AX274" s="13" t="s">
        <v>88</v>
      </c>
      <c r="AY274" s="248" t="s">
        <v>144</v>
      </c>
    </row>
    <row r="275" spans="1:51" s="13" customFormat="1" ht="12">
      <c r="A275" s="13"/>
      <c r="B275" s="238"/>
      <c r="C275" s="239"/>
      <c r="D275" s="233" t="s">
        <v>155</v>
      </c>
      <c r="E275" s="239"/>
      <c r="F275" s="241" t="s">
        <v>384</v>
      </c>
      <c r="G275" s="239"/>
      <c r="H275" s="242">
        <v>3.15</v>
      </c>
      <c r="I275" s="243"/>
      <c r="J275" s="243"/>
      <c r="K275" s="239"/>
      <c r="L275" s="239"/>
      <c r="M275" s="244"/>
      <c r="N275" s="245"/>
      <c r="O275" s="246"/>
      <c r="P275" s="246"/>
      <c r="Q275" s="246"/>
      <c r="R275" s="246"/>
      <c r="S275" s="246"/>
      <c r="T275" s="246"/>
      <c r="U275" s="246"/>
      <c r="V275" s="246"/>
      <c r="W275" s="246"/>
      <c r="X275" s="247"/>
      <c r="Y275" s="13"/>
      <c r="Z275" s="13"/>
      <c r="AA275" s="13"/>
      <c r="AB275" s="13"/>
      <c r="AC275" s="13"/>
      <c r="AD275" s="13"/>
      <c r="AE275" s="13"/>
      <c r="AT275" s="248" t="s">
        <v>155</v>
      </c>
      <c r="AU275" s="248" t="s">
        <v>90</v>
      </c>
      <c r="AV275" s="13" t="s">
        <v>90</v>
      </c>
      <c r="AW275" s="13" t="s">
        <v>4</v>
      </c>
      <c r="AX275" s="13" t="s">
        <v>88</v>
      </c>
      <c r="AY275" s="248" t="s">
        <v>144</v>
      </c>
    </row>
    <row r="276" spans="1:65" s="2" customFormat="1" ht="24.15" customHeight="1">
      <c r="A276" s="36"/>
      <c r="B276" s="37"/>
      <c r="C276" s="219" t="s">
        <v>385</v>
      </c>
      <c r="D276" s="219" t="s">
        <v>146</v>
      </c>
      <c r="E276" s="220" t="s">
        <v>386</v>
      </c>
      <c r="F276" s="221" t="s">
        <v>387</v>
      </c>
      <c r="G276" s="222" t="s">
        <v>168</v>
      </c>
      <c r="H276" s="223">
        <v>390</v>
      </c>
      <c r="I276" s="224"/>
      <c r="J276" s="224"/>
      <c r="K276" s="225">
        <f>ROUND(P276*H276,2)</f>
        <v>0</v>
      </c>
      <c r="L276" s="221" t="s">
        <v>355</v>
      </c>
      <c r="M276" s="42"/>
      <c r="N276" s="226" t="s">
        <v>1</v>
      </c>
      <c r="O276" s="227" t="s">
        <v>43</v>
      </c>
      <c r="P276" s="228">
        <f>I276+J276</f>
        <v>0</v>
      </c>
      <c r="Q276" s="228">
        <f>ROUND(I276*H276,2)</f>
        <v>0</v>
      </c>
      <c r="R276" s="228">
        <f>ROUND(J276*H276,2)</f>
        <v>0</v>
      </c>
      <c r="S276" s="89"/>
      <c r="T276" s="229">
        <f>S276*H276</f>
        <v>0</v>
      </c>
      <c r="U276" s="229">
        <v>0</v>
      </c>
      <c r="V276" s="229">
        <f>U276*H276</f>
        <v>0</v>
      </c>
      <c r="W276" s="229">
        <v>0</v>
      </c>
      <c r="X276" s="230">
        <f>W276*H276</f>
        <v>0</v>
      </c>
      <c r="Y276" s="36"/>
      <c r="Z276" s="36"/>
      <c r="AA276" s="36"/>
      <c r="AB276" s="36"/>
      <c r="AC276" s="36"/>
      <c r="AD276" s="36"/>
      <c r="AE276" s="36"/>
      <c r="AR276" s="231" t="s">
        <v>151</v>
      </c>
      <c r="AT276" s="231" t="s">
        <v>146</v>
      </c>
      <c r="AU276" s="231" t="s">
        <v>90</v>
      </c>
      <c r="AY276" s="15" t="s">
        <v>144</v>
      </c>
      <c r="BE276" s="232">
        <f>IF(O276="základní",K276,0)</f>
        <v>0</v>
      </c>
      <c r="BF276" s="232">
        <f>IF(O276="snížená",K276,0)</f>
        <v>0</v>
      </c>
      <c r="BG276" s="232">
        <f>IF(O276="zákl. přenesená",K276,0)</f>
        <v>0</v>
      </c>
      <c r="BH276" s="232">
        <f>IF(O276="sníž. přenesená",K276,0)</f>
        <v>0</v>
      </c>
      <c r="BI276" s="232">
        <f>IF(O276="nulová",K276,0)</f>
        <v>0</v>
      </c>
      <c r="BJ276" s="15" t="s">
        <v>88</v>
      </c>
      <c r="BK276" s="232">
        <f>ROUND(P276*H276,2)</f>
        <v>0</v>
      </c>
      <c r="BL276" s="15" t="s">
        <v>151</v>
      </c>
      <c r="BM276" s="231" t="s">
        <v>388</v>
      </c>
    </row>
    <row r="277" spans="1:47" s="2" customFormat="1" ht="12">
      <c r="A277" s="36"/>
      <c r="B277" s="37"/>
      <c r="C277" s="38"/>
      <c r="D277" s="233" t="s">
        <v>153</v>
      </c>
      <c r="E277" s="38"/>
      <c r="F277" s="234" t="s">
        <v>194</v>
      </c>
      <c r="G277" s="38"/>
      <c r="H277" s="38"/>
      <c r="I277" s="235"/>
      <c r="J277" s="235"/>
      <c r="K277" s="38"/>
      <c r="L277" s="38"/>
      <c r="M277" s="42"/>
      <c r="N277" s="236"/>
      <c r="O277" s="237"/>
      <c r="P277" s="89"/>
      <c r="Q277" s="89"/>
      <c r="R277" s="89"/>
      <c r="S277" s="89"/>
      <c r="T277" s="89"/>
      <c r="U277" s="89"/>
      <c r="V277" s="89"/>
      <c r="W277" s="89"/>
      <c r="X277" s="90"/>
      <c r="Y277" s="36"/>
      <c r="Z277" s="36"/>
      <c r="AA277" s="36"/>
      <c r="AB277" s="36"/>
      <c r="AC277" s="36"/>
      <c r="AD277" s="36"/>
      <c r="AE277" s="36"/>
      <c r="AT277" s="15" t="s">
        <v>153</v>
      </c>
      <c r="AU277" s="15" t="s">
        <v>90</v>
      </c>
    </row>
    <row r="278" spans="1:51" s="13" customFormat="1" ht="12">
      <c r="A278" s="13"/>
      <c r="B278" s="238"/>
      <c r="C278" s="239"/>
      <c r="D278" s="233" t="s">
        <v>155</v>
      </c>
      <c r="E278" s="240" t="s">
        <v>1</v>
      </c>
      <c r="F278" s="241" t="s">
        <v>389</v>
      </c>
      <c r="G278" s="239"/>
      <c r="H278" s="242">
        <v>150</v>
      </c>
      <c r="I278" s="243"/>
      <c r="J278" s="243"/>
      <c r="K278" s="239"/>
      <c r="L278" s="239"/>
      <c r="M278" s="244"/>
      <c r="N278" s="245"/>
      <c r="O278" s="246"/>
      <c r="P278" s="246"/>
      <c r="Q278" s="246"/>
      <c r="R278" s="246"/>
      <c r="S278" s="246"/>
      <c r="T278" s="246"/>
      <c r="U278" s="246"/>
      <c r="V278" s="246"/>
      <c r="W278" s="246"/>
      <c r="X278" s="247"/>
      <c r="Y278" s="13"/>
      <c r="Z278" s="13"/>
      <c r="AA278" s="13"/>
      <c r="AB278" s="13"/>
      <c r="AC278" s="13"/>
      <c r="AD278" s="13"/>
      <c r="AE278" s="13"/>
      <c r="AT278" s="248" t="s">
        <v>155</v>
      </c>
      <c r="AU278" s="248" t="s">
        <v>90</v>
      </c>
      <c r="AV278" s="13" t="s">
        <v>90</v>
      </c>
      <c r="AW278" s="13" t="s">
        <v>5</v>
      </c>
      <c r="AX278" s="13" t="s">
        <v>80</v>
      </c>
      <c r="AY278" s="248" t="s">
        <v>144</v>
      </c>
    </row>
    <row r="279" spans="1:51" s="13" customFormat="1" ht="12">
      <c r="A279" s="13"/>
      <c r="B279" s="238"/>
      <c r="C279" s="239"/>
      <c r="D279" s="233" t="s">
        <v>155</v>
      </c>
      <c r="E279" s="240" t="s">
        <v>1</v>
      </c>
      <c r="F279" s="241" t="s">
        <v>390</v>
      </c>
      <c r="G279" s="239"/>
      <c r="H279" s="242">
        <v>240</v>
      </c>
      <c r="I279" s="243"/>
      <c r="J279" s="243"/>
      <c r="K279" s="239"/>
      <c r="L279" s="239"/>
      <c r="M279" s="244"/>
      <c r="N279" s="245"/>
      <c r="O279" s="246"/>
      <c r="P279" s="246"/>
      <c r="Q279" s="246"/>
      <c r="R279" s="246"/>
      <c r="S279" s="246"/>
      <c r="T279" s="246"/>
      <c r="U279" s="246"/>
      <c r="V279" s="246"/>
      <c r="W279" s="246"/>
      <c r="X279" s="247"/>
      <c r="Y279" s="13"/>
      <c r="Z279" s="13"/>
      <c r="AA279" s="13"/>
      <c r="AB279" s="13"/>
      <c r="AC279" s="13"/>
      <c r="AD279" s="13"/>
      <c r="AE279" s="13"/>
      <c r="AT279" s="248" t="s">
        <v>155</v>
      </c>
      <c r="AU279" s="248" t="s">
        <v>90</v>
      </c>
      <c r="AV279" s="13" t="s">
        <v>90</v>
      </c>
      <c r="AW279" s="13" t="s">
        <v>5</v>
      </c>
      <c r="AX279" s="13" t="s">
        <v>80</v>
      </c>
      <c r="AY279" s="248" t="s">
        <v>144</v>
      </c>
    </row>
    <row r="280" spans="1:65" s="2" customFormat="1" ht="16.5" customHeight="1">
      <c r="A280" s="36"/>
      <c r="B280" s="37"/>
      <c r="C280" s="219" t="s">
        <v>391</v>
      </c>
      <c r="D280" s="219" t="s">
        <v>146</v>
      </c>
      <c r="E280" s="220" t="s">
        <v>392</v>
      </c>
      <c r="F280" s="221" t="s">
        <v>393</v>
      </c>
      <c r="G280" s="222" t="s">
        <v>168</v>
      </c>
      <c r="H280" s="223">
        <v>180</v>
      </c>
      <c r="I280" s="224"/>
      <c r="J280" s="224"/>
      <c r="K280" s="225">
        <f>ROUND(P280*H280,2)</f>
        <v>0</v>
      </c>
      <c r="L280" s="221" t="s">
        <v>1</v>
      </c>
      <c r="M280" s="42"/>
      <c r="N280" s="226" t="s">
        <v>1</v>
      </c>
      <c r="O280" s="227" t="s">
        <v>43</v>
      </c>
      <c r="P280" s="228">
        <f>I280+J280</f>
        <v>0</v>
      </c>
      <c r="Q280" s="228">
        <f>ROUND(I280*H280,2)</f>
        <v>0</v>
      </c>
      <c r="R280" s="228">
        <f>ROUND(J280*H280,2)</f>
        <v>0</v>
      </c>
      <c r="S280" s="89"/>
      <c r="T280" s="229">
        <f>S280*H280</f>
        <v>0</v>
      </c>
      <c r="U280" s="229">
        <v>0</v>
      </c>
      <c r="V280" s="229">
        <f>U280*H280</f>
        <v>0</v>
      </c>
      <c r="W280" s="229">
        <v>0</v>
      </c>
      <c r="X280" s="230">
        <f>W280*H280</f>
        <v>0</v>
      </c>
      <c r="Y280" s="36"/>
      <c r="Z280" s="36"/>
      <c r="AA280" s="36"/>
      <c r="AB280" s="36"/>
      <c r="AC280" s="36"/>
      <c r="AD280" s="36"/>
      <c r="AE280" s="36"/>
      <c r="AR280" s="231" t="s">
        <v>151</v>
      </c>
      <c r="AT280" s="231" t="s">
        <v>146</v>
      </c>
      <c r="AU280" s="231" t="s">
        <v>90</v>
      </c>
      <c r="AY280" s="15" t="s">
        <v>144</v>
      </c>
      <c r="BE280" s="232">
        <f>IF(O280="základní",K280,0)</f>
        <v>0</v>
      </c>
      <c r="BF280" s="232">
        <f>IF(O280="snížená",K280,0)</f>
        <v>0</v>
      </c>
      <c r="BG280" s="232">
        <f>IF(O280="zákl. přenesená",K280,0)</f>
        <v>0</v>
      </c>
      <c r="BH280" s="232">
        <f>IF(O280="sníž. přenesená",K280,0)</f>
        <v>0</v>
      </c>
      <c r="BI280" s="232">
        <f>IF(O280="nulová",K280,0)</f>
        <v>0</v>
      </c>
      <c r="BJ280" s="15" t="s">
        <v>88</v>
      </c>
      <c r="BK280" s="232">
        <f>ROUND(P280*H280,2)</f>
        <v>0</v>
      </c>
      <c r="BL280" s="15" t="s">
        <v>151</v>
      </c>
      <c r="BM280" s="231" t="s">
        <v>394</v>
      </c>
    </row>
    <row r="281" spans="1:47" s="2" customFormat="1" ht="12">
      <c r="A281" s="36"/>
      <c r="B281" s="37"/>
      <c r="C281" s="38"/>
      <c r="D281" s="233" t="s">
        <v>153</v>
      </c>
      <c r="E281" s="38"/>
      <c r="F281" s="234" t="s">
        <v>194</v>
      </c>
      <c r="G281" s="38"/>
      <c r="H281" s="38"/>
      <c r="I281" s="235"/>
      <c r="J281" s="235"/>
      <c r="K281" s="38"/>
      <c r="L281" s="38"/>
      <c r="M281" s="42"/>
      <c r="N281" s="236"/>
      <c r="O281" s="237"/>
      <c r="P281" s="89"/>
      <c r="Q281" s="89"/>
      <c r="R281" s="89"/>
      <c r="S281" s="89"/>
      <c r="T281" s="89"/>
      <c r="U281" s="89"/>
      <c r="V281" s="89"/>
      <c r="W281" s="89"/>
      <c r="X281" s="90"/>
      <c r="Y281" s="36"/>
      <c r="Z281" s="36"/>
      <c r="AA281" s="36"/>
      <c r="AB281" s="36"/>
      <c r="AC281" s="36"/>
      <c r="AD281" s="36"/>
      <c r="AE281" s="36"/>
      <c r="AT281" s="15" t="s">
        <v>153</v>
      </c>
      <c r="AU281" s="15" t="s">
        <v>90</v>
      </c>
    </row>
    <row r="282" spans="1:51" s="13" customFormat="1" ht="12">
      <c r="A282" s="13"/>
      <c r="B282" s="238"/>
      <c r="C282" s="239"/>
      <c r="D282" s="233" t="s">
        <v>155</v>
      </c>
      <c r="E282" s="240" t="s">
        <v>1</v>
      </c>
      <c r="F282" s="241" t="s">
        <v>395</v>
      </c>
      <c r="G282" s="239"/>
      <c r="H282" s="242">
        <v>180</v>
      </c>
      <c r="I282" s="243"/>
      <c r="J282" s="243"/>
      <c r="K282" s="239"/>
      <c r="L282" s="239"/>
      <c r="M282" s="244"/>
      <c r="N282" s="245"/>
      <c r="O282" s="246"/>
      <c r="P282" s="246"/>
      <c r="Q282" s="246"/>
      <c r="R282" s="246"/>
      <c r="S282" s="246"/>
      <c r="T282" s="246"/>
      <c r="U282" s="246"/>
      <c r="V282" s="246"/>
      <c r="W282" s="246"/>
      <c r="X282" s="247"/>
      <c r="Y282" s="13"/>
      <c r="Z282" s="13"/>
      <c r="AA282" s="13"/>
      <c r="AB282" s="13"/>
      <c r="AC282" s="13"/>
      <c r="AD282" s="13"/>
      <c r="AE282" s="13"/>
      <c r="AT282" s="248" t="s">
        <v>155</v>
      </c>
      <c r="AU282" s="248" t="s">
        <v>90</v>
      </c>
      <c r="AV282" s="13" t="s">
        <v>90</v>
      </c>
      <c r="AW282" s="13" t="s">
        <v>5</v>
      </c>
      <c r="AX282" s="13" t="s">
        <v>88</v>
      </c>
      <c r="AY282" s="248" t="s">
        <v>144</v>
      </c>
    </row>
    <row r="283" spans="1:65" s="2" customFormat="1" ht="24.15" customHeight="1">
      <c r="A283" s="36"/>
      <c r="B283" s="37"/>
      <c r="C283" s="249" t="s">
        <v>396</v>
      </c>
      <c r="D283" s="249" t="s">
        <v>232</v>
      </c>
      <c r="E283" s="250" t="s">
        <v>397</v>
      </c>
      <c r="F283" s="251" t="s">
        <v>398</v>
      </c>
      <c r="G283" s="252" t="s">
        <v>168</v>
      </c>
      <c r="H283" s="253">
        <v>240</v>
      </c>
      <c r="I283" s="254"/>
      <c r="J283" s="255"/>
      <c r="K283" s="256">
        <f>ROUND(P283*H283,2)</f>
        <v>0</v>
      </c>
      <c r="L283" s="251" t="s">
        <v>150</v>
      </c>
      <c r="M283" s="257"/>
      <c r="N283" s="258" t="s">
        <v>1</v>
      </c>
      <c r="O283" s="227" t="s">
        <v>43</v>
      </c>
      <c r="P283" s="228">
        <f>I283+J283</f>
        <v>0</v>
      </c>
      <c r="Q283" s="228">
        <f>ROUND(I283*H283,2)</f>
        <v>0</v>
      </c>
      <c r="R283" s="228">
        <f>ROUND(J283*H283,2)</f>
        <v>0</v>
      </c>
      <c r="S283" s="89"/>
      <c r="T283" s="229">
        <f>S283*H283</f>
        <v>0</v>
      </c>
      <c r="U283" s="229">
        <v>0.00172</v>
      </c>
      <c r="V283" s="229">
        <f>U283*H283</f>
        <v>0.4128</v>
      </c>
      <c r="W283" s="229">
        <v>0</v>
      </c>
      <c r="X283" s="230">
        <f>W283*H283</f>
        <v>0</v>
      </c>
      <c r="Y283" s="36"/>
      <c r="Z283" s="36"/>
      <c r="AA283" s="36"/>
      <c r="AB283" s="36"/>
      <c r="AC283" s="36"/>
      <c r="AD283" s="36"/>
      <c r="AE283" s="36"/>
      <c r="AR283" s="231" t="s">
        <v>196</v>
      </c>
      <c r="AT283" s="231" t="s">
        <v>232</v>
      </c>
      <c r="AU283" s="231" t="s">
        <v>90</v>
      </c>
      <c r="AY283" s="15" t="s">
        <v>144</v>
      </c>
      <c r="BE283" s="232">
        <f>IF(O283="základní",K283,0)</f>
        <v>0</v>
      </c>
      <c r="BF283" s="232">
        <f>IF(O283="snížená",K283,0)</f>
        <v>0</v>
      </c>
      <c r="BG283" s="232">
        <f>IF(O283="zákl. přenesená",K283,0)</f>
        <v>0</v>
      </c>
      <c r="BH283" s="232">
        <f>IF(O283="sníž. přenesená",K283,0)</f>
        <v>0</v>
      </c>
      <c r="BI283" s="232">
        <f>IF(O283="nulová",K283,0)</f>
        <v>0</v>
      </c>
      <c r="BJ283" s="15" t="s">
        <v>88</v>
      </c>
      <c r="BK283" s="232">
        <f>ROUND(P283*H283,2)</f>
        <v>0</v>
      </c>
      <c r="BL283" s="15" t="s">
        <v>151</v>
      </c>
      <c r="BM283" s="231" t="s">
        <v>399</v>
      </c>
    </row>
    <row r="284" spans="1:47" s="2" customFormat="1" ht="12">
      <c r="A284" s="36"/>
      <c r="B284" s="37"/>
      <c r="C284" s="38"/>
      <c r="D284" s="233" t="s">
        <v>153</v>
      </c>
      <c r="E284" s="38"/>
      <c r="F284" s="234" t="s">
        <v>282</v>
      </c>
      <c r="G284" s="38"/>
      <c r="H284" s="38"/>
      <c r="I284" s="235"/>
      <c r="J284" s="235"/>
      <c r="K284" s="38"/>
      <c r="L284" s="38"/>
      <c r="M284" s="42"/>
      <c r="N284" s="236"/>
      <c r="O284" s="237"/>
      <c r="P284" s="89"/>
      <c r="Q284" s="89"/>
      <c r="R284" s="89"/>
      <c r="S284" s="89"/>
      <c r="T284" s="89"/>
      <c r="U284" s="89"/>
      <c r="V284" s="89"/>
      <c r="W284" s="89"/>
      <c r="X284" s="90"/>
      <c r="Y284" s="36"/>
      <c r="Z284" s="36"/>
      <c r="AA284" s="36"/>
      <c r="AB284" s="36"/>
      <c r="AC284" s="36"/>
      <c r="AD284" s="36"/>
      <c r="AE284" s="36"/>
      <c r="AT284" s="15" t="s">
        <v>153</v>
      </c>
      <c r="AU284" s="15" t="s">
        <v>90</v>
      </c>
    </row>
    <row r="285" spans="1:51" s="13" customFormat="1" ht="12">
      <c r="A285" s="13"/>
      <c r="B285" s="238"/>
      <c r="C285" s="239"/>
      <c r="D285" s="233" t="s">
        <v>155</v>
      </c>
      <c r="E285" s="240" t="s">
        <v>1</v>
      </c>
      <c r="F285" s="241" t="s">
        <v>400</v>
      </c>
      <c r="G285" s="239"/>
      <c r="H285" s="242">
        <v>240</v>
      </c>
      <c r="I285" s="243"/>
      <c r="J285" s="243"/>
      <c r="K285" s="239"/>
      <c r="L285" s="239"/>
      <c r="M285" s="244"/>
      <c r="N285" s="245"/>
      <c r="O285" s="246"/>
      <c r="P285" s="246"/>
      <c r="Q285" s="246"/>
      <c r="R285" s="246"/>
      <c r="S285" s="246"/>
      <c r="T285" s="246"/>
      <c r="U285" s="246"/>
      <c r="V285" s="246"/>
      <c r="W285" s="246"/>
      <c r="X285" s="247"/>
      <c r="Y285" s="13"/>
      <c r="Z285" s="13"/>
      <c r="AA285" s="13"/>
      <c r="AB285" s="13"/>
      <c r="AC285" s="13"/>
      <c r="AD285" s="13"/>
      <c r="AE285" s="13"/>
      <c r="AT285" s="248" t="s">
        <v>155</v>
      </c>
      <c r="AU285" s="248" t="s">
        <v>90</v>
      </c>
      <c r="AV285" s="13" t="s">
        <v>90</v>
      </c>
      <c r="AW285" s="13" t="s">
        <v>5</v>
      </c>
      <c r="AX285" s="13" t="s">
        <v>80</v>
      </c>
      <c r="AY285" s="248" t="s">
        <v>144</v>
      </c>
    </row>
    <row r="286" spans="1:51" s="13" customFormat="1" ht="12">
      <c r="A286" s="13"/>
      <c r="B286" s="238"/>
      <c r="C286" s="239"/>
      <c r="D286" s="233" t="s">
        <v>155</v>
      </c>
      <c r="E286" s="240" t="s">
        <v>1</v>
      </c>
      <c r="F286" s="241" t="s">
        <v>307</v>
      </c>
      <c r="G286" s="239"/>
      <c r="H286" s="242">
        <v>0</v>
      </c>
      <c r="I286" s="243"/>
      <c r="J286" s="243"/>
      <c r="K286" s="239"/>
      <c r="L286" s="239"/>
      <c r="M286" s="244"/>
      <c r="N286" s="245"/>
      <c r="O286" s="246"/>
      <c r="P286" s="246"/>
      <c r="Q286" s="246"/>
      <c r="R286" s="246"/>
      <c r="S286" s="246"/>
      <c r="T286" s="246"/>
      <c r="U286" s="246"/>
      <c r="V286" s="246"/>
      <c r="W286" s="246"/>
      <c r="X286" s="247"/>
      <c r="Y286" s="13"/>
      <c r="Z286" s="13"/>
      <c r="AA286" s="13"/>
      <c r="AB286" s="13"/>
      <c r="AC286" s="13"/>
      <c r="AD286" s="13"/>
      <c r="AE286" s="13"/>
      <c r="AT286" s="248" t="s">
        <v>155</v>
      </c>
      <c r="AU286" s="248" t="s">
        <v>90</v>
      </c>
      <c r="AV286" s="13" t="s">
        <v>90</v>
      </c>
      <c r="AW286" s="13" t="s">
        <v>5</v>
      </c>
      <c r="AX286" s="13" t="s">
        <v>80</v>
      </c>
      <c r="AY286" s="248" t="s">
        <v>144</v>
      </c>
    </row>
    <row r="287" spans="1:63" s="12" customFormat="1" ht="22.8" customHeight="1">
      <c r="A287" s="12"/>
      <c r="B287" s="202"/>
      <c r="C287" s="203"/>
      <c r="D287" s="204" t="s">
        <v>79</v>
      </c>
      <c r="E287" s="217" t="s">
        <v>90</v>
      </c>
      <c r="F287" s="217" t="s">
        <v>401</v>
      </c>
      <c r="G287" s="203"/>
      <c r="H287" s="203"/>
      <c r="I287" s="206"/>
      <c r="J287" s="206"/>
      <c r="K287" s="218">
        <f>BK287</f>
        <v>0</v>
      </c>
      <c r="L287" s="203"/>
      <c r="M287" s="208"/>
      <c r="N287" s="209"/>
      <c r="O287" s="210"/>
      <c r="P287" s="210"/>
      <c r="Q287" s="211">
        <v>0</v>
      </c>
      <c r="R287" s="211">
        <v>0</v>
      </c>
      <c r="S287" s="210"/>
      <c r="T287" s="212">
        <v>0</v>
      </c>
      <c r="U287" s="210"/>
      <c r="V287" s="212">
        <v>0</v>
      </c>
      <c r="W287" s="210"/>
      <c r="X287" s="213">
        <v>0</v>
      </c>
      <c r="Y287" s="12"/>
      <c r="Z287" s="12"/>
      <c r="AA287" s="12"/>
      <c r="AB287" s="12"/>
      <c r="AC287" s="12"/>
      <c r="AD287" s="12"/>
      <c r="AE287" s="12"/>
      <c r="AR287" s="214" t="s">
        <v>88</v>
      </c>
      <c r="AT287" s="215" t="s">
        <v>79</v>
      </c>
      <c r="AU287" s="215" t="s">
        <v>88</v>
      </c>
      <c r="AY287" s="214" t="s">
        <v>144</v>
      </c>
      <c r="BK287" s="216">
        <v>0</v>
      </c>
    </row>
    <row r="288" spans="1:63" s="12" customFormat="1" ht="22.8" customHeight="1">
      <c r="A288" s="12"/>
      <c r="B288" s="202"/>
      <c r="C288" s="203"/>
      <c r="D288" s="204" t="s">
        <v>79</v>
      </c>
      <c r="E288" s="217" t="s">
        <v>151</v>
      </c>
      <c r="F288" s="217" t="s">
        <v>402</v>
      </c>
      <c r="G288" s="203"/>
      <c r="H288" s="203"/>
      <c r="I288" s="206"/>
      <c r="J288" s="206"/>
      <c r="K288" s="218">
        <f>BK288</f>
        <v>0</v>
      </c>
      <c r="L288" s="203"/>
      <c r="M288" s="208"/>
      <c r="N288" s="209"/>
      <c r="O288" s="210"/>
      <c r="P288" s="210"/>
      <c r="Q288" s="211">
        <f>SUM(Q289:Q294)</f>
        <v>0</v>
      </c>
      <c r="R288" s="211">
        <f>SUM(R289:R294)</f>
        <v>0</v>
      </c>
      <c r="S288" s="210"/>
      <c r="T288" s="212">
        <f>SUM(T289:T294)</f>
        <v>0</v>
      </c>
      <c r="U288" s="210"/>
      <c r="V288" s="212">
        <f>SUM(V289:V294)</f>
        <v>36.96</v>
      </c>
      <c r="W288" s="210"/>
      <c r="X288" s="213">
        <f>SUM(X289:X294)</f>
        <v>0</v>
      </c>
      <c r="Y288" s="12"/>
      <c r="Z288" s="12"/>
      <c r="AA288" s="12"/>
      <c r="AB288" s="12"/>
      <c r="AC288" s="12"/>
      <c r="AD288" s="12"/>
      <c r="AE288" s="12"/>
      <c r="AR288" s="214" t="s">
        <v>88</v>
      </c>
      <c r="AT288" s="215" t="s">
        <v>79</v>
      </c>
      <c r="AU288" s="215" t="s">
        <v>88</v>
      </c>
      <c r="AY288" s="214" t="s">
        <v>144</v>
      </c>
      <c r="BK288" s="216">
        <f>SUM(BK289:BK294)</f>
        <v>0</v>
      </c>
    </row>
    <row r="289" spans="1:65" s="2" customFormat="1" ht="37.8" customHeight="1">
      <c r="A289" s="36"/>
      <c r="B289" s="37"/>
      <c r="C289" s="219" t="s">
        <v>403</v>
      </c>
      <c r="D289" s="219" t="s">
        <v>146</v>
      </c>
      <c r="E289" s="220" t="s">
        <v>404</v>
      </c>
      <c r="F289" s="221" t="s">
        <v>405</v>
      </c>
      <c r="G289" s="222" t="s">
        <v>204</v>
      </c>
      <c r="H289" s="223">
        <v>12</v>
      </c>
      <c r="I289" s="224"/>
      <c r="J289" s="224"/>
      <c r="K289" s="225">
        <f>ROUND(P289*H289,2)</f>
        <v>0</v>
      </c>
      <c r="L289" s="221" t="s">
        <v>150</v>
      </c>
      <c r="M289" s="42"/>
      <c r="N289" s="226" t="s">
        <v>1</v>
      </c>
      <c r="O289" s="227" t="s">
        <v>43</v>
      </c>
      <c r="P289" s="228">
        <f>I289+J289</f>
        <v>0</v>
      </c>
      <c r="Q289" s="228">
        <f>ROUND(I289*H289,2)</f>
        <v>0</v>
      </c>
      <c r="R289" s="228">
        <f>ROUND(J289*H289,2)</f>
        <v>0</v>
      </c>
      <c r="S289" s="89"/>
      <c r="T289" s="229">
        <f>S289*H289</f>
        <v>0</v>
      </c>
      <c r="U289" s="229">
        <v>1.848</v>
      </c>
      <c r="V289" s="229">
        <f>U289*H289</f>
        <v>22.176000000000002</v>
      </c>
      <c r="W289" s="229">
        <v>0</v>
      </c>
      <c r="X289" s="230">
        <f>W289*H289</f>
        <v>0</v>
      </c>
      <c r="Y289" s="36"/>
      <c r="Z289" s="36"/>
      <c r="AA289" s="36"/>
      <c r="AB289" s="36"/>
      <c r="AC289" s="36"/>
      <c r="AD289" s="36"/>
      <c r="AE289" s="36"/>
      <c r="AR289" s="231" t="s">
        <v>151</v>
      </c>
      <c r="AT289" s="231" t="s">
        <v>146</v>
      </c>
      <c r="AU289" s="231" t="s">
        <v>90</v>
      </c>
      <c r="AY289" s="15" t="s">
        <v>144</v>
      </c>
      <c r="BE289" s="232">
        <f>IF(O289="základní",K289,0)</f>
        <v>0</v>
      </c>
      <c r="BF289" s="232">
        <f>IF(O289="snížená",K289,0)</f>
        <v>0</v>
      </c>
      <c r="BG289" s="232">
        <f>IF(O289="zákl. přenesená",K289,0)</f>
        <v>0</v>
      </c>
      <c r="BH289" s="232">
        <f>IF(O289="sníž. přenesená",K289,0)</f>
        <v>0</v>
      </c>
      <c r="BI289" s="232">
        <f>IF(O289="nulová",K289,0)</f>
        <v>0</v>
      </c>
      <c r="BJ289" s="15" t="s">
        <v>88</v>
      </c>
      <c r="BK289" s="232">
        <f>ROUND(P289*H289,2)</f>
        <v>0</v>
      </c>
      <c r="BL289" s="15" t="s">
        <v>151</v>
      </c>
      <c r="BM289" s="231" t="s">
        <v>406</v>
      </c>
    </row>
    <row r="290" spans="1:47" s="2" customFormat="1" ht="12">
      <c r="A290" s="36"/>
      <c r="B290" s="37"/>
      <c r="C290" s="38"/>
      <c r="D290" s="233" t="s">
        <v>153</v>
      </c>
      <c r="E290" s="38"/>
      <c r="F290" s="234" t="s">
        <v>194</v>
      </c>
      <c r="G290" s="38"/>
      <c r="H290" s="38"/>
      <c r="I290" s="235"/>
      <c r="J290" s="235"/>
      <c r="K290" s="38"/>
      <c r="L290" s="38"/>
      <c r="M290" s="42"/>
      <c r="N290" s="236"/>
      <c r="O290" s="237"/>
      <c r="P290" s="89"/>
      <c r="Q290" s="89"/>
      <c r="R290" s="89"/>
      <c r="S290" s="89"/>
      <c r="T290" s="89"/>
      <c r="U290" s="89"/>
      <c r="V290" s="89"/>
      <c r="W290" s="89"/>
      <c r="X290" s="90"/>
      <c r="Y290" s="36"/>
      <c r="Z290" s="36"/>
      <c r="AA290" s="36"/>
      <c r="AB290" s="36"/>
      <c r="AC290" s="36"/>
      <c r="AD290" s="36"/>
      <c r="AE290" s="36"/>
      <c r="AT290" s="15" t="s">
        <v>153</v>
      </c>
      <c r="AU290" s="15" t="s">
        <v>90</v>
      </c>
    </row>
    <row r="291" spans="1:51" s="13" customFormat="1" ht="12">
      <c r="A291" s="13"/>
      <c r="B291" s="238"/>
      <c r="C291" s="239"/>
      <c r="D291" s="233" t="s">
        <v>155</v>
      </c>
      <c r="E291" s="240" t="s">
        <v>1</v>
      </c>
      <c r="F291" s="241" t="s">
        <v>407</v>
      </c>
      <c r="G291" s="239"/>
      <c r="H291" s="242">
        <v>12</v>
      </c>
      <c r="I291" s="243"/>
      <c r="J291" s="243"/>
      <c r="K291" s="239"/>
      <c r="L291" s="239"/>
      <c r="M291" s="244"/>
      <c r="N291" s="245"/>
      <c r="O291" s="246"/>
      <c r="P291" s="246"/>
      <c r="Q291" s="246"/>
      <c r="R291" s="246"/>
      <c r="S291" s="246"/>
      <c r="T291" s="246"/>
      <c r="U291" s="246"/>
      <c r="V291" s="246"/>
      <c r="W291" s="246"/>
      <c r="X291" s="247"/>
      <c r="Y291" s="13"/>
      <c r="Z291" s="13"/>
      <c r="AA291" s="13"/>
      <c r="AB291" s="13"/>
      <c r="AC291" s="13"/>
      <c r="AD291" s="13"/>
      <c r="AE291" s="13"/>
      <c r="AT291" s="248" t="s">
        <v>155</v>
      </c>
      <c r="AU291" s="248" t="s">
        <v>90</v>
      </c>
      <c r="AV291" s="13" t="s">
        <v>90</v>
      </c>
      <c r="AW291" s="13" t="s">
        <v>5</v>
      </c>
      <c r="AX291" s="13" t="s">
        <v>88</v>
      </c>
      <c r="AY291" s="248" t="s">
        <v>144</v>
      </c>
    </row>
    <row r="292" spans="1:65" s="2" customFormat="1" ht="37.8" customHeight="1">
      <c r="A292" s="36"/>
      <c r="B292" s="37"/>
      <c r="C292" s="219" t="s">
        <v>408</v>
      </c>
      <c r="D292" s="219" t="s">
        <v>146</v>
      </c>
      <c r="E292" s="220" t="s">
        <v>409</v>
      </c>
      <c r="F292" s="221" t="s">
        <v>410</v>
      </c>
      <c r="G292" s="222" t="s">
        <v>204</v>
      </c>
      <c r="H292" s="223">
        <v>8</v>
      </c>
      <c r="I292" s="224"/>
      <c r="J292" s="224"/>
      <c r="K292" s="225">
        <f>ROUND(P292*H292,2)</f>
        <v>0</v>
      </c>
      <c r="L292" s="221" t="s">
        <v>150</v>
      </c>
      <c r="M292" s="42"/>
      <c r="N292" s="226" t="s">
        <v>1</v>
      </c>
      <c r="O292" s="227" t="s">
        <v>43</v>
      </c>
      <c r="P292" s="228">
        <f>I292+J292</f>
        <v>0</v>
      </c>
      <c r="Q292" s="228">
        <f>ROUND(I292*H292,2)</f>
        <v>0</v>
      </c>
      <c r="R292" s="228">
        <f>ROUND(J292*H292,2)</f>
        <v>0</v>
      </c>
      <c r="S292" s="89"/>
      <c r="T292" s="229">
        <f>S292*H292</f>
        <v>0</v>
      </c>
      <c r="U292" s="229">
        <v>1.848</v>
      </c>
      <c r="V292" s="229">
        <f>U292*H292</f>
        <v>14.784</v>
      </c>
      <c r="W292" s="229">
        <v>0</v>
      </c>
      <c r="X292" s="230">
        <f>W292*H292</f>
        <v>0</v>
      </c>
      <c r="Y292" s="36"/>
      <c r="Z292" s="36"/>
      <c r="AA292" s="36"/>
      <c r="AB292" s="36"/>
      <c r="AC292" s="36"/>
      <c r="AD292" s="36"/>
      <c r="AE292" s="36"/>
      <c r="AR292" s="231" t="s">
        <v>151</v>
      </c>
      <c r="AT292" s="231" t="s">
        <v>146</v>
      </c>
      <c r="AU292" s="231" t="s">
        <v>90</v>
      </c>
      <c r="AY292" s="15" t="s">
        <v>144</v>
      </c>
      <c r="BE292" s="232">
        <f>IF(O292="základní",K292,0)</f>
        <v>0</v>
      </c>
      <c r="BF292" s="232">
        <f>IF(O292="snížená",K292,0)</f>
        <v>0</v>
      </c>
      <c r="BG292" s="232">
        <f>IF(O292="zákl. přenesená",K292,0)</f>
        <v>0</v>
      </c>
      <c r="BH292" s="232">
        <f>IF(O292="sníž. přenesená",K292,0)</f>
        <v>0</v>
      </c>
      <c r="BI292" s="232">
        <f>IF(O292="nulová",K292,0)</f>
        <v>0</v>
      </c>
      <c r="BJ292" s="15" t="s">
        <v>88</v>
      </c>
      <c r="BK292" s="232">
        <f>ROUND(P292*H292,2)</f>
        <v>0</v>
      </c>
      <c r="BL292" s="15" t="s">
        <v>151</v>
      </c>
      <c r="BM292" s="231" t="s">
        <v>411</v>
      </c>
    </row>
    <row r="293" spans="1:47" s="2" customFormat="1" ht="12">
      <c r="A293" s="36"/>
      <c r="B293" s="37"/>
      <c r="C293" s="38"/>
      <c r="D293" s="233" t="s">
        <v>153</v>
      </c>
      <c r="E293" s="38"/>
      <c r="F293" s="234" t="s">
        <v>194</v>
      </c>
      <c r="G293" s="38"/>
      <c r="H293" s="38"/>
      <c r="I293" s="235"/>
      <c r="J293" s="235"/>
      <c r="K293" s="38"/>
      <c r="L293" s="38"/>
      <c r="M293" s="42"/>
      <c r="N293" s="236"/>
      <c r="O293" s="237"/>
      <c r="P293" s="89"/>
      <c r="Q293" s="89"/>
      <c r="R293" s="89"/>
      <c r="S293" s="89"/>
      <c r="T293" s="89"/>
      <c r="U293" s="89"/>
      <c r="V293" s="89"/>
      <c r="W293" s="89"/>
      <c r="X293" s="90"/>
      <c r="Y293" s="36"/>
      <c r="Z293" s="36"/>
      <c r="AA293" s="36"/>
      <c r="AB293" s="36"/>
      <c r="AC293" s="36"/>
      <c r="AD293" s="36"/>
      <c r="AE293" s="36"/>
      <c r="AT293" s="15" t="s">
        <v>153</v>
      </c>
      <c r="AU293" s="15" t="s">
        <v>90</v>
      </c>
    </row>
    <row r="294" spans="1:51" s="13" customFormat="1" ht="12">
      <c r="A294" s="13"/>
      <c r="B294" s="238"/>
      <c r="C294" s="239"/>
      <c r="D294" s="233" t="s">
        <v>155</v>
      </c>
      <c r="E294" s="240" t="s">
        <v>1</v>
      </c>
      <c r="F294" s="241" t="s">
        <v>412</v>
      </c>
      <c r="G294" s="239"/>
      <c r="H294" s="242">
        <v>8</v>
      </c>
      <c r="I294" s="243"/>
      <c r="J294" s="243"/>
      <c r="K294" s="239"/>
      <c r="L294" s="239"/>
      <c r="M294" s="244"/>
      <c r="N294" s="245"/>
      <c r="O294" s="246"/>
      <c r="P294" s="246"/>
      <c r="Q294" s="246"/>
      <c r="R294" s="246"/>
      <c r="S294" s="246"/>
      <c r="T294" s="246"/>
      <c r="U294" s="246"/>
      <c r="V294" s="246"/>
      <c r="W294" s="246"/>
      <c r="X294" s="247"/>
      <c r="Y294" s="13"/>
      <c r="Z294" s="13"/>
      <c r="AA294" s="13"/>
      <c r="AB294" s="13"/>
      <c r="AC294" s="13"/>
      <c r="AD294" s="13"/>
      <c r="AE294" s="13"/>
      <c r="AT294" s="248" t="s">
        <v>155</v>
      </c>
      <c r="AU294" s="248" t="s">
        <v>90</v>
      </c>
      <c r="AV294" s="13" t="s">
        <v>90</v>
      </c>
      <c r="AW294" s="13" t="s">
        <v>5</v>
      </c>
      <c r="AX294" s="13" t="s">
        <v>88</v>
      </c>
      <c r="AY294" s="248" t="s">
        <v>144</v>
      </c>
    </row>
    <row r="295" spans="1:63" s="12" customFormat="1" ht="22.8" customHeight="1">
      <c r="A295" s="12"/>
      <c r="B295" s="202"/>
      <c r="C295" s="203"/>
      <c r="D295" s="204" t="s">
        <v>79</v>
      </c>
      <c r="E295" s="217" t="s">
        <v>201</v>
      </c>
      <c r="F295" s="217" t="s">
        <v>413</v>
      </c>
      <c r="G295" s="203"/>
      <c r="H295" s="203"/>
      <c r="I295" s="206"/>
      <c r="J295" s="206"/>
      <c r="K295" s="218">
        <f>BK295</f>
        <v>0</v>
      </c>
      <c r="L295" s="203"/>
      <c r="M295" s="208"/>
      <c r="N295" s="209"/>
      <c r="O295" s="210"/>
      <c r="P295" s="210"/>
      <c r="Q295" s="211">
        <f>SUM(Q296:Q299)</f>
        <v>0</v>
      </c>
      <c r="R295" s="211">
        <f>SUM(R296:R299)</f>
        <v>0</v>
      </c>
      <c r="S295" s="210"/>
      <c r="T295" s="212">
        <f>SUM(T296:T299)</f>
        <v>0</v>
      </c>
      <c r="U295" s="210"/>
      <c r="V295" s="212">
        <f>SUM(V296:V299)</f>
        <v>0</v>
      </c>
      <c r="W295" s="210"/>
      <c r="X295" s="213">
        <f>SUM(X296:X299)</f>
        <v>19.394724999999998</v>
      </c>
      <c r="Y295" s="12"/>
      <c r="Z295" s="12"/>
      <c r="AA295" s="12"/>
      <c r="AB295" s="12"/>
      <c r="AC295" s="12"/>
      <c r="AD295" s="12"/>
      <c r="AE295" s="12"/>
      <c r="AR295" s="214" t="s">
        <v>88</v>
      </c>
      <c r="AT295" s="215" t="s">
        <v>79</v>
      </c>
      <c r="AU295" s="215" t="s">
        <v>88</v>
      </c>
      <c r="AY295" s="214" t="s">
        <v>144</v>
      </c>
      <c r="BK295" s="216">
        <f>SUM(BK296:BK299)</f>
        <v>0</v>
      </c>
    </row>
    <row r="296" spans="1:65" s="2" customFormat="1" ht="24.15" customHeight="1">
      <c r="A296" s="36"/>
      <c r="B296" s="37"/>
      <c r="C296" s="219" t="s">
        <v>414</v>
      </c>
      <c r="D296" s="219" t="s">
        <v>146</v>
      </c>
      <c r="E296" s="220" t="s">
        <v>415</v>
      </c>
      <c r="F296" s="221" t="s">
        <v>416</v>
      </c>
      <c r="G296" s="222" t="s">
        <v>204</v>
      </c>
      <c r="H296" s="223">
        <v>10.745</v>
      </c>
      <c r="I296" s="224"/>
      <c r="J296" s="224"/>
      <c r="K296" s="225">
        <f>ROUND(P296*H296,2)</f>
        <v>0</v>
      </c>
      <c r="L296" s="221" t="s">
        <v>150</v>
      </c>
      <c r="M296" s="42"/>
      <c r="N296" s="226" t="s">
        <v>1</v>
      </c>
      <c r="O296" s="227" t="s">
        <v>43</v>
      </c>
      <c r="P296" s="228">
        <f>I296+J296</f>
        <v>0</v>
      </c>
      <c r="Q296" s="228">
        <f>ROUND(I296*H296,2)</f>
        <v>0</v>
      </c>
      <c r="R296" s="228">
        <f>ROUND(J296*H296,2)</f>
        <v>0</v>
      </c>
      <c r="S296" s="89"/>
      <c r="T296" s="229">
        <f>S296*H296</f>
        <v>0</v>
      </c>
      <c r="U296" s="229">
        <v>0</v>
      </c>
      <c r="V296" s="229">
        <f>U296*H296</f>
        <v>0</v>
      </c>
      <c r="W296" s="229">
        <v>1.805</v>
      </c>
      <c r="X296" s="230">
        <f>W296*H296</f>
        <v>19.394724999999998</v>
      </c>
      <c r="Y296" s="36"/>
      <c r="Z296" s="36"/>
      <c r="AA296" s="36"/>
      <c r="AB296" s="36"/>
      <c r="AC296" s="36"/>
      <c r="AD296" s="36"/>
      <c r="AE296" s="36"/>
      <c r="AR296" s="231" t="s">
        <v>151</v>
      </c>
      <c r="AT296" s="231" t="s">
        <v>146</v>
      </c>
      <c r="AU296" s="231" t="s">
        <v>90</v>
      </c>
      <c r="AY296" s="15" t="s">
        <v>144</v>
      </c>
      <c r="BE296" s="232">
        <f>IF(O296="základní",K296,0)</f>
        <v>0</v>
      </c>
      <c r="BF296" s="232">
        <f>IF(O296="snížená",K296,0)</f>
        <v>0</v>
      </c>
      <c r="BG296" s="232">
        <f>IF(O296="zákl. přenesená",K296,0)</f>
        <v>0</v>
      </c>
      <c r="BH296" s="232">
        <f>IF(O296="sníž. přenesená",K296,0)</f>
        <v>0</v>
      </c>
      <c r="BI296" s="232">
        <f>IF(O296="nulová",K296,0)</f>
        <v>0</v>
      </c>
      <c r="BJ296" s="15" t="s">
        <v>88</v>
      </c>
      <c r="BK296" s="232">
        <f>ROUND(P296*H296,2)</f>
        <v>0</v>
      </c>
      <c r="BL296" s="15" t="s">
        <v>151</v>
      </c>
      <c r="BM296" s="231" t="s">
        <v>417</v>
      </c>
    </row>
    <row r="297" spans="1:47" s="2" customFormat="1" ht="12">
      <c r="A297" s="36"/>
      <c r="B297" s="37"/>
      <c r="C297" s="38"/>
      <c r="D297" s="233" t="s">
        <v>153</v>
      </c>
      <c r="E297" s="38"/>
      <c r="F297" s="234" t="s">
        <v>324</v>
      </c>
      <c r="G297" s="38"/>
      <c r="H297" s="38"/>
      <c r="I297" s="235"/>
      <c r="J297" s="235"/>
      <c r="K297" s="38"/>
      <c r="L297" s="38"/>
      <c r="M297" s="42"/>
      <c r="N297" s="236"/>
      <c r="O297" s="237"/>
      <c r="P297" s="89"/>
      <c r="Q297" s="89"/>
      <c r="R297" s="89"/>
      <c r="S297" s="89"/>
      <c r="T297" s="89"/>
      <c r="U297" s="89"/>
      <c r="V297" s="89"/>
      <c r="W297" s="89"/>
      <c r="X297" s="90"/>
      <c r="Y297" s="36"/>
      <c r="Z297" s="36"/>
      <c r="AA297" s="36"/>
      <c r="AB297" s="36"/>
      <c r="AC297" s="36"/>
      <c r="AD297" s="36"/>
      <c r="AE297" s="36"/>
      <c r="AT297" s="15" t="s">
        <v>153</v>
      </c>
      <c r="AU297" s="15" t="s">
        <v>90</v>
      </c>
    </row>
    <row r="298" spans="1:51" s="13" customFormat="1" ht="12">
      <c r="A298" s="13"/>
      <c r="B298" s="238"/>
      <c r="C298" s="239"/>
      <c r="D298" s="233" t="s">
        <v>155</v>
      </c>
      <c r="E298" s="240" t="s">
        <v>1</v>
      </c>
      <c r="F298" s="241" t="s">
        <v>418</v>
      </c>
      <c r="G298" s="239"/>
      <c r="H298" s="242">
        <v>8.12</v>
      </c>
      <c r="I298" s="243"/>
      <c r="J298" s="243"/>
      <c r="K298" s="239"/>
      <c r="L298" s="239"/>
      <c r="M298" s="244"/>
      <c r="N298" s="245"/>
      <c r="O298" s="246"/>
      <c r="P298" s="246"/>
      <c r="Q298" s="246"/>
      <c r="R298" s="246"/>
      <c r="S298" s="246"/>
      <c r="T298" s="246"/>
      <c r="U298" s="246"/>
      <c r="V298" s="246"/>
      <c r="W298" s="246"/>
      <c r="X298" s="247"/>
      <c r="Y298" s="13"/>
      <c r="Z298" s="13"/>
      <c r="AA298" s="13"/>
      <c r="AB298" s="13"/>
      <c r="AC298" s="13"/>
      <c r="AD298" s="13"/>
      <c r="AE298" s="13"/>
      <c r="AT298" s="248" t="s">
        <v>155</v>
      </c>
      <c r="AU298" s="248" t="s">
        <v>90</v>
      </c>
      <c r="AV298" s="13" t="s">
        <v>90</v>
      </c>
      <c r="AW298" s="13" t="s">
        <v>5</v>
      </c>
      <c r="AX298" s="13" t="s">
        <v>80</v>
      </c>
      <c r="AY298" s="248" t="s">
        <v>144</v>
      </c>
    </row>
    <row r="299" spans="1:51" s="13" customFormat="1" ht="12">
      <c r="A299" s="13"/>
      <c r="B299" s="238"/>
      <c r="C299" s="239"/>
      <c r="D299" s="233" t="s">
        <v>155</v>
      </c>
      <c r="E299" s="240" t="s">
        <v>1</v>
      </c>
      <c r="F299" s="241" t="s">
        <v>419</v>
      </c>
      <c r="G299" s="239"/>
      <c r="H299" s="242">
        <v>2.625</v>
      </c>
      <c r="I299" s="243"/>
      <c r="J299" s="243"/>
      <c r="K299" s="239"/>
      <c r="L299" s="239"/>
      <c r="M299" s="244"/>
      <c r="N299" s="245"/>
      <c r="O299" s="246"/>
      <c r="P299" s="246"/>
      <c r="Q299" s="246"/>
      <c r="R299" s="246"/>
      <c r="S299" s="246"/>
      <c r="T299" s="246"/>
      <c r="U299" s="246"/>
      <c r="V299" s="246"/>
      <c r="W299" s="246"/>
      <c r="X299" s="247"/>
      <c r="Y299" s="13"/>
      <c r="Z299" s="13"/>
      <c r="AA299" s="13"/>
      <c r="AB299" s="13"/>
      <c r="AC299" s="13"/>
      <c r="AD299" s="13"/>
      <c r="AE299" s="13"/>
      <c r="AT299" s="248" t="s">
        <v>155</v>
      </c>
      <c r="AU299" s="248" t="s">
        <v>90</v>
      </c>
      <c r="AV299" s="13" t="s">
        <v>90</v>
      </c>
      <c r="AW299" s="13" t="s">
        <v>5</v>
      </c>
      <c r="AX299" s="13" t="s">
        <v>80</v>
      </c>
      <c r="AY299" s="248" t="s">
        <v>144</v>
      </c>
    </row>
    <row r="300" spans="1:63" s="12" customFormat="1" ht="22.8" customHeight="1">
      <c r="A300" s="12"/>
      <c r="B300" s="202"/>
      <c r="C300" s="203"/>
      <c r="D300" s="204" t="s">
        <v>79</v>
      </c>
      <c r="E300" s="217" t="s">
        <v>420</v>
      </c>
      <c r="F300" s="217" t="s">
        <v>421</v>
      </c>
      <c r="G300" s="203"/>
      <c r="H300" s="203"/>
      <c r="I300" s="206"/>
      <c r="J300" s="206"/>
      <c r="K300" s="218">
        <f>BK300</f>
        <v>0</v>
      </c>
      <c r="L300" s="203"/>
      <c r="M300" s="208"/>
      <c r="N300" s="209"/>
      <c r="O300" s="210"/>
      <c r="P300" s="210"/>
      <c r="Q300" s="211">
        <f>SUM(Q301:Q309)</f>
        <v>0</v>
      </c>
      <c r="R300" s="211">
        <f>SUM(R301:R309)</f>
        <v>0</v>
      </c>
      <c r="S300" s="210"/>
      <c r="T300" s="212">
        <f>SUM(T301:T309)</f>
        <v>0</v>
      </c>
      <c r="U300" s="210"/>
      <c r="V300" s="212">
        <f>SUM(V301:V309)</f>
        <v>0</v>
      </c>
      <c r="W300" s="210"/>
      <c r="X300" s="213">
        <f>SUM(X301:X309)</f>
        <v>0</v>
      </c>
      <c r="Y300" s="12"/>
      <c r="Z300" s="12"/>
      <c r="AA300" s="12"/>
      <c r="AB300" s="12"/>
      <c r="AC300" s="12"/>
      <c r="AD300" s="12"/>
      <c r="AE300" s="12"/>
      <c r="AR300" s="214" t="s">
        <v>88</v>
      </c>
      <c r="AT300" s="215" t="s">
        <v>79</v>
      </c>
      <c r="AU300" s="215" t="s">
        <v>88</v>
      </c>
      <c r="AY300" s="214" t="s">
        <v>144</v>
      </c>
      <c r="BK300" s="216">
        <f>SUM(BK301:BK309)</f>
        <v>0</v>
      </c>
    </row>
    <row r="301" spans="1:65" s="2" customFormat="1" ht="24.15" customHeight="1">
      <c r="A301" s="36"/>
      <c r="B301" s="37"/>
      <c r="C301" s="219" t="s">
        <v>422</v>
      </c>
      <c r="D301" s="219" t="s">
        <v>146</v>
      </c>
      <c r="E301" s="220" t="s">
        <v>423</v>
      </c>
      <c r="F301" s="221" t="s">
        <v>424</v>
      </c>
      <c r="G301" s="222" t="s">
        <v>425</v>
      </c>
      <c r="H301" s="223">
        <v>1.75</v>
      </c>
      <c r="I301" s="224"/>
      <c r="J301" s="224"/>
      <c r="K301" s="225">
        <f>ROUND(P301*H301,2)</f>
        <v>0</v>
      </c>
      <c r="L301" s="221" t="s">
        <v>150</v>
      </c>
      <c r="M301" s="42"/>
      <c r="N301" s="226" t="s">
        <v>1</v>
      </c>
      <c r="O301" s="227" t="s">
        <v>43</v>
      </c>
      <c r="P301" s="228">
        <f>I301+J301</f>
        <v>0</v>
      </c>
      <c r="Q301" s="228">
        <f>ROUND(I301*H301,2)</f>
        <v>0</v>
      </c>
      <c r="R301" s="228">
        <f>ROUND(J301*H301,2)</f>
        <v>0</v>
      </c>
      <c r="S301" s="89"/>
      <c r="T301" s="229">
        <f>S301*H301</f>
        <v>0</v>
      </c>
      <c r="U301" s="229">
        <v>0</v>
      </c>
      <c r="V301" s="229">
        <f>U301*H301</f>
        <v>0</v>
      </c>
      <c r="W301" s="229">
        <v>0</v>
      </c>
      <c r="X301" s="230">
        <f>W301*H301</f>
        <v>0</v>
      </c>
      <c r="Y301" s="36"/>
      <c r="Z301" s="36"/>
      <c r="AA301" s="36"/>
      <c r="AB301" s="36"/>
      <c r="AC301" s="36"/>
      <c r="AD301" s="36"/>
      <c r="AE301" s="36"/>
      <c r="AR301" s="231" t="s">
        <v>151</v>
      </c>
      <c r="AT301" s="231" t="s">
        <v>146</v>
      </c>
      <c r="AU301" s="231" t="s">
        <v>90</v>
      </c>
      <c r="AY301" s="15" t="s">
        <v>144</v>
      </c>
      <c r="BE301" s="232">
        <f>IF(O301="základní",K301,0)</f>
        <v>0</v>
      </c>
      <c r="BF301" s="232">
        <f>IF(O301="snížená",K301,0)</f>
        <v>0</v>
      </c>
      <c r="BG301" s="232">
        <f>IF(O301="zákl. přenesená",K301,0)</f>
        <v>0</v>
      </c>
      <c r="BH301" s="232">
        <f>IF(O301="sníž. přenesená",K301,0)</f>
        <v>0</v>
      </c>
      <c r="BI301" s="232">
        <f>IF(O301="nulová",K301,0)</f>
        <v>0</v>
      </c>
      <c r="BJ301" s="15" t="s">
        <v>88</v>
      </c>
      <c r="BK301" s="232">
        <f>ROUND(P301*H301,2)</f>
        <v>0</v>
      </c>
      <c r="BL301" s="15" t="s">
        <v>151</v>
      </c>
      <c r="BM301" s="231" t="s">
        <v>426</v>
      </c>
    </row>
    <row r="302" spans="1:47" s="2" customFormat="1" ht="12">
      <c r="A302" s="36"/>
      <c r="B302" s="37"/>
      <c r="C302" s="38"/>
      <c r="D302" s="233" t="s">
        <v>153</v>
      </c>
      <c r="E302" s="38"/>
      <c r="F302" s="234" t="s">
        <v>324</v>
      </c>
      <c r="G302" s="38"/>
      <c r="H302" s="38"/>
      <c r="I302" s="235"/>
      <c r="J302" s="235"/>
      <c r="K302" s="38"/>
      <c r="L302" s="38"/>
      <c r="M302" s="42"/>
      <c r="N302" s="236"/>
      <c r="O302" s="237"/>
      <c r="P302" s="89"/>
      <c r="Q302" s="89"/>
      <c r="R302" s="89"/>
      <c r="S302" s="89"/>
      <c r="T302" s="89"/>
      <c r="U302" s="89"/>
      <c r="V302" s="89"/>
      <c r="W302" s="89"/>
      <c r="X302" s="90"/>
      <c r="Y302" s="36"/>
      <c r="Z302" s="36"/>
      <c r="AA302" s="36"/>
      <c r="AB302" s="36"/>
      <c r="AC302" s="36"/>
      <c r="AD302" s="36"/>
      <c r="AE302" s="36"/>
      <c r="AT302" s="15" t="s">
        <v>153</v>
      </c>
      <c r="AU302" s="15" t="s">
        <v>90</v>
      </c>
    </row>
    <row r="303" spans="1:51" s="13" customFormat="1" ht="12">
      <c r="A303" s="13"/>
      <c r="B303" s="238"/>
      <c r="C303" s="239"/>
      <c r="D303" s="233" t="s">
        <v>155</v>
      </c>
      <c r="E303" s="240" t="s">
        <v>1</v>
      </c>
      <c r="F303" s="241" t="s">
        <v>427</v>
      </c>
      <c r="G303" s="239"/>
      <c r="H303" s="242">
        <v>1.75</v>
      </c>
      <c r="I303" s="243"/>
      <c r="J303" s="243"/>
      <c r="K303" s="239"/>
      <c r="L303" s="239"/>
      <c r="M303" s="244"/>
      <c r="N303" s="245"/>
      <c r="O303" s="246"/>
      <c r="P303" s="246"/>
      <c r="Q303" s="246"/>
      <c r="R303" s="246"/>
      <c r="S303" s="246"/>
      <c r="T303" s="246"/>
      <c r="U303" s="246"/>
      <c r="V303" s="246"/>
      <c r="W303" s="246"/>
      <c r="X303" s="247"/>
      <c r="Y303" s="13"/>
      <c r="Z303" s="13"/>
      <c r="AA303" s="13"/>
      <c r="AB303" s="13"/>
      <c r="AC303" s="13"/>
      <c r="AD303" s="13"/>
      <c r="AE303" s="13"/>
      <c r="AT303" s="248" t="s">
        <v>155</v>
      </c>
      <c r="AU303" s="248" t="s">
        <v>90</v>
      </c>
      <c r="AV303" s="13" t="s">
        <v>90</v>
      </c>
      <c r="AW303" s="13" t="s">
        <v>5</v>
      </c>
      <c r="AX303" s="13" t="s">
        <v>80</v>
      </c>
      <c r="AY303" s="248" t="s">
        <v>144</v>
      </c>
    </row>
    <row r="304" spans="1:65" s="2" customFormat="1" ht="24.15" customHeight="1">
      <c r="A304" s="36"/>
      <c r="B304" s="37"/>
      <c r="C304" s="219" t="s">
        <v>428</v>
      </c>
      <c r="D304" s="219" t="s">
        <v>146</v>
      </c>
      <c r="E304" s="220" t="s">
        <v>429</v>
      </c>
      <c r="F304" s="221" t="s">
        <v>430</v>
      </c>
      <c r="G304" s="222" t="s">
        <v>425</v>
      </c>
      <c r="H304" s="223">
        <v>33.25</v>
      </c>
      <c r="I304" s="224"/>
      <c r="J304" s="224"/>
      <c r="K304" s="225">
        <f>ROUND(P304*H304,2)</f>
        <v>0</v>
      </c>
      <c r="L304" s="221" t="s">
        <v>150</v>
      </c>
      <c r="M304" s="42"/>
      <c r="N304" s="226" t="s">
        <v>1</v>
      </c>
      <c r="O304" s="227" t="s">
        <v>43</v>
      </c>
      <c r="P304" s="228">
        <f>I304+J304</f>
        <v>0</v>
      </c>
      <c r="Q304" s="228">
        <f>ROUND(I304*H304,2)</f>
        <v>0</v>
      </c>
      <c r="R304" s="228">
        <f>ROUND(J304*H304,2)</f>
        <v>0</v>
      </c>
      <c r="S304" s="89"/>
      <c r="T304" s="229">
        <f>S304*H304</f>
        <v>0</v>
      </c>
      <c r="U304" s="229">
        <v>0</v>
      </c>
      <c r="V304" s="229">
        <f>U304*H304</f>
        <v>0</v>
      </c>
      <c r="W304" s="229">
        <v>0</v>
      </c>
      <c r="X304" s="230">
        <f>W304*H304</f>
        <v>0</v>
      </c>
      <c r="Y304" s="36"/>
      <c r="Z304" s="36"/>
      <c r="AA304" s="36"/>
      <c r="AB304" s="36"/>
      <c r="AC304" s="36"/>
      <c r="AD304" s="36"/>
      <c r="AE304" s="36"/>
      <c r="AR304" s="231" t="s">
        <v>151</v>
      </c>
      <c r="AT304" s="231" t="s">
        <v>146</v>
      </c>
      <c r="AU304" s="231" t="s">
        <v>90</v>
      </c>
      <c r="AY304" s="15" t="s">
        <v>144</v>
      </c>
      <c r="BE304" s="232">
        <f>IF(O304="základní",K304,0)</f>
        <v>0</v>
      </c>
      <c r="BF304" s="232">
        <f>IF(O304="snížená",K304,0)</f>
        <v>0</v>
      </c>
      <c r="BG304" s="232">
        <f>IF(O304="zákl. přenesená",K304,0)</f>
        <v>0</v>
      </c>
      <c r="BH304" s="232">
        <f>IF(O304="sníž. přenesená",K304,0)</f>
        <v>0</v>
      </c>
      <c r="BI304" s="232">
        <f>IF(O304="nulová",K304,0)</f>
        <v>0</v>
      </c>
      <c r="BJ304" s="15" t="s">
        <v>88</v>
      </c>
      <c r="BK304" s="232">
        <f>ROUND(P304*H304,2)</f>
        <v>0</v>
      </c>
      <c r="BL304" s="15" t="s">
        <v>151</v>
      </c>
      <c r="BM304" s="231" t="s">
        <v>431</v>
      </c>
    </row>
    <row r="305" spans="1:47" s="2" customFormat="1" ht="12">
      <c r="A305" s="36"/>
      <c r="B305" s="37"/>
      <c r="C305" s="38"/>
      <c r="D305" s="233" t="s">
        <v>153</v>
      </c>
      <c r="E305" s="38"/>
      <c r="F305" s="234" t="s">
        <v>324</v>
      </c>
      <c r="G305" s="38"/>
      <c r="H305" s="38"/>
      <c r="I305" s="235"/>
      <c r="J305" s="235"/>
      <c r="K305" s="38"/>
      <c r="L305" s="38"/>
      <c r="M305" s="42"/>
      <c r="N305" s="236"/>
      <c r="O305" s="237"/>
      <c r="P305" s="89"/>
      <c r="Q305" s="89"/>
      <c r="R305" s="89"/>
      <c r="S305" s="89"/>
      <c r="T305" s="89"/>
      <c r="U305" s="89"/>
      <c r="V305" s="89"/>
      <c r="W305" s="89"/>
      <c r="X305" s="90"/>
      <c r="Y305" s="36"/>
      <c r="Z305" s="36"/>
      <c r="AA305" s="36"/>
      <c r="AB305" s="36"/>
      <c r="AC305" s="36"/>
      <c r="AD305" s="36"/>
      <c r="AE305" s="36"/>
      <c r="AT305" s="15" t="s">
        <v>153</v>
      </c>
      <c r="AU305" s="15" t="s">
        <v>90</v>
      </c>
    </row>
    <row r="306" spans="1:51" s="13" customFormat="1" ht="12">
      <c r="A306" s="13"/>
      <c r="B306" s="238"/>
      <c r="C306" s="239"/>
      <c r="D306" s="233" t="s">
        <v>155</v>
      </c>
      <c r="E306" s="240" t="s">
        <v>1</v>
      </c>
      <c r="F306" s="241" t="s">
        <v>432</v>
      </c>
      <c r="G306" s="239"/>
      <c r="H306" s="242">
        <v>33.25</v>
      </c>
      <c r="I306" s="243"/>
      <c r="J306" s="243"/>
      <c r="K306" s="239"/>
      <c r="L306" s="239"/>
      <c r="M306" s="244"/>
      <c r="N306" s="245"/>
      <c r="O306" s="246"/>
      <c r="P306" s="246"/>
      <c r="Q306" s="246"/>
      <c r="R306" s="246"/>
      <c r="S306" s="246"/>
      <c r="T306" s="246"/>
      <c r="U306" s="246"/>
      <c r="V306" s="246"/>
      <c r="W306" s="246"/>
      <c r="X306" s="247"/>
      <c r="Y306" s="13"/>
      <c r="Z306" s="13"/>
      <c r="AA306" s="13"/>
      <c r="AB306" s="13"/>
      <c r="AC306" s="13"/>
      <c r="AD306" s="13"/>
      <c r="AE306" s="13"/>
      <c r="AT306" s="248" t="s">
        <v>155</v>
      </c>
      <c r="AU306" s="248" t="s">
        <v>90</v>
      </c>
      <c r="AV306" s="13" t="s">
        <v>90</v>
      </c>
      <c r="AW306" s="13" t="s">
        <v>5</v>
      </c>
      <c r="AX306" s="13" t="s">
        <v>88</v>
      </c>
      <c r="AY306" s="248" t="s">
        <v>144</v>
      </c>
    </row>
    <row r="307" spans="1:65" s="2" customFormat="1" ht="24.15" customHeight="1">
      <c r="A307" s="36"/>
      <c r="B307" s="37"/>
      <c r="C307" s="219" t="s">
        <v>433</v>
      </c>
      <c r="D307" s="219" t="s">
        <v>146</v>
      </c>
      <c r="E307" s="220" t="s">
        <v>434</v>
      </c>
      <c r="F307" s="221" t="s">
        <v>435</v>
      </c>
      <c r="G307" s="222" t="s">
        <v>425</v>
      </c>
      <c r="H307" s="223">
        <v>1.75</v>
      </c>
      <c r="I307" s="224"/>
      <c r="J307" s="224"/>
      <c r="K307" s="225">
        <f>ROUND(P307*H307,2)</f>
        <v>0</v>
      </c>
      <c r="L307" s="221" t="s">
        <v>150</v>
      </c>
      <c r="M307" s="42"/>
      <c r="N307" s="226" t="s">
        <v>1</v>
      </c>
      <c r="O307" s="227" t="s">
        <v>43</v>
      </c>
      <c r="P307" s="228">
        <f>I307+J307</f>
        <v>0</v>
      </c>
      <c r="Q307" s="228">
        <f>ROUND(I307*H307,2)</f>
        <v>0</v>
      </c>
      <c r="R307" s="228">
        <f>ROUND(J307*H307,2)</f>
        <v>0</v>
      </c>
      <c r="S307" s="89"/>
      <c r="T307" s="229">
        <f>S307*H307</f>
        <v>0</v>
      </c>
      <c r="U307" s="229">
        <v>0</v>
      </c>
      <c r="V307" s="229">
        <f>U307*H307</f>
        <v>0</v>
      </c>
      <c r="W307" s="229">
        <v>0</v>
      </c>
      <c r="X307" s="230">
        <f>W307*H307</f>
        <v>0</v>
      </c>
      <c r="Y307" s="36"/>
      <c r="Z307" s="36"/>
      <c r="AA307" s="36"/>
      <c r="AB307" s="36"/>
      <c r="AC307" s="36"/>
      <c r="AD307" s="36"/>
      <c r="AE307" s="36"/>
      <c r="AR307" s="231" t="s">
        <v>151</v>
      </c>
      <c r="AT307" s="231" t="s">
        <v>146</v>
      </c>
      <c r="AU307" s="231" t="s">
        <v>90</v>
      </c>
      <c r="AY307" s="15" t="s">
        <v>144</v>
      </c>
      <c r="BE307" s="232">
        <f>IF(O307="základní",K307,0)</f>
        <v>0</v>
      </c>
      <c r="BF307" s="232">
        <f>IF(O307="snížená",K307,0)</f>
        <v>0</v>
      </c>
      <c r="BG307" s="232">
        <f>IF(O307="zákl. přenesená",K307,0)</f>
        <v>0</v>
      </c>
      <c r="BH307" s="232">
        <f>IF(O307="sníž. přenesená",K307,0)</f>
        <v>0</v>
      </c>
      <c r="BI307" s="232">
        <f>IF(O307="nulová",K307,0)</f>
        <v>0</v>
      </c>
      <c r="BJ307" s="15" t="s">
        <v>88</v>
      </c>
      <c r="BK307" s="232">
        <f>ROUND(P307*H307,2)</f>
        <v>0</v>
      </c>
      <c r="BL307" s="15" t="s">
        <v>151</v>
      </c>
      <c r="BM307" s="231" t="s">
        <v>436</v>
      </c>
    </row>
    <row r="308" spans="1:47" s="2" customFormat="1" ht="12">
      <c r="A308" s="36"/>
      <c r="B308" s="37"/>
      <c r="C308" s="38"/>
      <c r="D308" s="233" t="s">
        <v>153</v>
      </c>
      <c r="E308" s="38"/>
      <c r="F308" s="234" t="s">
        <v>324</v>
      </c>
      <c r="G308" s="38"/>
      <c r="H308" s="38"/>
      <c r="I308" s="235"/>
      <c r="J308" s="235"/>
      <c r="K308" s="38"/>
      <c r="L308" s="38"/>
      <c r="M308" s="42"/>
      <c r="N308" s="236"/>
      <c r="O308" s="237"/>
      <c r="P308" s="89"/>
      <c r="Q308" s="89"/>
      <c r="R308" s="89"/>
      <c r="S308" s="89"/>
      <c r="T308" s="89"/>
      <c r="U308" s="89"/>
      <c r="V308" s="89"/>
      <c r="W308" s="89"/>
      <c r="X308" s="90"/>
      <c r="Y308" s="36"/>
      <c r="Z308" s="36"/>
      <c r="AA308" s="36"/>
      <c r="AB308" s="36"/>
      <c r="AC308" s="36"/>
      <c r="AD308" s="36"/>
      <c r="AE308" s="36"/>
      <c r="AT308" s="15" t="s">
        <v>153</v>
      </c>
      <c r="AU308" s="15" t="s">
        <v>90</v>
      </c>
    </row>
    <row r="309" spans="1:51" s="13" customFormat="1" ht="12">
      <c r="A309" s="13"/>
      <c r="B309" s="238"/>
      <c r="C309" s="239"/>
      <c r="D309" s="233" t="s">
        <v>155</v>
      </c>
      <c r="E309" s="240" t="s">
        <v>1</v>
      </c>
      <c r="F309" s="241" t="s">
        <v>437</v>
      </c>
      <c r="G309" s="239"/>
      <c r="H309" s="242">
        <v>1.75</v>
      </c>
      <c r="I309" s="243"/>
      <c r="J309" s="243"/>
      <c r="K309" s="239"/>
      <c r="L309" s="239"/>
      <c r="M309" s="244"/>
      <c r="N309" s="245"/>
      <c r="O309" s="246"/>
      <c r="P309" s="246"/>
      <c r="Q309" s="246"/>
      <c r="R309" s="246"/>
      <c r="S309" s="246"/>
      <c r="T309" s="246"/>
      <c r="U309" s="246"/>
      <c r="V309" s="246"/>
      <c r="W309" s="246"/>
      <c r="X309" s="247"/>
      <c r="Y309" s="13"/>
      <c r="Z309" s="13"/>
      <c r="AA309" s="13"/>
      <c r="AB309" s="13"/>
      <c r="AC309" s="13"/>
      <c r="AD309" s="13"/>
      <c r="AE309" s="13"/>
      <c r="AT309" s="248" t="s">
        <v>155</v>
      </c>
      <c r="AU309" s="248" t="s">
        <v>90</v>
      </c>
      <c r="AV309" s="13" t="s">
        <v>90</v>
      </c>
      <c r="AW309" s="13" t="s">
        <v>5</v>
      </c>
      <c r="AX309" s="13" t="s">
        <v>88</v>
      </c>
      <c r="AY309" s="248" t="s">
        <v>144</v>
      </c>
    </row>
    <row r="310" spans="1:63" s="12" customFormat="1" ht="22.8" customHeight="1">
      <c r="A310" s="12"/>
      <c r="B310" s="202"/>
      <c r="C310" s="203"/>
      <c r="D310" s="204" t="s">
        <v>79</v>
      </c>
      <c r="E310" s="217" t="s">
        <v>438</v>
      </c>
      <c r="F310" s="217" t="s">
        <v>439</v>
      </c>
      <c r="G310" s="203"/>
      <c r="H310" s="203"/>
      <c r="I310" s="206"/>
      <c r="J310" s="206"/>
      <c r="K310" s="218">
        <f>BK310</f>
        <v>0</v>
      </c>
      <c r="L310" s="203"/>
      <c r="M310" s="208"/>
      <c r="N310" s="209"/>
      <c r="O310" s="210"/>
      <c r="P310" s="210"/>
      <c r="Q310" s="211">
        <f>SUM(Q311:Q313)</f>
        <v>0</v>
      </c>
      <c r="R310" s="211">
        <f>SUM(R311:R313)</f>
        <v>0</v>
      </c>
      <c r="S310" s="210"/>
      <c r="T310" s="212">
        <f>SUM(T311:T313)</f>
        <v>0</v>
      </c>
      <c r="U310" s="210"/>
      <c r="V310" s="212">
        <f>SUM(V311:V313)</f>
        <v>0</v>
      </c>
      <c r="W310" s="210"/>
      <c r="X310" s="213">
        <f>SUM(X311:X313)</f>
        <v>0</v>
      </c>
      <c r="Y310" s="12"/>
      <c r="Z310" s="12"/>
      <c r="AA310" s="12"/>
      <c r="AB310" s="12"/>
      <c r="AC310" s="12"/>
      <c r="AD310" s="12"/>
      <c r="AE310" s="12"/>
      <c r="AR310" s="214" t="s">
        <v>88</v>
      </c>
      <c r="AT310" s="215" t="s">
        <v>79</v>
      </c>
      <c r="AU310" s="215" t="s">
        <v>88</v>
      </c>
      <c r="AY310" s="214" t="s">
        <v>144</v>
      </c>
      <c r="BK310" s="216">
        <f>SUM(BK311:BK313)</f>
        <v>0</v>
      </c>
    </row>
    <row r="311" spans="1:65" s="2" customFormat="1" ht="24.15" customHeight="1">
      <c r="A311" s="36"/>
      <c r="B311" s="37"/>
      <c r="C311" s="219" t="s">
        <v>440</v>
      </c>
      <c r="D311" s="219" t="s">
        <v>146</v>
      </c>
      <c r="E311" s="220" t="s">
        <v>441</v>
      </c>
      <c r="F311" s="221" t="s">
        <v>442</v>
      </c>
      <c r="G311" s="222" t="s">
        <v>425</v>
      </c>
      <c r="H311" s="223">
        <v>41.625</v>
      </c>
      <c r="I311" s="224"/>
      <c r="J311" s="224"/>
      <c r="K311" s="225">
        <f>ROUND(P311*H311,2)</f>
        <v>0</v>
      </c>
      <c r="L311" s="221" t="s">
        <v>150</v>
      </c>
      <c r="M311" s="42"/>
      <c r="N311" s="226" t="s">
        <v>1</v>
      </c>
      <c r="O311" s="227" t="s">
        <v>43</v>
      </c>
      <c r="P311" s="228">
        <f>I311+J311</f>
        <v>0</v>
      </c>
      <c r="Q311" s="228">
        <f>ROUND(I311*H311,2)</f>
        <v>0</v>
      </c>
      <c r="R311" s="228">
        <f>ROUND(J311*H311,2)</f>
        <v>0</v>
      </c>
      <c r="S311" s="89"/>
      <c r="T311" s="229">
        <f>S311*H311</f>
        <v>0</v>
      </c>
      <c r="U311" s="229">
        <v>0</v>
      </c>
      <c r="V311" s="229">
        <f>U311*H311</f>
        <v>0</v>
      </c>
      <c r="W311" s="229">
        <v>0</v>
      </c>
      <c r="X311" s="230">
        <f>W311*H311</f>
        <v>0</v>
      </c>
      <c r="Y311" s="36"/>
      <c r="Z311" s="36"/>
      <c r="AA311" s="36"/>
      <c r="AB311" s="36"/>
      <c r="AC311" s="36"/>
      <c r="AD311" s="36"/>
      <c r="AE311" s="36"/>
      <c r="AR311" s="231" t="s">
        <v>151</v>
      </c>
      <c r="AT311" s="231" t="s">
        <v>146</v>
      </c>
      <c r="AU311" s="231" t="s">
        <v>90</v>
      </c>
      <c r="AY311" s="15" t="s">
        <v>144</v>
      </c>
      <c r="BE311" s="232">
        <f>IF(O311="základní",K311,0)</f>
        <v>0</v>
      </c>
      <c r="BF311" s="232">
        <f>IF(O311="snížená",K311,0)</f>
        <v>0</v>
      </c>
      <c r="BG311" s="232">
        <f>IF(O311="zákl. přenesená",K311,0)</f>
        <v>0</v>
      </c>
      <c r="BH311" s="232">
        <f>IF(O311="sníž. přenesená",K311,0)</f>
        <v>0</v>
      </c>
      <c r="BI311" s="232">
        <f>IF(O311="nulová",K311,0)</f>
        <v>0</v>
      </c>
      <c r="BJ311" s="15" t="s">
        <v>88</v>
      </c>
      <c r="BK311" s="232">
        <f>ROUND(P311*H311,2)</f>
        <v>0</v>
      </c>
      <c r="BL311" s="15" t="s">
        <v>151</v>
      </c>
      <c r="BM311" s="231" t="s">
        <v>443</v>
      </c>
    </row>
    <row r="312" spans="1:47" s="2" customFormat="1" ht="12">
      <c r="A312" s="36"/>
      <c r="B312" s="37"/>
      <c r="C312" s="38"/>
      <c r="D312" s="233" t="s">
        <v>153</v>
      </c>
      <c r="E312" s="38"/>
      <c r="F312" s="234" t="s">
        <v>194</v>
      </c>
      <c r="G312" s="38"/>
      <c r="H312" s="38"/>
      <c r="I312" s="235"/>
      <c r="J312" s="235"/>
      <c r="K312" s="38"/>
      <c r="L312" s="38"/>
      <c r="M312" s="42"/>
      <c r="N312" s="236"/>
      <c r="O312" s="237"/>
      <c r="P312" s="89"/>
      <c r="Q312" s="89"/>
      <c r="R312" s="89"/>
      <c r="S312" s="89"/>
      <c r="T312" s="89"/>
      <c r="U312" s="89"/>
      <c r="V312" s="89"/>
      <c r="W312" s="89"/>
      <c r="X312" s="90"/>
      <c r="Y312" s="36"/>
      <c r="Z312" s="36"/>
      <c r="AA312" s="36"/>
      <c r="AB312" s="36"/>
      <c r="AC312" s="36"/>
      <c r="AD312" s="36"/>
      <c r="AE312" s="36"/>
      <c r="AT312" s="15" t="s">
        <v>153</v>
      </c>
      <c r="AU312" s="15" t="s">
        <v>90</v>
      </c>
    </row>
    <row r="313" spans="1:51" s="13" customFormat="1" ht="12">
      <c r="A313" s="13"/>
      <c r="B313" s="238"/>
      <c r="C313" s="239"/>
      <c r="D313" s="233" t="s">
        <v>155</v>
      </c>
      <c r="E313" s="240" t="s">
        <v>1</v>
      </c>
      <c r="F313" s="241" t="s">
        <v>444</v>
      </c>
      <c r="G313" s="239"/>
      <c r="H313" s="242">
        <v>41.625</v>
      </c>
      <c r="I313" s="243"/>
      <c r="J313" s="243"/>
      <c r="K313" s="239"/>
      <c r="L313" s="239"/>
      <c r="M313" s="244"/>
      <c r="N313" s="245"/>
      <c r="O313" s="246"/>
      <c r="P313" s="246"/>
      <c r="Q313" s="246"/>
      <c r="R313" s="246"/>
      <c r="S313" s="246"/>
      <c r="T313" s="246"/>
      <c r="U313" s="246"/>
      <c r="V313" s="246"/>
      <c r="W313" s="246"/>
      <c r="X313" s="247"/>
      <c r="Y313" s="13"/>
      <c r="Z313" s="13"/>
      <c r="AA313" s="13"/>
      <c r="AB313" s="13"/>
      <c r="AC313" s="13"/>
      <c r="AD313" s="13"/>
      <c r="AE313" s="13"/>
      <c r="AT313" s="248" t="s">
        <v>155</v>
      </c>
      <c r="AU313" s="248" t="s">
        <v>90</v>
      </c>
      <c r="AV313" s="13" t="s">
        <v>90</v>
      </c>
      <c r="AW313" s="13" t="s">
        <v>5</v>
      </c>
      <c r="AX313" s="13" t="s">
        <v>88</v>
      </c>
      <c r="AY313" s="248" t="s">
        <v>144</v>
      </c>
    </row>
    <row r="314" spans="1:63" s="12" customFormat="1" ht="25.9" customHeight="1">
      <c r="A314" s="12"/>
      <c r="B314" s="202"/>
      <c r="C314" s="203"/>
      <c r="D314" s="204" t="s">
        <v>79</v>
      </c>
      <c r="E314" s="205" t="s">
        <v>445</v>
      </c>
      <c r="F314" s="205" t="s">
        <v>446</v>
      </c>
      <c r="G314" s="203"/>
      <c r="H314" s="203"/>
      <c r="I314" s="206"/>
      <c r="J314" s="206"/>
      <c r="K314" s="207">
        <f>BK314</f>
        <v>0</v>
      </c>
      <c r="L314" s="203"/>
      <c r="M314" s="208"/>
      <c r="N314" s="209"/>
      <c r="O314" s="210"/>
      <c r="P314" s="210"/>
      <c r="Q314" s="211">
        <f>Q315</f>
        <v>0</v>
      </c>
      <c r="R314" s="211">
        <f>R315</f>
        <v>0</v>
      </c>
      <c r="S314" s="210"/>
      <c r="T314" s="212">
        <f>T315</f>
        <v>0</v>
      </c>
      <c r="U314" s="210"/>
      <c r="V314" s="212">
        <f>V315</f>
        <v>0.014103999999999998</v>
      </c>
      <c r="W314" s="210"/>
      <c r="X314" s="213">
        <f>X315</f>
        <v>0</v>
      </c>
      <c r="Y314" s="12"/>
      <c r="Z314" s="12"/>
      <c r="AA314" s="12"/>
      <c r="AB314" s="12"/>
      <c r="AC314" s="12"/>
      <c r="AD314" s="12"/>
      <c r="AE314" s="12"/>
      <c r="AR314" s="214" t="s">
        <v>90</v>
      </c>
      <c r="AT314" s="215" t="s">
        <v>79</v>
      </c>
      <c r="AU314" s="215" t="s">
        <v>80</v>
      </c>
      <c r="AY314" s="214" t="s">
        <v>144</v>
      </c>
      <c r="BK314" s="216">
        <f>BK315</f>
        <v>0</v>
      </c>
    </row>
    <row r="315" spans="1:63" s="12" customFormat="1" ht="22.8" customHeight="1">
      <c r="A315" s="12"/>
      <c r="B315" s="202"/>
      <c r="C315" s="203"/>
      <c r="D315" s="204" t="s">
        <v>79</v>
      </c>
      <c r="E315" s="217" t="s">
        <v>447</v>
      </c>
      <c r="F315" s="217" t="s">
        <v>448</v>
      </c>
      <c r="G315" s="203"/>
      <c r="H315" s="203"/>
      <c r="I315" s="206"/>
      <c r="J315" s="206"/>
      <c r="K315" s="218">
        <f>BK315</f>
        <v>0</v>
      </c>
      <c r="L315" s="203"/>
      <c r="M315" s="208"/>
      <c r="N315" s="209"/>
      <c r="O315" s="210"/>
      <c r="P315" s="210"/>
      <c r="Q315" s="211">
        <f>SUM(Q316:Q327)</f>
        <v>0</v>
      </c>
      <c r="R315" s="211">
        <f>SUM(R316:R327)</f>
        <v>0</v>
      </c>
      <c r="S315" s="210"/>
      <c r="T315" s="212">
        <f>SUM(T316:T327)</f>
        <v>0</v>
      </c>
      <c r="U315" s="210"/>
      <c r="V315" s="212">
        <f>SUM(V316:V327)</f>
        <v>0.014103999999999998</v>
      </c>
      <c r="W315" s="210"/>
      <c r="X315" s="213">
        <f>SUM(X316:X327)</f>
        <v>0</v>
      </c>
      <c r="Y315" s="12"/>
      <c r="Z315" s="12"/>
      <c r="AA315" s="12"/>
      <c r="AB315" s="12"/>
      <c r="AC315" s="12"/>
      <c r="AD315" s="12"/>
      <c r="AE315" s="12"/>
      <c r="AR315" s="214" t="s">
        <v>90</v>
      </c>
      <c r="AT315" s="215" t="s">
        <v>79</v>
      </c>
      <c r="AU315" s="215" t="s">
        <v>88</v>
      </c>
      <c r="AY315" s="214" t="s">
        <v>144</v>
      </c>
      <c r="BK315" s="216">
        <f>SUM(BK316:BK327)</f>
        <v>0</v>
      </c>
    </row>
    <row r="316" spans="1:65" s="2" customFormat="1" ht="24.15" customHeight="1">
      <c r="A316" s="36"/>
      <c r="B316" s="37"/>
      <c r="C316" s="219" t="s">
        <v>449</v>
      </c>
      <c r="D316" s="219" t="s">
        <v>146</v>
      </c>
      <c r="E316" s="220" t="s">
        <v>450</v>
      </c>
      <c r="F316" s="221" t="s">
        <v>451</v>
      </c>
      <c r="G316" s="222" t="s">
        <v>168</v>
      </c>
      <c r="H316" s="223">
        <v>13.12</v>
      </c>
      <c r="I316" s="224"/>
      <c r="J316" s="224"/>
      <c r="K316" s="225">
        <f>ROUND(P316*H316,2)</f>
        <v>0</v>
      </c>
      <c r="L316" s="221" t="s">
        <v>311</v>
      </c>
      <c r="M316" s="42"/>
      <c r="N316" s="226" t="s">
        <v>1</v>
      </c>
      <c r="O316" s="227" t="s">
        <v>43</v>
      </c>
      <c r="P316" s="228">
        <f>I316+J316</f>
        <v>0</v>
      </c>
      <c r="Q316" s="228">
        <f>ROUND(I316*H316,2)</f>
        <v>0</v>
      </c>
      <c r="R316" s="228">
        <f>ROUND(J316*H316,2)</f>
        <v>0</v>
      </c>
      <c r="S316" s="89"/>
      <c r="T316" s="229">
        <f>S316*H316</f>
        <v>0</v>
      </c>
      <c r="U316" s="229">
        <v>0</v>
      </c>
      <c r="V316" s="229">
        <f>U316*H316</f>
        <v>0</v>
      </c>
      <c r="W316" s="229">
        <v>0</v>
      </c>
      <c r="X316" s="230">
        <f>W316*H316</f>
        <v>0</v>
      </c>
      <c r="Y316" s="36"/>
      <c r="Z316" s="36"/>
      <c r="AA316" s="36"/>
      <c r="AB316" s="36"/>
      <c r="AC316" s="36"/>
      <c r="AD316" s="36"/>
      <c r="AE316" s="36"/>
      <c r="AR316" s="231" t="s">
        <v>243</v>
      </c>
      <c r="AT316" s="231" t="s">
        <v>146</v>
      </c>
      <c r="AU316" s="231" t="s">
        <v>90</v>
      </c>
      <c r="AY316" s="15" t="s">
        <v>144</v>
      </c>
      <c r="BE316" s="232">
        <f>IF(O316="základní",K316,0)</f>
        <v>0</v>
      </c>
      <c r="BF316" s="232">
        <f>IF(O316="snížená",K316,0)</f>
        <v>0</v>
      </c>
      <c r="BG316" s="232">
        <f>IF(O316="zákl. přenesená",K316,0)</f>
        <v>0</v>
      </c>
      <c r="BH316" s="232">
        <f>IF(O316="sníž. přenesená",K316,0)</f>
        <v>0</v>
      </c>
      <c r="BI316" s="232">
        <f>IF(O316="nulová",K316,0)</f>
        <v>0</v>
      </c>
      <c r="BJ316" s="15" t="s">
        <v>88</v>
      </c>
      <c r="BK316" s="232">
        <f>ROUND(P316*H316,2)</f>
        <v>0</v>
      </c>
      <c r="BL316" s="15" t="s">
        <v>243</v>
      </c>
      <c r="BM316" s="231" t="s">
        <v>452</v>
      </c>
    </row>
    <row r="317" spans="1:47" s="2" customFormat="1" ht="12">
      <c r="A317" s="36"/>
      <c r="B317" s="37"/>
      <c r="C317" s="38"/>
      <c r="D317" s="233" t="s">
        <v>153</v>
      </c>
      <c r="E317" s="38"/>
      <c r="F317" s="234" t="s">
        <v>313</v>
      </c>
      <c r="G317" s="38"/>
      <c r="H317" s="38"/>
      <c r="I317" s="235"/>
      <c r="J317" s="235"/>
      <c r="K317" s="38"/>
      <c r="L317" s="38"/>
      <c r="M317" s="42"/>
      <c r="N317" s="236"/>
      <c r="O317" s="237"/>
      <c r="P317" s="89"/>
      <c r="Q317" s="89"/>
      <c r="R317" s="89"/>
      <c r="S317" s="89"/>
      <c r="T317" s="89"/>
      <c r="U317" s="89"/>
      <c r="V317" s="89"/>
      <c r="W317" s="89"/>
      <c r="X317" s="90"/>
      <c r="Y317" s="36"/>
      <c r="Z317" s="36"/>
      <c r="AA317" s="36"/>
      <c r="AB317" s="36"/>
      <c r="AC317" s="36"/>
      <c r="AD317" s="36"/>
      <c r="AE317" s="36"/>
      <c r="AT317" s="15" t="s">
        <v>153</v>
      </c>
      <c r="AU317" s="15" t="s">
        <v>90</v>
      </c>
    </row>
    <row r="318" spans="1:51" s="13" customFormat="1" ht="12">
      <c r="A318" s="13"/>
      <c r="B318" s="238"/>
      <c r="C318" s="239"/>
      <c r="D318" s="233" t="s">
        <v>155</v>
      </c>
      <c r="E318" s="240" t="s">
        <v>1</v>
      </c>
      <c r="F318" s="241" t="s">
        <v>453</v>
      </c>
      <c r="G318" s="239"/>
      <c r="H318" s="242">
        <v>13.12</v>
      </c>
      <c r="I318" s="243"/>
      <c r="J318" s="243"/>
      <c r="K318" s="239"/>
      <c r="L318" s="239"/>
      <c r="M318" s="244"/>
      <c r="N318" s="245"/>
      <c r="O318" s="246"/>
      <c r="P318" s="246"/>
      <c r="Q318" s="246"/>
      <c r="R318" s="246"/>
      <c r="S318" s="246"/>
      <c r="T318" s="246"/>
      <c r="U318" s="246"/>
      <c r="V318" s="246"/>
      <c r="W318" s="246"/>
      <c r="X318" s="247"/>
      <c r="Y318" s="13"/>
      <c r="Z318" s="13"/>
      <c r="AA318" s="13"/>
      <c r="AB318" s="13"/>
      <c r="AC318" s="13"/>
      <c r="AD318" s="13"/>
      <c r="AE318" s="13"/>
      <c r="AT318" s="248" t="s">
        <v>155</v>
      </c>
      <c r="AU318" s="248" t="s">
        <v>90</v>
      </c>
      <c r="AV318" s="13" t="s">
        <v>90</v>
      </c>
      <c r="AW318" s="13" t="s">
        <v>5</v>
      </c>
      <c r="AX318" s="13" t="s">
        <v>88</v>
      </c>
      <c r="AY318" s="248" t="s">
        <v>144</v>
      </c>
    </row>
    <row r="319" spans="1:65" s="2" customFormat="1" ht="24.15" customHeight="1">
      <c r="A319" s="36"/>
      <c r="B319" s="37"/>
      <c r="C319" s="249" t="s">
        <v>454</v>
      </c>
      <c r="D319" s="249" t="s">
        <v>232</v>
      </c>
      <c r="E319" s="250" t="s">
        <v>455</v>
      </c>
      <c r="F319" s="251" t="s">
        <v>456</v>
      </c>
      <c r="G319" s="252" t="s">
        <v>381</v>
      </c>
      <c r="H319" s="253">
        <v>6.56</v>
      </c>
      <c r="I319" s="254"/>
      <c r="J319" s="255"/>
      <c r="K319" s="256">
        <f>ROUND(P319*H319,2)</f>
        <v>0</v>
      </c>
      <c r="L319" s="251" t="s">
        <v>311</v>
      </c>
      <c r="M319" s="257"/>
      <c r="N319" s="258" t="s">
        <v>1</v>
      </c>
      <c r="O319" s="227" t="s">
        <v>43</v>
      </c>
      <c r="P319" s="228">
        <f>I319+J319</f>
        <v>0</v>
      </c>
      <c r="Q319" s="228">
        <f>ROUND(I319*H319,2)</f>
        <v>0</v>
      </c>
      <c r="R319" s="228">
        <f>ROUND(J319*H319,2)</f>
        <v>0</v>
      </c>
      <c r="S319" s="89"/>
      <c r="T319" s="229">
        <f>S319*H319</f>
        <v>0</v>
      </c>
      <c r="U319" s="229">
        <v>0.001</v>
      </c>
      <c r="V319" s="229">
        <f>U319*H319</f>
        <v>0.00656</v>
      </c>
      <c r="W319" s="229">
        <v>0</v>
      </c>
      <c r="X319" s="230">
        <f>W319*H319</f>
        <v>0</v>
      </c>
      <c r="Y319" s="36"/>
      <c r="Z319" s="36"/>
      <c r="AA319" s="36"/>
      <c r="AB319" s="36"/>
      <c r="AC319" s="36"/>
      <c r="AD319" s="36"/>
      <c r="AE319" s="36"/>
      <c r="AR319" s="231" t="s">
        <v>336</v>
      </c>
      <c r="AT319" s="231" t="s">
        <v>232</v>
      </c>
      <c r="AU319" s="231" t="s">
        <v>90</v>
      </c>
      <c r="AY319" s="15" t="s">
        <v>144</v>
      </c>
      <c r="BE319" s="232">
        <f>IF(O319="základní",K319,0)</f>
        <v>0</v>
      </c>
      <c r="BF319" s="232">
        <f>IF(O319="snížená",K319,0)</f>
        <v>0</v>
      </c>
      <c r="BG319" s="232">
        <f>IF(O319="zákl. přenesená",K319,0)</f>
        <v>0</v>
      </c>
      <c r="BH319" s="232">
        <f>IF(O319="sníž. přenesená",K319,0)</f>
        <v>0</v>
      </c>
      <c r="BI319" s="232">
        <f>IF(O319="nulová",K319,0)</f>
        <v>0</v>
      </c>
      <c r="BJ319" s="15" t="s">
        <v>88</v>
      </c>
      <c r="BK319" s="232">
        <f>ROUND(P319*H319,2)</f>
        <v>0</v>
      </c>
      <c r="BL319" s="15" t="s">
        <v>243</v>
      </c>
      <c r="BM319" s="231" t="s">
        <v>457</v>
      </c>
    </row>
    <row r="320" spans="1:47" s="2" customFormat="1" ht="12">
      <c r="A320" s="36"/>
      <c r="B320" s="37"/>
      <c r="C320" s="38"/>
      <c r="D320" s="233" t="s">
        <v>153</v>
      </c>
      <c r="E320" s="38"/>
      <c r="F320" s="234" t="s">
        <v>313</v>
      </c>
      <c r="G320" s="38"/>
      <c r="H320" s="38"/>
      <c r="I320" s="235"/>
      <c r="J320" s="235"/>
      <c r="K320" s="38"/>
      <c r="L320" s="38"/>
      <c r="M320" s="42"/>
      <c r="N320" s="236"/>
      <c r="O320" s="237"/>
      <c r="P320" s="89"/>
      <c r="Q320" s="89"/>
      <c r="R320" s="89"/>
      <c r="S320" s="89"/>
      <c r="T320" s="89"/>
      <c r="U320" s="89"/>
      <c r="V320" s="89"/>
      <c r="W320" s="89"/>
      <c r="X320" s="90"/>
      <c r="Y320" s="36"/>
      <c r="Z320" s="36"/>
      <c r="AA320" s="36"/>
      <c r="AB320" s="36"/>
      <c r="AC320" s="36"/>
      <c r="AD320" s="36"/>
      <c r="AE320" s="36"/>
      <c r="AT320" s="15" t="s">
        <v>153</v>
      </c>
      <c r="AU320" s="15" t="s">
        <v>90</v>
      </c>
    </row>
    <row r="321" spans="1:51" s="13" customFormat="1" ht="12">
      <c r="A321" s="13"/>
      <c r="B321" s="238"/>
      <c r="C321" s="239"/>
      <c r="D321" s="233" t="s">
        <v>155</v>
      </c>
      <c r="E321" s="240" t="s">
        <v>1</v>
      </c>
      <c r="F321" s="241" t="s">
        <v>458</v>
      </c>
      <c r="G321" s="239"/>
      <c r="H321" s="242">
        <v>6.56</v>
      </c>
      <c r="I321" s="243"/>
      <c r="J321" s="243"/>
      <c r="K321" s="239"/>
      <c r="L321" s="239"/>
      <c r="M321" s="244"/>
      <c r="N321" s="245"/>
      <c r="O321" s="246"/>
      <c r="P321" s="246"/>
      <c r="Q321" s="246"/>
      <c r="R321" s="246"/>
      <c r="S321" s="246"/>
      <c r="T321" s="246"/>
      <c r="U321" s="246"/>
      <c r="V321" s="246"/>
      <c r="W321" s="246"/>
      <c r="X321" s="247"/>
      <c r="Y321" s="13"/>
      <c r="Z321" s="13"/>
      <c r="AA321" s="13"/>
      <c r="AB321" s="13"/>
      <c r="AC321" s="13"/>
      <c r="AD321" s="13"/>
      <c r="AE321" s="13"/>
      <c r="AT321" s="248" t="s">
        <v>155</v>
      </c>
      <c r="AU321" s="248" t="s">
        <v>90</v>
      </c>
      <c r="AV321" s="13" t="s">
        <v>90</v>
      </c>
      <c r="AW321" s="13" t="s">
        <v>5</v>
      </c>
      <c r="AX321" s="13" t="s">
        <v>88</v>
      </c>
      <c r="AY321" s="248" t="s">
        <v>144</v>
      </c>
    </row>
    <row r="322" spans="1:65" s="2" customFormat="1" ht="12">
      <c r="A322" s="36"/>
      <c r="B322" s="37"/>
      <c r="C322" s="219" t="s">
        <v>459</v>
      </c>
      <c r="D322" s="219" t="s">
        <v>146</v>
      </c>
      <c r="E322" s="220" t="s">
        <v>460</v>
      </c>
      <c r="F322" s="221" t="s">
        <v>461</v>
      </c>
      <c r="G322" s="222" t="s">
        <v>168</v>
      </c>
      <c r="H322" s="223">
        <v>13.12</v>
      </c>
      <c r="I322" s="224"/>
      <c r="J322" s="224"/>
      <c r="K322" s="225">
        <f>ROUND(P322*H322,2)</f>
        <v>0</v>
      </c>
      <c r="L322" s="221" t="s">
        <v>311</v>
      </c>
      <c r="M322" s="42"/>
      <c r="N322" s="226" t="s">
        <v>1</v>
      </c>
      <c r="O322" s="227" t="s">
        <v>43</v>
      </c>
      <c r="P322" s="228">
        <f>I322+J322</f>
        <v>0</v>
      </c>
      <c r="Q322" s="228">
        <f>ROUND(I322*H322,2)</f>
        <v>0</v>
      </c>
      <c r="R322" s="228">
        <f>ROUND(J322*H322,2)</f>
        <v>0</v>
      </c>
      <c r="S322" s="89"/>
      <c r="T322" s="229">
        <f>S322*H322</f>
        <v>0</v>
      </c>
      <c r="U322" s="229">
        <v>0</v>
      </c>
      <c r="V322" s="229">
        <f>U322*H322</f>
        <v>0</v>
      </c>
      <c r="W322" s="229">
        <v>0</v>
      </c>
      <c r="X322" s="230">
        <f>W322*H322</f>
        <v>0</v>
      </c>
      <c r="Y322" s="36"/>
      <c r="Z322" s="36"/>
      <c r="AA322" s="36"/>
      <c r="AB322" s="36"/>
      <c r="AC322" s="36"/>
      <c r="AD322" s="36"/>
      <c r="AE322" s="36"/>
      <c r="AR322" s="231" t="s">
        <v>243</v>
      </c>
      <c r="AT322" s="231" t="s">
        <v>146</v>
      </c>
      <c r="AU322" s="231" t="s">
        <v>90</v>
      </c>
      <c r="AY322" s="15" t="s">
        <v>144</v>
      </c>
      <c r="BE322" s="232">
        <f>IF(O322="základní",K322,0)</f>
        <v>0</v>
      </c>
      <c r="BF322" s="232">
        <f>IF(O322="snížená",K322,0)</f>
        <v>0</v>
      </c>
      <c r="BG322" s="232">
        <f>IF(O322="zákl. přenesená",K322,0)</f>
        <v>0</v>
      </c>
      <c r="BH322" s="232">
        <f>IF(O322="sníž. přenesená",K322,0)</f>
        <v>0</v>
      </c>
      <c r="BI322" s="232">
        <f>IF(O322="nulová",K322,0)</f>
        <v>0</v>
      </c>
      <c r="BJ322" s="15" t="s">
        <v>88</v>
      </c>
      <c r="BK322" s="232">
        <f>ROUND(P322*H322,2)</f>
        <v>0</v>
      </c>
      <c r="BL322" s="15" t="s">
        <v>243</v>
      </c>
      <c r="BM322" s="231" t="s">
        <v>462</v>
      </c>
    </row>
    <row r="323" spans="1:47" s="2" customFormat="1" ht="12">
      <c r="A323" s="36"/>
      <c r="B323" s="37"/>
      <c r="C323" s="38"/>
      <c r="D323" s="233" t="s">
        <v>153</v>
      </c>
      <c r="E323" s="38"/>
      <c r="F323" s="234" t="s">
        <v>313</v>
      </c>
      <c r="G323" s="38"/>
      <c r="H323" s="38"/>
      <c r="I323" s="235"/>
      <c r="J323" s="235"/>
      <c r="K323" s="38"/>
      <c r="L323" s="38"/>
      <c r="M323" s="42"/>
      <c r="N323" s="236"/>
      <c r="O323" s="237"/>
      <c r="P323" s="89"/>
      <c r="Q323" s="89"/>
      <c r="R323" s="89"/>
      <c r="S323" s="89"/>
      <c r="T323" s="89"/>
      <c r="U323" s="89"/>
      <c r="V323" s="89"/>
      <c r="W323" s="89"/>
      <c r="X323" s="90"/>
      <c r="Y323" s="36"/>
      <c r="Z323" s="36"/>
      <c r="AA323" s="36"/>
      <c r="AB323" s="36"/>
      <c r="AC323" s="36"/>
      <c r="AD323" s="36"/>
      <c r="AE323" s="36"/>
      <c r="AT323" s="15" t="s">
        <v>153</v>
      </c>
      <c r="AU323" s="15" t="s">
        <v>90</v>
      </c>
    </row>
    <row r="324" spans="1:51" s="13" customFormat="1" ht="12">
      <c r="A324" s="13"/>
      <c r="B324" s="238"/>
      <c r="C324" s="239"/>
      <c r="D324" s="233" t="s">
        <v>155</v>
      </c>
      <c r="E324" s="240" t="s">
        <v>1</v>
      </c>
      <c r="F324" s="241" t="s">
        <v>453</v>
      </c>
      <c r="G324" s="239"/>
      <c r="H324" s="242">
        <v>13.12</v>
      </c>
      <c r="I324" s="243"/>
      <c r="J324" s="243"/>
      <c r="K324" s="239"/>
      <c r="L324" s="239"/>
      <c r="M324" s="244"/>
      <c r="N324" s="245"/>
      <c r="O324" s="246"/>
      <c r="P324" s="246"/>
      <c r="Q324" s="246"/>
      <c r="R324" s="246"/>
      <c r="S324" s="246"/>
      <c r="T324" s="246"/>
      <c r="U324" s="246"/>
      <c r="V324" s="246"/>
      <c r="W324" s="246"/>
      <c r="X324" s="247"/>
      <c r="Y324" s="13"/>
      <c r="Z324" s="13"/>
      <c r="AA324" s="13"/>
      <c r="AB324" s="13"/>
      <c r="AC324" s="13"/>
      <c r="AD324" s="13"/>
      <c r="AE324" s="13"/>
      <c r="AT324" s="248" t="s">
        <v>155</v>
      </c>
      <c r="AU324" s="248" t="s">
        <v>90</v>
      </c>
      <c r="AV324" s="13" t="s">
        <v>90</v>
      </c>
      <c r="AW324" s="13" t="s">
        <v>5</v>
      </c>
      <c r="AX324" s="13" t="s">
        <v>88</v>
      </c>
      <c r="AY324" s="248" t="s">
        <v>144</v>
      </c>
    </row>
    <row r="325" spans="1:65" s="2" customFormat="1" ht="24.15" customHeight="1">
      <c r="A325" s="36"/>
      <c r="B325" s="37"/>
      <c r="C325" s="249" t="s">
        <v>463</v>
      </c>
      <c r="D325" s="249" t="s">
        <v>232</v>
      </c>
      <c r="E325" s="250" t="s">
        <v>464</v>
      </c>
      <c r="F325" s="251" t="s">
        <v>465</v>
      </c>
      <c r="G325" s="252" t="s">
        <v>381</v>
      </c>
      <c r="H325" s="253">
        <v>7.544</v>
      </c>
      <c r="I325" s="254"/>
      <c r="J325" s="255"/>
      <c r="K325" s="256">
        <f>ROUND(P325*H325,2)</f>
        <v>0</v>
      </c>
      <c r="L325" s="251" t="s">
        <v>311</v>
      </c>
      <c r="M325" s="257"/>
      <c r="N325" s="258" t="s">
        <v>1</v>
      </c>
      <c r="O325" s="227" t="s">
        <v>43</v>
      </c>
      <c r="P325" s="228">
        <f>I325+J325</f>
        <v>0</v>
      </c>
      <c r="Q325" s="228">
        <f>ROUND(I325*H325,2)</f>
        <v>0</v>
      </c>
      <c r="R325" s="228">
        <f>ROUND(J325*H325,2)</f>
        <v>0</v>
      </c>
      <c r="S325" s="89"/>
      <c r="T325" s="229">
        <f>S325*H325</f>
        <v>0</v>
      </c>
      <c r="U325" s="229">
        <v>0.001</v>
      </c>
      <c r="V325" s="229">
        <f>U325*H325</f>
        <v>0.0075439999999999995</v>
      </c>
      <c r="W325" s="229">
        <v>0</v>
      </c>
      <c r="X325" s="230">
        <f>W325*H325</f>
        <v>0</v>
      </c>
      <c r="Y325" s="36"/>
      <c r="Z325" s="36"/>
      <c r="AA325" s="36"/>
      <c r="AB325" s="36"/>
      <c r="AC325" s="36"/>
      <c r="AD325" s="36"/>
      <c r="AE325" s="36"/>
      <c r="AR325" s="231" t="s">
        <v>336</v>
      </c>
      <c r="AT325" s="231" t="s">
        <v>232</v>
      </c>
      <c r="AU325" s="231" t="s">
        <v>90</v>
      </c>
      <c r="AY325" s="15" t="s">
        <v>144</v>
      </c>
      <c r="BE325" s="232">
        <f>IF(O325="základní",K325,0)</f>
        <v>0</v>
      </c>
      <c r="BF325" s="232">
        <f>IF(O325="snížená",K325,0)</f>
        <v>0</v>
      </c>
      <c r="BG325" s="232">
        <f>IF(O325="zákl. přenesená",K325,0)</f>
        <v>0</v>
      </c>
      <c r="BH325" s="232">
        <f>IF(O325="sníž. přenesená",K325,0)</f>
        <v>0</v>
      </c>
      <c r="BI325" s="232">
        <f>IF(O325="nulová",K325,0)</f>
        <v>0</v>
      </c>
      <c r="BJ325" s="15" t="s">
        <v>88</v>
      </c>
      <c r="BK325" s="232">
        <f>ROUND(P325*H325,2)</f>
        <v>0</v>
      </c>
      <c r="BL325" s="15" t="s">
        <v>243</v>
      </c>
      <c r="BM325" s="231" t="s">
        <v>466</v>
      </c>
    </row>
    <row r="326" spans="1:47" s="2" customFormat="1" ht="12">
      <c r="A326" s="36"/>
      <c r="B326" s="37"/>
      <c r="C326" s="38"/>
      <c r="D326" s="233" t="s">
        <v>153</v>
      </c>
      <c r="E326" s="38"/>
      <c r="F326" s="234" t="s">
        <v>313</v>
      </c>
      <c r="G326" s="38"/>
      <c r="H326" s="38"/>
      <c r="I326" s="235"/>
      <c r="J326" s="235"/>
      <c r="K326" s="38"/>
      <c r="L326" s="38"/>
      <c r="M326" s="42"/>
      <c r="N326" s="236"/>
      <c r="O326" s="237"/>
      <c r="P326" s="89"/>
      <c r="Q326" s="89"/>
      <c r="R326" s="89"/>
      <c r="S326" s="89"/>
      <c r="T326" s="89"/>
      <c r="U326" s="89"/>
      <c r="V326" s="89"/>
      <c r="W326" s="89"/>
      <c r="X326" s="90"/>
      <c r="Y326" s="36"/>
      <c r="Z326" s="36"/>
      <c r="AA326" s="36"/>
      <c r="AB326" s="36"/>
      <c r="AC326" s="36"/>
      <c r="AD326" s="36"/>
      <c r="AE326" s="36"/>
      <c r="AT326" s="15" t="s">
        <v>153</v>
      </c>
      <c r="AU326" s="15" t="s">
        <v>90</v>
      </c>
    </row>
    <row r="327" spans="1:51" s="13" customFormat="1" ht="12">
      <c r="A327" s="13"/>
      <c r="B327" s="238"/>
      <c r="C327" s="239"/>
      <c r="D327" s="233" t="s">
        <v>155</v>
      </c>
      <c r="E327" s="240" t="s">
        <v>1</v>
      </c>
      <c r="F327" s="241" t="s">
        <v>467</v>
      </c>
      <c r="G327" s="239"/>
      <c r="H327" s="242">
        <v>7.544</v>
      </c>
      <c r="I327" s="243"/>
      <c r="J327" s="243"/>
      <c r="K327" s="239"/>
      <c r="L327" s="239"/>
      <c r="M327" s="244"/>
      <c r="N327" s="245"/>
      <c r="O327" s="246"/>
      <c r="P327" s="246"/>
      <c r="Q327" s="246"/>
      <c r="R327" s="246"/>
      <c r="S327" s="246"/>
      <c r="T327" s="246"/>
      <c r="U327" s="246"/>
      <c r="V327" s="246"/>
      <c r="W327" s="246"/>
      <c r="X327" s="247"/>
      <c r="Y327" s="13"/>
      <c r="Z327" s="13"/>
      <c r="AA327" s="13"/>
      <c r="AB327" s="13"/>
      <c r="AC327" s="13"/>
      <c r="AD327" s="13"/>
      <c r="AE327" s="13"/>
      <c r="AT327" s="248" t="s">
        <v>155</v>
      </c>
      <c r="AU327" s="248" t="s">
        <v>90</v>
      </c>
      <c r="AV327" s="13" t="s">
        <v>90</v>
      </c>
      <c r="AW327" s="13" t="s">
        <v>5</v>
      </c>
      <c r="AX327" s="13" t="s">
        <v>88</v>
      </c>
      <c r="AY327" s="248" t="s">
        <v>144</v>
      </c>
    </row>
    <row r="328" spans="1:63" s="12" customFormat="1" ht="25.9" customHeight="1">
      <c r="A328" s="12"/>
      <c r="B328" s="202"/>
      <c r="C328" s="203"/>
      <c r="D328" s="204" t="s">
        <v>79</v>
      </c>
      <c r="E328" s="205" t="s">
        <v>468</v>
      </c>
      <c r="F328" s="205" t="s">
        <v>469</v>
      </c>
      <c r="G328" s="203"/>
      <c r="H328" s="203"/>
      <c r="I328" s="206"/>
      <c r="J328" s="206"/>
      <c r="K328" s="207">
        <f>BK328</f>
        <v>0</v>
      </c>
      <c r="L328" s="203"/>
      <c r="M328" s="208"/>
      <c r="N328" s="209"/>
      <c r="O328" s="210"/>
      <c r="P328" s="210"/>
      <c r="Q328" s="211">
        <f>Q329+Q333</f>
        <v>0</v>
      </c>
      <c r="R328" s="211">
        <f>R329+R333</f>
        <v>0</v>
      </c>
      <c r="S328" s="210"/>
      <c r="T328" s="212">
        <f>T329+T333</f>
        <v>0</v>
      </c>
      <c r="U328" s="210"/>
      <c r="V328" s="212">
        <f>V329+V333</f>
        <v>0</v>
      </c>
      <c r="W328" s="210"/>
      <c r="X328" s="213">
        <f>X329+X333</f>
        <v>0</v>
      </c>
      <c r="Y328" s="12"/>
      <c r="Z328" s="12"/>
      <c r="AA328" s="12"/>
      <c r="AB328" s="12"/>
      <c r="AC328" s="12"/>
      <c r="AD328" s="12"/>
      <c r="AE328" s="12"/>
      <c r="AR328" s="214" t="s">
        <v>171</v>
      </c>
      <c r="AT328" s="215" t="s">
        <v>79</v>
      </c>
      <c r="AU328" s="215" t="s">
        <v>80</v>
      </c>
      <c r="AY328" s="214" t="s">
        <v>144</v>
      </c>
      <c r="BK328" s="216">
        <f>BK329+BK333</f>
        <v>0</v>
      </c>
    </row>
    <row r="329" spans="1:63" s="12" customFormat="1" ht="22.8" customHeight="1">
      <c r="A329" s="12"/>
      <c r="B329" s="202"/>
      <c r="C329" s="203"/>
      <c r="D329" s="204" t="s">
        <v>79</v>
      </c>
      <c r="E329" s="217" t="s">
        <v>470</v>
      </c>
      <c r="F329" s="217" t="s">
        <v>471</v>
      </c>
      <c r="G329" s="203"/>
      <c r="H329" s="203"/>
      <c r="I329" s="206"/>
      <c r="J329" s="206"/>
      <c r="K329" s="218">
        <f>BK329</f>
        <v>0</v>
      </c>
      <c r="L329" s="203"/>
      <c r="M329" s="208"/>
      <c r="N329" s="209"/>
      <c r="O329" s="210"/>
      <c r="P329" s="210"/>
      <c r="Q329" s="211">
        <f>SUM(Q330:Q332)</f>
        <v>0</v>
      </c>
      <c r="R329" s="211">
        <f>SUM(R330:R332)</f>
        <v>0</v>
      </c>
      <c r="S329" s="210"/>
      <c r="T329" s="212">
        <f>SUM(T330:T332)</f>
        <v>0</v>
      </c>
      <c r="U329" s="210"/>
      <c r="V329" s="212">
        <f>SUM(V330:V332)</f>
        <v>0</v>
      </c>
      <c r="W329" s="210"/>
      <c r="X329" s="213">
        <f>SUM(X330:X332)</f>
        <v>0</v>
      </c>
      <c r="Y329" s="12"/>
      <c r="Z329" s="12"/>
      <c r="AA329" s="12"/>
      <c r="AB329" s="12"/>
      <c r="AC329" s="12"/>
      <c r="AD329" s="12"/>
      <c r="AE329" s="12"/>
      <c r="AR329" s="214" t="s">
        <v>171</v>
      </c>
      <c r="AT329" s="215" t="s">
        <v>79</v>
      </c>
      <c r="AU329" s="215" t="s">
        <v>88</v>
      </c>
      <c r="AY329" s="214" t="s">
        <v>144</v>
      </c>
      <c r="BK329" s="216">
        <f>SUM(BK330:BK332)</f>
        <v>0</v>
      </c>
    </row>
    <row r="330" spans="1:65" s="2" customFormat="1" ht="24.15" customHeight="1">
      <c r="A330" s="36"/>
      <c r="B330" s="37"/>
      <c r="C330" s="219" t="s">
        <v>472</v>
      </c>
      <c r="D330" s="219" t="s">
        <v>146</v>
      </c>
      <c r="E330" s="220" t="s">
        <v>473</v>
      </c>
      <c r="F330" s="221" t="s">
        <v>474</v>
      </c>
      <c r="G330" s="222" t="s">
        <v>168</v>
      </c>
      <c r="H330" s="223">
        <v>125</v>
      </c>
      <c r="I330" s="224"/>
      <c r="J330" s="224"/>
      <c r="K330" s="225">
        <f>ROUND(P330*H330,2)</f>
        <v>0</v>
      </c>
      <c r="L330" s="221" t="s">
        <v>150</v>
      </c>
      <c r="M330" s="42"/>
      <c r="N330" s="226" t="s">
        <v>1</v>
      </c>
      <c r="O330" s="227" t="s">
        <v>43</v>
      </c>
      <c r="P330" s="228">
        <f>I330+J330</f>
        <v>0</v>
      </c>
      <c r="Q330" s="228">
        <f>ROUND(I330*H330,2)</f>
        <v>0</v>
      </c>
      <c r="R330" s="228">
        <f>ROUND(J330*H330,2)</f>
        <v>0</v>
      </c>
      <c r="S330" s="89"/>
      <c r="T330" s="229">
        <f>S330*H330</f>
        <v>0</v>
      </c>
      <c r="U330" s="229">
        <v>0</v>
      </c>
      <c r="V330" s="229">
        <f>U330*H330</f>
        <v>0</v>
      </c>
      <c r="W330" s="229">
        <v>0</v>
      </c>
      <c r="X330" s="230">
        <f>W330*H330</f>
        <v>0</v>
      </c>
      <c r="Y330" s="36"/>
      <c r="Z330" s="36"/>
      <c r="AA330" s="36"/>
      <c r="AB330" s="36"/>
      <c r="AC330" s="36"/>
      <c r="AD330" s="36"/>
      <c r="AE330" s="36"/>
      <c r="AR330" s="231" t="s">
        <v>475</v>
      </c>
      <c r="AT330" s="231" t="s">
        <v>146</v>
      </c>
      <c r="AU330" s="231" t="s">
        <v>90</v>
      </c>
      <c r="AY330" s="15" t="s">
        <v>144</v>
      </c>
      <c r="BE330" s="232">
        <f>IF(O330="základní",K330,0)</f>
        <v>0</v>
      </c>
      <c r="BF330" s="232">
        <f>IF(O330="snížená",K330,0)</f>
        <v>0</v>
      </c>
      <c r="BG330" s="232">
        <f>IF(O330="zákl. přenesená",K330,0)</f>
        <v>0</v>
      </c>
      <c r="BH330" s="232">
        <f>IF(O330="sníž. přenesená",K330,0)</f>
        <v>0</v>
      </c>
      <c r="BI330" s="232">
        <f>IF(O330="nulová",K330,0)</f>
        <v>0</v>
      </c>
      <c r="BJ330" s="15" t="s">
        <v>88</v>
      </c>
      <c r="BK330" s="232">
        <f>ROUND(P330*H330,2)</f>
        <v>0</v>
      </c>
      <c r="BL330" s="15" t="s">
        <v>475</v>
      </c>
      <c r="BM330" s="231" t="s">
        <v>476</v>
      </c>
    </row>
    <row r="331" spans="1:47" s="2" customFormat="1" ht="12">
      <c r="A331" s="36"/>
      <c r="B331" s="37"/>
      <c r="C331" s="38"/>
      <c r="D331" s="233" t="s">
        <v>153</v>
      </c>
      <c r="E331" s="38"/>
      <c r="F331" s="234" t="s">
        <v>180</v>
      </c>
      <c r="G331" s="38"/>
      <c r="H331" s="38"/>
      <c r="I331" s="235"/>
      <c r="J331" s="235"/>
      <c r="K331" s="38"/>
      <c r="L331" s="38"/>
      <c r="M331" s="42"/>
      <c r="N331" s="236"/>
      <c r="O331" s="237"/>
      <c r="P331" s="89"/>
      <c r="Q331" s="89"/>
      <c r="R331" s="89"/>
      <c r="S331" s="89"/>
      <c r="T331" s="89"/>
      <c r="U331" s="89"/>
      <c r="V331" s="89"/>
      <c r="W331" s="89"/>
      <c r="X331" s="90"/>
      <c r="Y331" s="36"/>
      <c r="Z331" s="36"/>
      <c r="AA331" s="36"/>
      <c r="AB331" s="36"/>
      <c r="AC331" s="36"/>
      <c r="AD331" s="36"/>
      <c r="AE331" s="36"/>
      <c r="AT331" s="15" t="s">
        <v>153</v>
      </c>
      <c r="AU331" s="15" t="s">
        <v>90</v>
      </c>
    </row>
    <row r="332" spans="1:51" s="13" customFormat="1" ht="12">
      <c r="A332" s="13"/>
      <c r="B332" s="238"/>
      <c r="C332" s="239"/>
      <c r="D332" s="233" t="s">
        <v>155</v>
      </c>
      <c r="E332" s="240" t="s">
        <v>1</v>
      </c>
      <c r="F332" s="241" t="s">
        <v>477</v>
      </c>
      <c r="G332" s="239"/>
      <c r="H332" s="242">
        <v>125</v>
      </c>
      <c r="I332" s="243"/>
      <c r="J332" s="243"/>
      <c r="K332" s="239"/>
      <c r="L332" s="239"/>
      <c r="M332" s="244"/>
      <c r="N332" s="245"/>
      <c r="O332" s="246"/>
      <c r="P332" s="246"/>
      <c r="Q332" s="246"/>
      <c r="R332" s="246"/>
      <c r="S332" s="246"/>
      <c r="T332" s="246"/>
      <c r="U332" s="246"/>
      <c r="V332" s="246"/>
      <c r="W332" s="246"/>
      <c r="X332" s="247"/>
      <c r="Y332" s="13"/>
      <c r="Z332" s="13"/>
      <c r="AA332" s="13"/>
      <c r="AB332" s="13"/>
      <c r="AC332" s="13"/>
      <c r="AD332" s="13"/>
      <c r="AE332" s="13"/>
      <c r="AT332" s="248" t="s">
        <v>155</v>
      </c>
      <c r="AU332" s="248" t="s">
        <v>90</v>
      </c>
      <c r="AV332" s="13" t="s">
        <v>90</v>
      </c>
      <c r="AW332" s="13" t="s">
        <v>5</v>
      </c>
      <c r="AX332" s="13" t="s">
        <v>88</v>
      </c>
      <c r="AY332" s="248" t="s">
        <v>144</v>
      </c>
    </row>
    <row r="333" spans="1:63" s="12" customFormat="1" ht="22.8" customHeight="1">
      <c r="A333" s="12"/>
      <c r="B333" s="202"/>
      <c r="C333" s="203"/>
      <c r="D333" s="204" t="s">
        <v>79</v>
      </c>
      <c r="E333" s="217" t="s">
        <v>478</v>
      </c>
      <c r="F333" s="217" t="s">
        <v>479</v>
      </c>
      <c r="G333" s="203"/>
      <c r="H333" s="203"/>
      <c r="I333" s="206"/>
      <c r="J333" s="206"/>
      <c r="K333" s="218">
        <f>BK333</f>
        <v>0</v>
      </c>
      <c r="L333" s="203"/>
      <c r="M333" s="208"/>
      <c r="N333" s="259"/>
      <c r="O333" s="260"/>
      <c r="P333" s="260"/>
      <c r="Q333" s="261">
        <v>0</v>
      </c>
      <c r="R333" s="261">
        <v>0</v>
      </c>
      <c r="S333" s="260"/>
      <c r="T333" s="262">
        <v>0</v>
      </c>
      <c r="U333" s="260"/>
      <c r="V333" s="262">
        <v>0</v>
      </c>
      <c r="W333" s="260"/>
      <c r="X333" s="263">
        <v>0</v>
      </c>
      <c r="Y333" s="12"/>
      <c r="Z333" s="12"/>
      <c r="AA333" s="12"/>
      <c r="AB333" s="12"/>
      <c r="AC333" s="12"/>
      <c r="AD333" s="12"/>
      <c r="AE333" s="12"/>
      <c r="AR333" s="214" t="s">
        <v>171</v>
      </c>
      <c r="AT333" s="215" t="s">
        <v>79</v>
      </c>
      <c r="AU333" s="215" t="s">
        <v>88</v>
      </c>
      <c r="AY333" s="214" t="s">
        <v>144</v>
      </c>
      <c r="BK333" s="216">
        <v>0</v>
      </c>
    </row>
    <row r="334" spans="1:31" s="2" customFormat="1" ht="6.95" customHeight="1">
      <c r="A334" s="36"/>
      <c r="B334" s="64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42"/>
      <c r="N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</row>
  </sheetData>
  <sheetProtection password="CC35" sheet="1" objects="1" scenarios="1" formatColumns="0" formatRows="0" autoFilter="0"/>
  <autoFilter ref="C127:L333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5" t="s">
        <v>93</v>
      </c>
    </row>
    <row r="3" spans="2:46" s="1" customFormat="1" ht="6.95" customHeight="1" hidden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8"/>
      <c r="AT3" s="15" t="s">
        <v>90</v>
      </c>
    </row>
    <row r="4" spans="2:46" s="1" customFormat="1" ht="24.95" customHeight="1" hidden="1">
      <c r="B4" s="18"/>
      <c r="D4" s="137" t="s">
        <v>97</v>
      </c>
      <c r="M4" s="18"/>
      <c r="N4" s="138" t="s">
        <v>11</v>
      </c>
      <c r="AT4" s="15" t="s">
        <v>4</v>
      </c>
    </row>
    <row r="5" spans="2:13" s="1" customFormat="1" ht="6.95" customHeight="1" hidden="1">
      <c r="B5" s="18"/>
      <c r="M5" s="18"/>
    </row>
    <row r="6" spans="2:13" s="1" customFormat="1" ht="12" customHeight="1" hidden="1">
      <c r="B6" s="18"/>
      <c r="D6" s="139" t="s">
        <v>17</v>
      </c>
      <c r="M6" s="18"/>
    </row>
    <row r="7" spans="2:13" s="1" customFormat="1" ht="16.5" customHeight="1" hidden="1">
      <c r="B7" s="18"/>
      <c r="E7" s="140" t="str">
        <f>'Rekapitulace stavby'!K6</f>
        <v>Zajištění skalních svahů ulice Kamenná, Brno - Štýřice</v>
      </c>
      <c r="F7" s="139"/>
      <c r="G7" s="139"/>
      <c r="H7" s="139"/>
      <c r="M7" s="18"/>
    </row>
    <row r="8" spans="1:31" s="2" customFormat="1" ht="12" customHeight="1" hidden="1">
      <c r="A8" s="36"/>
      <c r="B8" s="42"/>
      <c r="C8" s="36"/>
      <c r="D8" s="139" t="s">
        <v>98</v>
      </c>
      <c r="E8" s="36"/>
      <c r="F8" s="36"/>
      <c r="G8" s="36"/>
      <c r="H8" s="36"/>
      <c r="I8" s="36"/>
      <c r="J8" s="36"/>
      <c r="K8" s="36"/>
      <c r="L8" s="36"/>
      <c r="M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 hidden="1">
      <c r="A9" s="36"/>
      <c r="B9" s="42"/>
      <c r="C9" s="36"/>
      <c r="D9" s="36"/>
      <c r="E9" s="141" t="s">
        <v>480</v>
      </c>
      <c r="F9" s="36"/>
      <c r="G9" s="36"/>
      <c r="H9" s="36"/>
      <c r="I9" s="36"/>
      <c r="J9" s="36"/>
      <c r="K9" s="36"/>
      <c r="L9" s="36"/>
      <c r="M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hidden="1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 hidden="1">
      <c r="A11" s="36"/>
      <c r="B11" s="42"/>
      <c r="C11" s="36"/>
      <c r="D11" s="139" t="s">
        <v>19</v>
      </c>
      <c r="E11" s="36"/>
      <c r="F11" s="142" t="s">
        <v>1</v>
      </c>
      <c r="G11" s="36"/>
      <c r="H11" s="36"/>
      <c r="I11" s="139" t="s">
        <v>20</v>
      </c>
      <c r="J11" s="142" t="s">
        <v>1</v>
      </c>
      <c r="K11" s="36"/>
      <c r="L11" s="36"/>
      <c r="M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 hidden="1">
      <c r="A12" s="36"/>
      <c r="B12" s="42"/>
      <c r="C12" s="36"/>
      <c r="D12" s="139" t="s">
        <v>21</v>
      </c>
      <c r="E12" s="36"/>
      <c r="F12" s="142" t="s">
        <v>100</v>
      </c>
      <c r="G12" s="36"/>
      <c r="H12" s="36"/>
      <c r="I12" s="139" t="s">
        <v>23</v>
      </c>
      <c r="J12" s="143" t="str">
        <f>'Rekapitulace stavby'!AN8</f>
        <v>14. 7. 2022</v>
      </c>
      <c r="K12" s="36"/>
      <c r="L12" s="36"/>
      <c r="M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 hidden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 hidden="1">
      <c r="A14" s="36"/>
      <c r="B14" s="42"/>
      <c r="C14" s="36"/>
      <c r="D14" s="139" t="s">
        <v>25</v>
      </c>
      <c r="E14" s="36"/>
      <c r="F14" s="36"/>
      <c r="G14" s="36"/>
      <c r="H14" s="36"/>
      <c r="I14" s="139" t="s">
        <v>26</v>
      </c>
      <c r="J14" s="142" t="s">
        <v>481</v>
      </c>
      <c r="K14" s="36"/>
      <c r="L14" s="36"/>
      <c r="M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 hidden="1">
      <c r="A15" s="36"/>
      <c r="B15" s="42"/>
      <c r="C15" s="36"/>
      <c r="D15" s="36"/>
      <c r="E15" s="142" t="s">
        <v>482</v>
      </c>
      <c r="F15" s="36"/>
      <c r="G15" s="36"/>
      <c r="H15" s="36"/>
      <c r="I15" s="139" t="s">
        <v>28</v>
      </c>
      <c r="J15" s="142" t="s">
        <v>1</v>
      </c>
      <c r="K15" s="36"/>
      <c r="L15" s="36"/>
      <c r="M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 hidden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 hidden="1">
      <c r="A17" s="36"/>
      <c r="B17" s="42"/>
      <c r="C17" s="36"/>
      <c r="D17" s="139" t="s">
        <v>29</v>
      </c>
      <c r="E17" s="36"/>
      <c r="F17" s="36"/>
      <c r="G17" s="36"/>
      <c r="H17" s="36"/>
      <c r="I17" s="139" t="s">
        <v>26</v>
      </c>
      <c r="J17" s="31" t="str">
        <f>'Rekapitulace stavby'!AN13</f>
        <v>Vyplň údaj</v>
      </c>
      <c r="K17" s="36"/>
      <c r="L17" s="36"/>
      <c r="M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 hidden="1">
      <c r="A18" s="36"/>
      <c r="B18" s="42"/>
      <c r="C18" s="36"/>
      <c r="D18" s="36"/>
      <c r="E18" s="31" t="str">
        <f>'Rekapitulace stavby'!E14</f>
        <v>Vyplň údaj</v>
      </c>
      <c r="F18" s="142"/>
      <c r="G18" s="142"/>
      <c r="H18" s="142"/>
      <c r="I18" s="139" t="s">
        <v>28</v>
      </c>
      <c r="J18" s="31" t="str">
        <f>'Rekapitulace stavby'!AN14</f>
        <v>Vyplň údaj</v>
      </c>
      <c r="K18" s="36"/>
      <c r="L18" s="36"/>
      <c r="M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 hidden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 hidden="1">
      <c r="A20" s="36"/>
      <c r="B20" s="42"/>
      <c r="C20" s="36"/>
      <c r="D20" s="139" t="s">
        <v>31</v>
      </c>
      <c r="E20" s="36"/>
      <c r="F20" s="36"/>
      <c r="G20" s="36"/>
      <c r="H20" s="36"/>
      <c r="I20" s="139" t="s">
        <v>26</v>
      </c>
      <c r="J20" s="142" t="s">
        <v>32</v>
      </c>
      <c r="K20" s="36"/>
      <c r="L20" s="36"/>
      <c r="M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 hidden="1">
      <c r="A21" s="36"/>
      <c r="B21" s="42"/>
      <c r="C21" s="36"/>
      <c r="D21" s="36"/>
      <c r="E21" s="142" t="s">
        <v>33</v>
      </c>
      <c r="F21" s="36"/>
      <c r="G21" s="36"/>
      <c r="H21" s="36"/>
      <c r="I21" s="139" t="s">
        <v>28</v>
      </c>
      <c r="J21" s="142" t="s">
        <v>34</v>
      </c>
      <c r="K21" s="36"/>
      <c r="L21" s="36"/>
      <c r="M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 hidden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 hidden="1">
      <c r="A23" s="36"/>
      <c r="B23" s="42"/>
      <c r="C23" s="36"/>
      <c r="D23" s="139" t="s">
        <v>35</v>
      </c>
      <c r="E23" s="36"/>
      <c r="F23" s="36"/>
      <c r="G23" s="36"/>
      <c r="H23" s="36"/>
      <c r="I23" s="139" t="s">
        <v>26</v>
      </c>
      <c r="J23" s="142" t="s">
        <v>1</v>
      </c>
      <c r="K23" s="36"/>
      <c r="L23" s="36"/>
      <c r="M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 hidden="1">
      <c r="A24" s="36"/>
      <c r="B24" s="42"/>
      <c r="C24" s="36"/>
      <c r="D24" s="36"/>
      <c r="E24" s="142" t="s">
        <v>36</v>
      </c>
      <c r="F24" s="36"/>
      <c r="G24" s="36"/>
      <c r="H24" s="36"/>
      <c r="I24" s="139" t="s">
        <v>28</v>
      </c>
      <c r="J24" s="142" t="s">
        <v>1</v>
      </c>
      <c r="K24" s="36"/>
      <c r="L24" s="36"/>
      <c r="M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 hidden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 hidden="1">
      <c r="A26" s="36"/>
      <c r="B26" s="42"/>
      <c r="C26" s="36"/>
      <c r="D26" s="139" t="s">
        <v>37</v>
      </c>
      <c r="E26" s="36"/>
      <c r="F26" s="36"/>
      <c r="G26" s="36"/>
      <c r="H26" s="36"/>
      <c r="I26" s="36"/>
      <c r="J26" s="36"/>
      <c r="K26" s="36"/>
      <c r="L26" s="36"/>
      <c r="M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 hidden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4"/>
      <c r="M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 hidden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 hidden="1">
      <c r="A29" s="36"/>
      <c r="B29" s="42"/>
      <c r="C29" s="36"/>
      <c r="D29" s="148"/>
      <c r="E29" s="148"/>
      <c r="F29" s="148"/>
      <c r="G29" s="148"/>
      <c r="H29" s="148"/>
      <c r="I29" s="148"/>
      <c r="J29" s="148"/>
      <c r="K29" s="148"/>
      <c r="L29" s="148"/>
      <c r="M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2" hidden="1">
      <c r="A30" s="36"/>
      <c r="B30" s="42"/>
      <c r="C30" s="36"/>
      <c r="D30" s="36"/>
      <c r="E30" s="139" t="s">
        <v>104</v>
      </c>
      <c r="F30" s="36"/>
      <c r="G30" s="36"/>
      <c r="H30" s="36"/>
      <c r="I30" s="36"/>
      <c r="J30" s="36"/>
      <c r="K30" s="149">
        <f>I96</f>
        <v>0</v>
      </c>
      <c r="L30" s="36"/>
      <c r="M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12" hidden="1">
      <c r="A31" s="36"/>
      <c r="B31" s="42"/>
      <c r="C31" s="36"/>
      <c r="D31" s="36"/>
      <c r="E31" s="139" t="s">
        <v>105</v>
      </c>
      <c r="F31" s="36"/>
      <c r="G31" s="36"/>
      <c r="H31" s="36"/>
      <c r="I31" s="36"/>
      <c r="J31" s="36"/>
      <c r="K31" s="149">
        <f>J96</f>
        <v>0</v>
      </c>
      <c r="L31" s="36"/>
      <c r="M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4" customHeight="1" hidden="1">
      <c r="A32" s="36"/>
      <c r="B32" s="42"/>
      <c r="C32" s="36"/>
      <c r="D32" s="150" t="s">
        <v>38</v>
      </c>
      <c r="E32" s="36"/>
      <c r="F32" s="36"/>
      <c r="G32" s="36"/>
      <c r="H32" s="36"/>
      <c r="I32" s="36"/>
      <c r="J32" s="36"/>
      <c r="K32" s="151">
        <f>ROUND(K126,2)</f>
        <v>0</v>
      </c>
      <c r="L32" s="36"/>
      <c r="M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 hidden="1">
      <c r="A33" s="36"/>
      <c r="B33" s="42"/>
      <c r="C33" s="36"/>
      <c r="D33" s="148"/>
      <c r="E33" s="148"/>
      <c r="F33" s="148"/>
      <c r="G33" s="148"/>
      <c r="H33" s="148"/>
      <c r="I33" s="148"/>
      <c r="J33" s="148"/>
      <c r="K33" s="148"/>
      <c r="L33" s="148"/>
      <c r="M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 hidden="1">
      <c r="A34" s="36"/>
      <c r="B34" s="42"/>
      <c r="C34" s="36"/>
      <c r="D34" s="36"/>
      <c r="E34" s="36"/>
      <c r="F34" s="152" t="s">
        <v>40</v>
      </c>
      <c r="G34" s="36"/>
      <c r="H34" s="36"/>
      <c r="I34" s="152" t="s">
        <v>39</v>
      </c>
      <c r="J34" s="36"/>
      <c r="K34" s="152" t="s">
        <v>41</v>
      </c>
      <c r="L34" s="36"/>
      <c r="M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153" t="s">
        <v>42</v>
      </c>
      <c r="E35" s="139" t="s">
        <v>43</v>
      </c>
      <c r="F35" s="149">
        <f>ROUND((SUM(BE126:BE258)),2)</f>
        <v>0</v>
      </c>
      <c r="G35" s="36"/>
      <c r="H35" s="36"/>
      <c r="I35" s="154">
        <v>0.21</v>
      </c>
      <c r="J35" s="36"/>
      <c r="K35" s="149">
        <f>ROUND(((SUM(BE126:BE258))*I35),2)</f>
        <v>0</v>
      </c>
      <c r="L35" s="36"/>
      <c r="M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9" t="s">
        <v>44</v>
      </c>
      <c r="F36" s="149">
        <f>ROUND((SUM(BF126:BF258)),2)</f>
        <v>0</v>
      </c>
      <c r="G36" s="36"/>
      <c r="H36" s="36"/>
      <c r="I36" s="154">
        <v>0.15</v>
      </c>
      <c r="J36" s="36"/>
      <c r="K36" s="149">
        <f>ROUND(((SUM(BF126:BF258))*I36),2)</f>
        <v>0</v>
      </c>
      <c r="L36" s="36"/>
      <c r="M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9" t="s">
        <v>45</v>
      </c>
      <c r="F37" s="149">
        <f>ROUND((SUM(BG126:BG258)),2)</f>
        <v>0</v>
      </c>
      <c r="G37" s="36"/>
      <c r="H37" s="36"/>
      <c r="I37" s="154">
        <v>0.21</v>
      </c>
      <c r="J37" s="36"/>
      <c r="K37" s="149">
        <f>0</f>
        <v>0</v>
      </c>
      <c r="L37" s="36"/>
      <c r="M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 hidden="1">
      <c r="A38" s="36"/>
      <c r="B38" s="42"/>
      <c r="C38" s="36"/>
      <c r="D38" s="36"/>
      <c r="E38" s="139" t="s">
        <v>46</v>
      </c>
      <c r="F38" s="149">
        <f>ROUND((SUM(BH126:BH258)),2)</f>
        <v>0</v>
      </c>
      <c r="G38" s="36"/>
      <c r="H38" s="36"/>
      <c r="I38" s="154">
        <v>0.15</v>
      </c>
      <c r="J38" s="36"/>
      <c r="K38" s="149">
        <f>0</f>
        <v>0</v>
      </c>
      <c r="L38" s="36"/>
      <c r="M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customHeight="1" hidden="1">
      <c r="A39" s="36"/>
      <c r="B39" s="42"/>
      <c r="C39" s="36"/>
      <c r="D39" s="36"/>
      <c r="E39" s="139" t="s">
        <v>47</v>
      </c>
      <c r="F39" s="149">
        <f>ROUND((SUM(BI126:BI258)),2)</f>
        <v>0</v>
      </c>
      <c r="G39" s="36"/>
      <c r="H39" s="36"/>
      <c r="I39" s="154">
        <v>0</v>
      </c>
      <c r="J39" s="36"/>
      <c r="K39" s="149">
        <f>0</f>
        <v>0</v>
      </c>
      <c r="L39" s="36"/>
      <c r="M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 hidden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4" customHeight="1" hidden="1">
      <c r="A41" s="36"/>
      <c r="B41" s="42"/>
      <c r="C41" s="155"/>
      <c r="D41" s="156" t="s">
        <v>48</v>
      </c>
      <c r="E41" s="157"/>
      <c r="F41" s="157"/>
      <c r="G41" s="158" t="s">
        <v>49</v>
      </c>
      <c r="H41" s="159" t="s">
        <v>50</v>
      </c>
      <c r="I41" s="157"/>
      <c r="J41" s="157"/>
      <c r="K41" s="160">
        <f>SUM(K32:K39)</f>
        <v>0</v>
      </c>
      <c r="L41" s="161"/>
      <c r="M41" s="61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" customHeight="1" hidden="1">
      <c r="A42" s="36"/>
      <c r="B42" s="42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61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2:13" s="1" customFormat="1" ht="14.4" customHeight="1" hidden="1">
      <c r="B43" s="18"/>
      <c r="M43" s="18"/>
    </row>
    <row r="44" spans="2:13" s="1" customFormat="1" ht="14.4" customHeight="1" hidden="1">
      <c r="B44" s="18"/>
      <c r="M44" s="18"/>
    </row>
    <row r="45" spans="2:13" s="1" customFormat="1" ht="14.4" customHeight="1" hidden="1">
      <c r="B45" s="18"/>
      <c r="M45" s="18"/>
    </row>
    <row r="46" spans="2:13" s="1" customFormat="1" ht="14.4" customHeight="1" hidden="1">
      <c r="B46" s="18"/>
      <c r="M46" s="18"/>
    </row>
    <row r="47" spans="2:13" s="1" customFormat="1" ht="14.4" customHeight="1" hidden="1">
      <c r="B47" s="18"/>
      <c r="M47" s="18"/>
    </row>
    <row r="48" spans="2:13" s="1" customFormat="1" ht="14.4" customHeight="1" hidden="1">
      <c r="B48" s="18"/>
      <c r="M48" s="18"/>
    </row>
    <row r="49" spans="2:13" s="1" customFormat="1" ht="14.4" customHeight="1" hidden="1">
      <c r="B49" s="18"/>
      <c r="M49" s="18"/>
    </row>
    <row r="50" spans="2:13" s="2" customFormat="1" ht="14.4" customHeight="1" hidden="1">
      <c r="B50" s="61"/>
      <c r="D50" s="162" t="s">
        <v>51</v>
      </c>
      <c r="E50" s="163"/>
      <c r="F50" s="163"/>
      <c r="G50" s="162" t="s">
        <v>52</v>
      </c>
      <c r="H50" s="163"/>
      <c r="I50" s="163"/>
      <c r="J50" s="163"/>
      <c r="K50" s="163"/>
      <c r="L50" s="163"/>
      <c r="M50" s="61"/>
    </row>
    <row r="51" spans="2:13" ht="12" hidden="1">
      <c r="B51" s="18"/>
      <c r="M51" s="18"/>
    </row>
    <row r="52" spans="2:13" ht="12" hidden="1">
      <c r="B52" s="18"/>
      <c r="M52" s="18"/>
    </row>
    <row r="53" spans="2:13" ht="12" hidden="1">
      <c r="B53" s="18"/>
      <c r="M53" s="18"/>
    </row>
    <row r="54" spans="2:13" ht="12" hidden="1">
      <c r="B54" s="18"/>
      <c r="M54" s="18"/>
    </row>
    <row r="55" spans="2:13" ht="12" hidden="1">
      <c r="B55" s="18"/>
      <c r="M55" s="18"/>
    </row>
    <row r="56" spans="2:13" ht="12" hidden="1">
      <c r="B56" s="18"/>
      <c r="M56" s="18"/>
    </row>
    <row r="57" spans="2:13" ht="12" hidden="1">
      <c r="B57" s="18"/>
      <c r="M57" s="18"/>
    </row>
    <row r="58" spans="2:13" ht="12" hidden="1">
      <c r="B58" s="18"/>
      <c r="M58" s="18"/>
    </row>
    <row r="59" spans="2:13" ht="12" hidden="1">
      <c r="B59" s="18"/>
      <c r="M59" s="18"/>
    </row>
    <row r="60" spans="2:13" ht="12" hidden="1">
      <c r="B60" s="18"/>
      <c r="M60" s="18"/>
    </row>
    <row r="61" spans="1:31" s="2" customFormat="1" ht="12" hidden="1">
      <c r="A61" s="36"/>
      <c r="B61" s="42"/>
      <c r="C61" s="36"/>
      <c r="D61" s="164" t="s">
        <v>53</v>
      </c>
      <c r="E61" s="165"/>
      <c r="F61" s="166" t="s">
        <v>54</v>
      </c>
      <c r="G61" s="164" t="s">
        <v>53</v>
      </c>
      <c r="H61" s="165"/>
      <c r="I61" s="165"/>
      <c r="J61" s="167" t="s">
        <v>54</v>
      </c>
      <c r="K61" s="165"/>
      <c r="L61" s="165"/>
      <c r="M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3" ht="12" hidden="1">
      <c r="B62" s="18"/>
      <c r="M62" s="18"/>
    </row>
    <row r="63" spans="2:13" ht="12" hidden="1">
      <c r="B63" s="18"/>
      <c r="M63" s="18"/>
    </row>
    <row r="64" spans="2:13" ht="12" hidden="1">
      <c r="B64" s="18"/>
      <c r="M64" s="18"/>
    </row>
    <row r="65" spans="1:31" s="2" customFormat="1" ht="12" hidden="1">
      <c r="A65" s="36"/>
      <c r="B65" s="42"/>
      <c r="C65" s="36"/>
      <c r="D65" s="162" t="s">
        <v>55</v>
      </c>
      <c r="E65" s="168"/>
      <c r="F65" s="168"/>
      <c r="G65" s="162" t="s">
        <v>56</v>
      </c>
      <c r="H65" s="168"/>
      <c r="I65" s="168"/>
      <c r="J65" s="168"/>
      <c r="K65" s="168"/>
      <c r="L65" s="168"/>
      <c r="M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3" ht="12" hidden="1">
      <c r="B66" s="18"/>
      <c r="M66" s="18"/>
    </row>
    <row r="67" spans="2:13" ht="12" hidden="1">
      <c r="B67" s="18"/>
      <c r="M67" s="18"/>
    </row>
    <row r="68" spans="2:13" ht="12" hidden="1">
      <c r="B68" s="18"/>
      <c r="M68" s="18"/>
    </row>
    <row r="69" spans="2:13" ht="12" hidden="1">
      <c r="B69" s="18"/>
      <c r="M69" s="18"/>
    </row>
    <row r="70" spans="2:13" ht="12" hidden="1">
      <c r="B70" s="18"/>
      <c r="M70" s="18"/>
    </row>
    <row r="71" spans="2:13" ht="12" hidden="1">
      <c r="B71" s="18"/>
      <c r="M71" s="18"/>
    </row>
    <row r="72" spans="2:13" ht="12" hidden="1">
      <c r="B72" s="18"/>
      <c r="M72" s="18"/>
    </row>
    <row r="73" spans="2:13" ht="12" hidden="1">
      <c r="B73" s="18"/>
      <c r="M73" s="18"/>
    </row>
    <row r="74" spans="2:13" ht="12" hidden="1">
      <c r="B74" s="18"/>
      <c r="M74" s="18"/>
    </row>
    <row r="75" spans="2:13" ht="12" hidden="1">
      <c r="B75" s="18"/>
      <c r="M75" s="18"/>
    </row>
    <row r="76" spans="1:31" s="2" customFormat="1" ht="12" hidden="1">
      <c r="A76" s="36"/>
      <c r="B76" s="42"/>
      <c r="C76" s="36"/>
      <c r="D76" s="164" t="s">
        <v>53</v>
      </c>
      <c r="E76" s="165"/>
      <c r="F76" s="166" t="s">
        <v>54</v>
      </c>
      <c r="G76" s="164" t="s">
        <v>53</v>
      </c>
      <c r="H76" s="165"/>
      <c r="I76" s="165"/>
      <c r="J76" s="167" t="s">
        <v>54</v>
      </c>
      <c r="K76" s="165"/>
      <c r="L76" s="165"/>
      <c r="M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 hidden="1">
      <c r="A77" s="36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ht="12" hidden="1"/>
    <row r="79" ht="12" hidden="1"/>
    <row r="80" ht="12" hidden="1"/>
    <row r="81" spans="1:31" s="2" customFormat="1" ht="6.95" customHeight="1" hidden="1">
      <c r="A81" s="36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 hidden="1">
      <c r="A82" s="36"/>
      <c r="B82" s="37"/>
      <c r="C82" s="21" t="s">
        <v>106</v>
      </c>
      <c r="D82" s="38"/>
      <c r="E82" s="38"/>
      <c r="F82" s="38"/>
      <c r="G82" s="38"/>
      <c r="H82" s="38"/>
      <c r="I82" s="38"/>
      <c r="J82" s="38"/>
      <c r="K82" s="38"/>
      <c r="L82" s="38"/>
      <c r="M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 hidden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 hidden="1">
      <c r="A84" s="36"/>
      <c r="B84" s="37"/>
      <c r="C84" s="30" t="s">
        <v>17</v>
      </c>
      <c r="D84" s="38"/>
      <c r="E84" s="38"/>
      <c r="F84" s="38"/>
      <c r="G84" s="38"/>
      <c r="H84" s="38"/>
      <c r="I84" s="38"/>
      <c r="J84" s="38"/>
      <c r="K84" s="38"/>
      <c r="L84" s="38"/>
      <c r="M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 hidden="1">
      <c r="A85" s="36"/>
      <c r="B85" s="37"/>
      <c r="C85" s="38"/>
      <c r="D85" s="38"/>
      <c r="E85" s="173" t="str">
        <f>E7</f>
        <v>Zajištění skalních svahů ulice Kamenná, Brno - Štýřice</v>
      </c>
      <c r="F85" s="30"/>
      <c r="G85" s="30"/>
      <c r="H85" s="30"/>
      <c r="I85" s="38"/>
      <c r="J85" s="38"/>
      <c r="K85" s="38"/>
      <c r="L85" s="38"/>
      <c r="M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 hidden="1">
      <c r="A86" s="36"/>
      <c r="B86" s="37"/>
      <c r="C86" s="30" t="s">
        <v>98</v>
      </c>
      <c r="D86" s="38"/>
      <c r="E86" s="38"/>
      <c r="F86" s="38"/>
      <c r="G86" s="38"/>
      <c r="H86" s="38"/>
      <c r="I86" s="38"/>
      <c r="J86" s="38"/>
      <c r="K86" s="38"/>
      <c r="L86" s="38"/>
      <c r="M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 hidden="1">
      <c r="A87" s="36"/>
      <c r="B87" s="37"/>
      <c r="C87" s="38"/>
      <c r="D87" s="38"/>
      <c r="E87" s="74" t="str">
        <f>E9</f>
        <v>SO 02 - Sanace skalních masivů na pozemku p.č. 1200</v>
      </c>
      <c r="F87" s="38"/>
      <c r="G87" s="38"/>
      <c r="H87" s="38"/>
      <c r="I87" s="38"/>
      <c r="J87" s="38"/>
      <c r="K87" s="38"/>
      <c r="L87" s="38"/>
      <c r="M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 hidden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 hidden="1">
      <c r="A89" s="36"/>
      <c r="B89" s="37"/>
      <c r="C89" s="30" t="s">
        <v>21</v>
      </c>
      <c r="D89" s="38"/>
      <c r="E89" s="38"/>
      <c r="F89" s="25" t="str">
        <f>F12</f>
        <v>Brno, ulice kamenná</v>
      </c>
      <c r="G89" s="38"/>
      <c r="H89" s="38"/>
      <c r="I89" s="30" t="s">
        <v>23</v>
      </c>
      <c r="J89" s="77" t="str">
        <f>IF(J12="","",J12)</f>
        <v>14. 7. 2022</v>
      </c>
      <c r="K89" s="38"/>
      <c r="L89" s="38"/>
      <c r="M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 hidden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25.65" customHeight="1" hidden="1">
      <c r="A91" s="36"/>
      <c r="B91" s="37"/>
      <c r="C91" s="30" t="s">
        <v>25</v>
      </c>
      <c r="D91" s="38"/>
      <c r="E91" s="38"/>
      <c r="F91" s="25" t="str">
        <f>E15</f>
        <v>Greenpux z.s.</v>
      </c>
      <c r="G91" s="38"/>
      <c r="H91" s="38"/>
      <c r="I91" s="30" t="s">
        <v>31</v>
      </c>
      <c r="J91" s="34" t="str">
        <f>E21</f>
        <v>SG-GEOPROJEKT, spol. s r.o.</v>
      </c>
      <c r="K91" s="38"/>
      <c r="L91" s="38"/>
      <c r="M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 hidden="1">
      <c r="A92" s="36"/>
      <c r="B92" s="37"/>
      <c r="C92" s="30" t="s">
        <v>29</v>
      </c>
      <c r="D92" s="38"/>
      <c r="E92" s="38"/>
      <c r="F92" s="25" t="str">
        <f>IF(E18="","",E18)</f>
        <v>Vyplň údaj</v>
      </c>
      <c r="G92" s="38"/>
      <c r="H92" s="38"/>
      <c r="I92" s="30" t="s">
        <v>35</v>
      </c>
      <c r="J92" s="34" t="str">
        <f>E24</f>
        <v>Ing. Stanislav Štábl</v>
      </c>
      <c r="K92" s="38"/>
      <c r="L92" s="38"/>
      <c r="M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 hidden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 hidden="1">
      <c r="A94" s="36"/>
      <c r="B94" s="37"/>
      <c r="C94" s="174" t="s">
        <v>107</v>
      </c>
      <c r="D94" s="175"/>
      <c r="E94" s="175"/>
      <c r="F94" s="175"/>
      <c r="G94" s="175"/>
      <c r="H94" s="175"/>
      <c r="I94" s="176" t="s">
        <v>108</v>
      </c>
      <c r="J94" s="176" t="s">
        <v>109</v>
      </c>
      <c r="K94" s="176" t="s">
        <v>110</v>
      </c>
      <c r="L94" s="175"/>
      <c r="M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 hidden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 hidden="1">
      <c r="A96" s="36"/>
      <c r="B96" s="37"/>
      <c r="C96" s="177" t="s">
        <v>111</v>
      </c>
      <c r="D96" s="38"/>
      <c r="E96" s="38"/>
      <c r="F96" s="38"/>
      <c r="G96" s="38"/>
      <c r="H96" s="38"/>
      <c r="I96" s="108">
        <f>Q126</f>
        <v>0</v>
      </c>
      <c r="J96" s="108">
        <f>R126</f>
        <v>0</v>
      </c>
      <c r="K96" s="108">
        <f>K126</f>
        <v>0</v>
      </c>
      <c r="L96" s="38"/>
      <c r="M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112</v>
      </c>
    </row>
    <row r="97" spans="1:31" s="9" customFormat="1" ht="24.95" customHeight="1" hidden="1">
      <c r="A97" s="9"/>
      <c r="B97" s="178"/>
      <c r="C97" s="179"/>
      <c r="D97" s="180" t="s">
        <v>113</v>
      </c>
      <c r="E97" s="181"/>
      <c r="F97" s="181"/>
      <c r="G97" s="181"/>
      <c r="H97" s="181"/>
      <c r="I97" s="182">
        <f>Q127</f>
        <v>0</v>
      </c>
      <c r="J97" s="182">
        <f>R127</f>
        <v>0</v>
      </c>
      <c r="K97" s="182">
        <f>K127</f>
        <v>0</v>
      </c>
      <c r="L97" s="179"/>
      <c r="M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4"/>
      <c r="C98" s="185"/>
      <c r="D98" s="186" t="s">
        <v>114</v>
      </c>
      <c r="E98" s="187"/>
      <c r="F98" s="187"/>
      <c r="G98" s="187"/>
      <c r="H98" s="187"/>
      <c r="I98" s="188">
        <f>Q128</f>
        <v>0</v>
      </c>
      <c r="J98" s="188">
        <f>R128</f>
        <v>0</v>
      </c>
      <c r="K98" s="188">
        <f>K128</f>
        <v>0</v>
      </c>
      <c r="L98" s="185"/>
      <c r="M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4"/>
      <c r="C99" s="185"/>
      <c r="D99" s="186" t="s">
        <v>115</v>
      </c>
      <c r="E99" s="187"/>
      <c r="F99" s="187"/>
      <c r="G99" s="187"/>
      <c r="H99" s="187"/>
      <c r="I99" s="188">
        <f>Q208</f>
        <v>0</v>
      </c>
      <c r="J99" s="188">
        <f>R208</f>
        <v>0</v>
      </c>
      <c r="K99" s="188">
        <f>K208</f>
        <v>0</v>
      </c>
      <c r="L99" s="185"/>
      <c r="M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4"/>
      <c r="C100" s="185"/>
      <c r="D100" s="186" t="s">
        <v>117</v>
      </c>
      <c r="E100" s="187"/>
      <c r="F100" s="187"/>
      <c r="G100" s="187"/>
      <c r="H100" s="187"/>
      <c r="I100" s="188">
        <f>Q237</f>
        <v>0</v>
      </c>
      <c r="J100" s="188">
        <f>R237</f>
        <v>0</v>
      </c>
      <c r="K100" s="188">
        <f>K237</f>
        <v>0</v>
      </c>
      <c r="L100" s="185"/>
      <c r="M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4"/>
      <c r="C101" s="185"/>
      <c r="D101" s="186" t="s">
        <v>119</v>
      </c>
      <c r="E101" s="187"/>
      <c r="F101" s="187"/>
      <c r="G101" s="187"/>
      <c r="H101" s="187"/>
      <c r="I101" s="188">
        <f>Q238</f>
        <v>0</v>
      </c>
      <c r="J101" s="188">
        <f>R238</f>
        <v>0</v>
      </c>
      <c r="K101" s="188">
        <f>K238</f>
        <v>0</v>
      </c>
      <c r="L101" s="185"/>
      <c r="M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 hidden="1">
      <c r="A102" s="9"/>
      <c r="B102" s="178"/>
      <c r="C102" s="179"/>
      <c r="D102" s="180" t="s">
        <v>120</v>
      </c>
      <c r="E102" s="181"/>
      <c r="F102" s="181"/>
      <c r="G102" s="181"/>
      <c r="H102" s="181"/>
      <c r="I102" s="182">
        <f>Q242</f>
        <v>0</v>
      </c>
      <c r="J102" s="182">
        <f>R242</f>
        <v>0</v>
      </c>
      <c r="K102" s="182">
        <f>K242</f>
        <v>0</v>
      </c>
      <c r="L102" s="179"/>
      <c r="M102" s="183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 hidden="1">
      <c r="A103" s="10"/>
      <c r="B103" s="184"/>
      <c r="C103" s="185"/>
      <c r="D103" s="186" t="s">
        <v>121</v>
      </c>
      <c r="E103" s="187"/>
      <c r="F103" s="187"/>
      <c r="G103" s="187"/>
      <c r="H103" s="187"/>
      <c r="I103" s="188">
        <f>Q243</f>
        <v>0</v>
      </c>
      <c r="J103" s="188">
        <f>R243</f>
        <v>0</v>
      </c>
      <c r="K103" s="188">
        <f>K243</f>
        <v>0</v>
      </c>
      <c r="L103" s="185"/>
      <c r="M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 hidden="1">
      <c r="A104" s="9"/>
      <c r="B104" s="178"/>
      <c r="C104" s="179"/>
      <c r="D104" s="180" t="s">
        <v>122</v>
      </c>
      <c r="E104" s="181"/>
      <c r="F104" s="181"/>
      <c r="G104" s="181"/>
      <c r="H104" s="181"/>
      <c r="I104" s="182">
        <f>Q256</f>
        <v>0</v>
      </c>
      <c r="J104" s="182">
        <f>R256</f>
        <v>0</v>
      </c>
      <c r="K104" s="182">
        <f>K256</f>
        <v>0</v>
      </c>
      <c r="L104" s="179"/>
      <c r="M104" s="183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 hidden="1">
      <c r="A105" s="10"/>
      <c r="B105" s="184"/>
      <c r="C105" s="185"/>
      <c r="D105" s="186" t="s">
        <v>123</v>
      </c>
      <c r="E105" s="187"/>
      <c r="F105" s="187"/>
      <c r="G105" s="187"/>
      <c r="H105" s="187"/>
      <c r="I105" s="188">
        <f>Q257</f>
        <v>0</v>
      </c>
      <c r="J105" s="188">
        <f>R257</f>
        <v>0</v>
      </c>
      <c r="K105" s="188">
        <f>K257</f>
        <v>0</v>
      </c>
      <c r="L105" s="185"/>
      <c r="M105" s="18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 hidden="1">
      <c r="A106" s="10"/>
      <c r="B106" s="184"/>
      <c r="C106" s="185"/>
      <c r="D106" s="186" t="s">
        <v>124</v>
      </c>
      <c r="E106" s="187"/>
      <c r="F106" s="187"/>
      <c r="G106" s="187"/>
      <c r="H106" s="187"/>
      <c r="I106" s="188">
        <f>Q258</f>
        <v>0</v>
      </c>
      <c r="J106" s="188">
        <f>R258</f>
        <v>0</v>
      </c>
      <c r="K106" s="188">
        <f>K258</f>
        <v>0</v>
      </c>
      <c r="L106" s="185"/>
      <c r="M106" s="18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 hidden="1">
      <c r="A107" s="36"/>
      <c r="B107" s="37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6.95" customHeight="1" hidden="1">
      <c r="A108" s="36"/>
      <c r="B108" s="64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ht="12" hidden="1"/>
    <row r="110" ht="12" hidden="1"/>
    <row r="111" ht="12" hidden="1"/>
    <row r="112" spans="1:31" s="2" customFormat="1" ht="6.95" customHeight="1">
      <c r="A112" s="36"/>
      <c r="B112" s="66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24.95" customHeight="1">
      <c r="A113" s="36"/>
      <c r="B113" s="37"/>
      <c r="C113" s="21" t="s">
        <v>125</v>
      </c>
      <c r="D113" s="38"/>
      <c r="E113" s="38"/>
      <c r="F113" s="38"/>
      <c r="G113" s="38"/>
      <c r="H113" s="38"/>
      <c r="I113" s="38"/>
      <c r="J113" s="38"/>
      <c r="K113" s="38"/>
      <c r="L113" s="38"/>
      <c r="M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6.95" customHeight="1">
      <c r="A114" s="36"/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17</v>
      </c>
      <c r="D115" s="38"/>
      <c r="E115" s="38"/>
      <c r="F115" s="38"/>
      <c r="G115" s="38"/>
      <c r="H115" s="38"/>
      <c r="I115" s="38"/>
      <c r="J115" s="38"/>
      <c r="K115" s="38"/>
      <c r="L115" s="38"/>
      <c r="M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6.5" customHeight="1">
      <c r="A116" s="36"/>
      <c r="B116" s="37"/>
      <c r="C116" s="38"/>
      <c r="D116" s="38"/>
      <c r="E116" s="173" t="str">
        <f>E7</f>
        <v>Zajištění skalních svahů ulice Kamenná, Brno - Štýřice</v>
      </c>
      <c r="F116" s="30"/>
      <c r="G116" s="30"/>
      <c r="H116" s="30"/>
      <c r="I116" s="38"/>
      <c r="J116" s="38"/>
      <c r="K116" s="38"/>
      <c r="L116" s="38"/>
      <c r="M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2" customHeight="1">
      <c r="A117" s="36"/>
      <c r="B117" s="37"/>
      <c r="C117" s="30" t="s">
        <v>98</v>
      </c>
      <c r="D117" s="38"/>
      <c r="E117" s="38"/>
      <c r="F117" s="38"/>
      <c r="G117" s="38"/>
      <c r="H117" s="38"/>
      <c r="I117" s="38"/>
      <c r="J117" s="38"/>
      <c r="K117" s="38"/>
      <c r="L117" s="38"/>
      <c r="M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6.5" customHeight="1">
      <c r="A118" s="36"/>
      <c r="B118" s="37"/>
      <c r="C118" s="38"/>
      <c r="D118" s="38"/>
      <c r="E118" s="74" t="str">
        <f>E9</f>
        <v>SO 02 - Sanace skalních masivů na pozemku p.č. 1200</v>
      </c>
      <c r="F118" s="38"/>
      <c r="G118" s="38"/>
      <c r="H118" s="38"/>
      <c r="I118" s="38"/>
      <c r="J118" s="38"/>
      <c r="K118" s="38"/>
      <c r="L118" s="38"/>
      <c r="M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6.95" customHeight="1">
      <c r="A119" s="36"/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2" customHeight="1">
      <c r="A120" s="36"/>
      <c r="B120" s="37"/>
      <c r="C120" s="30" t="s">
        <v>21</v>
      </c>
      <c r="D120" s="38"/>
      <c r="E120" s="38"/>
      <c r="F120" s="25" t="str">
        <f>F12</f>
        <v>Brno, ulice kamenná</v>
      </c>
      <c r="G120" s="38"/>
      <c r="H120" s="38"/>
      <c r="I120" s="30" t="s">
        <v>23</v>
      </c>
      <c r="J120" s="77" t="str">
        <f>IF(J12="","",J12)</f>
        <v>14. 7. 2022</v>
      </c>
      <c r="K120" s="38"/>
      <c r="L120" s="38"/>
      <c r="M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6.95" customHeight="1">
      <c r="A121" s="36"/>
      <c r="B121" s="37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25.65" customHeight="1">
      <c r="A122" s="36"/>
      <c r="B122" s="37"/>
      <c r="C122" s="30" t="s">
        <v>25</v>
      </c>
      <c r="D122" s="38"/>
      <c r="E122" s="38"/>
      <c r="F122" s="25" t="str">
        <f>E15</f>
        <v>Greenpux z.s.</v>
      </c>
      <c r="G122" s="38"/>
      <c r="H122" s="38"/>
      <c r="I122" s="30" t="s">
        <v>31</v>
      </c>
      <c r="J122" s="34" t="str">
        <f>E21</f>
        <v>SG-GEOPROJEKT, spol. s r.o.</v>
      </c>
      <c r="K122" s="38"/>
      <c r="L122" s="38"/>
      <c r="M122" s="61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2" customFormat="1" ht="15.15" customHeight="1">
      <c r="A123" s="36"/>
      <c r="B123" s="37"/>
      <c r="C123" s="30" t="s">
        <v>29</v>
      </c>
      <c r="D123" s="38"/>
      <c r="E123" s="38"/>
      <c r="F123" s="25" t="str">
        <f>IF(E18="","",E18)</f>
        <v>Vyplň údaj</v>
      </c>
      <c r="G123" s="38"/>
      <c r="H123" s="38"/>
      <c r="I123" s="30" t="s">
        <v>35</v>
      </c>
      <c r="J123" s="34" t="str">
        <f>E24</f>
        <v>Ing. Stanislav Štábl</v>
      </c>
      <c r="K123" s="38"/>
      <c r="L123" s="38"/>
      <c r="M123" s="61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2" customFormat="1" ht="10.3" customHeight="1">
      <c r="A124" s="36"/>
      <c r="B124" s="37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61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31" s="11" customFormat="1" ht="29.25" customHeight="1">
      <c r="A125" s="190"/>
      <c r="B125" s="191"/>
      <c r="C125" s="192" t="s">
        <v>126</v>
      </c>
      <c r="D125" s="193" t="s">
        <v>63</v>
      </c>
      <c r="E125" s="193" t="s">
        <v>59</v>
      </c>
      <c r="F125" s="193" t="s">
        <v>60</v>
      </c>
      <c r="G125" s="193" t="s">
        <v>127</v>
      </c>
      <c r="H125" s="193" t="s">
        <v>128</v>
      </c>
      <c r="I125" s="193" t="s">
        <v>129</v>
      </c>
      <c r="J125" s="193" t="s">
        <v>130</v>
      </c>
      <c r="K125" s="193" t="s">
        <v>110</v>
      </c>
      <c r="L125" s="194" t="s">
        <v>131</v>
      </c>
      <c r="M125" s="195"/>
      <c r="N125" s="98" t="s">
        <v>1</v>
      </c>
      <c r="O125" s="99" t="s">
        <v>42</v>
      </c>
      <c r="P125" s="99" t="s">
        <v>132</v>
      </c>
      <c r="Q125" s="99" t="s">
        <v>133</v>
      </c>
      <c r="R125" s="99" t="s">
        <v>134</v>
      </c>
      <c r="S125" s="99" t="s">
        <v>135</v>
      </c>
      <c r="T125" s="99" t="s">
        <v>136</v>
      </c>
      <c r="U125" s="99" t="s">
        <v>137</v>
      </c>
      <c r="V125" s="99" t="s">
        <v>138</v>
      </c>
      <c r="W125" s="99" t="s">
        <v>139</v>
      </c>
      <c r="X125" s="100" t="s">
        <v>140</v>
      </c>
      <c r="Y125" s="190"/>
      <c r="Z125" s="190"/>
      <c r="AA125" s="190"/>
      <c r="AB125" s="190"/>
      <c r="AC125" s="190"/>
      <c r="AD125" s="190"/>
      <c r="AE125" s="190"/>
    </row>
    <row r="126" spans="1:63" s="2" customFormat="1" ht="22.8" customHeight="1">
      <c r="A126" s="36"/>
      <c r="B126" s="37"/>
      <c r="C126" s="105" t="s">
        <v>141</v>
      </c>
      <c r="D126" s="38"/>
      <c r="E126" s="38"/>
      <c r="F126" s="38"/>
      <c r="G126" s="38"/>
      <c r="H126" s="38"/>
      <c r="I126" s="38"/>
      <c r="J126" s="38"/>
      <c r="K126" s="196">
        <f>BK126</f>
        <v>0</v>
      </c>
      <c r="L126" s="38"/>
      <c r="M126" s="42"/>
      <c r="N126" s="101"/>
      <c r="O126" s="197"/>
      <c r="P126" s="102"/>
      <c r="Q126" s="198">
        <f>Q127+Q242+Q256</f>
        <v>0</v>
      </c>
      <c r="R126" s="198">
        <f>R127+R242+R256</f>
        <v>0</v>
      </c>
      <c r="S126" s="102"/>
      <c r="T126" s="199">
        <f>T127+T242+T256</f>
        <v>0</v>
      </c>
      <c r="U126" s="102"/>
      <c r="V126" s="199">
        <f>V127+V242+V256</f>
        <v>15.3841971</v>
      </c>
      <c r="W126" s="102"/>
      <c r="X126" s="200">
        <f>X127+X242+X256</f>
        <v>0</v>
      </c>
      <c r="Y126" s="36"/>
      <c r="Z126" s="36"/>
      <c r="AA126" s="36"/>
      <c r="AB126" s="36"/>
      <c r="AC126" s="36"/>
      <c r="AD126" s="36"/>
      <c r="AE126" s="36"/>
      <c r="AT126" s="15" t="s">
        <v>79</v>
      </c>
      <c r="AU126" s="15" t="s">
        <v>112</v>
      </c>
      <c r="BK126" s="201">
        <f>BK127+BK242+BK256</f>
        <v>0</v>
      </c>
    </row>
    <row r="127" spans="1:63" s="12" customFormat="1" ht="25.9" customHeight="1">
      <c r="A127" s="12"/>
      <c r="B127" s="202"/>
      <c r="C127" s="203"/>
      <c r="D127" s="204" t="s">
        <v>79</v>
      </c>
      <c r="E127" s="205" t="s">
        <v>142</v>
      </c>
      <c r="F127" s="205" t="s">
        <v>143</v>
      </c>
      <c r="G127" s="203"/>
      <c r="H127" s="203"/>
      <c r="I127" s="206"/>
      <c r="J127" s="206"/>
      <c r="K127" s="207">
        <f>BK127</f>
        <v>0</v>
      </c>
      <c r="L127" s="203"/>
      <c r="M127" s="208"/>
      <c r="N127" s="209"/>
      <c r="O127" s="210"/>
      <c r="P127" s="210"/>
      <c r="Q127" s="211">
        <f>Q128+Q208+Q237+Q238</f>
        <v>0</v>
      </c>
      <c r="R127" s="211">
        <f>R128+R208+R237+R238</f>
        <v>0</v>
      </c>
      <c r="S127" s="210"/>
      <c r="T127" s="212">
        <f>T128+T208+T237+T238</f>
        <v>0</v>
      </c>
      <c r="U127" s="210"/>
      <c r="V127" s="212">
        <f>V128+V208+V237+V238</f>
        <v>15.3816141</v>
      </c>
      <c r="W127" s="210"/>
      <c r="X127" s="213">
        <f>X128+X208+X237+X238</f>
        <v>0</v>
      </c>
      <c r="Y127" s="12"/>
      <c r="Z127" s="12"/>
      <c r="AA127" s="12"/>
      <c r="AB127" s="12"/>
      <c r="AC127" s="12"/>
      <c r="AD127" s="12"/>
      <c r="AE127" s="12"/>
      <c r="AR127" s="214" t="s">
        <v>88</v>
      </c>
      <c r="AT127" s="215" t="s">
        <v>79</v>
      </c>
      <c r="AU127" s="215" t="s">
        <v>80</v>
      </c>
      <c r="AY127" s="214" t="s">
        <v>144</v>
      </c>
      <c r="BK127" s="216">
        <f>BK128+BK208+BK237+BK238</f>
        <v>0</v>
      </c>
    </row>
    <row r="128" spans="1:63" s="12" customFormat="1" ht="22.8" customHeight="1">
      <c r="A128" s="12"/>
      <c r="B128" s="202"/>
      <c r="C128" s="203"/>
      <c r="D128" s="204" t="s">
        <v>79</v>
      </c>
      <c r="E128" s="217" t="s">
        <v>88</v>
      </c>
      <c r="F128" s="217" t="s">
        <v>145</v>
      </c>
      <c r="G128" s="203"/>
      <c r="H128" s="203"/>
      <c r="I128" s="206"/>
      <c r="J128" s="206"/>
      <c r="K128" s="218">
        <f>BK128</f>
        <v>0</v>
      </c>
      <c r="L128" s="203"/>
      <c r="M128" s="208"/>
      <c r="N128" s="209"/>
      <c r="O128" s="210"/>
      <c r="P128" s="210"/>
      <c r="Q128" s="211">
        <f>SUM(Q129:Q207)</f>
        <v>0</v>
      </c>
      <c r="R128" s="211">
        <f>SUM(R129:R207)</f>
        <v>0</v>
      </c>
      <c r="S128" s="210"/>
      <c r="T128" s="212">
        <f>SUM(T129:T207)</f>
        <v>0</v>
      </c>
      <c r="U128" s="210"/>
      <c r="V128" s="212">
        <f>SUM(V129:V207)</f>
        <v>12.214802</v>
      </c>
      <c r="W128" s="210"/>
      <c r="X128" s="213">
        <f>SUM(X129:X207)</f>
        <v>0</v>
      </c>
      <c r="Y128" s="12"/>
      <c r="Z128" s="12"/>
      <c r="AA128" s="12"/>
      <c r="AB128" s="12"/>
      <c r="AC128" s="12"/>
      <c r="AD128" s="12"/>
      <c r="AE128" s="12"/>
      <c r="AR128" s="214" t="s">
        <v>88</v>
      </c>
      <c r="AT128" s="215" t="s">
        <v>79</v>
      </c>
      <c r="AU128" s="215" t="s">
        <v>88</v>
      </c>
      <c r="AY128" s="214" t="s">
        <v>144</v>
      </c>
      <c r="BK128" s="216">
        <f>SUM(BK129:BK207)</f>
        <v>0</v>
      </c>
    </row>
    <row r="129" spans="1:65" s="2" customFormat="1" ht="12">
      <c r="A129" s="36"/>
      <c r="B129" s="37"/>
      <c r="C129" s="219" t="s">
        <v>88</v>
      </c>
      <c r="D129" s="219" t="s">
        <v>146</v>
      </c>
      <c r="E129" s="220" t="s">
        <v>147</v>
      </c>
      <c r="F129" s="221" t="s">
        <v>148</v>
      </c>
      <c r="G129" s="222" t="s">
        <v>149</v>
      </c>
      <c r="H129" s="223">
        <v>13</v>
      </c>
      <c r="I129" s="224"/>
      <c r="J129" s="224"/>
      <c r="K129" s="225">
        <f>ROUND(P129*H129,2)</f>
        <v>0</v>
      </c>
      <c r="L129" s="221" t="s">
        <v>150</v>
      </c>
      <c r="M129" s="42"/>
      <c r="N129" s="226" t="s">
        <v>1</v>
      </c>
      <c r="O129" s="227" t="s">
        <v>43</v>
      </c>
      <c r="P129" s="228">
        <f>I129+J129</f>
        <v>0</v>
      </c>
      <c r="Q129" s="228">
        <f>ROUND(I129*H129,2)</f>
        <v>0</v>
      </c>
      <c r="R129" s="228">
        <f>ROUND(J129*H129,2)</f>
        <v>0</v>
      </c>
      <c r="S129" s="89"/>
      <c r="T129" s="229">
        <f>S129*H129</f>
        <v>0</v>
      </c>
      <c r="U129" s="229">
        <v>0</v>
      </c>
      <c r="V129" s="229">
        <f>U129*H129</f>
        <v>0</v>
      </c>
      <c r="W129" s="229">
        <v>0</v>
      </c>
      <c r="X129" s="230">
        <f>W129*H129</f>
        <v>0</v>
      </c>
      <c r="Y129" s="36"/>
      <c r="Z129" s="36"/>
      <c r="AA129" s="36"/>
      <c r="AB129" s="36"/>
      <c r="AC129" s="36"/>
      <c r="AD129" s="36"/>
      <c r="AE129" s="36"/>
      <c r="AR129" s="231" t="s">
        <v>151</v>
      </c>
      <c r="AT129" s="231" t="s">
        <v>146</v>
      </c>
      <c r="AU129" s="231" t="s">
        <v>90</v>
      </c>
      <c r="AY129" s="15" t="s">
        <v>144</v>
      </c>
      <c r="BE129" s="232">
        <f>IF(O129="základní",K129,0)</f>
        <v>0</v>
      </c>
      <c r="BF129" s="232">
        <f>IF(O129="snížená",K129,0)</f>
        <v>0</v>
      </c>
      <c r="BG129" s="232">
        <f>IF(O129="zákl. přenesená",K129,0)</f>
        <v>0</v>
      </c>
      <c r="BH129" s="232">
        <f>IF(O129="sníž. přenesená",K129,0)</f>
        <v>0</v>
      </c>
      <c r="BI129" s="232">
        <f>IF(O129="nulová",K129,0)</f>
        <v>0</v>
      </c>
      <c r="BJ129" s="15" t="s">
        <v>88</v>
      </c>
      <c r="BK129" s="232">
        <f>ROUND(P129*H129,2)</f>
        <v>0</v>
      </c>
      <c r="BL129" s="15" t="s">
        <v>151</v>
      </c>
      <c r="BM129" s="231" t="s">
        <v>483</v>
      </c>
    </row>
    <row r="130" spans="1:47" s="2" customFormat="1" ht="12">
      <c r="A130" s="36"/>
      <c r="B130" s="37"/>
      <c r="C130" s="38"/>
      <c r="D130" s="233" t="s">
        <v>153</v>
      </c>
      <c r="E130" s="38"/>
      <c r="F130" s="234" t="s">
        <v>154</v>
      </c>
      <c r="G130" s="38"/>
      <c r="H130" s="38"/>
      <c r="I130" s="235"/>
      <c r="J130" s="235"/>
      <c r="K130" s="38"/>
      <c r="L130" s="38"/>
      <c r="M130" s="42"/>
      <c r="N130" s="236"/>
      <c r="O130" s="237"/>
      <c r="P130" s="89"/>
      <c r="Q130" s="89"/>
      <c r="R130" s="89"/>
      <c r="S130" s="89"/>
      <c r="T130" s="89"/>
      <c r="U130" s="89"/>
      <c r="V130" s="89"/>
      <c r="W130" s="89"/>
      <c r="X130" s="90"/>
      <c r="Y130" s="36"/>
      <c r="Z130" s="36"/>
      <c r="AA130" s="36"/>
      <c r="AB130" s="36"/>
      <c r="AC130" s="36"/>
      <c r="AD130" s="36"/>
      <c r="AE130" s="36"/>
      <c r="AT130" s="15" t="s">
        <v>153</v>
      </c>
      <c r="AU130" s="15" t="s">
        <v>90</v>
      </c>
    </row>
    <row r="131" spans="1:51" s="13" customFormat="1" ht="12">
      <c r="A131" s="13"/>
      <c r="B131" s="238"/>
      <c r="C131" s="239"/>
      <c r="D131" s="233" t="s">
        <v>155</v>
      </c>
      <c r="E131" s="240" t="s">
        <v>1</v>
      </c>
      <c r="F131" s="241" t="s">
        <v>484</v>
      </c>
      <c r="G131" s="239"/>
      <c r="H131" s="242">
        <v>13</v>
      </c>
      <c r="I131" s="243"/>
      <c r="J131" s="243"/>
      <c r="K131" s="239"/>
      <c r="L131" s="239"/>
      <c r="M131" s="244"/>
      <c r="N131" s="245"/>
      <c r="O131" s="246"/>
      <c r="P131" s="246"/>
      <c r="Q131" s="246"/>
      <c r="R131" s="246"/>
      <c r="S131" s="246"/>
      <c r="T131" s="246"/>
      <c r="U131" s="246"/>
      <c r="V131" s="246"/>
      <c r="W131" s="246"/>
      <c r="X131" s="247"/>
      <c r="Y131" s="13"/>
      <c r="Z131" s="13"/>
      <c r="AA131" s="13"/>
      <c r="AB131" s="13"/>
      <c r="AC131" s="13"/>
      <c r="AD131" s="13"/>
      <c r="AE131" s="13"/>
      <c r="AT131" s="248" t="s">
        <v>155</v>
      </c>
      <c r="AU131" s="248" t="s">
        <v>90</v>
      </c>
      <c r="AV131" s="13" t="s">
        <v>90</v>
      </c>
      <c r="AW131" s="13" t="s">
        <v>5</v>
      </c>
      <c r="AX131" s="13" t="s">
        <v>88</v>
      </c>
      <c r="AY131" s="248" t="s">
        <v>144</v>
      </c>
    </row>
    <row r="132" spans="1:65" s="2" customFormat="1" ht="12">
      <c r="A132" s="36"/>
      <c r="B132" s="37"/>
      <c r="C132" s="219" t="s">
        <v>90</v>
      </c>
      <c r="D132" s="219" t="s">
        <v>146</v>
      </c>
      <c r="E132" s="220" t="s">
        <v>157</v>
      </c>
      <c r="F132" s="221" t="s">
        <v>158</v>
      </c>
      <c r="G132" s="222" t="s">
        <v>149</v>
      </c>
      <c r="H132" s="223">
        <v>3</v>
      </c>
      <c r="I132" s="224"/>
      <c r="J132" s="224"/>
      <c r="K132" s="225">
        <f>ROUND(P132*H132,2)</f>
        <v>0</v>
      </c>
      <c r="L132" s="221" t="s">
        <v>150</v>
      </c>
      <c r="M132" s="42"/>
      <c r="N132" s="226" t="s">
        <v>1</v>
      </c>
      <c r="O132" s="227" t="s">
        <v>43</v>
      </c>
      <c r="P132" s="228">
        <f>I132+J132</f>
        <v>0</v>
      </c>
      <c r="Q132" s="228">
        <f>ROUND(I132*H132,2)</f>
        <v>0</v>
      </c>
      <c r="R132" s="228">
        <f>ROUND(J132*H132,2)</f>
        <v>0</v>
      </c>
      <c r="S132" s="89"/>
      <c r="T132" s="229">
        <f>S132*H132</f>
        <v>0</v>
      </c>
      <c r="U132" s="229">
        <v>0</v>
      </c>
      <c r="V132" s="229">
        <f>U132*H132</f>
        <v>0</v>
      </c>
      <c r="W132" s="229">
        <v>0</v>
      </c>
      <c r="X132" s="230">
        <f>W132*H132</f>
        <v>0</v>
      </c>
      <c r="Y132" s="36"/>
      <c r="Z132" s="36"/>
      <c r="AA132" s="36"/>
      <c r="AB132" s="36"/>
      <c r="AC132" s="36"/>
      <c r="AD132" s="36"/>
      <c r="AE132" s="36"/>
      <c r="AR132" s="231" t="s">
        <v>151</v>
      </c>
      <c r="AT132" s="231" t="s">
        <v>146</v>
      </c>
      <c r="AU132" s="231" t="s">
        <v>90</v>
      </c>
      <c r="AY132" s="15" t="s">
        <v>144</v>
      </c>
      <c r="BE132" s="232">
        <f>IF(O132="základní",K132,0)</f>
        <v>0</v>
      </c>
      <c r="BF132" s="232">
        <f>IF(O132="snížená",K132,0)</f>
        <v>0</v>
      </c>
      <c r="BG132" s="232">
        <f>IF(O132="zákl. přenesená",K132,0)</f>
        <v>0</v>
      </c>
      <c r="BH132" s="232">
        <f>IF(O132="sníž. přenesená",K132,0)</f>
        <v>0</v>
      </c>
      <c r="BI132" s="232">
        <f>IF(O132="nulová",K132,0)</f>
        <v>0</v>
      </c>
      <c r="BJ132" s="15" t="s">
        <v>88</v>
      </c>
      <c r="BK132" s="232">
        <f>ROUND(P132*H132,2)</f>
        <v>0</v>
      </c>
      <c r="BL132" s="15" t="s">
        <v>151</v>
      </c>
      <c r="BM132" s="231" t="s">
        <v>485</v>
      </c>
    </row>
    <row r="133" spans="1:47" s="2" customFormat="1" ht="12">
      <c r="A133" s="36"/>
      <c r="B133" s="37"/>
      <c r="C133" s="38"/>
      <c r="D133" s="233" t="s">
        <v>153</v>
      </c>
      <c r="E133" s="38"/>
      <c r="F133" s="234" t="s">
        <v>154</v>
      </c>
      <c r="G133" s="38"/>
      <c r="H133" s="38"/>
      <c r="I133" s="235"/>
      <c r="J133" s="235"/>
      <c r="K133" s="38"/>
      <c r="L133" s="38"/>
      <c r="M133" s="42"/>
      <c r="N133" s="236"/>
      <c r="O133" s="237"/>
      <c r="P133" s="89"/>
      <c r="Q133" s="89"/>
      <c r="R133" s="89"/>
      <c r="S133" s="89"/>
      <c r="T133" s="89"/>
      <c r="U133" s="89"/>
      <c r="V133" s="89"/>
      <c r="W133" s="89"/>
      <c r="X133" s="90"/>
      <c r="Y133" s="36"/>
      <c r="Z133" s="36"/>
      <c r="AA133" s="36"/>
      <c r="AB133" s="36"/>
      <c r="AC133" s="36"/>
      <c r="AD133" s="36"/>
      <c r="AE133" s="36"/>
      <c r="AT133" s="15" t="s">
        <v>153</v>
      </c>
      <c r="AU133" s="15" t="s">
        <v>90</v>
      </c>
    </row>
    <row r="134" spans="1:51" s="13" customFormat="1" ht="12">
      <c r="A134" s="13"/>
      <c r="B134" s="238"/>
      <c r="C134" s="239"/>
      <c r="D134" s="233" t="s">
        <v>155</v>
      </c>
      <c r="E134" s="240" t="s">
        <v>1</v>
      </c>
      <c r="F134" s="241" t="s">
        <v>486</v>
      </c>
      <c r="G134" s="239"/>
      <c r="H134" s="242">
        <v>3</v>
      </c>
      <c r="I134" s="243"/>
      <c r="J134" s="243"/>
      <c r="K134" s="239"/>
      <c r="L134" s="239"/>
      <c r="M134" s="244"/>
      <c r="N134" s="245"/>
      <c r="O134" s="246"/>
      <c r="P134" s="246"/>
      <c r="Q134" s="246"/>
      <c r="R134" s="246"/>
      <c r="S134" s="246"/>
      <c r="T134" s="246"/>
      <c r="U134" s="246"/>
      <c r="V134" s="246"/>
      <c r="W134" s="246"/>
      <c r="X134" s="247"/>
      <c r="Y134" s="13"/>
      <c r="Z134" s="13"/>
      <c r="AA134" s="13"/>
      <c r="AB134" s="13"/>
      <c r="AC134" s="13"/>
      <c r="AD134" s="13"/>
      <c r="AE134" s="13"/>
      <c r="AT134" s="248" t="s">
        <v>155</v>
      </c>
      <c r="AU134" s="248" t="s">
        <v>90</v>
      </c>
      <c r="AV134" s="13" t="s">
        <v>90</v>
      </c>
      <c r="AW134" s="13" t="s">
        <v>5</v>
      </c>
      <c r="AX134" s="13" t="s">
        <v>88</v>
      </c>
      <c r="AY134" s="248" t="s">
        <v>144</v>
      </c>
    </row>
    <row r="135" spans="1:65" s="2" customFormat="1" ht="24.15" customHeight="1">
      <c r="A135" s="36"/>
      <c r="B135" s="37"/>
      <c r="C135" s="219" t="s">
        <v>161</v>
      </c>
      <c r="D135" s="219" t="s">
        <v>146</v>
      </c>
      <c r="E135" s="220" t="s">
        <v>162</v>
      </c>
      <c r="F135" s="221" t="s">
        <v>163</v>
      </c>
      <c r="G135" s="222" t="s">
        <v>149</v>
      </c>
      <c r="H135" s="223">
        <v>13</v>
      </c>
      <c r="I135" s="224"/>
      <c r="J135" s="224"/>
      <c r="K135" s="225">
        <f>ROUND(P135*H135,2)</f>
        <v>0</v>
      </c>
      <c r="L135" s="221" t="s">
        <v>150</v>
      </c>
      <c r="M135" s="42"/>
      <c r="N135" s="226" t="s">
        <v>1</v>
      </c>
      <c r="O135" s="227" t="s">
        <v>43</v>
      </c>
      <c r="P135" s="228">
        <f>I135+J135</f>
        <v>0</v>
      </c>
      <c r="Q135" s="228">
        <f>ROUND(I135*H135,2)</f>
        <v>0</v>
      </c>
      <c r="R135" s="228">
        <f>ROUND(J135*H135,2)</f>
        <v>0</v>
      </c>
      <c r="S135" s="89"/>
      <c r="T135" s="229">
        <f>S135*H135</f>
        <v>0</v>
      </c>
      <c r="U135" s="229">
        <v>0</v>
      </c>
      <c r="V135" s="229">
        <f>U135*H135</f>
        <v>0</v>
      </c>
      <c r="W135" s="229">
        <v>0</v>
      </c>
      <c r="X135" s="230">
        <f>W135*H135</f>
        <v>0</v>
      </c>
      <c r="Y135" s="36"/>
      <c r="Z135" s="36"/>
      <c r="AA135" s="36"/>
      <c r="AB135" s="36"/>
      <c r="AC135" s="36"/>
      <c r="AD135" s="36"/>
      <c r="AE135" s="36"/>
      <c r="AR135" s="231" t="s">
        <v>151</v>
      </c>
      <c r="AT135" s="231" t="s">
        <v>146</v>
      </c>
      <c r="AU135" s="231" t="s">
        <v>90</v>
      </c>
      <c r="AY135" s="15" t="s">
        <v>144</v>
      </c>
      <c r="BE135" s="232">
        <f>IF(O135="základní",K135,0)</f>
        <v>0</v>
      </c>
      <c r="BF135" s="232">
        <f>IF(O135="snížená",K135,0)</f>
        <v>0</v>
      </c>
      <c r="BG135" s="232">
        <f>IF(O135="zákl. přenesená",K135,0)</f>
        <v>0</v>
      </c>
      <c r="BH135" s="232">
        <f>IF(O135="sníž. přenesená",K135,0)</f>
        <v>0</v>
      </c>
      <c r="BI135" s="232">
        <f>IF(O135="nulová",K135,0)</f>
        <v>0</v>
      </c>
      <c r="BJ135" s="15" t="s">
        <v>88</v>
      </c>
      <c r="BK135" s="232">
        <f>ROUND(P135*H135,2)</f>
        <v>0</v>
      </c>
      <c r="BL135" s="15" t="s">
        <v>151</v>
      </c>
      <c r="BM135" s="231" t="s">
        <v>487</v>
      </c>
    </row>
    <row r="136" spans="1:47" s="2" customFormat="1" ht="12">
      <c r="A136" s="36"/>
      <c r="B136" s="37"/>
      <c r="C136" s="38"/>
      <c r="D136" s="233" t="s">
        <v>153</v>
      </c>
      <c r="E136" s="38"/>
      <c r="F136" s="234" t="s">
        <v>154</v>
      </c>
      <c r="G136" s="38"/>
      <c r="H136" s="38"/>
      <c r="I136" s="235"/>
      <c r="J136" s="235"/>
      <c r="K136" s="38"/>
      <c r="L136" s="38"/>
      <c r="M136" s="42"/>
      <c r="N136" s="236"/>
      <c r="O136" s="237"/>
      <c r="P136" s="89"/>
      <c r="Q136" s="89"/>
      <c r="R136" s="89"/>
      <c r="S136" s="89"/>
      <c r="T136" s="89"/>
      <c r="U136" s="89"/>
      <c r="V136" s="89"/>
      <c r="W136" s="89"/>
      <c r="X136" s="90"/>
      <c r="Y136" s="36"/>
      <c r="Z136" s="36"/>
      <c r="AA136" s="36"/>
      <c r="AB136" s="36"/>
      <c r="AC136" s="36"/>
      <c r="AD136" s="36"/>
      <c r="AE136" s="36"/>
      <c r="AT136" s="15" t="s">
        <v>153</v>
      </c>
      <c r="AU136" s="15" t="s">
        <v>90</v>
      </c>
    </row>
    <row r="137" spans="1:51" s="13" customFormat="1" ht="12">
      <c r="A137" s="13"/>
      <c r="B137" s="238"/>
      <c r="C137" s="239"/>
      <c r="D137" s="233" t="s">
        <v>155</v>
      </c>
      <c r="E137" s="240" t="s">
        <v>1</v>
      </c>
      <c r="F137" s="241" t="s">
        <v>488</v>
      </c>
      <c r="G137" s="239"/>
      <c r="H137" s="242">
        <v>13</v>
      </c>
      <c r="I137" s="243"/>
      <c r="J137" s="243"/>
      <c r="K137" s="239"/>
      <c r="L137" s="239"/>
      <c r="M137" s="244"/>
      <c r="N137" s="245"/>
      <c r="O137" s="246"/>
      <c r="P137" s="246"/>
      <c r="Q137" s="246"/>
      <c r="R137" s="246"/>
      <c r="S137" s="246"/>
      <c r="T137" s="246"/>
      <c r="U137" s="246"/>
      <c r="V137" s="246"/>
      <c r="W137" s="246"/>
      <c r="X137" s="247"/>
      <c r="Y137" s="13"/>
      <c r="Z137" s="13"/>
      <c r="AA137" s="13"/>
      <c r="AB137" s="13"/>
      <c r="AC137" s="13"/>
      <c r="AD137" s="13"/>
      <c r="AE137" s="13"/>
      <c r="AT137" s="248" t="s">
        <v>155</v>
      </c>
      <c r="AU137" s="248" t="s">
        <v>90</v>
      </c>
      <c r="AV137" s="13" t="s">
        <v>90</v>
      </c>
      <c r="AW137" s="13" t="s">
        <v>5</v>
      </c>
      <c r="AX137" s="13" t="s">
        <v>88</v>
      </c>
      <c r="AY137" s="248" t="s">
        <v>144</v>
      </c>
    </row>
    <row r="138" spans="1:65" s="2" customFormat="1" ht="12">
      <c r="A138" s="36"/>
      <c r="B138" s="37"/>
      <c r="C138" s="219" t="s">
        <v>151</v>
      </c>
      <c r="D138" s="219" t="s">
        <v>146</v>
      </c>
      <c r="E138" s="220" t="s">
        <v>166</v>
      </c>
      <c r="F138" s="221" t="s">
        <v>167</v>
      </c>
      <c r="G138" s="222" t="s">
        <v>168</v>
      </c>
      <c r="H138" s="223">
        <v>367.25</v>
      </c>
      <c r="I138" s="224"/>
      <c r="J138" s="224"/>
      <c r="K138" s="225">
        <f>ROUND(P138*H138,2)</f>
        <v>0</v>
      </c>
      <c r="L138" s="221" t="s">
        <v>150</v>
      </c>
      <c r="M138" s="42"/>
      <c r="N138" s="226" t="s">
        <v>1</v>
      </c>
      <c r="O138" s="227" t="s">
        <v>43</v>
      </c>
      <c r="P138" s="228">
        <f>I138+J138</f>
        <v>0</v>
      </c>
      <c r="Q138" s="228">
        <f>ROUND(I138*H138,2)</f>
        <v>0</v>
      </c>
      <c r="R138" s="228">
        <f>ROUND(J138*H138,2)</f>
        <v>0</v>
      </c>
      <c r="S138" s="89"/>
      <c r="T138" s="229">
        <f>S138*H138</f>
        <v>0</v>
      </c>
      <c r="U138" s="229">
        <v>0</v>
      </c>
      <c r="V138" s="229">
        <f>U138*H138</f>
        <v>0</v>
      </c>
      <c r="W138" s="229">
        <v>0</v>
      </c>
      <c r="X138" s="230">
        <f>W138*H138</f>
        <v>0</v>
      </c>
      <c r="Y138" s="36"/>
      <c r="Z138" s="36"/>
      <c r="AA138" s="36"/>
      <c r="AB138" s="36"/>
      <c r="AC138" s="36"/>
      <c r="AD138" s="36"/>
      <c r="AE138" s="36"/>
      <c r="AR138" s="231" t="s">
        <v>151</v>
      </c>
      <c r="AT138" s="231" t="s">
        <v>146</v>
      </c>
      <c r="AU138" s="231" t="s">
        <v>90</v>
      </c>
      <c r="AY138" s="15" t="s">
        <v>144</v>
      </c>
      <c r="BE138" s="232">
        <f>IF(O138="základní",K138,0)</f>
        <v>0</v>
      </c>
      <c r="BF138" s="232">
        <f>IF(O138="snížená",K138,0)</f>
        <v>0</v>
      </c>
      <c r="BG138" s="232">
        <f>IF(O138="zákl. přenesená",K138,0)</f>
        <v>0</v>
      </c>
      <c r="BH138" s="232">
        <f>IF(O138="sníž. přenesená",K138,0)</f>
        <v>0</v>
      </c>
      <c r="BI138" s="232">
        <f>IF(O138="nulová",K138,0)</f>
        <v>0</v>
      </c>
      <c r="BJ138" s="15" t="s">
        <v>88</v>
      </c>
      <c r="BK138" s="232">
        <f>ROUND(P138*H138,2)</f>
        <v>0</v>
      </c>
      <c r="BL138" s="15" t="s">
        <v>151</v>
      </c>
      <c r="BM138" s="231" t="s">
        <v>489</v>
      </c>
    </row>
    <row r="139" spans="1:47" s="2" customFormat="1" ht="12">
      <c r="A139" s="36"/>
      <c r="B139" s="37"/>
      <c r="C139" s="38"/>
      <c r="D139" s="233" t="s">
        <v>153</v>
      </c>
      <c r="E139" s="38"/>
      <c r="F139" s="234" t="s">
        <v>154</v>
      </c>
      <c r="G139" s="38"/>
      <c r="H139" s="38"/>
      <c r="I139" s="235"/>
      <c r="J139" s="235"/>
      <c r="K139" s="38"/>
      <c r="L139" s="38"/>
      <c r="M139" s="42"/>
      <c r="N139" s="236"/>
      <c r="O139" s="237"/>
      <c r="P139" s="89"/>
      <c r="Q139" s="89"/>
      <c r="R139" s="89"/>
      <c r="S139" s="89"/>
      <c r="T139" s="89"/>
      <c r="U139" s="89"/>
      <c r="V139" s="89"/>
      <c r="W139" s="89"/>
      <c r="X139" s="90"/>
      <c r="Y139" s="36"/>
      <c r="Z139" s="36"/>
      <c r="AA139" s="36"/>
      <c r="AB139" s="36"/>
      <c r="AC139" s="36"/>
      <c r="AD139" s="36"/>
      <c r="AE139" s="36"/>
      <c r="AT139" s="15" t="s">
        <v>153</v>
      </c>
      <c r="AU139" s="15" t="s">
        <v>90</v>
      </c>
    </row>
    <row r="140" spans="1:51" s="13" customFormat="1" ht="12">
      <c r="A140" s="13"/>
      <c r="B140" s="238"/>
      <c r="C140" s="239"/>
      <c r="D140" s="233" t="s">
        <v>155</v>
      </c>
      <c r="E140" s="240" t="s">
        <v>1</v>
      </c>
      <c r="F140" s="241" t="s">
        <v>490</v>
      </c>
      <c r="G140" s="239"/>
      <c r="H140" s="242">
        <v>367.25</v>
      </c>
      <c r="I140" s="243"/>
      <c r="J140" s="243"/>
      <c r="K140" s="239"/>
      <c r="L140" s="239"/>
      <c r="M140" s="244"/>
      <c r="N140" s="245"/>
      <c r="O140" s="246"/>
      <c r="P140" s="246"/>
      <c r="Q140" s="246"/>
      <c r="R140" s="246"/>
      <c r="S140" s="246"/>
      <c r="T140" s="246"/>
      <c r="U140" s="246"/>
      <c r="V140" s="246"/>
      <c r="W140" s="246"/>
      <c r="X140" s="247"/>
      <c r="Y140" s="13"/>
      <c r="Z140" s="13"/>
      <c r="AA140" s="13"/>
      <c r="AB140" s="13"/>
      <c r="AC140" s="13"/>
      <c r="AD140" s="13"/>
      <c r="AE140" s="13"/>
      <c r="AT140" s="248" t="s">
        <v>155</v>
      </c>
      <c r="AU140" s="248" t="s">
        <v>90</v>
      </c>
      <c r="AV140" s="13" t="s">
        <v>90</v>
      </c>
      <c r="AW140" s="13" t="s">
        <v>5</v>
      </c>
      <c r="AX140" s="13" t="s">
        <v>88</v>
      </c>
      <c r="AY140" s="248" t="s">
        <v>144</v>
      </c>
    </row>
    <row r="141" spans="1:65" s="2" customFormat="1" ht="12">
      <c r="A141" s="36"/>
      <c r="B141" s="37"/>
      <c r="C141" s="219" t="s">
        <v>171</v>
      </c>
      <c r="D141" s="219" t="s">
        <v>146</v>
      </c>
      <c r="E141" s="220" t="s">
        <v>172</v>
      </c>
      <c r="F141" s="221" t="s">
        <v>173</v>
      </c>
      <c r="G141" s="222" t="s">
        <v>149</v>
      </c>
      <c r="H141" s="223">
        <v>20</v>
      </c>
      <c r="I141" s="224"/>
      <c r="J141" s="224"/>
      <c r="K141" s="225">
        <f>ROUND(P141*H141,2)</f>
        <v>0</v>
      </c>
      <c r="L141" s="221" t="s">
        <v>150</v>
      </c>
      <c r="M141" s="42"/>
      <c r="N141" s="226" t="s">
        <v>1</v>
      </c>
      <c r="O141" s="227" t="s">
        <v>43</v>
      </c>
      <c r="P141" s="228">
        <f>I141+J141</f>
        <v>0</v>
      </c>
      <c r="Q141" s="228">
        <f>ROUND(I141*H141,2)</f>
        <v>0</v>
      </c>
      <c r="R141" s="228">
        <f>ROUND(J141*H141,2)</f>
        <v>0</v>
      </c>
      <c r="S141" s="89"/>
      <c r="T141" s="229">
        <f>S141*H141</f>
        <v>0</v>
      </c>
      <c r="U141" s="229">
        <v>0</v>
      </c>
      <c r="V141" s="229">
        <f>U141*H141</f>
        <v>0</v>
      </c>
      <c r="W141" s="229">
        <v>0</v>
      </c>
      <c r="X141" s="230">
        <f>W141*H141</f>
        <v>0</v>
      </c>
      <c r="Y141" s="36"/>
      <c r="Z141" s="36"/>
      <c r="AA141" s="36"/>
      <c r="AB141" s="36"/>
      <c r="AC141" s="36"/>
      <c r="AD141" s="36"/>
      <c r="AE141" s="36"/>
      <c r="AR141" s="231" t="s">
        <v>151</v>
      </c>
      <c r="AT141" s="231" t="s">
        <v>146</v>
      </c>
      <c r="AU141" s="231" t="s">
        <v>90</v>
      </c>
      <c r="AY141" s="15" t="s">
        <v>144</v>
      </c>
      <c r="BE141" s="232">
        <f>IF(O141="základní",K141,0)</f>
        <v>0</v>
      </c>
      <c r="BF141" s="232">
        <f>IF(O141="snížená",K141,0)</f>
        <v>0</v>
      </c>
      <c r="BG141" s="232">
        <f>IF(O141="zákl. přenesená",K141,0)</f>
        <v>0</v>
      </c>
      <c r="BH141" s="232">
        <f>IF(O141="sníž. přenesená",K141,0)</f>
        <v>0</v>
      </c>
      <c r="BI141" s="232">
        <f>IF(O141="nulová",K141,0)</f>
        <v>0</v>
      </c>
      <c r="BJ141" s="15" t="s">
        <v>88</v>
      </c>
      <c r="BK141" s="232">
        <f>ROUND(P141*H141,2)</f>
        <v>0</v>
      </c>
      <c r="BL141" s="15" t="s">
        <v>151</v>
      </c>
      <c r="BM141" s="231" t="s">
        <v>491</v>
      </c>
    </row>
    <row r="142" spans="1:47" s="2" customFormat="1" ht="12">
      <c r="A142" s="36"/>
      <c r="B142" s="37"/>
      <c r="C142" s="38"/>
      <c r="D142" s="233" t="s">
        <v>153</v>
      </c>
      <c r="E142" s="38"/>
      <c r="F142" s="234" t="s">
        <v>154</v>
      </c>
      <c r="G142" s="38"/>
      <c r="H142" s="38"/>
      <c r="I142" s="235"/>
      <c r="J142" s="235"/>
      <c r="K142" s="38"/>
      <c r="L142" s="38"/>
      <c r="M142" s="42"/>
      <c r="N142" s="236"/>
      <c r="O142" s="237"/>
      <c r="P142" s="89"/>
      <c r="Q142" s="89"/>
      <c r="R142" s="89"/>
      <c r="S142" s="89"/>
      <c r="T142" s="89"/>
      <c r="U142" s="89"/>
      <c r="V142" s="89"/>
      <c r="W142" s="89"/>
      <c r="X142" s="90"/>
      <c r="Y142" s="36"/>
      <c r="Z142" s="36"/>
      <c r="AA142" s="36"/>
      <c r="AB142" s="36"/>
      <c r="AC142" s="36"/>
      <c r="AD142" s="36"/>
      <c r="AE142" s="36"/>
      <c r="AT142" s="15" t="s">
        <v>153</v>
      </c>
      <c r="AU142" s="15" t="s">
        <v>90</v>
      </c>
    </row>
    <row r="143" spans="1:51" s="13" customFormat="1" ht="12">
      <c r="A143" s="13"/>
      <c r="B143" s="238"/>
      <c r="C143" s="239"/>
      <c r="D143" s="233" t="s">
        <v>155</v>
      </c>
      <c r="E143" s="240" t="s">
        <v>1</v>
      </c>
      <c r="F143" s="241" t="s">
        <v>492</v>
      </c>
      <c r="G143" s="239"/>
      <c r="H143" s="242">
        <v>20</v>
      </c>
      <c r="I143" s="243"/>
      <c r="J143" s="243"/>
      <c r="K143" s="239"/>
      <c r="L143" s="239"/>
      <c r="M143" s="244"/>
      <c r="N143" s="245"/>
      <c r="O143" s="246"/>
      <c r="P143" s="246"/>
      <c r="Q143" s="246"/>
      <c r="R143" s="246"/>
      <c r="S143" s="246"/>
      <c r="T143" s="246"/>
      <c r="U143" s="246"/>
      <c r="V143" s="246"/>
      <c r="W143" s="246"/>
      <c r="X143" s="247"/>
      <c r="Y143" s="13"/>
      <c r="Z143" s="13"/>
      <c r="AA143" s="13"/>
      <c r="AB143" s="13"/>
      <c r="AC143" s="13"/>
      <c r="AD143" s="13"/>
      <c r="AE143" s="13"/>
      <c r="AT143" s="248" t="s">
        <v>155</v>
      </c>
      <c r="AU143" s="248" t="s">
        <v>90</v>
      </c>
      <c r="AV143" s="13" t="s">
        <v>90</v>
      </c>
      <c r="AW143" s="13" t="s">
        <v>5</v>
      </c>
      <c r="AX143" s="13" t="s">
        <v>88</v>
      </c>
      <c r="AY143" s="248" t="s">
        <v>144</v>
      </c>
    </row>
    <row r="144" spans="1:65" s="2" customFormat="1" ht="12">
      <c r="A144" s="36"/>
      <c r="B144" s="37"/>
      <c r="C144" s="219" t="s">
        <v>176</v>
      </c>
      <c r="D144" s="219" t="s">
        <v>146</v>
      </c>
      <c r="E144" s="220" t="s">
        <v>208</v>
      </c>
      <c r="F144" s="221" t="s">
        <v>209</v>
      </c>
      <c r="G144" s="222" t="s">
        <v>204</v>
      </c>
      <c r="H144" s="223">
        <v>111.811</v>
      </c>
      <c r="I144" s="224"/>
      <c r="J144" s="224"/>
      <c r="K144" s="225">
        <f>ROUND(P144*H144,2)</f>
        <v>0</v>
      </c>
      <c r="L144" s="221" t="s">
        <v>150</v>
      </c>
      <c r="M144" s="42"/>
      <c r="N144" s="226" t="s">
        <v>1</v>
      </c>
      <c r="O144" s="227" t="s">
        <v>43</v>
      </c>
      <c r="P144" s="228">
        <f>I144+J144</f>
        <v>0</v>
      </c>
      <c r="Q144" s="228">
        <f>ROUND(I144*H144,2)</f>
        <v>0</v>
      </c>
      <c r="R144" s="228">
        <f>ROUND(J144*H144,2)</f>
        <v>0</v>
      </c>
      <c r="S144" s="89"/>
      <c r="T144" s="229">
        <f>S144*H144</f>
        <v>0</v>
      </c>
      <c r="U144" s="229">
        <v>0</v>
      </c>
      <c r="V144" s="229">
        <f>U144*H144</f>
        <v>0</v>
      </c>
      <c r="W144" s="229">
        <v>0</v>
      </c>
      <c r="X144" s="230">
        <f>W144*H144</f>
        <v>0</v>
      </c>
      <c r="Y144" s="36"/>
      <c r="Z144" s="36"/>
      <c r="AA144" s="36"/>
      <c r="AB144" s="36"/>
      <c r="AC144" s="36"/>
      <c r="AD144" s="36"/>
      <c r="AE144" s="36"/>
      <c r="AR144" s="231" t="s">
        <v>151</v>
      </c>
      <c r="AT144" s="231" t="s">
        <v>146</v>
      </c>
      <c r="AU144" s="231" t="s">
        <v>90</v>
      </c>
      <c r="AY144" s="15" t="s">
        <v>144</v>
      </c>
      <c r="BE144" s="232">
        <f>IF(O144="základní",K144,0)</f>
        <v>0</v>
      </c>
      <c r="BF144" s="232">
        <f>IF(O144="snížená",K144,0)</f>
        <v>0</v>
      </c>
      <c r="BG144" s="232">
        <f>IF(O144="zákl. přenesená",K144,0)</f>
        <v>0</v>
      </c>
      <c r="BH144" s="232">
        <f>IF(O144="sníž. přenesená",K144,0)</f>
        <v>0</v>
      </c>
      <c r="BI144" s="232">
        <f>IF(O144="nulová",K144,0)</f>
        <v>0</v>
      </c>
      <c r="BJ144" s="15" t="s">
        <v>88</v>
      </c>
      <c r="BK144" s="232">
        <f>ROUND(P144*H144,2)</f>
        <v>0</v>
      </c>
      <c r="BL144" s="15" t="s">
        <v>151</v>
      </c>
      <c r="BM144" s="231" t="s">
        <v>493</v>
      </c>
    </row>
    <row r="145" spans="1:47" s="2" customFormat="1" ht="12">
      <c r="A145" s="36"/>
      <c r="B145" s="37"/>
      <c r="C145" s="38"/>
      <c r="D145" s="233" t="s">
        <v>153</v>
      </c>
      <c r="E145" s="38"/>
      <c r="F145" s="234" t="s">
        <v>194</v>
      </c>
      <c r="G145" s="38"/>
      <c r="H145" s="38"/>
      <c r="I145" s="235"/>
      <c r="J145" s="235"/>
      <c r="K145" s="38"/>
      <c r="L145" s="38"/>
      <c r="M145" s="42"/>
      <c r="N145" s="236"/>
      <c r="O145" s="237"/>
      <c r="P145" s="89"/>
      <c r="Q145" s="89"/>
      <c r="R145" s="89"/>
      <c r="S145" s="89"/>
      <c r="T145" s="89"/>
      <c r="U145" s="89"/>
      <c r="V145" s="89"/>
      <c r="W145" s="89"/>
      <c r="X145" s="90"/>
      <c r="Y145" s="36"/>
      <c r="Z145" s="36"/>
      <c r="AA145" s="36"/>
      <c r="AB145" s="36"/>
      <c r="AC145" s="36"/>
      <c r="AD145" s="36"/>
      <c r="AE145" s="36"/>
      <c r="AT145" s="15" t="s">
        <v>153</v>
      </c>
      <c r="AU145" s="15" t="s">
        <v>90</v>
      </c>
    </row>
    <row r="146" spans="1:51" s="13" customFormat="1" ht="12">
      <c r="A146" s="13"/>
      <c r="B146" s="238"/>
      <c r="C146" s="239"/>
      <c r="D146" s="233" t="s">
        <v>155</v>
      </c>
      <c r="E146" s="240" t="s">
        <v>1</v>
      </c>
      <c r="F146" s="241" t="s">
        <v>494</v>
      </c>
      <c r="G146" s="239"/>
      <c r="H146" s="242">
        <v>93.05</v>
      </c>
      <c r="I146" s="243"/>
      <c r="J146" s="243"/>
      <c r="K146" s="239"/>
      <c r="L146" s="239"/>
      <c r="M146" s="244"/>
      <c r="N146" s="245"/>
      <c r="O146" s="246"/>
      <c r="P146" s="246"/>
      <c r="Q146" s="246"/>
      <c r="R146" s="246"/>
      <c r="S146" s="246"/>
      <c r="T146" s="246"/>
      <c r="U146" s="246"/>
      <c r="V146" s="246"/>
      <c r="W146" s="246"/>
      <c r="X146" s="247"/>
      <c r="Y146" s="13"/>
      <c r="Z146" s="13"/>
      <c r="AA146" s="13"/>
      <c r="AB146" s="13"/>
      <c r="AC146" s="13"/>
      <c r="AD146" s="13"/>
      <c r="AE146" s="13"/>
      <c r="AT146" s="248" t="s">
        <v>155</v>
      </c>
      <c r="AU146" s="248" t="s">
        <v>90</v>
      </c>
      <c r="AV146" s="13" t="s">
        <v>90</v>
      </c>
      <c r="AW146" s="13" t="s">
        <v>5</v>
      </c>
      <c r="AX146" s="13" t="s">
        <v>80</v>
      </c>
      <c r="AY146" s="248" t="s">
        <v>144</v>
      </c>
    </row>
    <row r="147" spans="1:51" s="13" customFormat="1" ht="12">
      <c r="A147" s="13"/>
      <c r="B147" s="238"/>
      <c r="C147" s="239"/>
      <c r="D147" s="233" t="s">
        <v>155</v>
      </c>
      <c r="E147" s="240" t="s">
        <v>1</v>
      </c>
      <c r="F147" s="241" t="s">
        <v>495</v>
      </c>
      <c r="G147" s="239"/>
      <c r="H147" s="242">
        <v>55.125</v>
      </c>
      <c r="I147" s="243"/>
      <c r="J147" s="243"/>
      <c r="K147" s="239"/>
      <c r="L147" s="239"/>
      <c r="M147" s="244"/>
      <c r="N147" s="245"/>
      <c r="O147" s="246"/>
      <c r="P147" s="246"/>
      <c r="Q147" s="246"/>
      <c r="R147" s="246"/>
      <c r="S147" s="246"/>
      <c r="T147" s="246"/>
      <c r="U147" s="246"/>
      <c r="V147" s="246"/>
      <c r="W147" s="246"/>
      <c r="X147" s="247"/>
      <c r="Y147" s="13"/>
      <c r="Z147" s="13"/>
      <c r="AA147" s="13"/>
      <c r="AB147" s="13"/>
      <c r="AC147" s="13"/>
      <c r="AD147" s="13"/>
      <c r="AE147" s="13"/>
      <c r="AT147" s="248" t="s">
        <v>155</v>
      </c>
      <c r="AU147" s="248" t="s">
        <v>90</v>
      </c>
      <c r="AV147" s="13" t="s">
        <v>90</v>
      </c>
      <c r="AW147" s="13" t="s">
        <v>5</v>
      </c>
      <c r="AX147" s="13" t="s">
        <v>80</v>
      </c>
      <c r="AY147" s="248" t="s">
        <v>144</v>
      </c>
    </row>
    <row r="148" spans="1:51" s="13" customFormat="1" ht="12">
      <c r="A148" s="13"/>
      <c r="B148" s="238"/>
      <c r="C148" s="239"/>
      <c r="D148" s="233" t="s">
        <v>155</v>
      </c>
      <c r="E148" s="240" t="s">
        <v>1</v>
      </c>
      <c r="F148" s="241" t="s">
        <v>496</v>
      </c>
      <c r="G148" s="239"/>
      <c r="H148" s="242">
        <v>0.906</v>
      </c>
      <c r="I148" s="243"/>
      <c r="J148" s="243"/>
      <c r="K148" s="239"/>
      <c r="L148" s="239"/>
      <c r="M148" s="244"/>
      <c r="N148" s="245"/>
      <c r="O148" s="246"/>
      <c r="P148" s="246"/>
      <c r="Q148" s="246"/>
      <c r="R148" s="246"/>
      <c r="S148" s="246"/>
      <c r="T148" s="246"/>
      <c r="U148" s="246"/>
      <c r="V148" s="246"/>
      <c r="W148" s="246"/>
      <c r="X148" s="247"/>
      <c r="Y148" s="13"/>
      <c r="Z148" s="13"/>
      <c r="AA148" s="13"/>
      <c r="AB148" s="13"/>
      <c r="AC148" s="13"/>
      <c r="AD148" s="13"/>
      <c r="AE148" s="13"/>
      <c r="AT148" s="248" t="s">
        <v>155</v>
      </c>
      <c r="AU148" s="248" t="s">
        <v>90</v>
      </c>
      <c r="AV148" s="13" t="s">
        <v>90</v>
      </c>
      <c r="AW148" s="13" t="s">
        <v>5</v>
      </c>
      <c r="AX148" s="13" t="s">
        <v>80</v>
      </c>
      <c r="AY148" s="248" t="s">
        <v>144</v>
      </c>
    </row>
    <row r="149" spans="1:51" s="13" customFormat="1" ht="12">
      <c r="A149" s="13"/>
      <c r="B149" s="238"/>
      <c r="C149" s="239"/>
      <c r="D149" s="233" t="s">
        <v>155</v>
      </c>
      <c r="E149" s="240" t="s">
        <v>1</v>
      </c>
      <c r="F149" s="241" t="s">
        <v>497</v>
      </c>
      <c r="G149" s="239"/>
      <c r="H149" s="242">
        <v>0</v>
      </c>
      <c r="I149" s="243"/>
      <c r="J149" s="243"/>
      <c r="K149" s="239"/>
      <c r="L149" s="239"/>
      <c r="M149" s="244"/>
      <c r="N149" s="245"/>
      <c r="O149" s="246"/>
      <c r="P149" s="246"/>
      <c r="Q149" s="246"/>
      <c r="R149" s="246"/>
      <c r="S149" s="246"/>
      <c r="T149" s="246"/>
      <c r="U149" s="246"/>
      <c r="V149" s="246"/>
      <c r="W149" s="246"/>
      <c r="X149" s="247"/>
      <c r="Y149" s="13"/>
      <c r="Z149" s="13"/>
      <c r="AA149" s="13"/>
      <c r="AB149" s="13"/>
      <c r="AC149" s="13"/>
      <c r="AD149" s="13"/>
      <c r="AE149" s="13"/>
      <c r="AT149" s="248" t="s">
        <v>155</v>
      </c>
      <c r="AU149" s="248" t="s">
        <v>90</v>
      </c>
      <c r="AV149" s="13" t="s">
        <v>90</v>
      </c>
      <c r="AW149" s="13" t="s">
        <v>5</v>
      </c>
      <c r="AX149" s="13" t="s">
        <v>80</v>
      </c>
      <c r="AY149" s="248" t="s">
        <v>144</v>
      </c>
    </row>
    <row r="150" spans="1:51" s="13" customFormat="1" ht="12">
      <c r="A150" s="13"/>
      <c r="B150" s="238"/>
      <c r="C150" s="239"/>
      <c r="D150" s="233" t="s">
        <v>155</v>
      </c>
      <c r="E150" s="239"/>
      <c r="F150" s="241" t="s">
        <v>498</v>
      </c>
      <c r="G150" s="239"/>
      <c r="H150" s="242">
        <v>111.811</v>
      </c>
      <c r="I150" s="243"/>
      <c r="J150" s="243"/>
      <c r="K150" s="239"/>
      <c r="L150" s="239"/>
      <c r="M150" s="244"/>
      <c r="N150" s="245"/>
      <c r="O150" s="246"/>
      <c r="P150" s="246"/>
      <c r="Q150" s="246"/>
      <c r="R150" s="246"/>
      <c r="S150" s="246"/>
      <c r="T150" s="246"/>
      <c r="U150" s="246"/>
      <c r="V150" s="246"/>
      <c r="W150" s="246"/>
      <c r="X150" s="247"/>
      <c r="Y150" s="13"/>
      <c r="Z150" s="13"/>
      <c r="AA150" s="13"/>
      <c r="AB150" s="13"/>
      <c r="AC150" s="13"/>
      <c r="AD150" s="13"/>
      <c r="AE150" s="13"/>
      <c r="AT150" s="248" t="s">
        <v>155</v>
      </c>
      <c r="AU150" s="248" t="s">
        <v>90</v>
      </c>
      <c r="AV150" s="13" t="s">
        <v>90</v>
      </c>
      <c r="AW150" s="13" t="s">
        <v>4</v>
      </c>
      <c r="AX150" s="13" t="s">
        <v>88</v>
      </c>
      <c r="AY150" s="248" t="s">
        <v>144</v>
      </c>
    </row>
    <row r="151" spans="1:65" s="2" customFormat="1" ht="24.15" customHeight="1">
      <c r="A151" s="36"/>
      <c r="B151" s="37"/>
      <c r="C151" s="219" t="s">
        <v>190</v>
      </c>
      <c r="D151" s="219" t="s">
        <v>146</v>
      </c>
      <c r="E151" s="220" t="s">
        <v>216</v>
      </c>
      <c r="F151" s="221" t="s">
        <v>217</v>
      </c>
      <c r="G151" s="222" t="s">
        <v>204</v>
      </c>
      <c r="H151" s="223">
        <v>37.27</v>
      </c>
      <c r="I151" s="224"/>
      <c r="J151" s="224"/>
      <c r="K151" s="225">
        <f>ROUND(P151*H151,2)</f>
        <v>0</v>
      </c>
      <c r="L151" s="221" t="s">
        <v>150</v>
      </c>
      <c r="M151" s="42"/>
      <c r="N151" s="226" t="s">
        <v>1</v>
      </c>
      <c r="O151" s="227" t="s">
        <v>43</v>
      </c>
      <c r="P151" s="228">
        <f>I151+J151</f>
        <v>0</v>
      </c>
      <c r="Q151" s="228">
        <f>ROUND(I151*H151,2)</f>
        <v>0</v>
      </c>
      <c r="R151" s="228">
        <f>ROUND(J151*H151,2)</f>
        <v>0</v>
      </c>
      <c r="S151" s="89"/>
      <c r="T151" s="229">
        <f>S151*H151</f>
        <v>0</v>
      </c>
      <c r="U151" s="229">
        <v>0</v>
      </c>
      <c r="V151" s="229">
        <f>U151*H151</f>
        <v>0</v>
      </c>
      <c r="W151" s="229">
        <v>0</v>
      </c>
      <c r="X151" s="230">
        <f>W151*H151</f>
        <v>0</v>
      </c>
      <c r="Y151" s="36"/>
      <c r="Z151" s="36"/>
      <c r="AA151" s="36"/>
      <c r="AB151" s="36"/>
      <c r="AC151" s="36"/>
      <c r="AD151" s="36"/>
      <c r="AE151" s="36"/>
      <c r="AR151" s="231" t="s">
        <v>151</v>
      </c>
      <c r="AT151" s="231" t="s">
        <v>146</v>
      </c>
      <c r="AU151" s="231" t="s">
        <v>90</v>
      </c>
      <c r="AY151" s="15" t="s">
        <v>144</v>
      </c>
      <c r="BE151" s="232">
        <f>IF(O151="základní",K151,0)</f>
        <v>0</v>
      </c>
      <c r="BF151" s="232">
        <f>IF(O151="snížená",K151,0)</f>
        <v>0</v>
      </c>
      <c r="BG151" s="232">
        <f>IF(O151="zákl. přenesená",K151,0)</f>
        <v>0</v>
      </c>
      <c r="BH151" s="232">
        <f>IF(O151="sníž. přenesená",K151,0)</f>
        <v>0</v>
      </c>
      <c r="BI151" s="232">
        <f>IF(O151="nulová",K151,0)</f>
        <v>0</v>
      </c>
      <c r="BJ151" s="15" t="s">
        <v>88</v>
      </c>
      <c r="BK151" s="232">
        <f>ROUND(P151*H151,2)</f>
        <v>0</v>
      </c>
      <c r="BL151" s="15" t="s">
        <v>151</v>
      </c>
      <c r="BM151" s="231" t="s">
        <v>499</v>
      </c>
    </row>
    <row r="152" spans="1:47" s="2" customFormat="1" ht="12">
      <c r="A152" s="36"/>
      <c r="B152" s="37"/>
      <c r="C152" s="38"/>
      <c r="D152" s="233" t="s">
        <v>153</v>
      </c>
      <c r="E152" s="38"/>
      <c r="F152" s="234" t="s">
        <v>194</v>
      </c>
      <c r="G152" s="38"/>
      <c r="H152" s="38"/>
      <c r="I152" s="235"/>
      <c r="J152" s="235"/>
      <c r="K152" s="38"/>
      <c r="L152" s="38"/>
      <c r="M152" s="42"/>
      <c r="N152" s="236"/>
      <c r="O152" s="237"/>
      <c r="P152" s="89"/>
      <c r="Q152" s="89"/>
      <c r="R152" s="89"/>
      <c r="S152" s="89"/>
      <c r="T152" s="89"/>
      <c r="U152" s="89"/>
      <c r="V152" s="89"/>
      <c r="W152" s="89"/>
      <c r="X152" s="90"/>
      <c r="Y152" s="36"/>
      <c r="Z152" s="36"/>
      <c r="AA152" s="36"/>
      <c r="AB152" s="36"/>
      <c r="AC152" s="36"/>
      <c r="AD152" s="36"/>
      <c r="AE152" s="36"/>
      <c r="AT152" s="15" t="s">
        <v>153</v>
      </c>
      <c r="AU152" s="15" t="s">
        <v>90</v>
      </c>
    </row>
    <row r="153" spans="1:51" s="13" customFormat="1" ht="12">
      <c r="A153" s="13"/>
      <c r="B153" s="238"/>
      <c r="C153" s="239"/>
      <c r="D153" s="233" t="s">
        <v>155</v>
      </c>
      <c r="E153" s="240" t="s">
        <v>1</v>
      </c>
      <c r="F153" s="241" t="s">
        <v>494</v>
      </c>
      <c r="G153" s="239"/>
      <c r="H153" s="242">
        <v>93.05</v>
      </c>
      <c r="I153" s="243"/>
      <c r="J153" s="243"/>
      <c r="K153" s="239"/>
      <c r="L153" s="239"/>
      <c r="M153" s="244"/>
      <c r="N153" s="245"/>
      <c r="O153" s="246"/>
      <c r="P153" s="246"/>
      <c r="Q153" s="246"/>
      <c r="R153" s="246"/>
      <c r="S153" s="246"/>
      <c r="T153" s="246"/>
      <c r="U153" s="246"/>
      <c r="V153" s="246"/>
      <c r="W153" s="246"/>
      <c r="X153" s="247"/>
      <c r="Y153" s="13"/>
      <c r="Z153" s="13"/>
      <c r="AA153" s="13"/>
      <c r="AB153" s="13"/>
      <c r="AC153" s="13"/>
      <c r="AD153" s="13"/>
      <c r="AE153" s="13"/>
      <c r="AT153" s="248" t="s">
        <v>155</v>
      </c>
      <c r="AU153" s="248" t="s">
        <v>90</v>
      </c>
      <c r="AV153" s="13" t="s">
        <v>90</v>
      </c>
      <c r="AW153" s="13" t="s">
        <v>5</v>
      </c>
      <c r="AX153" s="13" t="s">
        <v>80</v>
      </c>
      <c r="AY153" s="248" t="s">
        <v>144</v>
      </c>
    </row>
    <row r="154" spans="1:51" s="13" customFormat="1" ht="12">
      <c r="A154" s="13"/>
      <c r="B154" s="238"/>
      <c r="C154" s="239"/>
      <c r="D154" s="233" t="s">
        <v>155</v>
      </c>
      <c r="E154" s="240" t="s">
        <v>1</v>
      </c>
      <c r="F154" s="241" t="s">
        <v>495</v>
      </c>
      <c r="G154" s="239"/>
      <c r="H154" s="242">
        <v>55.125</v>
      </c>
      <c r="I154" s="243"/>
      <c r="J154" s="243"/>
      <c r="K154" s="239"/>
      <c r="L154" s="239"/>
      <c r="M154" s="244"/>
      <c r="N154" s="245"/>
      <c r="O154" s="246"/>
      <c r="P154" s="246"/>
      <c r="Q154" s="246"/>
      <c r="R154" s="246"/>
      <c r="S154" s="246"/>
      <c r="T154" s="246"/>
      <c r="U154" s="246"/>
      <c r="V154" s="246"/>
      <c r="W154" s="246"/>
      <c r="X154" s="247"/>
      <c r="Y154" s="13"/>
      <c r="Z154" s="13"/>
      <c r="AA154" s="13"/>
      <c r="AB154" s="13"/>
      <c r="AC154" s="13"/>
      <c r="AD154" s="13"/>
      <c r="AE154" s="13"/>
      <c r="AT154" s="248" t="s">
        <v>155</v>
      </c>
      <c r="AU154" s="248" t="s">
        <v>90</v>
      </c>
      <c r="AV154" s="13" t="s">
        <v>90</v>
      </c>
      <c r="AW154" s="13" t="s">
        <v>5</v>
      </c>
      <c r="AX154" s="13" t="s">
        <v>80</v>
      </c>
      <c r="AY154" s="248" t="s">
        <v>144</v>
      </c>
    </row>
    <row r="155" spans="1:51" s="13" customFormat="1" ht="12">
      <c r="A155" s="13"/>
      <c r="B155" s="238"/>
      <c r="C155" s="239"/>
      <c r="D155" s="233" t="s">
        <v>155</v>
      </c>
      <c r="E155" s="240" t="s">
        <v>1</v>
      </c>
      <c r="F155" s="241" t="s">
        <v>496</v>
      </c>
      <c r="G155" s="239"/>
      <c r="H155" s="242">
        <v>0.906</v>
      </c>
      <c r="I155" s="243"/>
      <c r="J155" s="243"/>
      <c r="K155" s="239"/>
      <c r="L155" s="239"/>
      <c r="M155" s="244"/>
      <c r="N155" s="245"/>
      <c r="O155" s="246"/>
      <c r="P155" s="246"/>
      <c r="Q155" s="246"/>
      <c r="R155" s="246"/>
      <c r="S155" s="246"/>
      <c r="T155" s="246"/>
      <c r="U155" s="246"/>
      <c r="V155" s="246"/>
      <c r="W155" s="246"/>
      <c r="X155" s="247"/>
      <c r="Y155" s="13"/>
      <c r="Z155" s="13"/>
      <c r="AA155" s="13"/>
      <c r="AB155" s="13"/>
      <c r="AC155" s="13"/>
      <c r="AD155" s="13"/>
      <c r="AE155" s="13"/>
      <c r="AT155" s="248" t="s">
        <v>155</v>
      </c>
      <c r="AU155" s="248" t="s">
        <v>90</v>
      </c>
      <c r="AV155" s="13" t="s">
        <v>90</v>
      </c>
      <c r="AW155" s="13" t="s">
        <v>5</v>
      </c>
      <c r="AX155" s="13" t="s">
        <v>80</v>
      </c>
      <c r="AY155" s="248" t="s">
        <v>144</v>
      </c>
    </row>
    <row r="156" spans="1:51" s="13" customFormat="1" ht="12">
      <c r="A156" s="13"/>
      <c r="B156" s="238"/>
      <c r="C156" s="239"/>
      <c r="D156" s="233" t="s">
        <v>155</v>
      </c>
      <c r="E156" s="240" t="s">
        <v>1</v>
      </c>
      <c r="F156" s="241" t="s">
        <v>500</v>
      </c>
      <c r="G156" s="239"/>
      <c r="H156" s="242">
        <v>0</v>
      </c>
      <c r="I156" s="243"/>
      <c r="J156" s="243"/>
      <c r="K156" s="239"/>
      <c r="L156" s="239"/>
      <c r="M156" s="244"/>
      <c r="N156" s="245"/>
      <c r="O156" s="246"/>
      <c r="P156" s="246"/>
      <c r="Q156" s="246"/>
      <c r="R156" s="246"/>
      <c r="S156" s="246"/>
      <c r="T156" s="246"/>
      <c r="U156" s="246"/>
      <c r="V156" s="246"/>
      <c r="W156" s="246"/>
      <c r="X156" s="247"/>
      <c r="Y156" s="13"/>
      <c r="Z156" s="13"/>
      <c r="AA156" s="13"/>
      <c r="AB156" s="13"/>
      <c r="AC156" s="13"/>
      <c r="AD156" s="13"/>
      <c r="AE156" s="13"/>
      <c r="AT156" s="248" t="s">
        <v>155</v>
      </c>
      <c r="AU156" s="248" t="s">
        <v>90</v>
      </c>
      <c r="AV156" s="13" t="s">
        <v>90</v>
      </c>
      <c r="AW156" s="13" t="s">
        <v>5</v>
      </c>
      <c r="AX156" s="13" t="s">
        <v>80</v>
      </c>
      <c r="AY156" s="248" t="s">
        <v>144</v>
      </c>
    </row>
    <row r="157" spans="1:51" s="13" customFormat="1" ht="12">
      <c r="A157" s="13"/>
      <c r="B157" s="238"/>
      <c r="C157" s="239"/>
      <c r="D157" s="233" t="s">
        <v>155</v>
      </c>
      <c r="E157" s="239"/>
      <c r="F157" s="241" t="s">
        <v>501</v>
      </c>
      <c r="G157" s="239"/>
      <c r="H157" s="242">
        <v>37.27</v>
      </c>
      <c r="I157" s="243"/>
      <c r="J157" s="243"/>
      <c r="K157" s="239"/>
      <c r="L157" s="239"/>
      <c r="M157" s="244"/>
      <c r="N157" s="245"/>
      <c r="O157" s="246"/>
      <c r="P157" s="246"/>
      <c r="Q157" s="246"/>
      <c r="R157" s="246"/>
      <c r="S157" s="246"/>
      <c r="T157" s="246"/>
      <c r="U157" s="246"/>
      <c r="V157" s="246"/>
      <c r="W157" s="246"/>
      <c r="X157" s="247"/>
      <c r="Y157" s="13"/>
      <c r="Z157" s="13"/>
      <c r="AA157" s="13"/>
      <c r="AB157" s="13"/>
      <c r="AC157" s="13"/>
      <c r="AD157" s="13"/>
      <c r="AE157" s="13"/>
      <c r="AT157" s="248" t="s">
        <v>155</v>
      </c>
      <c r="AU157" s="248" t="s">
        <v>90</v>
      </c>
      <c r="AV157" s="13" t="s">
        <v>90</v>
      </c>
      <c r="AW157" s="13" t="s">
        <v>4</v>
      </c>
      <c r="AX157" s="13" t="s">
        <v>88</v>
      </c>
      <c r="AY157" s="248" t="s">
        <v>144</v>
      </c>
    </row>
    <row r="158" spans="1:65" s="2" customFormat="1" ht="33" customHeight="1">
      <c r="A158" s="36"/>
      <c r="B158" s="37"/>
      <c r="C158" s="219" t="s">
        <v>196</v>
      </c>
      <c r="D158" s="219" t="s">
        <v>146</v>
      </c>
      <c r="E158" s="220" t="s">
        <v>237</v>
      </c>
      <c r="F158" s="221" t="s">
        <v>238</v>
      </c>
      <c r="G158" s="222" t="s">
        <v>168</v>
      </c>
      <c r="H158" s="223">
        <v>367.25</v>
      </c>
      <c r="I158" s="224"/>
      <c r="J158" s="224"/>
      <c r="K158" s="225">
        <f>ROUND(P158*H158,2)</f>
        <v>0</v>
      </c>
      <c r="L158" s="221" t="s">
        <v>150</v>
      </c>
      <c r="M158" s="42"/>
      <c r="N158" s="226" t="s">
        <v>1</v>
      </c>
      <c r="O158" s="227" t="s">
        <v>43</v>
      </c>
      <c r="P158" s="228">
        <f>I158+J158</f>
        <v>0</v>
      </c>
      <c r="Q158" s="228">
        <f>ROUND(I158*H158,2)</f>
        <v>0</v>
      </c>
      <c r="R158" s="228">
        <f>ROUND(J158*H158,2)</f>
        <v>0</v>
      </c>
      <c r="S158" s="89"/>
      <c r="T158" s="229">
        <f>S158*H158</f>
        <v>0</v>
      </c>
      <c r="U158" s="229">
        <v>0</v>
      </c>
      <c r="V158" s="229">
        <f>U158*H158</f>
        <v>0</v>
      </c>
      <c r="W158" s="229">
        <v>0</v>
      </c>
      <c r="X158" s="230">
        <f>W158*H158</f>
        <v>0</v>
      </c>
      <c r="Y158" s="36"/>
      <c r="Z158" s="36"/>
      <c r="AA158" s="36"/>
      <c r="AB158" s="36"/>
      <c r="AC158" s="36"/>
      <c r="AD158" s="36"/>
      <c r="AE158" s="36"/>
      <c r="AR158" s="231" t="s">
        <v>151</v>
      </c>
      <c r="AT158" s="231" t="s">
        <v>146</v>
      </c>
      <c r="AU158" s="231" t="s">
        <v>90</v>
      </c>
      <c r="AY158" s="15" t="s">
        <v>144</v>
      </c>
      <c r="BE158" s="232">
        <f>IF(O158="základní",K158,0)</f>
        <v>0</v>
      </c>
      <c r="BF158" s="232">
        <f>IF(O158="snížená",K158,0)</f>
        <v>0</v>
      </c>
      <c r="BG158" s="232">
        <f>IF(O158="zákl. přenesená",K158,0)</f>
        <v>0</v>
      </c>
      <c r="BH158" s="232">
        <f>IF(O158="sníž. přenesená",K158,0)</f>
        <v>0</v>
      </c>
      <c r="BI158" s="232">
        <f>IF(O158="nulová",K158,0)</f>
        <v>0</v>
      </c>
      <c r="BJ158" s="15" t="s">
        <v>88</v>
      </c>
      <c r="BK158" s="232">
        <f>ROUND(P158*H158,2)</f>
        <v>0</v>
      </c>
      <c r="BL158" s="15" t="s">
        <v>151</v>
      </c>
      <c r="BM158" s="231" t="s">
        <v>502</v>
      </c>
    </row>
    <row r="159" spans="1:47" s="2" customFormat="1" ht="12">
      <c r="A159" s="36"/>
      <c r="B159" s="37"/>
      <c r="C159" s="38"/>
      <c r="D159" s="233" t="s">
        <v>153</v>
      </c>
      <c r="E159" s="38"/>
      <c r="F159" s="234" t="s">
        <v>154</v>
      </c>
      <c r="G159" s="38"/>
      <c r="H159" s="38"/>
      <c r="I159" s="235"/>
      <c r="J159" s="235"/>
      <c r="K159" s="38"/>
      <c r="L159" s="38"/>
      <c r="M159" s="42"/>
      <c r="N159" s="236"/>
      <c r="O159" s="237"/>
      <c r="P159" s="89"/>
      <c r="Q159" s="89"/>
      <c r="R159" s="89"/>
      <c r="S159" s="89"/>
      <c r="T159" s="89"/>
      <c r="U159" s="89"/>
      <c r="V159" s="89"/>
      <c r="W159" s="89"/>
      <c r="X159" s="90"/>
      <c r="Y159" s="36"/>
      <c r="Z159" s="36"/>
      <c r="AA159" s="36"/>
      <c r="AB159" s="36"/>
      <c r="AC159" s="36"/>
      <c r="AD159" s="36"/>
      <c r="AE159" s="36"/>
      <c r="AT159" s="15" t="s">
        <v>153</v>
      </c>
      <c r="AU159" s="15" t="s">
        <v>90</v>
      </c>
    </row>
    <row r="160" spans="1:51" s="13" customFormat="1" ht="12">
      <c r="A160" s="13"/>
      <c r="B160" s="238"/>
      <c r="C160" s="239"/>
      <c r="D160" s="233" t="s">
        <v>155</v>
      </c>
      <c r="E160" s="240" t="s">
        <v>1</v>
      </c>
      <c r="F160" s="241" t="s">
        <v>503</v>
      </c>
      <c r="G160" s="239"/>
      <c r="H160" s="242">
        <v>367.25</v>
      </c>
      <c r="I160" s="243"/>
      <c r="J160" s="243"/>
      <c r="K160" s="239"/>
      <c r="L160" s="239"/>
      <c r="M160" s="244"/>
      <c r="N160" s="245"/>
      <c r="O160" s="246"/>
      <c r="P160" s="246"/>
      <c r="Q160" s="246"/>
      <c r="R160" s="246"/>
      <c r="S160" s="246"/>
      <c r="T160" s="246"/>
      <c r="U160" s="246"/>
      <c r="V160" s="246"/>
      <c r="W160" s="246"/>
      <c r="X160" s="247"/>
      <c r="Y160" s="13"/>
      <c r="Z160" s="13"/>
      <c r="AA160" s="13"/>
      <c r="AB160" s="13"/>
      <c r="AC160" s="13"/>
      <c r="AD160" s="13"/>
      <c r="AE160" s="13"/>
      <c r="AT160" s="248" t="s">
        <v>155</v>
      </c>
      <c r="AU160" s="248" t="s">
        <v>90</v>
      </c>
      <c r="AV160" s="13" t="s">
        <v>90</v>
      </c>
      <c r="AW160" s="13" t="s">
        <v>5</v>
      </c>
      <c r="AX160" s="13" t="s">
        <v>80</v>
      </c>
      <c r="AY160" s="248" t="s">
        <v>144</v>
      </c>
    </row>
    <row r="161" spans="1:65" s="2" customFormat="1" ht="24.15" customHeight="1">
      <c r="A161" s="36"/>
      <c r="B161" s="37"/>
      <c r="C161" s="219" t="s">
        <v>201</v>
      </c>
      <c r="D161" s="219" t="s">
        <v>146</v>
      </c>
      <c r="E161" s="220" t="s">
        <v>244</v>
      </c>
      <c r="F161" s="221" t="s">
        <v>245</v>
      </c>
      <c r="G161" s="222" t="s">
        <v>204</v>
      </c>
      <c r="H161" s="223">
        <v>60.48</v>
      </c>
      <c r="I161" s="224"/>
      <c r="J161" s="224"/>
      <c r="K161" s="225">
        <f>ROUND(P161*H161,2)</f>
        <v>0</v>
      </c>
      <c r="L161" s="221" t="s">
        <v>150</v>
      </c>
      <c r="M161" s="42"/>
      <c r="N161" s="226" t="s">
        <v>1</v>
      </c>
      <c r="O161" s="227" t="s">
        <v>43</v>
      </c>
      <c r="P161" s="228">
        <f>I161+J161</f>
        <v>0</v>
      </c>
      <c r="Q161" s="228">
        <f>ROUND(I161*H161,2)</f>
        <v>0</v>
      </c>
      <c r="R161" s="228">
        <f>ROUND(J161*H161,2)</f>
        <v>0</v>
      </c>
      <c r="S161" s="89"/>
      <c r="T161" s="229">
        <f>S161*H161</f>
        <v>0</v>
      </c>
      <c r="U161" s="229">
        <v>0</v>
      </c>
      <c r="V161" s="229">
        <f>U161*H161</f>
        <v>0</v>
      </c>
      <c r="W161" s="229">
        <v>0</v>
      </c>
      <c r="X161" s="230">
        <f>W161*H161</f>
        <v>0</v>
      </c>
      <c r="Y161" s="36"/>
      <c r="Z161" s="36"/>
      <c r="AA161" s="36"/>
      <c r="AB161" s="36"/>
      <c r="AC161" s="36"/>
      <c r="AD161" s="36"/>
      <c r="AE161" s="36"/>
      <c r="AR161" s="231" t="s">
        <v>151</v>
      </c>
      <c r="AT161" s="231" t="s">
        <v>146</v>
      </c>
      <c r="AU161" s="231" t="s">
        <v>90</v>
      </c>
      <c r="AY161" s="15" t="s">
        <v>144</v>
      </c>
      <c r="BE161" s="232">
        <f>IF(O161="základní",K161,0)</f>
        <v>0</v>
      </c>
      <c r="BF161" s="232">
        <f>IF(O161="snížená",K161,0)</f>
        <v>0</v>
      </c>
      <c r="BG161" s="232">
        <f>IF(O161="zákl. přenesená",K161,0)</f>
        <v>0</v>
      </c>
      <c r="BH161" s="232">
        <f>IF(O161="sníž. přenesená",K161,0)</f>
        <v>0</v>
      </c>
      <c r="BI161" s="232">
        <f>IF(O161="nulová",K161,0)</f>
        <v>0</v>
      </c>
      <c r="BJ161" s="15" t="s">
        <v>88</v>
      </c>
      <c r="BK161" s="232">
        <f>ROUND(P161*H161,2)</f>
        <v>0</v>
      </c>
      <c r="BL161" s="15" t="s">
        <v>151</v>
      </c>
      <c r="BM161" s="231" t="s">
        <v>504</v>
      </c>
    </row>
    <row r="162" spans="1:47" s="2" customFormat="1" ht="12">
      <c r="A162" s="36"/>
      <c r="B162" s="37"/>
      <c r="C162" s="38"/>
      <c r="D162" s="233" t="s">
        <v>153</v>
      </c>
      <c r="E162" s="38"/>
      <c r="F162" s="234" t="s">
        <v>247</v>
      </c>
      <c r="G162" s="38"/>
      <c r="H162" s="38"/>
      <c r="I162" s="235"/>
      <c r="J162" s="235"/>
      <c r="K162" s="38"/>
      <c r="L162" s="38"/>
      <c r="M162" s="42"/>
      <c r="N162" s="236"/>
      <c r="O162" s="237"/>
      <c r="P162" s="89"/>
      <c r="Q162" s="89"/>
      <c r="R162" s="89"/>
      <c r="S162" s="89"/>
      <c r="T162" s="89"/>
      <c r="U162" s="89"/>
      <c r="V162" s="89"/>
      <c r="W162" s="89"/>
      <c r="X162" s="90"/>
      <c r="Y162" s="36"/>
      <c r="Z162" s="36"/>
      <c r="AA162" s="36"/>
      <c r="AB162" s="36"/>
      <c r="AC162" s="36"/>
      <c r="AD162" s="36"/>
      <c r="AE162" s="36"/>
      <c r="AT162" s="15" t="s">
        <v>153</v>
      </c>
      <c r="AU162" s="15" t="s">
        <v>90</v>
      </c>
    </row>
    <row r="163" spans="1:51" s="13" customFormat="1" ht="12">
      <c r="A163" s="13"/>
      <c r="B163" s="238"/>
      <c r="C163" s="239"/>
      <c r="D163" s="233" t="s">
        <v>155</v>
      </c>
      <c r="E163" s="240" t="s">
        <v>1</v>
      </c>
      <c r="F163" s="241" t="s">
        <v>505</v>
      </c>
      <c r="G163" s="239"/>
      <c r="H163" s="242">
        <v>60.48</v>
      </c>
      <c r="I163" s="243"/>
      <c r="J163" s="243"/>
      <c r="K163" s="239"/>
      <c r="L163" s="239"/>
      <c r="M163" s="244"/>
      <c r="N163" s="245"/>
      <c r="O163" s="246"/>
      <c r="P163" s="246"/>
      <c r="Q163" s="246"/>
      <c r="R163" s="246"/>
      <c r="S163" s="246"/>
      <c r="T163" s="246"/>
      <c r="U163" s="246"/>
      <c r="V163" s="246"/>
      <c r="W163" s="246"/>
      <c r="X163" s="247"/>
      <c r="Y163" s="13"/>
      <c r="Z163" s="13"/>
      <c r="AA163" s="13"/>
      <c r="AB163" s="13"/>
      <c r="AC163" s="13"/>
      <c r="AD163" s="13"/>
      <c r="AE163" s="13"/>
      <c r="AT163" s="248" t="s">
        <v>155</v>
      </c>
      <c r="AU163" s="248" t="s">
        <v>90</v>
      </c>
      <c r="AV163" s="13" t="s">
        <v>90</v>
      </c>
      <c r="AW163" s="13" t="s">
        <v>5</v>
      </c>
      <c r="AX163" s="13" t="s">
        <v>80</v>
      </c>
      <c r="AY163" s="248" t="s">
        <v>144</v>
      </c>
    </row>
    <row r="164" spans="1:65" s="2" customFormat="1" ht="24.15" customHeight="1">
      <c r="A164" s="36"/>
      <c r="B164" s="37"/>
      <c r="C164" s="219" t="s">
        <v>207</v>
      </c>
      <c r="D164" s="219" t="s">
        <v>146</v>
      </c>
      <c r="E164" s="220" t="s">
        <v>257</v>
      </c>
      <c r="F164" s="221" t="s">
        <v>258</v>
      </c>
      <c r="G164" s="222" t="s">
        <v>204</v>
      </c>
      <c r="H164" s="223">
        <v>8.5</v>
      </c>
      <c r="I164" s="224"/>
      <c r="J164" s="224"/>
      <c r="K164" s="225">
        <f>ROUND(P164*H164,2)</f>
        <v>0</v>
      </c>
      <c r="L164" s="221" t="s">
        <v>150</v>
      </c>
      <c r="M164" s="42"/>
      <c r="N164" s="226" t="s">
        <v>1</v>
      </c>
      <c r="O164" s="227" t="s">
        <v>43</v>
      </c>
      <c r="P164" s="228">
        <f>I164+J164</f>
        <v>0</v>
      </c>
      <c r="Q164" s="228">
        <f>ROUND(I164*H164,2)</f>
        <v>0</v>
      </c>
      <c r="R164" s="228">
        <f>ROUND(J164*H164,2)</f>
        <v>0</v>
      </c>
      <c r="S164" s="89"/>
      <c r="T164" s="229">
        <f>S164*H164</f>
        <v>0</v>
      </c>
      <c r="U164" s="229">
        <v>0</v>
      </c>
      <c r="V164" s="229">
        <f>U164*H164</f>
        <v>0</v>
      </c>
      <c r="W164" s="229">
        <v>0</v>
      </c>
      <c r="X164" s="230">
        <f>W164*H164</f>
        <v>0</v>
      </c>
      <c r="Y164" s="36"/>
      <c r="Z164" s="36"/>
      <c r="AA164" s="36"/>
      <c r="AB164" s="36"/>
      <c r="AC164" s="36"/>
      <c r="AD164" s="36"/>
      <c r="AE164" s="36"/>
      <c r="AR164" s="231" t="s">
        <v>151</v>
      </c>
      <c r="AT164" s="231" t="s">
        <v>146</v>
      </c>
      <c r="AU164" s="231" t="s">
        <v>90</v>
      </c>
      <c r="AY164" s="15" t="s">
        <v>144</v>
      </c>
      <c r="BE164" s="232">
        <f>IF(O164="základní",K164,0)</f>
        <v>0</v>
      </c>
      <c r="BF164" s="232">
        <f>IF(O164="snížená",K164,0)</f>
        <v>0</v>
      </c>
      <c r="BG164" s="232">
        <f>IF(O164="zákl. přenesená",K164,0)</f>
        <v>0</v>
      </c>
      <c r="BH164" s="232">
        <f>IF(O164="sníž. přenesená",K164,0)</f>
        <v>0</v>
      </c>
      <c r="BI164" s="232">
        <f>IF(O164="nulová",K164,0)</f>
        <v>0</v>
      </c>
      <c r="BJ164" s="15" t="s">
        <v>88</v>
      </c>
      <c r="BK164" s="232">
        <f>ROUND(P164*H164,2)</f>
        <v>0</v>
      </c>
      <c r="BL164" s="15" t="s">
        <v>151</v>
      </c>
      <c r="BM164" s="231" t="s">
        <v>506</v>
      </c>
    </row>
    <row r="165" spans="1:47" s="2" customFormat="1" ht="12">
      <c r="A165" s="36"/>
      <c r="B165" s="37"/>
      <c r="C165" s="38"/>
      <c r="D165" s="233" t="s">
        <v>153</v>
      </c>
      <c r="E165" s="38"/>
      <c r="F165" s="234" t="s">
        <v>247</v>
      </c>
      <c r="G165" s="38"/>
      <c r="H165" s="38"/>
      <c r="I165" s="235"/>
      <c r="J165" s="235"/>
      <c r="K165" s="38"/>
      <c r="L165" s="38"/>
      <c r="M165" s="42"/>
      <c r="N165" s="236"/>
      <c r="O165" s="237"/>
      <c r="P165" s="89"/>
      <c r="Q165" s="89"/>
      <c r="R165" s="89"/>
      <c r="S165" s="89"/>
      <c r="T165" s="89"/>
      <c r="U165" s="89"/>
      <c r="V165" s="89"/>
      <c r="W165" s="89"/>
      <c r="X165" s="90"/>
      <c r="Y165" s="36"/>
      <c r="Z165" s="36"/>
      <c r="AA165" s="36"/>
      <c r="AB165" s="36"/>
      <c r="AC165" s="36"/>
      <c r="AD165" s="36"/>
      <c r="AE165" s="36"/>
      <c r="AT165" s="15" t="s">
        <v>153</v>
      </c>
      <c r="AU165" s="15" t="s">
        <v>90</v>
      </c>
    </row>
    <row r="166" spans="1:51" s="13" customFormat="1" ht="12">
      <c r="A166" s="13"/>
      <c r="B166" s="238"/>
      <c r="C166" s="239"/>
      <c r="D166" s="233" t="s">
        <v>155</v>
      </c>
      <c r="E166" s="240" t="s">
        <v>1</v>
      </c>
      <c r="F166" s="241" t="s">
        <v>507</v>
      </c>
      <c r="G166" s="239"/>
      <c r="H166" s="242">
        <v>8.5</v>
      </c>
      <c r="I166" s="243"/>
      <c r="J166" s="243"/>
      <c r="K166" s="239"/>
      <c r="L166" s="239"/>
      <c r="M166" s="244"/>
      <c r="N166" s="245"/>
      <c r="O166" s="246"/>
      <c r="P166" s="246"/>
      <c r="Q166" s="246"/>
      <c r="R166" s="246"/>
      <c r="S166" s="246"/>
      <c r="T166" s="246"/>
      <c r="U166" s="246"/>
      <c r="V166" s="246"/>
      <c r="W166" s="246"/>
      <c r="X166" s="247"/>
      <c r="Y166" s="13"/>
      <c r="Z166" s="13"/>
      <c r="AA166" s="13"/>
      <c r="AB166" s="13"/>
      <c r="AC166" s="13"/>
      <c r="AD166" s="13"/>
      <c r="AE166" s="13"/>
      <c r="AT166" s="248" t="s">
        <v>155</v>
      </c>
      <c r="AU166" s="248" t="s">
        <v>90</v>
      </c>
      <c r="AV166" s="13" t="s">
        <v>90</v>
      </c>
      <c r="AW166" s="13" t="s">
        <v>5</v>
      </c>
      <c r="AX166" s="13" t="s">
        <v>88</v>
      </c>
      <c r="AY166" s="248" t="s">
        <v>144</v>
      </c>
    </row>
    <row r="167" spans="1:65" s="2" customFormat="1" ht="24.15" customHeight="1">
      <c r="A167" s="36"/>
      <c r="B167" s="37"/>
      <c r="C167" s="219" t="s">
        <v>215</v>
      </c>
      <c r="D167" s="219" t="s">
        <v>146</v>
      </c>
      <c r="E167" s="220" t="s">
        <v>262</v>
      </c>
      <c r="F167" s="221" t="s">
        <v>263</v>
      </c>
      <c r="G167" s="222" t="s">
        <v>204</v>
      </c>
      <c r="H167" s="223">
        <v>15</v>
      </c>
      <c r="I167" s="224"/>
      <c r="J167" s="224"/>
      <c r="K167" s="225">
        <f>ROUND(P167*H167,2)</f>
        <v>0</v>
      </c>
      <c r="L167" s="221" t="s">
        <v>150</v>
      </c>
      <c r="M167" s="42"/>
      <c r="N167" s="226" t="s">
        <v>1</v>
      </c>
      <c r="O167" s="227" t="s">
        <v>43</v>
      </c>
      <c r="P167" s="228">
        <f>I167+J167</f>
        <v>0</v>
      </c>
      <c r="Q167" s="228">
        <f>ROUND(I167*H167,2)</f>
        <v>0</v>
      </c>
      <c r="R167" s="228">
        <f>ROUND(J167*H167,2)</f>
        <v>0</v>
      </c>
      <c r="S167" s="89"/>
      <c r="T167" s="229">
        <f>S167*H167</f>
        <v>0</v>
      </c>
      <c r="U167" s="229">
        <v>0</v>
      </c>
      <c r="V167" s="229">
        <f>U167*H167</f>
        <v>0</v>
      </c>
      <c r="W167" s="229">
        <v>0</v>
      </c>
      <c r="X167" s="230">
        <f>W167*H167</f>
        <v>0</v>
      </c>
      <c r="Y167" s="36"/>
      <c r="Z167" s="36"/>
      <c r="AA167" s="36"/>
      <c r="AB167" s="36"/>
      <c r="AC167" s="36"/>
      <c r="AD167" s="36"/>
      <c r="AE167" s="36"/>
      <c r="AR167" s="231" t="s">
        <v>151</v>
      </c>
      <c r="AT167" s="231" t="s">
        <v>146</v>
      </c>
      <c r="AU167" s="231" t="s">
        <v>90</v>
      </c>
      <c r="AY167" s="15" t="s">
        <v>144</v>
      </c>
      <c r="BE167" s="232">
        <f>IF(O167="základní",K167,0)</f>
        <v>0</v>
      </c>
      <c r="BF167" s="232">
        <f>IF(O167="snížená",K167,0)</f>
        <v>0</v>
      </c>
      <c r="BG167" s="232">
        <f>IF(O167="zákl. přenesená",K167,0)</f>
        <v>0</v>
      </c>
      <c r="BH167" s="232">
        <f>IF(O167="sníž. přenesená",K167,0)</f>
        <v>0</v>
      </c>
      <c r="BI167" s="232">
        <f>IF(O167="nulová",K167,0)</f>
        <v>0</v>
      </c>
      <c r="BJ167" s="15" t="s">
        <v>88</v>
      </c>
      <c r="BK167" s="232">
        <f>ROUND(P167*H167,2)</f>
        <v>0</v>
      </c>
      <c r="BL167" s="15" t="s">
        <v>151</v>
      </c>
      <c r="BM167" s="231" t="s">
        <v>508</v>
      </c>
    </row>
    <row r="168" spans="1:47" s="2" customFormat="1" ht="12">
      <c r="A168" s="36"/>
      <c r="B168" s="37"/>
      <c r="C168" s="38"/>
      <c r="D168" s="233" t="s">
        <v>153</v>
      </c>
      <c r="E168" s="38"/>
      <c r="F168" s="234" t="s">
        <v>265</v>
      </c>
      <c r="G168" s="38"/>
      <c r="H168" s="38"/>
      <c r="I168" s="235"/>
      <c r="J168" s="235"/>
      <c r="K168" s="38"/>
      <c r="L168" s="38"/>
      <c r="M168" s="42"/>
      <c r="N168" s="236"/>
      <c r="O168" s="237"/>
      <c r="P168" s="89"/>
      <c r="Q168" s="89"/>
      <c r="R168" s="89"/>
      <c r="S168" s="89"/>
      <c r="T168" s="89"/>
      <c r="U168" s="89"/>
      <c r="V168" s="89"/>
      <c r="W168" s="89"/>
      <c r="X168" s="90"/>
      <c r="Y168" s="36"/>
      <c r="Z168" s="36"/>
      <c r="AA168" s="36"/>
      <c r="AB168" s="36"/>
      <c r="AC168" s="36"/>
      <c r="AD168" s="36"/>
      <c r="AE168" s="36"/>
      <c r="AT168" s="15" t="s">
        <v>153</v>
      </c>
      <c r="AU168" s="15" t="s">
        <v>90</v>
      </c>
    </row>
    <row r="169" spans="1:51" s="13" customFormat="1" ht="12">
      <c r="A169" s="13"/>
      <c r="B169" s="238"/>
      <c r="C169" s="239"/>
      <c r="D169" s="233" t="s">
        <v>155</v>
      </c>
      <c r="E169" s="240" t="s">
        <v>1</v>
      </c>
      <c r="F169" s="241" t="s">
        <v>509</v>
      </c>
      <c r="G169" s="239"/>
      <c r="H169" s="242">
        <v>15</v>
      </c>
      <c r="I169" s="243"/>
      <c r="J169" s="243"/>
      <c r="K169" s="239"/>
      <c r="L169" s="239"/>
      <c r="M169" s="244"/>
      <c r="N169" s="245"/>
      <c r="O169" s="246"/>
      <c r="P169" s="246"/>
      <c r="Q169" s="246"/>
      <c r="R169" s="246"/>
      <c r="S169" s="246"/>
      <c r="T169" s="246"/>
      <c r="U169" s="246"/>
      <c r="V169" s="246"/>
      <c r="W169" s="246"/>
      <c r="X169" s="247"/>
      <c r="Y169" s="13"/>
      <c r="Z169" s="13"/>
      <c r="AA169" s="13"/>
      <c r="AB169" s="13"/>
      <c r="AC169" s="13"/>
      <c r="AD169" s="13"/>
      <c r="AE169" s="13"/>
      <c r="AT169" s="248" t="s">
        <v>155</v>
      </c>
      <c r="AU169" s="248" t="s">
        <v>90</v>
      </c>
      <c r="AV169" s="13" t="s">
        <v>90</v>
      </c>
      <c r="AW169" s="13" t="s">
        <v>5</v>
      </c>
      <c r="AX169" s="13" t="s">
        <v>88</v>
      </c>
      <c r="AY169" s="248" t="s">
        <v>144</v>
      </c>
    </row>
    <row r="170" spans="1:65" s="2" customFormat="1" ht="24.15" customHeight="1">
      <c r="A170" s="36"/>
      <c r="B170" s="37"/>
      <c r="C170" s="219" t="s">
        <v>220</v>
      </c>
      <c r="D170" s="219" t="s">
        <v>146</v>
      </c>
      <c r="E170" s="220" t="s">
        <v>268</v>
      </c>
      <c r="F170" s="221" t="s">
        <v>269</v>
      </c>
      <c r="G170" s="222" t="s">
        <v>204</v>
      </c>
      <c r="H170" s="223">
        <v>19.15</v>
      </c>
      <c r="I170" s="224"/>
      <c r="J170" s="224"/>
      <c r="K170" s="225">
        <f>ROUND(P170*H170,2)</f>
        <v>0</v>
      </c>
      <c r="L170" s="221" t="s">
        <v>150</v>
      </c>
      <c r="M170" s="42"/>
      <c r="N170" s="226" t="s">
        <v>1</v>
      </c>
      <c r="O170" s="227" t="s">
        <v>43</v>
      </c>
      <c r="P170" s="228">
        <f>I170+J170</f>
        <v>0</v>
      </c>
      <c r="Q170" s="228">
        <f>ROUND(I170*H170,2)</f>
        <v>0</v>
      </c>
      <c r="R170" s="228">
        <f>ROUND(J170*H170,2)</f>
        <v>0</v>
      </c>
      <c r="S170" s="89"/>
      <c r="T170" s="229">
        <f>S170*H170</f>
        <v>0</v>
      </c>
      <c r="U170" s="229">
        <v>0</v>
      </c>
      <c r="V170" s="229">
        <f>U170*H170</f>
        <v>0</v>
      </c>
      <c r="W170" s="229">
        <v>0</v>
      </c>
      <c r="X170" s="230">
        <f>W170*H170</f>
        <v>0</v>
      </c>
      <c r="Y170" s="36"/>
      <c r="Z170" s="36"/>
      <c r="AA170" s="36"/>
      <c r="AB170" s="36"/>
      <c r="AC170" s="36"/>
      <c r="AD170" s="36"/>
      <c r="AE170" s="36"/>
      <c r="AR170" s="231" t="s">
        <v>151</v>
      </c>
      <c r="AT170" s="231" t="s">
        <v>146</v>
      </c>
      <c r="AU170" s="231" t="s">
        <v>90</v>
      </c>
      <c r="AY170" s="15" t="s">
        <v>144</v>
      </c>
      <c r="BE170" s="232">
        <f>IF(O170="základní",K170,0)</f>
        <v>0</v>
      </c>
      <c r="BF170" s="232">
        <f>IF(O170="snížená",K170,0)</f>
        <v>0</v>
      </c>
      <c r="BG170" s="232">
        <f>IF(O170="zákl. přenesená",K170,0)</f>
        <v>0</v>
      </c>
      <c r="BH170" s="232">
        <f>IF(O170="sníž. přenesená",K170,0)</f>
        <v>0</v>
      </c>
      <c r="BI170" s="232">
        <f>IF(O170="nulová",K170,0)</f>
        <v>0</v>
      </c>
      <c r="BJ170" s="15" t="s">
        <v>88</v>
      </c>
      <c r="BK170" s="232">
        <f>ROUND(P170*H170,2)</f>
        <v>0</v>
      </c>
      <c r="BL170" s="15" t="s">
        <v>151</v>
      </c>
      <c r="BM170" s="231" t="s">
        <v>510</v>
      </c>
    </row>
    <row r="171" spans="1:47" s="2" customFormat="1" ht="12">
      <c r="A171" s="36"/>
      <c r="B171" s="37"/>
      <c r="C171" s="38"/>
      <c r="D171" s="233" t="s">
        <v>153</v>
      </c>
      <c r="E171" s="38"/>
      <c r="F171" s="234" t="s">
        <v>265</v>
      </c>
      <c r="G171" s="38"/>
      <c r="H171" s="38"/>
      <c r="I171" s="235"/>
      <c r="J171" s="235"/>
      <c r="K171" s="38"/>
      <c r="L171" s="38"/>
      <c r="M171" s="42"/>
      <c r="N171" s="236"/>
      <c r="O171" s="237"/>
      <c r="P171" s="89"/>
      <c r="Q171" s="89"/>
      <c r="R171" s="89"/>
      <c r="S171" s="89"/>
      <c r="T171" s="89"/>
      <c r="U171" s="89"/>
      <c r="V171" s="89"/>
      <c r="W171" s="89"/>
      <c r="X171" s="90"/>
      <c r="Y171" s="36"/>
      <c r="Z171" s="36"/>
      <c r="AA171" s="36"/>
      <c r="AB171" s="36"/>
      <c r="AC171" s="36"/>
      <c r="AD171" s="36"/>
      <c r="AE171" s="36"/>
      <c r="AT171" s="15" t="s">
        <v>153</v>
      </c>
      <c r="AU171" s="15" t="s">
        <v>90</v>
      </c>
    </row>
    <row r="172" spans="1:51" s="13" customFormat="1" ht="12">
      <c r="A172" s="13"/>
      <c r="B172" s="238"/>
      <c r="C172" s="239"/>
      <c r="D172" s="233" t="s">
        <v>155</v>
      </c>
      <c r="E172" s="240" t="s">
        <v>1</v>
      </c>
      <c r="F172" s="241" t="s">
        <v>511</v>
      </c>
      <c r="G172" s="239"/>
      <c r="H172" s="242">
        <v>19.15</v>
      </c>
      <c r="I172" s="243"/>
      <c r="J172" s="243"/>
      <c r="K172" s="239"/>
      <c r="L172" s="239"/>
      <c r="M172" s="244"/>
      <c r="N172" s="245"/>
      <c r="O172" s="246"/>
      <c r="P172" s="246"/>
      <c r="Q172" s="246"/>
      <c r="R172" s="246"/>
      <c r="S172" s="246"/>
      <c r="T172" s="246"/>
      <c r="U172" s="246"/>
      <c r="V172" s="246"/>
      <c r="W172" s="246"/>
      <c r="X172" s="247"/>
      <c r="Y172" s="13"/>
      <c r="Z172" s="13"/>
      <c r="AA172" s="13"/>
      <c r="AB172" s="13"/>
      <c r="AC172" s="13"/>
      <c r="AD172" s="13"/>
      <c r="AE172" s="13"/>
      <c r="AT172" s="248" t="s">
        <v>155</v>
      </c>
      <c r="AU172" s="248" t="s">
        <v>90</v>
      </c>
      <c r="AV172" s="13" t="s">
        <v>90</v>
      </c>
      <c r="AW172" s="13" t="s">
        <v>5</v>
      </c>
      <c r="AX172" s="13" t="s">
        <v>88</v>
      </c>
      <c r="AY172" s="248" t="s">
        <v>144</v>
      </c>
    </row>
    <row r="173" spans="1:65" s="2" customFormat="1" ht="24.15" customHeight="1">
      <c r="A173" s="36"/>
      <c r="B173" s="37"/>
      <c r="C173" s="219" t="s">
        <v>226</v>
      </c>
      <c r="D173" s="219" t="s">
        <v>146</v>
      </c>
      <c r="E173" s="220" t="s">
        <v>272</v>
      </c>
      <c r="F173" s="221" t="s">
        <v>273</v>
      </c>
      <c r="G173" s="222" t="s">
        <v>204</v>
      </c>
      <c r="H173" s="223">
        <v>22.9</v>
      </c>
      <c r="I173" s="224"/>
      <c r="J173" s="224"/>
      <c r="K173" s="225">
        <f>ROUND(P173*H173,2)</f>
        <v>0</v>
      </c>
      <c r="L173" s="221" t="s">
        <v>150</v>
      </c>
      <c r="M173" s="42"/>
      <c r="N173" s="226" t="s">
        <v>1</v>
      </c>
      <c r="O173" s="227" t="s">
        <v>43</v>
      </c>
      <c r="P173" s="228">
        <f>I173+J173</f>
        <v>0</v>
      </c>
      <c r="Q173" s="228">
        <f>ROUND(I173*H173,2)</f>
        <v>0</v>
      </c>
      <c r="R173" s="228">
        <f>ROUND(J173*H173,2)</f>
        <v>0</v>
      </c>
      <c r="S173" s="89"/>
      <c r="T173" s="229">
        <f>S173*H173</f>
        <v>0</v>
      </c>
      <c r="U173" s="229">
        <v>0.00158</v>
      </c>
      <c r="V173" s="229">
        <f>U173*H173</f>
        <v>0.036182</v>
      </c>
      <c r="W173" s="229">
        <v>0</v>
      </c>
      <c r="X173" s="230">
        <f>W173*H173</f>
        <v>0</v>
      </c>
      <c r="Y173" s="36"/>
      <c r="Z173" s="36"/>
      <c r="AA173" s="36"/>
      <c r="AB173" s="36"/>
      <c r="AC173" s="36"/>
      <c r="AD173" s="36"/>
      <c r="AE173" s="36"/>
      <c r="AR173" s="231" t="s">
        <v>151</v>
      </c>
      <c r="AT173" s="231" t="s">
        <v>146</v>
      </c>
      <c r="AU173" s="231" t="s">
        <v>90</v>
      </c>
      <c r="AY173" s="15" t="s">
        <v>144</v>
      </c>
      <c r="BE173" s="232">
        <f>IF(O173="základní",K173,0)</f>
        <v>0</v>
      </c>
      <c r="BF173" s="232">
        <f>IF(O173="snížená",K173,0)</f>
        <v>0</v>
      </c>
      <c r="BG173" s="232">
        <f>IF(O173="zákl. přenesená",K173,0)</f>
        <v>0</v>
      </c>
      <c r="BH173" s="232">
        <f>IF(O173="sníž. přenesená",K173,0)</f>
        <v>0</v>
      </c>
      <c r="BI173" s="232">
        <f>IF(O173="nulová",K173,0)</f>
        <v>0</v>
      </c>
      <c r="BJ173" s="15" t="s">
        <v>88</v>
      </c>
      <c r="BK173" s="232">
        <f>ROUND(P173*H173,2)</f>
        <v>0</v>
      </c>
      <c r="BL173" s="15" t="s">
        <v>151</v>
      </c>
      <c r="BM173" s="231" t="s">
        <v>512</v>
      </c>
    </row>
    <row r="174" spans="1:47" s="2" customFormat="1" ht="12">
      <c r="A174" s="36"/>
      <c r="B174" s="37"/>
      <c r="C174" s="38"/>
      <c r="D174" s="233" t="s">
        <v>153</v>
      </c>
      <c r="E174" s="38"/>
      <c r="F174" s="234" t="s">
        <v>265</v>
      </c>
      <c r="G174" s="38"/>
      <c r="H174" s="38"/>
      <c r="I174" s="235"/>
      <c r="J174" s="235"/>
      <c r="K174" s="38"/>
      <c r="L174" s="38"/>
      <c r="M174" s="42"/>
      <c r="N174" s="236"/>
      <c r="O174" s="237"/>
      <c r="P174" s="89"/>
      <c r="Q174" s="89"/>
      <c r="R174" s="89"/>
      <c r="S174" s="89"/>
      <c r="T174" s="89"/>
      <c r="U174" s="89"/>
      <c r="V174" s="89"/>
      <c r="W174" s="89"/>
      <c r="X174" s="90"/>
      <c r="Y174" s="36"/>
      <c r="Z174" s="36"/>
      <c r="AA174" s="36"/>
      <c r="AB174" s="36"/>
      <c r="AC174" s="36"/>
      <c r="AD174" s="36"/>
      <c r="AE174" s="36"/>
      <c r="AT174" s="15" t="s">
        <v>153</v>
      </c>
      <c r="AU174" s="15" t="s">
        <v>90</v>
      </c>
    </row>
    <row r="175" spans="1:51" s="13" customFormat="1" ht="12">
      <c r="A175" s="13"/>
      <c r="B175" s="238"/>
      <c r="C175" s="239"/>
      <c r="D175" s="233" t="s">
        <v>155</v>
      </c>
      <c r="E175" s="240" t="s">
        <v>1</v>
      </c>
      <c r="F175" s="241" t="s">
        <v>513</v>
      </c>
      <c r="G175" s="239"/>
      <c r="H175" s="242">
        <v>4.65</v>
      </c>
      <c r="I175" s="243"/>
      <c r="J175" s="243"/>
      <c r="K175" s="239"/>
      <c r="L175" s="239"/>
      <c r="M175" s="244"/>
      <c r="N175" s="245"/>
      <c r="O175" s="246"/>
      <c r="P175" s="246"/>
      <c r="Q175" s="246"/>
      <c r="R175" s="246"/>
      <c r="S175" s="246"/>
      <c r="T175" s="246"/>
      <c r="U175" s="246"/>
      <c r="V175" s="246"/>
      <c r="W175" s="246"/>
      <c r="X175" s="247"/>
      <c r="Y175" s="13"/>
      <c r="Z175" s="13"/>
      <c r="AA175" s="13"/>
      <c r="AB175" s="13"/>
      <c r="AC175" s="13"/>
      <c r="AD175" s="13"/>
      <c r="AE175" s="13"/>
      <c r="AT175" s="248" t="s">
        <v>155</v>
      </c>
      <c r="AU175" s="248" t="s">
        <v>90</v>
      </c>
      <c r="AV175" s="13" t="s">
        <v>90</v>
      </c>
      <c r="AW175" s="13" t="s">
        <v>5</v>
      </c>
      <c r="AX175" s="13" t="s">
        <v>80</v>
      </c>
      <c r="AY175" s="248" t="s">
        <v>144</v>
      </c>
    </row>
    <row r="176" spans="1:51" s="13" customFormat="1" ht="12">
      <c r="A176" s="13"/>
      <c r="B176" s="238"/>
      <c r="C176" s="239"/>
      <c r="D176" s="233" t="s">
        <v>155</v>
      </c>
      <c r="E176" s="240" t="s">
        <v>1</v>
      </c>
      <c r="F176" s="241" t="s">
        <v>514</v>
      </c>
      <c r="G176" s="239"/>
      <c r="H176" s="242">
        <v>18.25</v>
      </c>
      <c r="I176" s="243"/>
      <c r="J176" s="243"/>
      <c r="K176" s="239"/>
      <c r="L176" s="239"/>
      <c r="M176" s="244"/>
      <c r="N176" s="245"/>
      <c r="O176" s="246"/>
      <c r="P176" s="246"/>
      <c r="Q176" s="246"/>
      <c r="R176" s="246"/>
      <c r="S176" s="246"/>
      <c r="T176" s="246"/>
      <c r="U176" s="246"/>
      <c r="V176" s="246"/>
      <c r="W176" s="246"/>
      <c r="X176" s="247"/>
      <c r="Y176" s="13"/>
      <c r="Z176" s="13"/>
      <c r="AA176" s="13"/>
      <c r="AB176" s="13"/>
      <c r="AC176" s="13"/>
      <c r="AD176" s="13"/>
      <c r="AE176" s="13"/>
      <c r="AT176" s="248" t="s">
        <v>155</v>
      </c>
      <c r="AU176" s="248" t="s">
        <v>90</v>
      </c>
      <c r="AV176" s="13" t="s">
        <v>90</v>
      </c>
      <c r="AW176" s="13" t="s">
        <v>5</v>
      </c>
      <c r="AX176" s="13" t="s">
        <v>80</v>
      </c>
      <c r="AY176" s="248" t="s">
        <v>144</v>
      </c>
    </row>
    <row r="177" spans="1:65" s="2" customFormat="1" ht="37.8" customHeight="1">
      <c r="A177" s="36"/>
      <c r="B177" s="37"/>
      <c r="C177" s="219" t="s">
        <v>231</v>
      </c>
      <c r="D177" s="219" t="s">
        <v>146</v>
      </c>
      <c r="E177" s="220" t="s">
        <v>290</v>
      </c>
      <c r="F177" s="221" t="s">
        <v>291</v>
      </c>
      <c r="G177" s="222" t="s">
        <v>149</v>
      </c>
      <c r="H177" s="223">
        <v>24</v>
      </c>
      <c r="I177" s="224"/>
      <c r="J177" s="224"/>
      <c r="K177" s="225">
        <f>ROUND(P177*H177,2)</f>
        <v>0</v>
      </c>
      <c r="L177" s="221" t="s">
        <v>150</v>
      </c>
      <c r="M177" s="42"/>
      <c r="N177" s="226" t="s">
        <v>1</v>
      </c>
      <c r="O177" s="227" t="s">
        <v>43</v>
      </c>
      <c r="P177" s="228">
        <f>I177+J177</f>
        <v>0</v>
      </c>
      <c r="Q177" s="228">
        <f>ROUND(I177*H177,2)</f>
        <v>0</v>
      </c>
      <c r="R177" s="228">
        <f>ROUND(J177*H177,2)</f>
        <v>0</v>
      </c>
      <c r="S177" s="89"/>
      <c r="T177" s="229">
        <f>S177*H177</f>
        <v>0</v>
      </c>
      <c r="U177" s="229">
        <v>0.0371</v>
      </c>
      <c r="V177" s="229">
        <f>U177*H177</f>
        <v>0.8904000000000001</v>
      </c>
      <c r="W177" s="229">
        <v>0</v>
      </c>
      <c r="X177" s="230">
        <f>W177*H177</f>
        <v>0</v>
      </c>
      <c r="Y177" s="36"/>
      <c r="Z177" s="36"/>
      <c r="AA177" s="36"/>
      <c r="AB177" s="36"/>
      <c r="AC177" s="36"/>
      <c r="AD177" s="36"/>
      <c r="AE177" s="36"/>
      <c r="AR177" s="231" t="s">
        <v>151</v>
      </c>
      <c r="AT177" s="231" t="s">
        <v>146</v>
      </c>
      <c r="AU177" s="231" t="s">
        <v>90</v>
      </c>
      <c r="AY177" s="15" t="s">
        <v>144</v>
      </c>
      <c r="BE177" s="232">
        <f>IF(O177="základní",K177,0)</f>
        <v>0</v>
      </c>
      <c r="BF177" s="232">
        <f>IF(O177="snížená",K177,0)</f>
        <v>0</v>
      </c>
      <c r="BG177" s="232">
        <f>IF(O177="zákl. přenesená",K177,0)</f>
        <v>0</v>
      </c>
      <c r="BH177" s="232">
        <f>IF(O177="sníž. přenesená",K177,0)</f>
        <v>0</v>
      </c>
      <c r="BI177" s="232">
        <f>IF(O177="nulová",K177,0)</f>
        <v>0</v>
      </c>
      <c r="BJ177" s="15" t="s">
        <v>88</v>
      </c>
      <c r="BK177" s="232">
        <f>ROUND(P177*H177,2)</f>
        <v>0</v>
      </c>
      <c r="BL177" s="15" t="s">
        <v>151</v>
      </c>
      <c r="BM177" s="231" t="s">
        <v>515</v>
      </c>
    </row>
    <row r="178" spans="1:47" s="2" customFormat="1" ht="12">
      <c r="A178" s="36"/>
      <c r="B178" s="37"/>
      <c r="C178" s="38"/>
      <c r="D178" s="233" t="s">
        <v>153</v>
      </c>
      <c r="E178" s="38"/>
      <c r="F178" s="234" t="s">
        <v>282</v>
      </c>
      <c r="G178" s="38"/>
      <c r="H178" s="38"/>
      <c r="I178" s="235"/>
      <c r="J178" s="235"/>
      <c r="K178" s="38"/>
      <c r="L178" s="38"/>
      <c r="M178" s="42"/>
      <c r="N178" s="236"/>
      <c r="O178" s="237"/>
      <c r="P178" s="89"/>
      <c r="Q178" s="89"/>
      <c r="R178" s="89"/>
      <c r="S178" s="89"/>
      <c r="T178" s="89"/>
      <c r="U178" s="89"/>
      <c r="V178" s="89"/>
      <c r="W178" s="89"/>
      <c r="X178" s="90"/>
      <c r="Y178" s="36"/>
      <c r="Z178" s="36"/>
      <c r="AA178" s="36"/>
      <c r="AB178" s="36"/>
      <c r="AC178" s="36"/>
      <c r="AD178" s="36"/>
      <c r="AE178" s="36"/>
      <c r="AT178" s="15" t="s">
        <v>153</v>
      </c>
      <c r="AU178" s="15" t="s">
        <v>90</v>
      </c>
    </row>
    <row r="179" spans="1:51" s="13" customFormat="1" ht="12">
      <c r="A179" s="13"/>
      <c r="B179" s="238"/>
      <c r="C179" s="239"/>
      <c r="D179" s="233" t="s">
        <v>155</v>
      </c>
      <c r="E179" s="240" t="s">
        <v>1</v>
      </c>
      <c r="F179" s="241" t="s">
        <v>516</v>
      </c>
      <c r="G179" s="239"/>
      <c r="H179" s="242">
        <v>24</v>
      </c>
      <c r="I179" s="243"/>
      <c r="J179" s="243"/>
      <c r="K179" s="239"/>
      <c r="L179" s="239"/>
      <c r="M179" s="244"/>
      <c r="N179" s="245"/>
      <c r="O179" s="246"/>
      <c r="P179" s="246"/>
      <c r="Q179" s="246"/>
      <c r="R179" s="246"/>
      <c r="S179" s="246"/>
      <c r="T179" s="246"/>
      <c r="U179" s="246"/>
      <c r="V179" s="246"/>
      <c r="W179" s="246"/>
      <c r="X179" s="247"/>
      <c r="Y179" s="13"/>
      <c r="Z179" s="13"/>
      <c r="AA179" s="13"/>
      <c r="AB179" s="13"/>
      <c r="AC179" s="13"/>
      <c r="AD179" s="13"/>
      <c r="AE179" s="13"/>
      <c r="AT179" s="248" t="s">
        <v>155</v>
      </c>
      <c r="AU179" s="248" t="s">
        <v>90</v>
      </c>
      <c r="AV179" s="13" t="s">
        <v>90</v>
      </c>
      <c r="AW179" s="13" t="s">
        <v>5</v>
      </c>
      <c r="AX179" s="13" t="s">
        <v>80</v>
      </c>
      <c r="AY179" s="248" t="s">
        <v>144</v>
      </c>
    </row>
    <row r="180" spans="1:65" s="2" customFormat="1" ht="24.15" customHeight="1">
      <c r="A180" s="36"/>
      <c r="B180" s="37"/>
      <c r="C180" s="219" t="s">
        <v>9</v>
      </c>
      <c r="D180" s="219" t="s">
        <v>146</v>
      </c>
      <c r="E180" s="220" t="s">
        <v>296</v>
      </c>
      <c r="F180" s="221" t="s">
        <v>297</v>
      </c>
      <c r="G180" s="222" t="s">
        <v>168</v>
      </c>
      <c r="H180" s="223">
        <v>108</v>
      </c>
      <c r="I180" s="224"/>
      <c r="J180" s="224"/>
      <c r="K180" s="225">
        <f>ROUND(P180*H180,2)</f>
        <v>0</v>
      </c>
      <c r="L180" s="221" t="s">
        <v>150</v>
      </c>
      <c r="M180" s="42"/>
      <c r="N180" s="226" t="s">
        <v>1</v>
      </c>
      <c r="O180" s="227" t="s">
        <v>43</v>
      </c>
      <c r="P180" s="228">
        <f>I180+J180</f>
        <v>0</v>
      </c>
      <c r="Q180" s="228">
        <f>ROUND(I180*H180,2)</f>
        <v>0</v>
      </c>
      <c r="R180" s="228">
        <f>ROUND(J180*H180,2)</f>
        <v>0</v>
      </c>
      <c r="S180" s="89"/>
      <c r="T180" s="229">
        <f>S180*H180</f>
        <v>0</v>
      </c>
      <c r="U180" s="229">
        <v>0</v>
      </c>
      <c r="V180" s="229">
        <f>U180*H180</f>
        <v>0</v>
      </c>
      <c r="W180" s="229">
        <v>0</v>
      </c>
      <c r="X180" s="230">
        <f>W180*H180</f>
        <v>0</v>
      </c>
      <c r="Y180" s="36"/>
      <c r="Z180" s="36"/>
      <c r="AA180" s="36"/>
      <c r="AB180" s="36"/>
      <c r="AC180" s="36"/>
      <c r="AD180" s="36"/>
      <c r="AE180" s="36"/>
      <c r="AR180" s="231" t="s">
        <v>151</v>
      </c>
      <c r="AT180" s="231" t="s">
        <v>146</v>
      </c>
      <c r="AU180" s="231" t="s">
        <v>90</v>
      </c>
      <c r="AY180" s="15" t="s">
        <v>144</v>
      </c>
      <c r="BE180" s="232">
        <f>IF(O180="základní",K180,0)</f>
        <v>0</v>
      </c>
      <c r="BF180" s="232">
        <f>IF(O180="snížená",K180,0)</f>
        <v>0</v>
      </c>
      <c r="BG180" s="232">
        <f>IF(O180="zákl. přenesená",K180,0)</f>
        <v>0</v>
      </c>
      <c r="BH180" s="232">
        <f>IF(O180="sníž. přenesená",K180,0)</f>
        <v>0</v>
      </c>
      <c r="BI180" s="232">
        <f>IF(O180="nulová",K180,0)</f>
        <v>0</v>
      </c>
      <c r="BJ180" s="15" t="s">
        <v>88</v>
      </c>
      <c r="BK180" s="232">
        <f>ROUND(P180*H180,2)</f>
        <v>0</v>
      </c>
      <c r="BL180" s="15" t="s">
        <v>151</v>
      </c>
      <c r="BM180" s="231" t="s">
        <v>517</v>
      </c>
    </row>
    <row r="181" spans="1:47" s="2" customFormat="1" ht="12">
      <c r="A181" s="36"/>
      <c r="B181" s="37"/>
      <c r="C181" s="38"/>
      <c r="D181" s="233" t="s">
        <v>153</v>
      </c>
      <c r="E181" s="38"/>
      <c r="F181" s="234" t="s">
        <v>282</v>
      </c>
      <c r="G181" s="38"/>
      <c r="H181" s="38"/>
      <c r="I181" s="235"/>
      <c r="J181" s="235"/>
      <c r="K181" s="38"/>
      <c r="L181" s="38"/>
      <c r="M181" s="42"/>
      <c r="N181" s="236"/>
      <c r="O181" s="237"/>
      <c r="P181" s="89"/>
      <c r="Q181" s="89"/>
      <c r="R181" s="89"/>
      <c r="S181" s="89"/>
      <c r="T181" s="89"/>
      <c r="U181" s="89"/>
      <c r="V181" s="89"/>
      <c r="W181" s="89"/>
      <c r="X181" s="90"/>
      <c r="Y181" s="36"/>
      <c r="Z181" s="36"/>
      <c r="AA181" s="36"/>
      <c r="AB181" s="36"/>
      <c r="AC181" s="36"/>
      <c r="AD181" s="36"/>
      <c r="AE181" s="36"/>
      <c r="AT181" s="15" t="s">
        <v>153</v>
      </c>
      <c r="AU181" s="15" t="s">
        <v>90</v>
      </c>
    </row>
    <row r="182" spans="1:51" s="13" customFormat="1" ht="12">
      <c r="A182" s="13"/>
      <c r="B182" s="238"/>
      <c r="C182" s="239"/>
      <c r="D182" s="233" t="s">
        <v>155</v>
      </c>
      <c r="E182" s="240" t="s">
        <v>1</v>
      </c>
      <c r="F182" s="241" t="s">
        <v>518</v>
      </c>
      <c r="G182" s="239"/>
      <c r="H182" s="242">
        <v>108</v>
      </c>
      <c r="I182" s="243"/>
      <c r="J182" s="243"/>
      <c r="K182" s="239"/>
      <c r="L182" s="239"/>
      <c r="M182" s="244"/>
      <c r="N182" s="245"/>
      <c r="O182" s="246"/>
      <c r="P182" s="246"/>
      <c r="Q182" s="246"/>
      <c r="R182" s="246"/>
      <c r="S182" s="246"/>
      <c r="T182" s="246"/>
      <c r="U182" s="246"/>
      <c r="V182" s="246"/>
      <c r="W182" s="246"/>
      <c r="X182" s="247"/>
      <c r="Y182" s="13"/>
      <c r="Z182" s="13"/>
      <c r="AA182" s="13"/>
      <c r="AB182" s="13"/>
      <c r="AC182" s="13"/>
      <c r="AD182" s="13"/>
      <c r="AE182" s="13"/>
      <c r="AT182" s="248" t="s">
        <v>155</v>
      </c>
      <c r="AU182" s="248" t="s">
        <v>90</v>
      </c>
      <c r="AV182" s="13" t="s">
        <v>90</v>
      </c>
      <c r="AW182" s="13" t="s">
        <v>5</v>
      </c>
      <c r="AX182" s="13" t="s">
        <v>80</v>
      </c>
      <c r="AY182" s="248" t="s">
        <v>144</v>
      </c>
    </row>
    <row r="183" spans="1:65" s="2" customFormat="1" ht="24.15" customHeight="1">
      <c r="A183" s="36"/>
      <c r="B183" s="37"/>
      <c r="C183" s="219" t="s">
        <v>243</v>
      </c>
      <c r="D183" s="219" t="s">
        <v>146</v>
      </c>
      <c r="E183" s="220" t="s">
        <v>309</v>
      </c>
      <c r="F183" s="221" t="s">
        <v>310</v>
      </c>
      <c r="G183" s="222" t="s">
        <v>280</v>
      </c>
      <c r="H183" s="223">
        <v>255</v>
      </c>
      <c r="I183" s="224"/>
      <c r="J183" s="224"/>
      <c r="K183" s="225">
        <f>ROUND(P183*H183,2)</f>
        <v>0</v>
      </c>
      <c r="L183" s="221" t="s">
        <v>311</v>
      </c>
      <c r="M183" s="42"/>
      <c r="N183" s="226" t="s">
        <v>1</v>
      </c>
      <c r="O183" s="227" t="s">
        <v>43</v>
      </c>
      <c r="P183" s="228">
        <f>I183+J183</f>
        <v>0</v>
      </c>
      <c r="Q183" s="228">
        <f>ROUND(I183*H183,2)</f>
        <v>0</v>
      </c>
      <c r="R183" s="228">
        <f>ROUND(J183*H183,2)</f>
        <v>0</v>
      </c>
      <c r="S183" s="89"/>
      <c r="T183" s="229">
        <f>S183*H183</f>
        <v>0</v>
      </c>
      <c r="U183" s="229">
        <v>2E-05</v>
      </c>
      <c r="V183" s="229">
        <f>U183*H183</f>
        <v>0.0051</v>
      </c>
      <c r="W183" s="229">
        <v>0</v>
      </c>
      <c r="X183" s="230">
        <f>W183*H183</f>
        <v>0</v>
      </c>
      <c r="Y183" s="36"/>
      <c r="Z183" s="36"/>
      <c r="AA183" s="36"/>
      <c r="AB183" s="36"/>
      <c r="AC183" s="36"/>
      <c r="AD183" s="36"/>
      <c r="AE183" s="36"/>
      <c r="AR183" s="231" t="s">
        <v>151</v>
      </c>
      <c r="AT183" s="231" t="s">
        <v>146</v>
      </c>
      <c r="AU183" s="231" t="s">
        <v>90</v>
      </c>
      <c r="AY183" s="15" t="s">
        <v>144</v>
      </c>
      <c r="BE183" s="232">
        <f>IF(O183="základní",K183,0)</f>
        <v>0</v>
      </c>
      <c r="BF183" s="232">
        <f>IF(O183="snížená",K183,0)</f>
        <v>0</v>
      </c>
      <c r="BG183" s="232">
        <f>IF(O183="zákl. přenesená",K183,0)</f>
        <v>0</v>
      </c>
      <c r="BH183" s="232">
        <f>IF(O183="sníž. přenesená",K183,0)</f>
        <v>0</v>
      </c>
      <c r="BI183" s="232">
        <f>IF(O183="nulová",K183,0)</f>
        <v>0</v>
      </c>
      <c r="BJ183" s="15" t="s">
        <v>88</v>
      </c>
      <c r="BK183" s="232">
        <f>ROUND(P183*H183,2)</f>
        <v>0</v>
      </c>
      <c r="BL183" s="15" t="s">
        <v>151</v>
      </c>
      <c r="BM183" s="231" t="s">
        <v>519</v>
      </c>
    </row>
    <row r="184" spans="1:47" s="2" customFormat="1" ht="12">
      <c r="A184" s="36"/>
      <c r="B184" s="37"/>
      <c r="C184" s="38"/>
      <c r="D184" s="233" t="s">
        <v>153</v>
      </c>
      <c r="E184" s="38"/>
      <c r="F184" s="234" t="s">
        <v>282</v>
      </c>
      <c r="G184" s="38"/>
      <c r="H184" s="38"/>
      <c r="I184" s="235"/>
      <c r="J184" s="235"/>
      <c r="K184" s="38"/>
      <c r="L184" s="38"/>
      <c r="M184" s="42"/>
      <c r="N184" s="236"/>
      <c r="O184" s="237"/>
      <c r="P184" s="89"/>
      <c r="Q184" s="89"/>
      <c r="R184" s="89"/>
      <c r="S184" s="89"/>
      <c r="T184" s="89"/>
      <c r="U184" s="89"/>
      <c r="V184" s="89"/>
      <c r="W184" s="89"/>
      <c r="X184" s="90"/>
      <c r="Y184" s="36"/>
      <c r="Z184" s="36"/>
      <c r="AA184" s="36"/>
      <c r="AB184" s="36"/>
      <c r="AC184" s="36"/>
      <c r="AD184" s="36"/>
      <c r="AE184" s="36"/>
      <c r="AT184" s="15" t="s">
        <v>153</v>
      </c>
      <c r="AU184" s="15" t="s">
        <v>90</v>
      </c>
    </row>
    <row r="185" spans="1:51" s="13" customFormat="1" ht="12">
      <c r="A185" s="13"/>
      <c r="B185" s="238"/>
      <c r="C185" s="239"/>
      <c r="D185" s="233" t="s">
        <v>155</v>
      </c>
      <c r="E185" s="240" t="s">
        <v>1</v>
      </c>
      <c r="F185" s="241" t="s">
        <v>520</v>
      </c>
      <c r="G185" s="239"/>
      <c r="H185" s="242">
        <v>155</v>
      </c>
      <c r="I185" s="243"/>
      <c r="J185" s="243"/>
      <c r="K185" s="239"/>
      <c r="L185" s="239"/>
      <c r="M185" s="244"/>
      <c r="N185" s="245"/>
      <c r="O185" s="246"/>
      <c r="P185" s="246"/>
      <c r="Q185" s="246"/>
      <c r="R185" s="246"/>
      <c r="S185" s="246"/>
      <c r="T185" s="246"/>
      <c r="U185" s="246"/>
      <c r="V185" s="246"/>
      <c r="W185" s="246"/>
      <c r="X185" s="247"/>
      <c r="Y185" s="13"/>
      <c r="Z185" s="13"/>
      <c r="AA185" s="13"/>
      <c r="AB185" s="13"/>
      <c r="AC185" s="13"/>
      <c r="AD185" s="13"/>
      <c r="AE185" s="13"/>
      <c r="AT185" s="248" t="s">
        <v>155</v>
      </c>
      <c r="AU185" s="248" t="s">
        <v>90</v>
      </c>
      <c r="AV185" s="13" t="s">
        <v>90</v>
      </c>
      <c r="AW185" s="13" t="s">
        <v>5</v>
      </c>
      <c r="AX185" s="13" t="s">
        <v>80</v>
      </c>
      <c r="AY185" s="248" t="s">
        <v>144</v>
      </c>
    </row>
    <row r="186" spans="1:51" s="13" customFormat="1" ht="12">
      <c r="A186" s="13"/>
      <c r="B186" s="238"/>
      <c r="C186" s="239"/>
      <c r="D186" s="233" t="s">
        <v>155</v>
      </c>
      <c r="E186" s="240" t="s">
        <v>1</v>
      </c>
      <c r="F186" s="241" t="s">
        <v>521</v>
      </c>
      <c r="G186" s="239"/>
      <c r="H186" s="242">
        <v>100</v>
      </c>
      <c r="I186" s="243"/>
      <c r="J186" s="243"/>
      <c r="K186" s="239"/>
      <c r="L186" s="239"/>
      <c r="M186" s="244"/>
      <c r="N186" s="245"/>
      <c r="O186" s="246"/>
      <c r="P186" s="246"/>
      <c r="Q186" s="246"/>
      <c r="R186" s="246"/>
      <c r="S186" s="246"/>
      <c r="T186" s="246"/>
      <c r="U186" s="246"/>
      <c r="V186" s="246"/>
      <c r="W186" s="246"/>
      <c r="X186" s="247"/>
      <c r="Y186" s="13"/>
      <c r="Z186" s="13"/>
      <c r="AA186" s="13"/>
      <c r="AB186" s="13"/>
      <c r="AC186" s="13"/>
      <c r="AD186" s="13"/>
      <c r="AE186" s="13"/>
      <c r="AT186" s="248" t="s">
        <v>155</v>
      </c>
      <c r="AU186" s="248" t="s">
        <v>90</v>
      </c>
      <c r="AV186" s="13" t="s">
        <v>90</v>
      </c>
      <c r="AW186" s="13" t="s">
        <v>5</v>
      </c>
      <c r="AX186" s="13" t="s">
        <v>80</v>
      </c>
      <c r="AY186" s="248" t="s">
        <v>144</v>
      </c>
    </row>
    <row r="187" spans="1:65" s="2" customFormat="1" ht="24.15" customHeight="1">
      <c r="A187" s="36"/>
      <c r="B187" s="37"/>
      <c r="C187" s="249" t="s">
        <v>250</v>
      </c>
      <c r="D187" s="249" t="s">
        <v>232</v>
      </c>
      <c r="E187" s="250" t="s">
        <v>316</v>
      </c>
      <c r="F187" s="251" t="s">
        <v>317</v>
      </c>
      <c r="G187" s="252" t="s">
        <v>280</v>
      </c>
      <c r="H187" s="253">
        <v>306</v>
      </c>
      <c r="I187" s="254"/>
      <c r="J187" s="255"/>
      <c r="K187" s="256">
        <f>ROUND(P187*H187,2)</f>
        <v>0</v>
      </c>
      <c r="L187" s="251" t="s">
        <v>311</v>
      </c>
      <c r="M187" s="257"/>
      <c r="N187" s="258" t="s">
        <v>1</v>
      </c>
      <c r="O187" s="227" t="s">
        <v>43</v>
      </c>
      <c r="P187" s="228">
        <f>I187+J187</f>
        <v>0</v>
      </c>
      <c r="Q187" s="228">
        <f>ROUND(I187*H187,2)</f>
        <v>0</v>
      </c>
      <c r="R187" s="228">
        <f>ROUND(J187*H187,2)</f>
        <v>0</v>
      </c>
      <c r="S187" s="89"/>
      <c r="T187" s="229">
        <f>S187*H187</f>
        <v>0</v>
      </c>
      <c r="U187" s="229">
        <v>0.0006</v>
      </c>
      <c r="V187" s="229">
        <f>U187*H187</f>
        <v>0.18359999999999999</v>
      </c>
      <c r="W187" s="229">
        <v>0</v>
      </c>
      <c r="X187" s="230">
        <f>W187*H187</f>
        <v>0</v>
      </c>
      <c r="Y187" s="36"/>
      <c r="Z187" s="36"/>
      <c r="AA187" s="36"/>
      <c r="AB187" s="36"/>
      <c r="AC187" s="36"/>
      <c r="AD187" s="36"/>
      <c r="AE187" s="36"/>
      <c r="AR187" s="231" t="s">
        <v>196</v>
      </c>
      <c r="AT187" s="231" t="s">
        <v>232</v>
      </c>
      <c r="AU187" s="231" t="s">
        <v>90</v>
      </c>
      <c r="AY187" s="15" t="s">
        <v>144</v>
      </c>
      <c r="BE187" s="232">
        <f>IF(O187="základní",K187,0)</f>
        <v>0</v>
      </c>
      <c r="BF187" s="232">
        <f>IF(O187="snížená",K187,0)</f>
        <v>0</v>
      </c>
      <c r="BG187" s="232">
        <f>IF(O187="zákl. přenesená",K187,0)</f>
        <v>0</v>
      </c>
      <c r="BH187" s="232">
        <f>IF(O187="sníž. přenesená",K187,0)</f>
        <v>0</v>
      </c>
      <c r="BI187" s="232">
        <f>IF(O187="nulová",K187,0)</f>
        <v>0</v>
      </c>
      <c r="BJ187" s="15" t="s">
        <v>88</v>
      </c>
      <c r="BK187" s="232">
        <f>ROUND(P187*H187,2)</f>
        <v>0</v>
      </c>
      <c r="BL187" s="15" t="s">
        <v>151</v>
      </c>
      <c r="BM187" s="231" t="s">
        <v>522</v>
      </c>
    </row>
    <row r="188" spans="1:47" s="2" customFormat="1" ht="12">
      <c r="A188" s="36"/>
      <c r="B188" s="37"/>
      <c r="C188" s="38"/>
      <c r="D188" s="233" t="s">
        <v>153</v>
      </c>
      <c r="E188" s="38"/>
      <c r="F188" s="234" t="s">
        <v>282</v>
      </c>
      <c r="G188" s="38"/>
      <c r="H188" s="38"/>
      <c r="I188" s="235"/>
      <c r="J188" s="235"/>
      <c r="K188" s="38"/>
      <c r="L188" s="38"/>
      <c r="M188" s="42"/>
      <c r="N188" s="236"/>
      <c r="O188" s="237"/>
      <c r="P188" s="89"/>
      <c r="Q188" s="89"/>
      <c r="R188" s="89"/>
      <c r="S188" s="89"/>
      <c r="T188" s="89"/>
      <c r="U188" s="89"/>
      <c r="V188" s="89"/>
      <c r="W188" s="89"/>
      <c r="X188" s="90"/>
      <c r="Y188" s="36"/>
      <c r="Z188" s="36"/>
      <c r="AA188" s="36"/>
      <c r="AB188" s="36"/>
      <c r="AC188" s="36"/>
      <c r="AD188" s="36"/>
      <c r="AE188" s="36"/>
      <c r="AT188" s="15" t="s">
        <v>153</v>
      </c>
      <c r="AU188" s="15" t="s">
        <v>90</v>
      </c>
    </row>
    <row r="189" spans="1:51" s="13" customFormat="1" ht="12">
      <c r="A189" s="13"/>
      <c r="B189" s="238"/>
      <c r="C189" s="239"/>
      <c r="D189" s="233" t="s">
        <v>155</v>
      </c>
      <c r="E189" s="240" t="s">
        <v>1</v>
      </c>
      <c r="F189" s="241" t="s">
        <v>523</v>
      </c>
      <c r="G189" s="239"/>
      <c r="H189" s="242">
        <v>306</v>
      </c>
      <c r="I189" s="243"/>
      <c r="J189" s="243"/>
      <c r="K189" s="239"/>
      <c r="L189" s="239"/>
      <c r="M189" s="244"/>
      <c r="N189" s="245"/>
      <c r="O189" s="246"/>
      <c r="P189" s="246"/>
      <c r="Q189" s="246"/>
      <c r="R189" s="246"/>
      <c r="S189" s="246"/>
      <c r="T189" s="246"/>
      <c r="U189" s="246"/>
      <c r="V189" s="246"/>
      <c r="W189" s="246"/>
      <c r="X189" s="247"/>
      <c r="Y189" s="13"/>
      <c r="Z189" s="13"/>
      <c r="AA189" s="13"/>
      <c r="AB189" s="13"/>
      <c r="AC189" s="13"/>
      <c r="AD189" s="13"/>
      <c r="AE189" s="13"/>
      <c r="AT189" s="248" t="s">
        <v>155</v>
      </c>
      <c r="AU189" s="248" t="s">
        <v>90</v>
      </c>
      <c r="AV189" s="13" t="s">
        <v>90</v>
      </c>
      <c r="AW189" s="13" t="s">
        <v>5</v>
      </c>
      <c r="AX189" s="13" t="s">
        <v>88</v>
      </c>
      <c r="AY189" s="248" t="s">
        <v>144</v>
      </c>
    </row>
    <row r="190" spans="1:65" s="2" customFormat="1" ht="24.15" customHeight="1">
      <c r="A190" s="36"/>
      <c r="B190" s="37"/>
      <c r="C190" s="219" t="s">
        <v>256</v>
      </c>
      <c r="D190" s="219" t="s">
        <v>146</v>
      </c>
      <c r="E190" s="220" t="s">
        <v>524</v>
      </c>
      <c r="F190" s="221" t="s">
        <v>525</v>
      </c>
      <c r="G190" s="222" t="s">
        <v>168</v>
      </c>
      <c r="H190" s="223">
        <v>144</v>
      </c>
      <c r="I190" s="224"/>
      <c r="J190" s="224"/>
      <c r="K190" s="225">
        <f>ROUND(P190*H190,2)</f>
        <v>0</v>
      </c>
      <c r="L190" s="221" t="s">
        <v>150</v>
      </c>
      <c r="M190" s="42"/>
      <c r="N190" s="226" t="s">
        <v>1</v>
      </c>
      <c r="O190" s="227" t="s">
        <v>43</v>
      </c>
      <c r="P190" s="228">
        <f>I190+J190</f>
        <v>0</v>
      </c>
      <c r="Q190" s="228">
        <f>ROUND(I190*H190,2)</f>
        <v>0</v>
      </c>
      <c r="R190" s="228">
        <f>ROUND(J190*H190,2)</f>
        <v>0</v>
      </c>
      <c r="S190" s="89"/>
      <c r="T190" s="229">
        <f>S190*H190</f>
        <v>0</v>
      </c>
      <c r="U190" s="229">
        <v>0.07708</v>
      </c>
      <c r="V190" s="229">
        <f>U190*H190</f>
        <v>11.09952</v>
      </c>
      <c r="W190" s="229">
        <v>0</v>
      </c>
      <c r="X190" s="230">
        <f>W190*H190</f>
        <v>0</v>
      </c>
      <c r="Y190" s="36"/>
      <c r="Z190" s="36"/>
      <c r="AA190" s="36"/>
      <c r="AB190" s="36"/>
      <c r="AC190" s="36"/>
      <c r="AD190" s="36"/>
      <c r="AE190" s="36"/>
      <c r="AR190" s="231" t="s">
        <v>151</v>
      </c>
      <c r="AT190" s="231" t="s">
        <v>146</v>
      </c>
      <c r="AU190" s="231" t="s">
        <v>90</v>
      </c>
      <c r="AY190" s="15" t="s">
        <v>144</v>
      </c>
      <c r="BE190" s="232">
        <f>IF(O190="základní",K190,0)</f>
        <v>0</v>
      </c>
      <c r="BF190" s="232">
        <f>IF(O190="snížená",K190,0)</f>
        <v>0</v>
      </c>
      <c r="BG190" s="232">
        <f>IF(O190="zákl. přenesená",K190,0)</f>
        <v>0</v>
      </c>
      <c r="BH190" s="232">
        <f>IF(O190="sníž. přenesená",K190,0)</f>
        <v>0</v>
      </c>
      <c r="BI190" s="232">
        <f>IF(O190="nulová",K190,0)</f>
        <v>0</v>
      </c>
      <c r="BJ190" s="15" t="s">
        <v>88</v>
      </c>
      <c r="BK190" s="232">
        <f>ROUND(P190*H190,2)</f>
        <v>0</v>
      </c>
      <c r="BL190" s="15" t="s">
        <v>151</v>
      </c>
      <c r="BM190" s="231" t="s">
        <v>526</v>
      </c>
    </row>
    <row r="191" spans="1:47" s="2" customFormat="1" ht="12">
      <c r="A191" s="36"/>
      <c r="B191" s="37"/>
      <c r="C191" s="38"/>
      <c r="D191" s="233" t="s">
        <v>153</v>
      </c>
      <c r="E191" s="38"/>
      <c r="F191" s="234" t="s">
        <v>527</v>
      </c>
      <c r="G191" s="38"/>
      <c r="H191" s="38"/>
      <c r="I191" s="235"/>
      <c r="J191" s="235"/>
      <c r="K191" s="38"/>
      <c r="L191" s="38"/>
      <c r="M191" s="42"/>
      <c r="N191" s="236"/>
      <c r="O191" s="237"/>
      <c r="P191" s="89"/>
      <c r="Q191" s="89"/>
      <c r="R191" s="89"/>
      <c r="S191" s="89"/>
      <c r="T191" s="89"/>
      <c r="U191" s="89"/>
      <c r="V191" s="89"/>
      <c r="W191" s="89"/>
      <c r="X191" s="90"/>
      <c r="Y191" s="36"/>
      <c r="Z191" s="36"/>
      <c r="AA191" s="36"/>
      <c r="AB191" s="36"/>
      <c r="AC191" s="36"/>
      <c r="AD191" s="36"/>
      <c r="AE191" s="36"/>
      <c r="AT191" s="15" t="s">
        <v>153</v>
      </c>
      <c r="AU191" s="15" t="s">
        <v>90</v>
      </c>
    </row>
    <row r="192" spans="1:51" s="13" customFormat="1" ht="12">
      <c r="A192" s="13"/>
      <c r="B192" s="238"/>
      <c r="C192" s="239"/>
      <c r="D192" s="233" t="s">
        <v>155</v>
      </c>
      <c r="E192" s="240" t="s">
        <v>1</v>
      </c>
      <c r="F192" s="241" t="s">
        <v>528</v>
      </c>
      <c r="G192" s="239"/>
      <c r="H192" s="242">
        <v>144</v>
      </c>
      <c r="I192" s="243"/>
      <c r="J192" s="243"/>
      <c r="K192" s="239"/>
      <c r="L192" s="239"/>
      <c r="M192" s="244"/>
      <c r="N192" s="245"/>
      <c r="O192" s="246"/>
      <c r="P192" s="246"/>
      <c r="Q192" s="246"/>
      <c r="R192" s="246"/>
      <c r="S192" s="246"/>
      <c r="T192" s="246"/>
      <c r="U192" s="246"/>
      <c r="V192" s="246"/>
      <c r="W192" s="246"/>
      <c r="X192" s="247"/>
      <c r="Y192" s="13"/>
      <c r="Z192" s="13"/>
      <c r="AA192" s="13"/>
      <c r="AB192" s="13"/>
      <c r="AC192" s="13"/>
      <c r="AD192" s="13"/>
      <c r="AE192" s="13"/>
      <c r="AT192" s="248" t="s">
        <v>155</v>
      </c>
      <c r="AU192" s="248" t="s">
        <v>90</v>
      </c>
      <c r="AV192" s="13" t="s">
        <v>90</v>
      </c>
      <c r="AW192" s="13" t="s">
        <v>5</v>
      </c>
      <c r="AX192" s="13" t="s">
        <v>88</v>
      </c>
      <c r="AY192" s="248" t="s">
        <v>144</v>
      </c>
    </row>
    <row r="193" spans="1:65" s="2" customFormat="1" ht="24.15" customHeight="1">
      <c r="A193" s="36"/>
      <c r="B193" s="37"/>
      <c r="C193" s="219" t="s">
        <v>261</v>
      </c>
      <c r="D193" s="219" t="s">
        <v>146</v>
      </c>
      <c r="E193" s="220" t="s">
        <v>327</v>
      </c>
      <c r="F193" s="221" t="s">
        <v>328</v>
      </c>
      <c r="G193" s="222" t="s">
        <v>204</v>
      </c>
      <c r="H193" s="223">
        <v>171.443</v>
      </c>
      <c r="I193" s="224"/>
      <c r="J193" s="224"/>
      <c r="K193" s="225">
        <f>ROUND(P193*H193,2)</f>
        <v>0</v>
      </c>
      <c r="L193" s="221" t="s">
        <v>150</v>
      </c>
      <c r="M193" s="42"/>
      <c r="N193" s="226" t="s">
        <v>1</v>
      </c>
      <c r="O193" s="227" t="s">
        <v>43</v>
      </c>
      <c r="P193" s="228">
        <f>I193+J193</f>
        <v>0</v>
      </c>
      <c r="Q193" s="228">
        <f>ROUND(I193*H193,2)</f>
        <v>0</v>
      </c>
      <c r="R193" s="228">
        <f>ROUND(J193*H193,2)</f>
        <v>0</v>
      </c>
      <c r="S193" s="89"/>
      <c r="T193" s="229">
        <f>S193*H193</f>
        <v>0</v>
      </c>
      <c r="U193" s="229">
        <v>0</v>
      </c>
      <c r="V193" s="229">
        <f>U193*H193</f>
        <v>0</v>
      </c>
      <c r="W193" s="229">
        <v>0</v>
      </c>
      <c r="X193" s="230">
        <f>W193*H193</f>
        <v>0</v>
      </c>
      <c r="Y193" s="36"/>
      <c r="Z193" s="36"/>
      <c r="AA193" s="36"/>
      <c r="AB193" s="36"/>
      <c r="AC193" s="36"/>
      <c r="AD193" s="36"/>
      <c r="AE193" s="36"/>
      <c r="AR193" s="231" t="s">
        <v>151</v>
      </c>
      <c r="AT193" s="231" t="s">
        <v>146</v>
      </c>
      <c r="AU193" s="231" t="s">
        <v>90</v>
      </c>
      <c r="AY193" s="15" t="s">
        <v>144</v>
      </c>
      <c r="BE193" s="232">
        <f>IF(O193="základní",K193,0)</f>
        <v>0</v>
      </c>
      <c r="BF193" s="232">
        <f>IF(O193="snížená",K193,0)</f>
        <v>0</v>
      </c>
      <c r="BG193" s="232">
        <f>IF(O193="zákl. přenesená",K193,0)</f>
        <v>0</v>
      </c>
      <c r="BH193" s="232">
        <f>IF(O193="sníž. přenesená",K193,0)</f>
        <v>0</v>
      </c>
      <c r="BI193" s="232">
        <f>IF(O193="nulová",K193,0)</f>
        <v>0</v>
      </c>
      <c r="BJ193" s="15" t="s">
        <v>88</v>
      </c>
      <c r="BK193" s="232">
        <f>ROUND(P193*H193,2)</f>
        <v>0</v>
      </c>
      <c r="BL193" s="15" t="s">
        <v>151</v>
      </c>
      <c r="BM193" s="231" t="s">
        <v>529</v>
      </c>
    </row>
    <row r="194" spans="1:47" s="2" customFormat="1" ht="12">
      <c r="A194" s="36"/>
      <c r="B194" s="37"/>
      <c r="C194" s="38"/>
      <c r="D194" s="233" t="s">
        <v>153</v>
      </c>
      <c r="E194" s="38"/>
      <c r="F194" s="234" t="s">
        <v>324</v>
      </c>
      <c r="G194" s="38"/>
      <c r="H194" s="38"/>
      <c r="I194" s="235"/>
      <c r="J194" s="235"/>
      <c r="K194" s="38"/>
      <c r="L194" s="38"/>
      <c r="M194" s="42"/>
      <c r="N194" s="236"/>
      <c r="O194" s="237"/>
      <c r="P194" s="89"/>
      <c r="Q194" s="89"/>
      <c r="R194" s="89"/>
      <c r="S194" s="89"/>
      <c r="T194" s="89"/>
      <c r="U194" s="89"/>
      <c r="V194" s="89"/>
      <c r="W194" s="89"/>
      <c r="X194" s="90"/>
      <c r="Y194" s="36"/>
      <c r="Z194" s="36"/>
      <c r="AA194" s="36"/>
      <c r="AB194" s="36"/>
      <c r="AC194" s="36"/>
      <c r="AD194" s="36"/>
      <c r="AE194" s="36"/>
      <c r="AT194" s="15" t="s">
        <v>153</v>
      </c>
      <c r="AU194" s="15" t="s">
        <v>90</v>
      </c>
    </row>
    <row r="195" spans="1:51" s="13" customFormat="1" ht="12">
      <c r="A195" s="13"/>
      <c r="B195" s="238"/>
      <c r="C195" s="239"/>
      <c r="D195" s="233" t="s">
        <v>155</v>
      </c>
      <c r="E195" s="240" t="s">
        <v>1</v>
      </c>
      <c r="F195" s="241" t="s">
        <v>530</v>
      </c>
      <c r="G195" s="239"/>
      <c r="H195" s="242">
        <v>171.443</v>
      </c>
      <c r="I195" s="243"/>
      <c r="J195" s="243"/>
      <c r="K195" s="239"/>
      <c r="L195" s="239"/>
      <c r="M195" s="244"/>
      <c r="N195" s="245"/>
      <c r="O195" s="246"/>
      <c r="P195" s="246"/>
      <c r="Q195" s="246"/>
      <c r="R195" s="246"/>
      <c r="S195" s="246"/>
      <c r="T195" s="246"/>
      <c r="U195" s="246"/>
      <c r="V195" s="246"/>
      <c r="W195" s="246"/>
      <c r="X195" s="247"/>
      <c r="Y195" s="13"/>
      <c r="Z195" s="13"/>
      <c r="AA195" s="13"/>
      <c r="AB195" s="13"/>
      <c r="AC195" s="13"/>
      <c r="AD195" s="13"/>
      <c r="AE195" s="13"/>
      <c r="AT195" s="248" t="s">
        <v>155</v>
      </c>
      <c r="AU195" s="248" t="s">
        <v>90</v>
      </c>
      <c r="AV195" s="13" t="s">
        <v>90</v>
      </c>
      <c r="AW195" s="13" t="s">
        <v>5</v>
      </c>
      <c r="AX195" s="13" t="s">
        <v>88</v>
      </c>
      <c r="AY195" s="248" t="s">
        <v>144</v>
      </c>
    </row>
    <row r="196" spans="1:65" s="2" customFormat="1" ht="24.15" customHeight="1">
      <c r="A196" s="36"/>
      <c r="B196" s="37"/>
      <c r="C196" s="219" t="s">
        <v>267</v>
      </c>
      <c r="D196" s="219" t="s">
        <v>146</v>
      </c>
      <c r="E196" s="220" t="s">
        <v>332</v>
      </c>
      <c r="F196" s="221" t="s">
        <v>333</v>
      </c>
      <c r="G196" s="222" t="s">
        <v>204</v>
      </c>
      <c r="H196" s="223">
        <v>37.27</v>
      </c>
      <c r="I196" s="224"/>
      <c r="J196" s="224"/>
      <c r="K196" s="225">
        <f>ROUND(P196*H196,2)</f>
        <v>0</v>
      </c>
      <c r="L196" s="221" t="s">
        <v>150</v>
      </c>
      <c r="M196" s="42"/>
      <c r="N196" s="226" t="s">
        <v>1</v>
      </c>
      <c r="O196" s="227" t="s">
        <v>43</v>
      </c>
      <c r="P196" s="228">
        <f>I196+J196</f>
        <v>0</v>
      </c>
      <c r="Q196" s="228">
        <f>ROUND(I196*H196,2)</f>
        <v>0</v>
      </c>
      <c r="R196" s="228">
        <f>ROUND(J196*H196,2)</f>
        <v>0</v>
      </c>
      <c r="S196" s="89"/>
      <c r="T196" s="229">
        <f>S196*H196</f>
        <v>0</v>
      </c>
      <c r="U196" s="229">
        <v>0</v>
      </c>
      <c r="V196" s="229">
        <f>U196*H196</f>
        <v>0</v>
      </c>
      <c r="W196" s="229">
        <v>0</v>
      </c>
      <c r="X196" s="230">
        <f>W196*H196</f>
        <v>0</v>
      </c>
      <c r="Y196" s="36"/>
      <c r="Z196" s="36"/>
      <c r="AA196" s="36"/>
      <c r="AB196" s="36"/>
      <c r="AC196" s="36"/>
      <c r="AD196" s="36"/>
      <c r="AE196" s="36"/>
      <c r="AR196" s="231" t="s">
        <v>151</v>
      </c>
      <c r="AT196" s="231" t="s">
        <v>146</v>
      </c>
      <c r="AU196" s="231" t="s">
        <v>90</v>
      </c>
      <c r="AY196" s="15" t="s">
        <v>144</v>
      </c>
      <c r="BE196" s="232">
        <f>IF(O196="základní",K196,0)</f>
        <v>0</v>
      </c>
      <c r="BF196" s="232">
        <f>IF(O196="snížená",K196,0)</f>
        <v>0</v>
      </c>
      <c r="BG196" s="232">
        <f>IF(O196="zákl. přenesená",K196,0)</f>
        <v>0</v>
      </c>
      <c r="BH196" s="232">
        <f>IF(O196="sníž. přenesená",K196,0)</f>
        <v>0</v>
      </c>
      <c r="BI196" s="232">
        <f>IF(O196="nulová",K196,0)</f>
        <v>0</v>
      </c>
      <c r="BJ196" s="15" t="s">
        <v>88</v>
      </c>
      <c r="BK196" s="232">
        <f>ROUND(P196*H196,2)</f>
        <v>0</v>
      </c>
      <c r="BL196" s="15" t="s">
        <v>151</v>
      </c>
      <c r="BM196" s="231" t="s">
        <v>531</v>
      </c>
    </row>
    <row r="197" spans="1:47" s="2" customFormat="1" ht="12">
      <c r="A197" s="36"/>
      <c r="B197" s="37"/>
      <c r="C197" s="38"/>
      <c r="D197" s="233" t="s">
        <v>153</v>
      </c>
      <c r="E197" s="38"/>
      <c r="F197" s="234" t="s">
        <v>324</v>
      </c>
      <c r="G197" s="38"/>
      <c r="H197" s="38"/>
      <c r="I197" s="235"/>
      <c r="J197" s="235"/>
      <c r="K197" s="38"/>
      <c r="L197" s="38"/>
      <c r="M197" s="42"/>
      <c r="N197" s="236"/>
      <c r="O197" s="237"/>
      <c r="P197" s="89"/>
      <c r="Q197" s="89"/>
      <c r="R197" s="89"/>
      <c r="S197" s="89"/>
      <c r="T197" s="89"/>
      <c r="U197" s="89"/>
      <c r="V197" s="89"/>
      <c r="W197" s="89"/>
      <c r="X197" s="90"/>
      <c r="Y197" s="36"/>
      <c r="Z197" s="36"/>
      <c r="AA197" s="36"/>
      <c r="AB197" s="36"/>
      <c r="AC197" s="36"/>
      <c r="AD197" s="36"/>
      <c r="AE197" s="36"/>
      <c r="AT197" s="15" t="s">
        <v>153</v>
      </c>
      <c r="AU197" s="15" t="s">
        <v>90</v>
      </c>
    </row>
    <row r="198" spans="1:51" s="13" customFormat="1" ht="12">
      <c r="A198" s="13"/>
      <c r="B198" s="238"/>
      <c r="C198" s="239"/>
      <c r="D198" s="233" t="s">
        <v>155</v>
      </c>
      <c r="E198" s="240" t="s">
        <v>1</v>
      </c>
      <c r="F198" s="241" t="s">
        <v>532</v>
      </c>
      <c r="G198" s="239"/>
      <c r="H198" s="242">
        <v>37.27</v>
      </c>
      <c r="I198" s="243"/>
      <c r="J198" s="243"/>
      <c r="K198" s="239"/>
      <c r="L198" s="239"/>
      <c r="M198" s="244"/>
      <c r="N198" s="245"/>
      <c r="O198" s="246"/>
      <c r="P198" s="246"/>
      <c r="Q198" s="246"/>
      <c r="R198" s="246"/>
      <c r="S198" s="246"/>
      <c r="T198" s="246"/>
      <c r="U198" s="246"/>
      <c r="V198" s="246"/>
      <c r="W198" s="246"/>
      <c r="X198" s="247"/>
      <c r="Y198" s="13"/>
      <c r="Z198" s="13"/>
      <c r="AA198" s="13"/>
      <c r="AB198" s="13"/>
      <c r="AC198" s="13"/>
      <c r="AD198" s="13"/>
      <c r="AE198" s="13"/>
      <c r="AT198" s="248" t="s">
        <v>155</v>
      </c>
      <c r="AU198" s="248" t="s">
        <v>90</v>
      </c>
      <c r="AV198" s="13" t="s">
        <v>90</v>
      </c>
      <c r="AW198" s="13" t="s">
        <v>5</v>
      </c>
      <c r="AX198" s="13" t="s">
        <v>88</v>
      </c>
      <c r="AY198" s="248" t="s">
        <v>144</v>
      </c>
    </row>
    <row r="199" spans="1:65" s="2" customFormat="1" ht="24.15" customHeight="1">
      <c r="A199" s="36"/>
      <c r="B199" s="37"/>
      <c r="C199" s="219" t="s">
        <v>8</v>
      </c>
      <c r="D199" s="219" t="s">
        <v>146</v>
      </c>
      <c r="E199" s="220" t="s">
        <v>337</v>
      </c>
      <c r="F199" s="221" t="s">
        <v>338</v>
      </c>
      <c r="G199" s="222" t="s">
        <v>204</v>
      </c>
      <c r="H199" s="223">
        <v>134.173</v>
      </c>
      <c r="I199" s="224"/>
      <c r="J199" s="224"/>
      <c r="K199" s="225">
        <f>ROUND(P199*H199,2)</f>
        <v>0</v>
      </c>
      <c r="L199" s="221" t="s">
        <v>150</v>
      </c>
      <c r="M199" s="42"/>
      <c r="N199" s="226" t="s">
        <v>1</v>
      </c>
      <c r="O199" s="227" t="s">
        <v>43</v>
      </c>
      <c r="P199" s="228">
        <f>I199+J199</f>
        <v>0</v>
      </c>
      <c r="Q199" s="228">
        <f>ROUND(I199*H199,2)</f>
        <v>0</v>
      </c>
      <c r="R199" s="228">
        <f>ROUND(J199*H199,2)</f>
        <v>0</v>
      </c>
      <c r="S199" s="89"/>
      <c r="T199" s="229">
        <f>S199*H199</f>
        <v>0</v>
      </c>
      <c r="U199" s="229">
        <v>0</v>
      </c>
      <c r="V199" s="229">
        <f>U199*H199</f>
        <v>0</v>
      </c>
      <c r="W199" s="229">
        <v>0</v>
      </c>
      <c r="X199" s="230">
        <f>W199*H199</f>
        <v>0</v>
      </c>
      <c r="Y199" s="36"/>
      <c r="Z199" s="36"/>
      <c r="AA199" s="36"/>
      <c r="AB199" s="36"/>
      <c r="AC199" s="36"/>
      <c r="AD199" s="36"/>
      <c r="AE199" s="36"/>
      <c r="AR199" s="231" t="s">
        <v>151</v>
      </c>
      <c r="AT199" s="231" t="s">
        <v>146</v>
      </c>
      <c r="AU199" s="231" t="s">
        <v>90</v>
      </c>
      <c r="AY199" s="15" t="s">
        <v>144</v>
      </c>
      <c r="BE199" s="232">
        <f>IF(O199="základní",K199,0)</f>
        <v>0</v>
      </c>
      <c r="BF199" s="232">
        <f>IF(O199="snížená",K199,0)</f>
        <v>0</v>
      </c>
      <c r="BG199" s="232">
        <f>IF(O199="zákl. přenesená",K199,0)</f>
        <v>0</v>
      </c>
      <c r="BH199" s="232">
        <f>IF(O199="sníž. přenesená",K199,0)</f>
        <v>0</v>
      </c>
      <c r="BI199" s="232">
        <f>IF(O199="nulová",K199,0)</f>
        <v>0</v>
      </c>
      <c r="BJ199" s="15" t="s">
        <v>88</v>
      </c>
      <c r="BK199" s="232">
        <f>ROUND(P199*H199,2)</f>
        <v>0</v>
      </c>
      <c r="BL199" s="15" t="s">
        <v>151</v>
      </c>
      <c r="BM199" s="231" t="s">
        <v>533</v>
      </c>
    </row>
    <row r="200" spans="1:47" s="2" customFormat="1" ht="12">
      <c r="A200" s="36"/>
      <c r="B200" s="37"/>
      <c r="C200" s="38"/>
      <c r="D200" s="233" t="s">
        <v>153</v>
      </c>
      <c r="E200" s="38"/>
      <c r="F200" s="234" t="s">
        <v>324</v>
      </c>
      <c r="G200" s="38"/>
      <c r="H200" s="38"/>
      <c r="I200" s="235"/>
      <c r="J200" s="235"/>
      <c r="K200" s="38"/>
      <c r="L200" s="38"/>
      <c r="M200" s="42"/>
      <c r="N200" s="236"/>
      <c r="O200" s="237"/>
      <c r="P200" s="89"/>
      <c r="Q200" s="89"/>
      <c r="R200" s="89"/>
      <c r="S200" s="89"/>
      <c r="T200" s="89"/>
      <c r="U200" s="89"/>
      <c r="V200" s="89"/>
      <c r="W200" s="89"/>
      <c r="X200" s="90"/>
      <c r="Y200" s="36"/>
      <c r="Z200" s="36"/>
      <c r="AA200" s="36"/>
      <c r="AB200" s="36"/>
      <c r="AC200" s="36"/>
      <c r="AD200" s="36"/>
      <c r="AE200" s="36"/>
      <c r="AT200" s="15" t="s">
        <v>153</v>
      </c>
      <c r="AU200" s="15" t="s">
        <v>90</v>
      </c>
    </row>
    <row r="201" spans="1:51" s="13" customFormat="1" ht="12">
      <c r="A201" s="13"/>
      <c r="B201" s="238"/>
      <c r="C201" s="239"/>
      <c r="D201" s="233" t="s">
        <v>155</v>
      </c>
      <c r="E201" s="240" t="s">
        <v>1</v>
      </c>
      <c r="F201" s="241" t="s">
        <v>534</v>
      </c>
      <c r="G201" s="239"/>
      <c r="H201" s="242">
        <v>134.173</v>
      </c>
      <c r="I201" s="243"/>
      <c r="J201" s="243"/>
      <c r="K201" s="239"/>
      <c r="L201" s="239"/>
      <c r="M201" s="244"/>
      <c r="N201" s="245"/>
      <c r="O201" s="246"/>
      <c r="P201" s="246"/>
      <c r="Q201" s="246"/>
      <c r="R201" s="246"/>
      <c r="S201" s="246"/>
      <c r="T201" s="246"/>
      <c r="U201" s="246"/>
      <c r="V201" s="246"/>
      <c r="W201" s="246"/>
      <c r="X201" s="247"/>
      <c r="Y201" s="13"/>
      <c r="Z201" s="13"/>
      <c r="AA201" s="13"/>
      <c r="AB201" s="13"/>
      <c r="AC201" s="13"/>
      <c r="AD201" s="13"/>
      <c r="AE201" s="13"/>
      <c r="AT201" s="248" t="s">
        <v>155</v>
      </c>
      <c r="AU201" s="248" t="s">
        <v>90</v>
      </c>
      <c r="AV201" s="13" t="s">
        <v>90</v>
      </c>
      <c r="AW201" s="13" t="s">
        <v>5</v>
      </c>
      <c r="AX201" s="13" t="s">
        <v>88</v>
      </c>
      <c r="AY201" s="248" t="s">
        <v>144</v>
      </c>
    </row>
    <row r="202" spans="1:65" s="2" customFormat="1" ht="408" customHeight="1">
      <c r="A202" s="36"/>
      <c r="B202" s="37"/>
      <c r="C202" s="249" t="s">
        <v>277</v>
      </c>
      <c r="D202" s="249" t="s">
        <v>232</v>
      </c>
      <c r="E202" s="250" t="s">
        <v>535</v>
      </c>
      <c r="F202" s="264" t="s">
        <v>536</v>
      </c>
      <c r="G202" s="252" t="s">
        <v>168</v>
      </c>
      <c r="H202" s="253">
        <v>144</v>
      </c>
      <c r="I202" s="254"/>
      <c r="J202" s="255"/>
      <c r="K202" s="256">
        <f>ROUND(P202*H202,2)</f>
        <v>0</v>
      </c>
      <c r="L202" s="251" t="s">
        <v>1</v>
      </c>
      <c r="M202" s="257"/>
      <c r="N202" s="258" t="s">
        <v>1</v>
      </c>
      <c r="O202" s="227" t="s">
        <v>43</v>
      </c>
      <c r="P202" s="228">
        <f>I202+J202</f>
        <v>0</v>
      </c>
      <c r="Q202" s="228">
        <f>ROUND(I202*H202,2)</f>
        <v>0</v>
      </c>
      <c r="R202" s="228">
        <f>ROUND(J202*H202,2)</f>
        <v>0</v>
      </c>
      <c r="S202" s="89"/>
      <c r="T202" s="229">
        <f>S202*H202</f>
        <v>0</v>
      </c>
      <c r="U202" s="229">
        <v>0</v>
      </c>
      <c r="V202" s="229">
        <f>U202*H202</f>
        <v>0</v>
      </c>
      <c r="W202" s="229">
        <v>0</v>
      </c>
      <c r="X202" s="230">
        <f>W202*H202</f>
        <v>0</v>
      </c>
      <c r="Y202" s="36"/>
      <c r="Z202" s="36"/>
      <c r="AA202" s="36"/>
      <c r="AB202" s="36"/>
      <c r="AC202" s="36"/>
      <c r="AD202" s="36"/>
      <c r="AE202" s="36"/>
      <c r="AR202" s="231" t="s">
        <v>196</v>
      </c>
      <c r="AT202" s="231" t="s">
        <v>232</v>
      </c>
      <c r="AU202" s="231" t="s">
        <v>90</v>
      </c>
      <c r="AY202" s="15" t="s">
        <v>144</v>
      </c>
      <c r="BE202" s="232">
        <f>IF(O202="základní",K202,0)</f>
        <v>0</v>
      </c>
      <c r="BF202" s="232">
        <f>IF(O202="snížená",K202,0)</f>
        <v>0</v>
      </c>
      <c r="BG202" s="232">
        <f>IF(O202="zákl. přenesená",K202,0)</f>
        <v>0</v>
      </c>
      <c r="BH202" s="232">
        <f>IF(O202="sníž. přenesená",K202,0)</f>
        <v>0</v>
      </c>
      <c r="BI202" s="232">
        <f>IF(O202="nulová",K202,0)</f>
        <v>0</v>
      </c>
      <c r="BJ202" s="15" t="s">
        <v>88</v>
      </c>
      <c r="BK202" s="232">
        <f>ROUND(P202*H202,2)</f>
        <v>0</v>
      </c>
      <c r="BL202" s="15" t="s">
        <v>151</v>
      </c>
      <c r="BM202" s="231" t="s">
        <v>537</v>
      </c>
    </row>
    <row r="203" spans="1:47" s="2" customFormat="1" ht="12">
      <c r="A203" s="36"/>
      <c r="B203" s="37"/>
      <c r="C203" s="38"/>
      <c r="D203" s="233" t="s">
        <v>153</v>
      </c>
      <c r="E203" s="38"/>
      <c r="F203" s="234" t="s">
        <v>527</v>
      </c>
      <c r="G203" s="38"/>
      <c r="H203" s="38"/>
      <c r="I203" s="235"/>
      <c r="J203" s="235"/>
      <c r="K203" s="38"/>
      <c r="L203" s="38"/>
      <c r="M203" s="42"/>
      <c r="N203" s="236"/>
      <c r="O203" s="237"/>
      <c r="P203" s="89"/>
      <c r="Q203" s="89"/>
      <c r="R203" s="89"/>
      <c r="S203" s="89"/>
      <c r="T203" s="89"/>
      <c r="U203" s="89"/>
      <c r="V203" s="89"/>
      <c r="W203" s="89"/>
      <c r="X203" s="90"/>
      <c r="Y203" s="36"/>
      <c r="Z203" s="36"/>
      <c r="AA203" s="36"/>
      <c r="AB203" s="36"/>
      <c r="AC203" s="36"/>
      <c r="AD203" s="36"/>
      <c r="AE203" s="36"/>
      <c r="AT203" s="15" t="s">
        <v>153</v>
      </c>
      <c r="AU203" s="15" t="s">
        <v>90</v>
      </c>
    </row>
    <row r="204" spans="1:51" s="13" customFormat="1" ht="12">
      <c r="A204" s="13"/>
      <c r="B204" s="238"/>
      <c r="C204" s="239"/>
      <c r="D204" s="233" t="s">
        <v>155</v>
      </c>
      <c r="E204" s="240" t="s">
        <v>1</v>
      </c>
      <c r="F204" s="241" t="s">
        <v>538</v>
      </c>
      <c r="G204" s="239"/>
      <c r="H204" s="242">
        <v>144</v>
      </c>
      <c r="I204" s="243"/>
      <c r="J204" s="243"/>
      <c r="K204" s="239"/>
      <c r="L204" s="239"/>
      <c r="M204" s="244"/>
      <c r="N204" s="245"/>
      <c r="O204" s="246"/>
      <c r="P204" s="246"/>
      <c r="Q204" s="246"/>
      <c r="R204" s="246"/>
      <c r="S204" s="246"/>
      <c r="T204" s="246"/>
      <c r="U204" s="246"/>
      <c r="V204" s="246"/>
      <c r="W204" s="246"/>
      <c r="X204" s="247"/>
      <c r="Y204" s="13"/>
      <c r="Z204" s="13"/>
      <c r="AA204" s="13"/>
      <c r="AB204" s="13"/>
      <c r="AC204" s="13"/>
      <c r="AD204" s="13"/>
      <c r="AE204" s="13"/>
      <c r="AT204" s="248" t="s">
        <v>155</v>
      </c>
      <c r="AU204" s="248" t="s">
        <v>90</v>
      </c>
      <c r="AV204" s="13" t="s">
        <v>90</v>
      </c>
      <c r="AW204" s="13" t="s">
        <v>5</v>
      </c>
      <c r="AX204" s="13" t="s">
        <v>80</v>
      </c>
      <c r="AY204" s="248" t="s">
        <v>144</v>
      </c>
    </row>
    <row r="205" spans="1:65" s="2" customFormat="1" ht="24.15" customHeight="1">
      <c r="A205" s="36"/>
      <c r="B205" s="37"/>
      <c r="C205" s="249" t="s">
        <v>284</v>
      </c>
      <c r="D205" s="249" t="s">
        <v>232</v>
      </c>
      <c r="E205" s="250" t="s">
        <v>302</v>
      </c>
      <c r="F205" s="251" t="s">
        <v>303</v>
      </c>
      <c r="G205" s="252" t="s">
        <v>304</v>
      </c>
      <c r="H205" s="253">
        <v>6</v>
      </c>
      <c r="I205" s="254"/>
      <c r="J205" s="255"/>
      <c r="K205" s="256">
        <f>ROUND(P205*H205,2)</f>
        <v>0</v>
      </c>
      <c r="L205" s="251" t="s">
        <v>1</v>
      </c>
      <c r="M205" s="257"/>
      <c r="N205" s="258" t="s">
        <v>1</v>
      </c>
      <c r="O205" s="227" t="s">
        <v>43</v>
      </c>
      <c r="P205" s="228">
        <f>I205+J205</f>
        <v>0</v>
      </c>
      <c r="Q205" s="228">
        <f>ROUND(I205*H205,2)</f>
        <v>0</v>
      </c>
      <c r="R205" s="228">
        <f>ROUND(J205*H205,2)</f>
        <v>0</v>
      </c>
      <c r="S205" s="89"/>
      <c r="T205" s="229">
        <f>S205*H205</f>
        <v>0</v>
      </c>
      <c r="U205" s="229">
        <v>0</v>
      </c>
      <c r="V205" s="229">
        <f>U205*H205</f>
        <v>0</v>
      </c>
      <c r="W205" s="229">
        <v>0</v>
      </c>
      <c r="X205" s="230">
        <f>W205*H205</f>
        <v>0</v>
      </c>
      <c r="Y205" s="36"/>
      <c r="Z205" s="36"/>
      <c r="AA205" s="36"/>
      <c r="AB205" s="36"/>
      <c r="AC205" s="36"/>
      <c r="AD205" s="36"/>
      <c r="AE205" s="36"/>
      <c r="AR205" s="231" t="s">
        <v>196</v>
      </c>
      <c r="AT205" s="231" t="s">
        <v>232</v>
      </c>
      <c r="AU205" s="231" t="s">
        <v>90</v>
      </c>
      <c r="AY205" s="15" t="s">
        <v>144</v>
      </c>
      <c r="BE205" s="232">
        <f>IF(O205="základní",K205,0)</f>
        <v>0</v>
      </c>
      <c r="BF205" s="232">
        <f>IF(O205="snížená",K205,0)</f>
        <v>0</v>
      </c>
      <c r="BG205" s="232">
        <f>IF(O205="zákl. přenesená",K205,0)</f>
        <v>0</v>
      </c>
      <c r="BH205" s="232">
        <f>IF(O205="sníž. přenesená",K205,0)</f>
        <v>0</v>
      </c>
      <c r="BI205" s="232">
        <f>IF(O205="nulová",K205,0)</f>
        <v>0</v>
      </c>
      <c r="BJ205" s="15" t="s">
        <v>88</v>
      </c>
      <c r="BK205" s="232">
        <f>ROUND(P205*H205,2)</f>
        <v>0</v>
      </c>
      <c r="BL205" s="15" t="s">
        <v>151</v>
      </c>
      <c r="BM205" s="231" t="s">
        <v>539</v>
      </c>
    </row>
    <row r="206" spans="1:47" s="2" customFormat="1" ht="12">
      <c r="A206" s="36"/>
      <c r="B206" s="37"/>
      <c r="C206" s="38"/>
      <c r="D206" s="233" t="s">
        <v>153</v>
      </c>
      <c r="E206" s="38"/>
      <c r="F206" s="234" t="s">
        <v>282</v>
      </c>
      <c r="G206" s="38"/>
      <c r="H206" s="38"/>
      <c r="I206" s="235"/>
      <c r="J206" s="235"/>
      <c r="K206" s="38"/>
      <c r="L206" s="38"/>
      <c r="M206" s="42"/>
      <c r="N206" s="236"/>
      <c r="O206" s="237"/>
      <c r="P206" s="89"/>
      <c r="Q206" s="89"/>
      <c r="R206" s="89"/>
      <c r="S206" s="89"/>
      <c r="T206" s="89"/>
      <c r="U206" s="89"/>
      <c r="V206" s="89"/>
      <c r="W206" s="89"/>
      <c r="X206" s="90"/>
      <c r="Y206" s="36"/>
      <c r="Z206" s="36"/>
      <c r="AA206" s="36"/>
      <c r="AB206" s="36"/>
      <c r="AC206" s="36"/>
      <c r="AD206" s="36"/>
      <c r="AE206" s="36"/>
      <c r="AT206" s="15" t="s">
        <v>153</v>
      </c>
      <c r="AU206" s="15" t="s">
        <v>90</v>
      </c>
    </row>
    <row r="207" spans="1:51" s="13" customFormat="1" ht="12">
      <c r="A207" s="13"/>
      <c r="B207" s="238"/>
      <c r="C207" s="239"/>
      <c r="D207" s="233" t="s">
        <v>155</v>
      </c>
      <c r="E207" s="240" t="s">
        <v>1</v>
      </c>
      <c r="F207" s="241" t="s">
        <v>306</v>
      </c>
      <c r="G207" s="239"/>
      <c r="H207" s="242">
        <v>6</v>
      </c>
      <c r="I207" s="243"/>
      <c r="J207" s="243"/>
      <c r="K207" s="239"/>
      <c r="L207" s="239"/>
      <c r="M207" s="244"/>
      <c r="N207" s="245"/>
      <c r="O207" s="246"/>
      <c r="P207" s="246"/>
      <c r="Q207" s="246"/>
      <c r="R207" s="246"/>
      <c r="S207" s="246"/>
      <c r="T207" s="246"/>
      <c r="U207" s="246"/>
      <c r="V207" s="246"/>
      <c r="W207" s="246"/>
      <c r="X207" s="247"/>
      <c r="Y207" s="13"/>
      <c r="Z207" s="13"/>
      <c r="AA207" s="13"/>
      <c r="AB207" s="13"/>
      <c r="AC207" s="13"/>
      <c r="AD207" s="13"/>
      <c r="AE207" s="13"/>
      <c r="AT207" s="248" t="s">
        <v>155</v>
      </c>
      <c r="AU207" s="248" t="s">
        <v>90</v>
      </c>
      <c r="AV207" s="13" t="s">
        <v>90</v>
      </c>
      <c r="AW207" s="13" t="s">
        <v>5</v>
      </c>
      <c r="AX207" s="13" t="s">
        <v>88</v>
      </c>
      <c r="AY207" s="248" t="s">
        <v>144</v>
      </c>
    </row>
    <row r="208" spans="1:63" s="12" customFormat="1" ht="22.8" customHeight="1">
      <c r="A208" s="12"/>
      <c r="B208" s="202"/>
      <c r="C208" s="203"/>
      <c r="D208" s="204" t="s">
        <v>79</v>
      </c>
      <c r="E208" s="217" t="s">
        <v>90</v>
      </c>
      <c r="F208" s="217" t="s">
        <v>401</v>
      </c>
      <c r="G208" s="203"/>
      <c r="H208" s="203"/>
      <c r="I208" s="206"/>
      <c r="J208" s="206"/>
      <c r="K208" s="218">
        <f>BK208</f>
        <v>0</v>
      </c>
      <c r="L208" s="203"/>
      <c r="M208" s="208"/>
      <c r="N208" s="209"/>
      <c r="O208" s="210"/>
      <c r="P208" s="210"/>
      <c r="Q208" s="211">
        <f>SUM(Q209:Q236)</f>
        <v>0</v>
      </c>
      <c r="R208" s="211">
        <f>SUM(R209:R236)</f>
        <v>0</v>
      </c>
      <c r="S208" s="210"/>
      <c r="T208" s="212">
        <f>SUM(T209:T236)</f>
        <v>0</v>
      </c>
      <c r="U208" s="210"/>
      <c r="V208" s="212">
        <f>SUM(V209:V236)</f>
        <v>3.1668121</v>
      </c>
      <c r="W208" s="210"/>
      <c r="X208" s="213">
        <f>SUM(X209:X236)</f>
        <v>0</v>
      </c>
      <c r="Y208" s="12"/>
      <c r="Z208" s="12"/>
      <c r="AA208" s="12"/>
      <c r="AB208" s="12"/>
      <c r="AC208" s="12"/>
      <c r="AD208" s="12"/>
      <c r="AE208" s="12"/>
      <c r="AR208" s="214" t="s">
        <v>88</v>
      </c>
      <c r="AT208" s="215" t="s">
        <v>79</v>
      </c>
      <c r="AU208" s="215" t="s">
        <v>88</v>
      </c>
      <c r="AY208" s="214" t="s">
        <v>144</v>
      </c>
      <c r="BK208" s="216">
        <f>SUM(BK209:BK236)</f>
        <v>0</v>
      </c>
    </row>
    <row r="209" spans="1:65" s="2" customFormat="1" ht="24.15" customHeight="1">
      <c r="A209" s="36"/>
      <c r="B209" s="37"/>
      <c r="C209" s="219" t="s">
        <v>289</v>
      </c>
      <c r="D209" s="219" t="s">
        <v>146</v>
      </c>
      <c r="E209" s="220" t="s">
        <v>540</v>
      </c>
      <c r="F209" s="221" t="s">
        <v>541</v>
      </c>
      <c r="G209" s="222" t="s">
        <v>280</v>
      </c>
      <c r="H209" s="223">
        <v>30</v>
      </c>
      <c r="I209" s="224"/>
      <c r="J209" s="224"/>
      <c r="K209" s="225">
        <f>ROUND(P209*H209,2)</f>
        <v>0</v>
      </c>
      <c r="L209" s="221" t="s">
        <v>150</v>
      </c>
      <c r="M209" s="42"/>
      <c r="N209" s="226" t="s">
        <v>1</v>
      </c>
      <c r="O209" s="227" t="s">
        <v>43</v>
      </c>
      <c r="P209" s="228">
        <f>I209+J209</f>
        <v>0</v>
      </c>
      <c r="Q209" s="228">
        <f>ROUND(I209*H209,2)</f>
        <v>0</v>
      </c>
      <c r="R209" s="228">
        <f>ROUND(J209*H209,2)</f>
        <v>0</v>
      </c>
      <c r="S209" s="89"/>
      <c r="T209" s="229">
        <f>S209*H209</f>
        <v>0</v>
      </c>
      <c r="U209" s="229">
        <v>0.00016</v>
      </c>
      <c r="V209" s="229">
        <f>U209*H209</f>
        <v>0.0048000000000000004</v>
      </c>
      <c r="W209" s="229">
        <v>0</v>
      </c>
      <c r="X209" s="230">
        <f>W209*H209</f>
        <v>0</v>
      </c>
      <c r="Y209" s="36"/>
      <c r="Z209" s="36"/>
      <c r="AA209" s="36"/>
      <c r="AB209" s="36"/>
      <c r="AC209" s="36"/>
      <c r="AD209" s="36"/>
      <c r="AE209" s="36"/>
      <c r="AR209" s="231" t="s">
        <v>151</v>
      </c>
      <c r="AT209" s="231" t="s">
        <v>146</v>
      </c>
      <c r="AU209" s="231" t="s">
        <v>90</v>
      </c>
      <c r="AY209" s="15" t="s">
        <v>144</v>
      </c>
      <c r="BE209" s="232">
        <f>IF(O209="základní",K209,0)</f>
        <v>0</v>
      </c>
      <c r="BF209" s="232">
        <f>IF(O209="snížená",K209,0)</f>
        <v>0</v>
      </c>
      <c r="BG209" s="232">
        <f>IF(O209="zákl. přenesená",K209,0)</f>
        <v>0</v>
      </c>
      <c r="BH209" s="232">
        <f>IF(O209="sníž. přenesená",K209,0)</f>
        <v>0</v>
      </c>
      <c r="BI209" s="232">
        <f>IF(O209="nulová",K209,0)</f>
        <v>0</v>
      </c>
      <c r="BJ209" s="15" t="s">
        <v>88</v>
      </c>
      <c r="BK209" s="232">
        <f>ROUND(P209*H209,2)</f>
        <v>0</v>
      </c>
      <c r="BL209" s="15" t="s">
        <v>151</v>
      </c>
      <c r="BM209" s="231" t="s">
        <v>542</v>
      </c>
    </row>
    <row r="210" spans="1:47" s="2" customFormat="1" ht="12">
      <c r="A210" s="36"/>
      <c r="B210" s="37"/>
      <c r="C210" s="38"/>
      <c r="D210" s="233" t="s">
        <v>153</v>
      </c>
      <c r="E210" s="38"/>
      <c r="F210" s="234" t="s">
        <v>527</v>
      </c>
      <c r="G210" s="38"/>
      <c r="H210" s="38"/>
      <c r="I210" s="235"/>
      <c r="J210" s="235"/>
      <c r="K210" s="38"/>
      <c r="L210" s="38"/>
      <c r="M210" s="42"/>
      <c r="N210" s="236"/>
      <c r="O210" s="237"/>
      <c r="P210" s="89"/>
      <c r="Q210" s="89"/>
      <c r="R210" s="89"/>
      <c r="S210" s="89"/>
      <c r="T210" s="89"/>
      <c r="U210" s="89"/>
      <c r="V210" s="89"/>
      <c r="W210" s="89"/>
      <c r="X210" s="90"/>
      <c r="Y210" s="36"/>
      <c r="Z210" s="36"/>
      <c r="AA210" s="36"/>
      <c r="AB210" s="36"/>
      <c r="AC210" s="36"/>
      <c r="AD210" s="36"/>
      <c r="AE210" s="36"/>
      <c r="AT210" s="15" t="s">
        <v>153</v>
      </c>
      <c r="AU210" s="15" t="s">
        <v>90</v>
      </c>
    </row>
    <row r="211" spans="1:51" s="13" customFormat="1" ht="12">
      <c r="A211" s="13"/>
      <c r="B211" s="238"/>
      <c r="C211" s="239"/>
      <c r="D211" s="233" t="s">
        <v>155</v>
      </c>
      <c r="E211" s="240" t="s">
        <v>1</v>
      </c>
      <c r="F211" s="241" t="s">
        <v>543</v>
      </c>
      <c r="G211" s="239"/>
      <c r="H211" s="242">
        <v>30</v>
      </c>
      <c r="I211" s="243"/>
      <c r="J211" s="243"/>
      <c r="K211" s="239"/>
      <c r="L211" s="239"/>
      <c r="M211" s="244"/>
      <c r="N211" s="245"/>
      <c r="O211" s="246"/>
      <c r="P211" s="246"/>
      <c r="Q211" s="246"/>
      <c r="R211" s="246"/>
      <c r="S211" s="246"/>
      <c r="T211" s="246"/>
      <c r="U211" s="246"/>
      <c r="V211" s="246"/>
      <c r="W211" s="246"/>
      <c r="X211" s="247"/>
      <c r="Y211" s="13"/>
      <c r="Z211" s="13"/>
      <c r="AA211" s="13"/>
      <c r="AB211" s="13"/>
      <c r="AC211" s="13"/>
      <c r="AD211" s="13"/>
      <c r="AE211" s="13"/>
      <c r="AT211" s="248" t="s">
        <v>155</v>
      </c>
      <c r="AU211" s="248" t="s">
        <v>90</v>
      </c>
      <c r="AV211" s="13" t="s">
        <v>90</v>
      </c>
      <c r="AW211" s="13" t="s">
        <v>5</v>
      </c>
      <c r="AX211" s="13" t="s">
        <v>88</v>
      </c>
      <c r="AY211" s="248" t="s">
        <v>144</v>
      </c>
    </row>
    <row r="212" spans="1:65" s="2" customFormat="1" ht="24.15" customHeight="1">
      <c r="A212" s="36"/>
      <c r="B212" s="37"/>
      <c r="C212" s="219" t="s">
        <v>295</v>
      </c>
      <c r="D212" s="219" t="s">
        <v>146</v>
      </c>
      <c r="E212" s="220" t="s">
        <v>544</v>
      </c>
      <c r="F212" s="221" t="s">
        <v>545</v>
      </c>
      <c r="G212" s="222" t="s">
        <v>204</v>
      </c>
      <c r="H212" s="223">
        <v>1.266</v>
      </c>
      <c r="I212" s="224"/>
      <c r="J212" s="224"/>
      <c r="K212" s="225">
        <f>ROUND(P212*H212,2)</f>
        <v>0</v>
      </c>
      <c r="L212" s="221" t="s">
        <v>150</v>
      </c>
      <c r="M212" s="42"/>
      <c r="N212" s="226" t="s">
        <v>1</v>
      </c>
      <c r="O212" s="227" t="s">
        <v>43</v>
      </c>
      <c r="P212" s="228">
        <f>I212+J212</f>
        <v>0</v>
      </c>
      <c r="Q212" s="228">
        <f>ROUND(I212*H212,2)</f>
        <v>0</v>
      </c>
      <c r="R212" s="228">
        <f>ROUND(J212*H212,2)</f>
        <v>0</v>
      </c>
      <c r="S212" s="89"/>
      <c r="T212" s="229">
        <f>S212*H212</f>
        <v>0</v>
      </c>
      <c r="U212" s="229">
        <v>0</v>
      </c>
      <c r="V212" s="229">
        <f>U212*H212</f>
        <v>0</v>
      </c>
      <c r="W212" s="229">
        <v>0</v>
      </c>
      <c r="X212" s="230">
        <f>W212*H212</f>
        <v>0</v>
      </c>
      <c r="Y212" s="36"/>
      <c r="Z212" s="36"/>
      <c r="AA212" s="36"/>
      <c r="AB212" s="36"/>
      <c r="AC212" s="36"/>
      <c r="AD212" s="36"/>
      <c r="AE212" s="36"/>
      <c r="AR212" s="231" t="s">
        <v>151</v>
      </c>
      <c r="AT212" s="231" t="s">
        <v>146</v>
      </c>
      <c r="AU212" s="231" t="s">
        <v>90</v>
      </c>
      <c r="AY212" s="15" t="s">
        <v>144</v>
      </c>
      <c r="BE212" s="232">
        <f>IF(O212="základní",K212,0)</f>
        <v>0</v>
      </c>
      <c r="BF212" s="232">
        <f>IF(O212="snížená",K212,0)</f>
        <v>0</v>
      </c>
      <c r="BG212" s="232">
        <f>IF(O212="zákl. přenesená",K212,0)</f>
        <v>0</v>
      </c>
      <c r="BH212" s="232">
        <f>IF(O212="sníž. přenesená",K212,0)</f>
        <v>0</v>
      </c>
      <c r="BI212" s="232">
        <f>IF(O212="nulová",K212,0)</f>
        <v>0</v>
      </c>
      <c r="BJ212" s="15" t="s">
        <v>88</v>
      </c>
      <c r="BK212" s="232">
        <f>ROUND(P212*H212,2)</f>
        <v>0</v>
      </c>
      <c r="BL212" s="15" t="s">
        <v>151</v>
      </c>
      <c r="BM212" s="231" t="s">
        <v>546</v>
      </c>
    </row>
    <row r="213" spans="1:47" s="2" customFormat="1" ht="12">
      <c r="A213" s="36"/>
      <c r="B213" s="37"/>
      <c r="C213" s="38"/>
      <c r="D213" s="233" t="s">
        <v>153</v>
      </c>
      <c r="E213" s="38"/>
      <c r="F213" s="234" t="s">
        <v>527</v>
      </c>
      <c r="G213" s="38"/>
      <c r="H213" s="38"/>
      <c r="I213" s="235"/>
      <c r="J213" s="235"/>
      <c r="K213" s="38"/>
      <c r="L213" s="38"/>
      <c r="M213" s="42"/>
      <c r="N213" s="236"/>
      <c r="O213" s="237"/>
      <c r="P213" s="89"/>
      <c r="Q213" s="89"/>
      <c r="R213" s="89"/>
      <c r="S213" s="89"/>
      <c r="T213" s="89"/>
      <c r="U213" s="89"/>
      <c r="V213" s="89"/>
      <c r="W213" s="89"/>
      <c r="X213" s="90"/>
      <c r="Y213" s="36"/>
      <c r="Z213" s="36"/>
      <c r="AA213" s="36"/>
      <c r="AB213" s="36"/>
      <c r="AC213" s="36"/>
      <c r="AD213" s="36"/>
      <c r="AE213" s="36"/>
      <c r="AT213" s="15" t="s">
        <v>153</v>
      </c>
      <c r="AU213" s="15" t="s">
        <v>90</v>
      </c>
    </row>
    <row r="214" spans="1:51" s="13" customFormat="1" ht="12">
      <c r="A214" s="13"/>
      <c r="B214" s="238"/>
      <c r="C214" s="239"/>
      <c r="D214" s="233" t="s">
        <v>155</v>
      </c>
      <c r="E214" s="240" t="s">
        <v>1</v>
      </c>
      <c r="F214" s="241" t="s">
        <v>547</v>
      </c>
      <c r="G214" s="239"/>
      <c r="H214" s="242">
        <v>1.266</v>
      </c>
      <c r="I214" s="243"/>
      <c r="J214" s="243"/>
      <c r="K214" s="239"/>
      <c r="L214" s="239"/>
      <c r="M214" s="244"/>
      <c r="N214" s="245"/>
      <c r="O214" s="246"/>
      <c r="P214" s="246"/>
      <c r="Q214" s="246"/>
      <c r="R214" s="246"/>
      <c r="S214" s="246"/>
      <c r="T214" s="246"/>
      <c r="U214" s="246"/>
      <c r="V214" s="246"/>
      <c r="W214" s="246"/>
      <c r="X214" s="247"/>
      <c r="Y214" s="13"/>
      <c r="Z214" s="13"/>
      <c r="AA214" s="13"/>
      <c r="AB214" s="13"/>
      <c r="AC214" s="13"/>
      <c r="AD214" s="13"/>
      <c r="AE214" s="13"/>
      <c r="AT214" s="248" t="s">
        <v>155</v>
      </c>
      <c r="AU214" s="248" t="s">
        <v>90</v>
      </c>
      <c r="AV214" s="13" t="s">
        <v>90</v>
      </c>
      <c r="AW214" s="13" t="s">
        <v>5</v>
      </c>
      <c r="AX214" s="13" t="s">
        <v>88</v>
      </c>
      <c r="AY214" s="248" t="s">
        <v>144</v>
      </c>
    </row>
    <row r="215" spans="1:65" s="2" customFormat="1" ht="16.5" customHeight="1">
      <c r="A215" s="36"/>
      <c r="B215" s="37"/>
      <c r="C215" s="219" t="s">
        <v>301</v>
      </c>
      <c r="D215" s="219" t="s">
        <v>146</v>
      </c>
      <c r="E215" s="220" t="s">
        <v>548</v>
      </c>
      <c r="F215" s="221" t="s">
        <v>549</v>
      </c>
      <c r="G215" s="222" t="s">
        <v>168</v>
      </c>
      <c r="H215" s="223">
        <v>6.3</v>
      </c>
      <c r="I215" s="224"/>
      <c r="J215" s="224"/>
      <c r="K215" s="225">
        <f>ROUND(P215*H215,2)</f>
        <v>0</v>
      </c>
      <c r="L215" s="221" t="s">
        <v>1</v>
      </c>
      <c r="M215" s="42"/>
      <c r="N215" s="226" t="s">
        <v>1</v>
      </c>
      <c r="O215" s="227" t="s">
        <v>43</v>
      </c>
      <c r="P215" s="228">
        <f>I215+J215</f>
        <v>0</v>
      </c>
      <c r="Q215" s="228">
        <f>ROUND(I215*H215,2)</f>
        <v>0</v>
      </c>
      <c r="R215" s="228">
        <f>ROUND(J215*H215,2)</f>
        <v>0</v>
      </c>
      <c r="S215" s="89"/>
      <c r="T215" s="229">
        <f>S215*H215</f>
        <v>0</v>
      </c>
      <c r="U215" s="229">
        <v>0.00144</v>
      </c>
      <c r="V215" s="229">
        <f>U215*H215</f>
        <v>0.009072</v>
      </c>
      <c r="W215" s="229">
        <v>0</v>
      </c>
      <c r="X215" s="230">
        <f>W215*H215</f>
        <v>0</v>
      </c>
      <c r="Y215" s="36"/>
      <c r="Z215" s="36"/>
      <c r="AA215" s="36"/>
      <c r="AB215" s="36"/>
      <c r="AC215" s="36"/>
      <c r="AD215" s="36"/>
      <c r="AE215" s="36"/>
      <c r="AR215" s="231" t="s">
        <v>151</v>
      </c>
      <c r="AT215" s="231" t="s">
        <v>146</v>
      </c>
      <c r="AU215" s="231" t="s">
        <v>90</v>
      </c>
      <c r="AY215" s="15" t="s">
        <v>144</v>
      </c>
      <c r="BE215" s="232">
        <f>IF(O215="základní",K215,0)</f>
        <v>0</v>
      </c>
      <c r="BF215" s="232">
        <f>IF(O215="snížená",K215,0)</f>
        <v>0</v>
      </c>
      <c r="BG215" s="232">
        <f>IF(O215="zákl. přenesená",K215,0)</f>
        <v>0</v>
      </c>
      <c r="BH215" s="232">
        <f>IF(O215="sníž. přenesená",K215,0)</f>
        <v>0</v>
      </c>
      <c r="BI215" s="232">
        <f>IF(O215="nulová",K215,0)</f>
        <v>0</v>
      </c>
      <c r="BJ215" s="15" t="s">
        <v>88</v>
      </c>
      <c r="BK215" s="232">
        <f>ROUND(P215*H215,2)</f>
        <v>0</v>
      </c>
      <c r="BL215" s="15" t="s">
        <v>151</v>
      </c>
      <c r="BM215" s="231" t="s">
        <v>550</v>
      </c>
    </row>
    <row r="216" spans="1:47" s="2" customFormat="1" ht="12">
      <c r="A216" s="36"/>
      <c r="B216" s="37"/>
      <c r="C216" s="38"/>
      <c r="D216" s="233" t="s">
        <v>153</v>
      </c>
      <c r="E216" s="38"/>
      <c r="F216" s="234" t="s">
        <v>527</v>
      </c>
      <c r="G216" s="38"/>
      <c r="H216" s="38"/>
      <c r="I216" s="235"/>
      <c r="J216" s="235"/>
      <c r="K216" s="38"/>
      <c r="L216" s="38"/>
      <c r="M216" s="42"/>
      <c r="N216" s="236"/>
      <c r="O216" s="237"/>
      <c r="P216" s="89"/>
      <c r="Q216" s="89"/>
      <c r="R216" s="89"/>
      <c r="S216" s="89"/>
      <c r="T216" s="89"/>
      <c r="U216" s="89"/>
      <c r="V216" s="89"/>
      <c r="W216" s="89"/>
      <c r="X216" s="90"/>
      <c r="Y216" s="36"/>
      <c r="Z216" s="36"/>
      <c r="AA216" s="36"/>
      <c r="AB216" s="36"/>
      <c r="AC216" s="36"/>
      <c r="AD216" s="36"/>
      <c r="AE216" s="36"/>
      <c r="AT216" s="15" t="s">
        <v>153</v>
      </c>
      <c r="AU216" s="15" t="s">
        <v>90</v>
      </c>
    </row>
    <row r="217" spans="1:51" s="13" customFormat="1" ht="12">
      <c r="A217" s="13"/>
      <c r="B217" s="238"/>
      <c r="C217" s="239"/>
      <c r="D217" s="233" t="s">
        <v>155</v>
      </c>
      <c r="E217" s="240" t="s">
        <v>1</v>
      </c>
      <c r="F217" s="241" t="s">
        <v>551</v>
      </c>
      <c r="G217" s="239"/>
      <c r="H217" s="242">
        <v>6.3</v>
      </c>
      <c r="I217" s="243"/>
      <c r="J217" s="243"/>
      <c r="K217" s="239"/>
      <c r="L217" s="239"/>
      <c r="M217" s="244"/>
      <c r="N217" s="245"/>
      <c r="O217" s="246"/>
      <c r="P217" s="246"/>
      <c r="Q217" s="246"/>
      <c r="R217" s="246"/>
      <c r="S217" s="246"/>
      <c r="T217" s="246"/>
      <c r="U217" s="246"/>
      <c r="V217" s="246"/>
      <c r="W217" s="246"/>
      <c r="X217" s="247"/>
      <c r="Y217" s="13"/>
      <c r="Z217" s="13"/>
      <c r="AA217" s="13"/>
      <c r="AB217" s="13"/>
      <c r="AC217" s="13"/>
      <c r="AD217" s="13"/>
      <c r="AE217" s="13"/>
      <c r="AT217" s="248" t="s">
        <v>155</v>
      </c>
      <c r="AU217" s="248" t="s">
        <v>90</v>
      </c>
      <c r="AV217" s="13" t="s">
        <v>90</v>
      </c>
      <c r="AW217" s="13" t="s">
        <v>5</v>
      </c>
      <c r="AX217" s="13" t="s">
        <v>88</v>
      </c>
      <c r="AY217" s="248" t="s">
        <v>144</v>
      </c>
    </row>
    <row r="218" spans="1:65" s="2" customFormat="1" ht="16.5" customHeight="1">
      <c r="A218" s="36"/>
      <c r="B218" s="37"/>
      <c r="C218" s="219" t="s">
        <v>308</v>
      </c>
      <c r="D218" s="219" t="s">
        <v>146</v>
      </c>
      <c r="E218" s="220" t="s">
        <v>552</v>
      </c>
      <c r="F218" s="221" t="s">
        <v>553</v>
      </c>
      <c r="G218" s="222" t="s">
        <v>168</v>
      </c>
      <c r="H218" s="223">
        <v>6.3</v>
      </c>
      <c r="I218" s="224"/>
      <c r="J218" s="224"/>
      <c r="K218" s="225">
        <f>ROUND(P218*H218,2)</f>
        <v>0</v>
      </c>
      <c r="L218" s="221" t="s">
        <v>1</v>
      </c>
      <c r="M218" s="42"/>
      <c r="N218" s="226" t="s">
        <v>1</v>
      </c>
      <c r="O218" s="227" t="s">
        <v>43</v>
      </c>
      <c r="P218" s="228">
        <f>I218+J218</f>
        <v>0</v>
      </c>
      <c r="Q218" s="228">
        <f>ROUND(I218*H218,2)</f>
        <v>0</v>
      </c>
      <c r="R218" s="228">
        <f>ROUND(J218*H218,2)</f>
        <v>0</v>
      </c>
      <c r="S218" s="89"/>
      <c r="T218" s="229">
        <f>S218*H218</f>
        <v>0</v>
      </c>
      <c r="U218" s="229">
        <v>4E-05</v>
      </c>
      <c r="V218" s="229">
        <f>U218*H218</f>
        <v>0.000252</v>
      </c>
      <c r="W218" s="229">
        <v>0</v>
      </c>
      <c r="X218" s="230">
        <f>W218*H218</f>
        <v>0</v>
      </c>
      <c r="Y218" s="36"/>
      <c r="Z218" s="36"/>
      <c r="AA218" s="36"/>
      <c r="AB218" s="36"/>
      <c r="AC218" s="36"/>
      <c r="AD218" s="36"/>
      <c r="AE218" s="36"/>
      <c r="AR218" s="231" t="s">
        <v>151</v>
      </c>
      <c r="AT218" s="231" t="s">
        <v>146</v>
      </c>
      <c r="AU218" s="231" t="s">
        <v>90</v>
      </c>
      <c r="AY218" s="15" t="s">
        <v>144</v>
      </c>
      <c r="BE218" s="232">
        <f>IF(O218="základní",K218,0)</f>
        <v>0</v>
      </c>
      <c r="BF218" s="232">
        <f>IF(O218="snížená",K218,0)</f>
        <v>0</v>
      </c>
      <c r="BG218" s="232">
        <f>IF(O218="zákl. přenesená",K218,0)</f>
        <v>0</v>
      </c>
      <c r="BH218" s="232">
        <f>IF(O218="sníž. přenesená",K218,0)</f>
        <v>0</v>
      </c>
      <c r="BI218" s="232">
        <f>IF(O218="nulová",K218,0)</f>
        <v>0</v>
      </c>
      <c r="BJ218" s="15" t="s">
        <v>88</v>
      </c>
      <c r="BK218" s="232">
        <f>ROUND(P218*H218,2)</f>
        <v>0</v>
      </c>
      <c r="BL218" s="15" t="s">
        <v>151</v>
      </c>
      <c r="BM218" s="231" t="s">
        <v>554</v>
      </c>
    </row>
    <row r="219" spans="1:47" s="2" customFormat="1" ht="12">
      <c r="A219" s="36"/>
      <c r="B219" s="37"/>
      <c r="C219" s="38"/>
      <c r="D219" s="233" t="s">
        <v>153</v>
      </c>
      <c r="E219" s="38"/>
      <c r="F219" s="234" t="s">
        <v>527</v>
      </c>
      <c r="G219" s="38"/>
      <c r="H219" s="38"/>
      <c r="I219" s="235"/>
      <c r="J219" s="235"/>
      <c r="K219" s="38"/>
      <c r="L219" s="38"/>
      <c r="M219" s="42"/>
      <c r="N219" s="236"/>
      <c r="O219" s="237"/>
      <c r="P219" s="89"/>
      <c r="Q219" s="89"/>
      <c r="R219" s="89"/>
      <c r="S219" s="89"/>
      <c r="T219" s="89"/>
      <c r="U219" s="89"/>
      <c r="V219" s="89"/>
      <c r="W219" s="89"/>
      <c r="X219" s="90"/>
      <c r="Y219" s="36"/>
      <c r="Z219" s="36"/>
      <c r="AA219" s="36"/>
      <c r="AB219" s="36"/>
      <c r="AC219" s="36"/>
      <c r="AD219" s="36"/>
      <c r="AE219" s="36"/>
      <c r="AT219" s="15" t="s">
        <v>153</v>
      </c>
      <c r="AU219" s="15" t="s">
        <v>90</v>
      </c>
    </row>
    <row r="220" spans="1:51" s="13" customFormat="1" ht="12">
      <c r="A220" s="13"/>
      <c r="B220" s="238"/>
      <c r="C220" s="239"/>
      <c r="D220" s="233" t="s">
        <v>155</v>
      </c>
      <c r="E220" s="240" t="s">
        <v>1</v>
      </c>
      <c r="F220" s="241" t="s">
        <v>555</v>
      </c>
      <c r="G220" s="239"/>
      <c r="H220" s="242">
        <v>6.3</v>
      </c>
      <c r="I220" s="243"/>
      <c r="J220" s="243"/>
      <c r="K220" s="239"/>
      <c r="L220" s="239"/>
      <c r="M220" s="244"/>
      <c r="N220" s="245"/>
      <c r="O220" s="246"/>
      <c r="P220" s="246"/>
      <c r="Q220" s="246"/>
      <c r="R220" s="246"/>
      <c r="S220" s="246"/>
      <c r="T220" s="246"/>
      <c r="U220" s="246"/>
      <c r="V220" s="246"/>
      <c r="W220" s="246"/>
      <c r="X220" s="247"/>
      <c r="Y220" s="13"/>
      <c r="Z220" s="13"/>
      <c r="AA220" s="13"/>
      <c r="AB220" s="13"/>
      <c r="AC220" s="13"/>
      <c r="AD220" s="13"/>
      <c r="AE220" s="13"/>
      <c r="AT220" s="248" t="s">
        <v>155</v>
      </c>
      <c r="AU220" s="248" t="s">
        <v>90</v>
      </c>
      <c r="AV220" s="13" t="s">
        <v>90</v>
      </c>
      <c r="AW220" s="13" t="s">
        <v>5</v>
      </c>
      <c r="AX220" s="13" t="s">
        <v>88</v>
      </c>
      <c r="AY220" s="248" t="s">
        <v>144</v>
      </c>
    </row>
    <row r="221" spans="1:65" s="2" customFormat="1" ht="24.15" customHeight="1">
      <c r="A221" s="36"/>
      <c r="B221" s="37"/>
      <c r="C221" s="219" t="s">
        <v>315</v>
      </c>
      <c r="D221" s="219" t="s">
        <v>146</v>
      </c>
      <c r="E221" s="220" t="s">
        <v>556</v>
      </c>
      <c r="F221" s="221" t="s">
        <v>557</v>
      </c>
      <c r="G221" s="222" t="s">
        <v>425</v>
      </c>
      <c r="H221" s="223">
        <v>0.207</v>
      </c>
      <c r="I221" s="224"/>
      <c r="J221" s="224"/>
      <c r="K221" s="225">
        <f>ROUND(P221*H221,2)</f>
        <v>0</v>
      </c>
      <c r="L221" s="221" t="s">
        <v>150</v>
      </c>
      <c r="M221" s="42"/>
      <c r="N221" s="226" t="s">
        <v>1</v>
      </c>
      <c r="O221" s="227" t="s">
        <v>43</v>
      </c>
      <c r="P221" s="228">
        <f>I221+J221</f>
        <v>0</v>
      </c>
      <c r="Q221" s="228">
        <f>ROUND(I221*H221,2)</f>
        <v>0</v>
      </c>
      <c r="R221" s="228">
        <f>ROUND(J221*H221,2)</f>
        <v>0</v>
      </c>
      <c r="S221" s="89"/>
      <c r="T221" s="229">
        <f>S221*H221</f>
        <v>0</v>
      </c>
      <c r="U221" s="229">
        <v>1.0383</v>
      </c>
      <c r="V221" s="229">
        <f>U221*H221</f>
        <v>0.21492809999999998</v>
      </c>
      <c r="W221" s="229">
        <v>0</v>
      </c>
      <c r="X221" s="230">
        <f>W221*H221</f>
        <v>0</v>
      </c>
      <c r="Y221" s="36"/>
      <c r="Z221" s="36"/>
      <c r="AA221" s="36"/>
      <c r="AB221" s="36"/>
      <c r="AC221" s="36"/>
      <c r="AD221" s="36"/>
      <c r="AE221" s="36"/>
      <c r="AR221" s="231" t="s">
        <v>151</v>
      </c>
      <c r="AT221" s="231" t="s">
        <v>146</v>
      </c>
      <c r="AU221" s="231" t="s">
        <v>90</v>
      </c>
      <c r="AY221" s="15" t="s">
        <v>144</v>
      </c>
      <c r="BE221" s="232">
        <f>IF(O221="základní",K221,0)</f>
        <v>0</v>
      </c>
      <c r="BF221" s="232">
        <f>IF(O221="snížená",K221,0)</f>
        <v>0</v>
      </c>
      <c r="BG221" s="232">
        <f>IF(O221="zákl. přenesená",K221,0)</f>
        <v>0</v>
      </c>
      <c r="BH221" s="232">
        <f>IF(O221="sníž. přenesená",K221,0)</f>
        <v>0</v>
      </c>
      <c r="BI221" s="232">
        <f>IF(O221="nulová",K221,0)</f>
        <v>0</v>
      </c>
      <c r="BJ221" s="15" t="s">
        <v>88</v>
      </c>
      <c r="BK221" s="232">
        <f>ROUND(P221*H221,2)</f>
        <v>0</v>
      </c>
      <c r="BL221" s="15" t="s">
        <v>151</v>
      </c>
      <c r="BM221" s="231" t="s">
        <v>558</v>
      </c>
    </row>
    <row r="222" spans="1:47" s="2" customFormat="1" ht="12">
      <c r="A222" s="36"/>
      <c r="B222" s="37"/>
      <c r="C222" s="38"/>
      <c r="D222" s="233" t="s">
        <v>153</v>
      </c>
      <c r="E222" s="38"/>
      <c r="F222" s="234" t="s">
        <v>527</v>
      </c>
      <c r="G222" s="38"/>
      <c r="H222" s="38"/>
      <c r="I222" s="235"/>
      <c r="J222" s="235"/>
      <c r="K222" s="38"/>
      <c r="L222" s="38"/>
      <c r="M222" s="42"/>
      <c r="N222" s="236"/>
      <c r="O222" s="237"/>
      <c r="P222" s="89"/>
      <c r="Q222" s="89"/>
      <c r="R222" s="89"/>
      <c r="S222" s="89"/>
      <c r="T222" s="89"/>
      <c r="U222" s="89"/>
      <c r="V222" s="89"/>
      <c r="W222" s="89"/>
      <c r="X222" s="90"/>
      <c r="Y222" s="36"/>
      <c r="Z222" s="36"/>
      <c r="AA222" s="36"/>
      <c r="AB222" s="36"/>
      <c r="AC222" s="36"/>
      <c r="AD222" s="36"/>
      <c r="AE222" s="36"/>
      <c r="AT222" s="15" t="s">
        <v>153</v>
      </c>
      <c r="AU222" s="15" t="s">
        <v>90</v>
      </c>
    </row>
    <row r="223" spans="1:51" s="13" customFormat="1" ht="12">
      <c r="A223" s="13"/>
      <c r="B223" s="238"/>
      <c r="C223" s="239"/>
      <c r="D223" s="233" t="s">
        <v>155</v>
      </c>
      <c r="E223" s="240" t="s">
        <v>1</v>
      </c>
      <c r="F223" s="241" t="s">
        <v>559</v>
      </c>
      <c r="G223" s="239"/>
      <c r="H223" s="242">
        <v>0.207</v>
      </c>
      <c r="I223" s="243"/>
      <c r="J223" s="243"/>
      <c r="K223" s="239"/>
      <c r="L223" s="239"/>
      <c r="M223" s="244"/>
      <c r="N223" s="245"/>
      <c r="O223" s="246"/>
      <c r="P223" s="246"/>
      <c r="Q223" s="246"/>
      <c r="R223" s="246"/>
      <c r="S223" s="246"/>
      <c r="T223" s="246"/>
      <c r="U223" s="246"/>
      <c r="V223" s="246"/>
      <c r="W223" s="246"/>
      <c r="X223" s="247"/>
      <c r="Y223" s="13"/>
      <c r="Z223" s="13"/>
      <c r="AA223" s="13"/>
      <c r="AB223" s="13"/>
      <c r="AC223" s="13"/>
      <c r="AD223" s="13"/>
      <c r="AE223" s="13"/>
      <c r="AT223" s="248" t="s">
        <v>155</v>
      </c>
      <c r="AU223" s="248" t="s">
        <v>90</v>
      </c>
      <c r="AV223" s="13" t="s">
        <v>90</v>
      </c>
      <c r="AW223" s="13" t="s">
        <v>5</v>
      </c>
      <c r="AX223" s="13" t="s">
        <v>88</v>
      </c>
      <c r="AY223" s="248" t="s">
        <v>144</v>
      </c>
    </row>
    <row r="224" spans="1:65" s="2" customFormat="1" ht="24.15" customHeight="1">
      <c r="A224" s="36"/>
      <c r="B224" s="37"/>
      <c r="C224" s="219" t="s">
        <v>320</v>
      </c>
      <c r="D224" s="219" t="s">
        <v>146</v>
      </c>
      <c r="E224" s="220" t="s">
        <v>560</v>
      </c>
      <c r="F224" s="221" t="s">
        <v>561</v>
      </c>
      <c r="G224" s="222" t="s">
        <v>562</v>
      </c>
      <c r="H224" s="223">
        <v>6</v>
      </c>
      <c r="I224" s="224"/>
      <c r="J224" s="224"/>
      <c r="K224" s="225">
        <f>ROUND(P224*H224,2)</f>
        <v>0</v>
      </c>
      <c r="L224" s="221" t="s">
        <v>150</v>
      </c>
      <c r="M224" s="42"/>
      <c r="N224" s="226" t="s">
        <v>1</v>
      </c>
      <c r="O224" s="227" t="s">
        <v>43</v>
      </c>
      <c r="P224" s="228">
        <f>I224+J224</f>
        <v>0</v>
      </c>
      <c r="Q224" s="228">
        <f>ROUND(I224*H224,2)</f>
        <v>0</v>
      </c>
      <c r="R224" s="228">
        <f>ROUND(J224*H224,2)</f>
        <v>0</v>
      </c>
      <c r="S224" s="89"/>
      <c r="T224" s="229">
        <f>S224*H224</f>
        <v>0</v>
      </c>
      <c r="U224" s="229">
        <v>4E-05</v>
      </c>
      <c r="V224" s="229">
        <f>U224*H224</f>
        <v>0.00024000000000000003</v>
      </c>
      <c r="W224" s="229">
        <v>0</v>
      </c>
      <c r="X224" s="230">
        <f>W224*H224</f>
        <v>0</v>
      </c>
      <c r="Y224" s="36"/>
      <c r="Z224" s="36"/>
      <c r="AA224" s="36"/>
      <c r="AB224" s="36"/>
      <c r="AC224" s="36"/>
      <c r="AD224" s="36"/>
      <c r="AE224" s="36"/>
      <c r="AR224" s="231" t="s">
        <v>151</v>
      </c>
      <c r="AT224" s="231" t="s">
        <v>146</v>
      </c>
      <c r="AU224" s="231" t="s">
        <v>90</v>
      </c>
      <c r="AY224" s="15" t="s">
        <v>144</v>
      </c>
      <c r="BE224" s="232">
        <f>IF(O224="základní",K224,0)</f>
        <v>0</v>
      </c>
      <c r="BF224" s="232">
        <f>IF(O224="snížená",K224,0)</f>
        <v>0</v>
      </c>
      <c r="BG224" s="232">
        <f>IF(O224="zákl. přenesená",K224,0)</f>
        <v>0</v>
      </c>
      <c r="BH224" s="232">
        <f>IF(O224="sníž. přenesená",K224,0)</f>
        <v>0</v>
      </c>
      <c r="BI224" s="232">
        <f>IF(O224="nulová",K224,0)</f>
        <v>0</v>
      </c>
      <c r="BJ224" s="15" t="s">
        <v>88</v>
      </c>
      <c r="BK224" s="232">
        <f>ROUND(P224*H224,2)</f>
        <v>0</v>
      </c>
      <c r="BL224" s="15" t="s">
        <v>151</v>
      </c>
      <c r="BM224" s="231" t="s">
        <v>563</v>
      </c>
    </row>
    <row r="225" spans="1:47" s="2" customFormat="1" ht="12">
      <c r="A225" s="36"/>
      <c r="B225" s="37"/>
      <c r="C225" s="38"/>
      <c r="D225" s="233" t="s">
        <v>153</v>
      </c>
      <c r="E225" s="38"/>
      <c r="F225" s="234" t="s">
        <v>527</v>
      </c>
      <c r="G225" s="38"/>
      <c r="H225" s="38"/>
      <c r="I225" s="235"/>
      <c r="J225" s="235"/>
      <c r="K225" s="38"/>
      <c r="L225" s="38"/>
      <c r="M225" s="42"/>
      <c r="N225" s="236"/>
      <c r="O225" s="237"/>
      <c r="P225" s="89"/>
      <c r="Q225" s="89"/>
      <c r="R225" s="89"/>
      <c r="S225" s="89"/>
      <c r="T225" s="89"/>
      <c r="U225" s="89"/>
      <c r="V225" s="89"/>
      <c r="W225" s="89"/>
      <c r="X225" s="90"/>
      <c r="Y225" s="36"/>
      <c r="Z225" s="36"/>
      <c r="AA225" s="36"/>
      <c r="AB225" s="36"/>
      <c r="AC225" s="36"/>
      <c r="AD225" s="36"/>
      <c r="AE225" s="36"/>
      <c r="AT225" s="15" t="s">
        <v>153</v>
      </c>
      <c r="AU225" s="15" t="s">
        <v>90</v>
      </c>
    </row>
    <row r="226" spans="1:51" s="13" customFormat="1" ht="12">
      <c r="A226" s="13"/>
      <c r="B226" s="238"/>
      <c r="C226" s="239"/>
      <c r="D226" s="233" t="s">
        <v>155</v>
      </c>
      <c r="E226" s="240" t="s">
        <v>1</v>
      </c>
      <c r="F226" s="241" t="s">
        <v>564</v>
      </c>
      <c r="G226" s="239"/>
      <c r="H226" s="242">
        <v>6</v>
      </c>
      <c r="I226" s="243"/>
      <c r="J226" s="243"/>
      <c r="K226" s="239"/>
      <c r="L226" s="239"/>
      <c r="M226" s="244"/>
      <c r="N226" s="245"/>
      <c r="O226" s="246"/>
      <c r="P226" s="246"/>
      <c r="Q226" s="246"/>
      <c r="R226" s="246"/>
      <c r="S226" s="246"/>
      <c r="T226" s="246"/>
      <c r="U226" s="246"/>
      <c r="V226" s="246"/>
      <c r="W226" s="246"/>
      <c r="X226" s="247"/>
      <c r="Y226" s="13"/>
      <c r="Z226" s="13"/>
      <c r="AA226" s="13"/>
      <c r="AB226" s="13"/>
      <c r="AC226" s="13"/>
      <c r="AD226" s="13"/>
      <c r="AE226" s="13"/>
      <c r="AT226" s="248" t="s">
        <v>155</v>
      </c>
      <c r="AU226" s="248" t="s">
        <v>90</v>
      </c>
      <c r="AV226" s="13" t="s">
        <v>90</v>
      </c>
      <c r="AW226" s="13" t="s">
        <v>5</v>
      </c>
      <c r="AX226" s="13" t="s">
        <v>88</v>
      </c>
      <c r="AY226" s="248" t="s">
        <v>144</v>
      </c>
    </row>
    <row r="227" spans="1:65" s="2" customFormat="1" ht="24.15" customHeight="1">
      <c r="A227" s="36"/>
      <c r="B227" s="37"/>
      <c r="C227" s="249" t="s">
        <v>326</v>
      </c>
      <c r="D227" s="249" t="s">
        <v>232</v>
      </c>
      <c r="E227" s="250" t="s">
        <v>565</v>
      </c>
      <c r="F227" s="251" t="s">
        <v>566</v>
      </c>
      <c r="G227" s="252" t="s">
        <v>425</v>
      </c>
      <c r="H227" s="253">
        <v>0.6</v>
      </c>
      <c r="I227" s="254"/>
      <c r="J227" s="255"/>
      <c r="K227" s="256">
        <f>ROUND(P227*H227,2)</f>
        <v>0</v>
      </c>
      <c r="L227" s="251" t="s">
        <v>150</v>
      </c>
      <c r="M227" s="257"/>
      <c r="N227" s="258" t="s">
        <v>1</v>
      </c>
      <c r="O227" s="227" t="s">
        <v>43</v>
      </c>
      <c r="P227" s="228">
        <f>I227+J227</f>
        <v>0</v>
      </c>
      <c r="Q227" s="228">
        <f>ROUND(I227*H227,2)</f>
        <v>0</v>
      </c>
      <c r="R227" s="228">
        <f>ROUND(J227*H227,2)</f>
        <v>0</v>
      </c>
      <c r="S227" s="89"/>
      <c r="T227" s="229">
        <f>S227*H227</f>
        <v>0</v>
      </c>
      <c r="U227" s="229">
        <v>1</v>
      </c>
      <c r="V227" s="229">
        <f>U227*H227</f>
        <v>0.6</v>
      </c>
      <c r="W227" s="229">
        <v>0</v>
      </c>
      <c r="X227" s="230">
        <f>W227*H227</f>
        <v>0</v>
      </c>
      <c r="Y227" s="36"/>
      <c r="Z227" s="36"/>
      <c r="AA227" s="36"/>
      <c r="AB227" s="36"/>
      <c r="AC227" s="36"/>
      <c r="AD227" s="36"/>
      <c r="AE227" s="36"/>
      <c r="AR227" s="231" t="s">
        <v>196</v>
      </c>
      <c r="AT227" s="231" t="s">
        <v>232</v>
      </c>
      <c r="AU227" s="231" t="s">
        <v>90</v>
      </c>
      <c r="AY227" s="15" t="s">
        <v>144</v>
      </c>
      <c r="BE227" s="232">
        <f>IF(O227="základní",K227,0)</f>
        <v>0</v>
      </c>
      <c r="BF227" s="232">
        <f>IF(O227="snížená",K227,0)</f>
        <v>0</v>
      </c>
      <c r="BG227" s="232">
        <f>IF(O227="zákl. přenesená",K227,0)</f>
        <v>0</v>
      </c>
      <c r="BH227" s="232">
        <f>IF(O227="sníž. přenesená",K227,0)</f>
        <v>0</v>
      </c>
      <c r="BI227" s="232">
        <f>IF(O227="nulová",K227,0)</f>
        <v>0</v>
      </c>
      <c r="BJ227" s="15" t="s">
        <v>88</v>
      </c>
      <c r="BK227" s="232">
        <f>ROUND(P227*H227,2)</f>
        <v>0</v>
      </c>
      <c r="BL227" s="15" t="s">
        <v>151</v>
      </c>
      <c r="BM227" s="231" t="s">
        <v>567</v>
      </c>
    </row>
    <row r="228" spans="1:47" s="2" customFormat="1" ht="12">
      <c r="A228" s="36"/>
      <c r="B228" s="37"/>
      <c r="C228" s="38"/>
      <c r="D228" s="233" t="s">
        <v>153</v>
      </c>
      <c r="E228" s="38"/>
      <c r="F228" s="234" t="s">
        <v>527</v>
      </c>
      <c r="G228" s="38"/>
      <c r="H228" s="38"/>
      <c r="I228" s="235"/>
      <c r="J228" s="235"/>
      <c r="K228" s="38"/>
      <c r="L228" s="38"/>
      <c r="M228" s="42"/>
      <c r="N228" s="236"/>
      <c r="O228" s="237"/>
      <c r="P228" s="89"/>
      <c r="Q228" s="89"/>
      <c r="R228" s="89"/>
      <c r="S228" s="89"/>
      <c r="T228" s="89"/>
      <c r="U228" s="89"/>
      <c r="V228" s="89"/>
      <c r="W228" s="89"/>
      <c r="X228" s="90"/>
      <c r="Y228" s="36"/>
      <c r="Z228" s="36"/>
      <c r="AA228" s="36"/>
      <c r="AB228" s="36"/>
      <c r="AC228" s="36"/>
      <c r="AD228" s="36"/>
      <c r="AE228" s="36"/>
      <c r="AT228" s="15" t="s">
        <v>153</v>
      </c>
      <c r="AU228" s="15" t="s">
        <v>90</v>
      </c>
    </row>
    <row r="229" spans="1:51" s="13" customFormat="1" ht="12">
      <c r="A229" s="13"/>
      <c r="B229" s="238"/>
      <c r="C229" s="239"/>
      <c r="D229" s="233" t="s">
        <v>155</v>
      </c>
      <c r="E229" s="240" t="s">
        <v>1</v>
      </c>
      <c r="F229" s="241" t="s">
        <v>568</v>
      </c>
      <c r="G229" s="239"/>
      <c r="H229" s="242">
        <v>0.6</v>
      </c>
      <c r="I229" s="243"/>
      <c r="J229" s="243"/>
      <c r="K229" s="239"/>
      <c r="L229" s="239"/>
      <c r="M229" s="244"/>
      <c r="N229" s="245"/>
      <c r="O229" s="246"/>
      <c r="P229" s="246"/>
      <c r="Q229" s="246"/>
      <c r="R229" s="246"/>
      <c r="S229" s="246"/>
      <c r="T229" s="246"/>
      <c r="U229" s="246"/>
      <c r="V229" s="246"/>
      <c r="W229" s="246"/>
      <c r="X229" s="247"/>
      <c r="Y229" s="13"/>
      <c r="Z229" s="13"/>
      <c r="AA229" s="13"/>
      <c r="AB229" s="13"/>
      <c r="AC229" s="13"/>
      <c r="AD229" s="13"/>
      <c r="AE229" s="13"/>
      <c r="AT229" s="248" t="s">
        <v>155</v>
      </c>
      <c r="AU229" s="248" t="s">
        <v>90</v>
      </c>
      <c r="AV229" s="13" t="s">
        <v>90</v>
      </c>
      <c r="AW229" s="13" t="s">
        <v>5</v>
      </c>
      <c r="AX229" s="13" t="s">
        <v>88</v>
      </c>
      <c r="AY229" s="248" t="s">
        <v>144</v>
      </c>
    </row>
    <row r="230" spans="1:65" s="2" customFormat="1" ht="24.15" customHeight="1">
      <c r="A230" s="36"/>
      <c r="B230" s="37"/>
      <c r="C230" s="219" t="s">
        <v>331</v>
      </c>
      <c r="D230" s="219" t="s">
        <v>146</v>
      </c>
      <c r="E230" s="220" t="s">
        <v>569</v>
      </c>
      <c r="F230" s="221" t="s">
        <v>570</v>
      </c>
      <c r="G230" s="222" t="s">
        <v>280</v>
      </c>
      <c r="H230" s="223">
        <v>40</v>
      </c>
      <c r="I230" s="224"/>
      <c r="J230" s="224"/>
      <c r="K230" s="225">
        <f>ROUND(P230*H230,2)</f>
        <v>0</v>
      </c>
      <c r="L230" s="221" t="s">
        <v>150</v>
      </c>
      <c r="M230" s="42"/>
      <c r="N230" s="226" t="s">
        <v>1</v>
      </c>
      <c r="O230" s="227" t="s">
        <v>43</v>
      </c>
      <c r="P230" s="228">
        <f>I230+J230</f>
        <v>0</v>
      </c>
      <c r="Q230" s="228">
        <f>ROUND(I230*H230,2)</f>
        <v>0</v>
      </c>
      <c r="R230" s="228">
        <f>ROUND(J230*H230,2)</f>
        <v>0</v>
      </c>
      <c r="S230" s="89"/>
      <c r="T230" s="229">
        <f>S230*H230</f>
        <v>0</v>
      </c>
      <c r="U230" s="229">
        <v>0.03701</v>
      </c>
      <c r="V230" s="229">
        <f>U230*H230</f>
        <v>1.4804</v>
      </c>
      <c r="W230" s="229">
        <v>0</v>
      </c>
      <c r="X230" s="230">
        <f>W230*H230</f>
        <v>0</v>
      </c>
      <c r="Y230" s="36"/>
      <c r="Z230" s="36"/>
      <c r="AA230" s="36"/>
      <c r="AB230" s="36"/>
      <c r="AC230" s="36"/>
      <c r="AD230" s="36"/>
      <c r="AE230" s="36"/>
      <c r="AR230" s="231" t="s">
        <v>151</v>
      </c>
      <c r="AT230" s="231" t="s">
        <v>146</v>
      </c>
      <c r="AU230" s="231" t="s">
        <v>90</v>
      </c>
      <c r="AY230" s="15" t="s">
        <v>144</v>
      </c>
      <c r="BE230" s="232">
        <f>IF(O230="základní",K230,0)</f>
        <v>0</v>
      </c>
      <c r="BF230" s="232">
        <f>IF(O230="snížená",K230,0)</f>
        <v>0</v>
      </c>
      <c r="BG230" s="232">
        <f>IF(O230="zákl. přenesená",K230,0)</f>
        <v>0</v>
      </c>
      <c r="BH230" s="232">
        <f>IF(O230="sníž. přenesená",K230,0)</f>
        <v>0</v>
      </c>
      <c r="BI230" s="232">
        <f>IF(O230="nulová",K230,0)</f>
        <v>0</v>
      </c>
      <c r="BJ230" s="15" t="s">
        <v>88</v>
      </c>
      <c r="BK230" s="232">
        <f>ROUND(P230*H230,2)</f>
        <v>0</v>
      </c>
      <c r="BL230" s="15" t="s">
        <v>151</v>
      </c>
      <c r="BM230" s="231" t="s">
        <v>571</v>
      </c>
    </row>
    <row r="231" spans="1:47" s="2" customFormat="1" ht="12">
      <c r="A231" s="36"/>
      <c r="B231" s="37"/>
      <c r="C231" s="38"/>
      <c r="D231" s="233" t="s">
        <v>153</v>
      </c>
      <c r="E231" s="38"/>
      <c r="F231" s="234" t="s">
        <v>527</v>
      </c>
      <c r="G231" s="38"/>
      <c r="H231" s="38"/>
      <c r="I231" s="235"/>
      <c r="J231" s="235"/>
      <c r="K231" s="38"/>
      <c r="L231" s="38"/>
      <c r="M231" s="42"/>
      <c r="N231" s="236"/>
      <c r="O231" s="237"/>
      <c r="P231" s="89"/>
      <c r="Q231" s="89"/>
      <c r="R231" s="89"/>
      <c r="S231" s="89"/>
      <c r="T231" s="89"/>
      <c r="U231" s="89"/>
      <c r="V231" s="89"/>
      <c r="W231" s="89"/>
      <c r="X231" s="90"/>
      <c r="Y231" s="36"/>
      <c r="Z231" s="36"/>
      <c r="AA231" s="36"/>
      <c r="AB231" s="36"/>
      <c r="AC231" s="36"/>
      <c r="AD231" s="36"/>
      <c r="AE231" s="36"/>
      <c r="AT231" s="15" t="s">
        <v>153</v>
      </c>
      <c r="AU231" s="15" t="s">
        <v>90</v>
      </c>
    </row>
    <row r="232" spans="1:51" s="13" customFormat="1" ht="12">
      <c r="A232" s="13"/>
      <c r="B232" s="238"/>
      <c r="C232" s="239"/>
      <c r="D232" s="233" t="s">
        <v>155</v>
      </c>
      <c r="E232" s="240" t="s">
        <v>1</v>
      </c>
      <c r="F232" s="241" t="s">
        <v>572</v>
      </c>
      <c r="G232" s="239"/>
      <c r="H232" s="242">
        <v>40</v>
      </c>
      <c r="I232" s="243"/>
      <c r="J232" s="243"/>
      <c r="K232" s="239"/>
      <c r="L232" s="239"/>
      <c r="M232" s="244"/>
      <c r="N232" s="245"/>
      <c r="O232" s="246"/>
      <c r="P232" s="246"/>
      <c r="Q232" s="246"/>
      <c r="R232" s="246"/>
      <c r="S232" s="246"/>
      <c r="T232" s="246"/>
      <c r="U232" s="246"/>
      <c r="V232" s="246"/>
      <c r="W232" s="246"/>
      <c r="X232" s="247"/>
      <c r="Y232" s="13"/>
      <c r="Z232" s="13"/>
      <c r="AA232" s="13"/>
      <c r="AB232" s="13"/>
      <c r="AC232" s="13"/>
      <c r="AD232" s="13"/>
      <c r="AE232" s="13"/>
      <c r="AT232" s="248" t="s">
        <v>155</v>
      </c>
      <c r="AU232" s="248" t="s">
        <v>90</v>
      </c>
      <c r="AV232" s="13" t="s">
        <v>90</v>
      </c>
      <c r="AW232" s="13" t="s">
        <v>5</v>
      </c>
      <c r="AX232" s="13" t="s">
        <v>88</v>
      </c>
      <c r="AY232" s="248" t="s">
        <v>144</v>
      </c>
    </row>
    <row r="233" spans="1:65" s="2" customFormat="1" ht="24.15" customHeight="1">
      <c r="A233" s="36"/>
      <c r="B233" s="37"/>
      <c r="C233" s="249" t="s">
        <v>336</v>
      </c>
      <c r="D233" s="249" t="s">
        <v>232</v>
      </c>
      <c r="E233" s="250" t="s">
        <v>573</v>
      </c>
      <c r="F233" s="251" t="s">
        <v>574</v>
      </c>
      <c r="G233" s="252" t="s">
        <v>280</v>
      </c>
      <c r="H233" s="253">
        <v>44</v>
      </c>
      <c r="I233" s="254"/>
      <c r="J233" s="255"/>
      <c r="K233" s="256">
        <f>ROUND(P233*H233,2)</f>
        <v>0</v>
      </c>
      <c r="L233" s="251" t="s">
        <v>150</v>
      </c>
      <c r="M233" s="257"/>
      <c r="N233" s="258" t="s">
        <v>1</v>
      </c>
      <c r="O233" s="227" t="s">
        <v>43</v>
      </c>
      <c r="P233" s="228">
        <f>I233+J233</f>
        <v>0</v>
      </c>
      <c r="Q233" s="228">
        <f>ROUND(I233*H233,2)</f>
        <v>0</v>
      </c>
      <c r="R233" s="228">
        <f>ROUND(J233*H233,2)</f>
        <v>0</v>
      </c>
      <c r="S233" s="89"/>
      <c r="T233" s="229">
        <f>S233*H233</f>
        <v>0</v>
      </c>
      <c r="U233" s="229">
        <v>0.01948</v>
      </c>
      <c r="V233" s="229">
        <f>U233*H233</f>
        <v>0.85712</v>
      </c>
      <c r="W233" s="229">
        <v>0</v>
      </c>
      <c r="X233" s="230">
        <f>W233*H233</f>
        <v>0</v>
      </c>
      <c r="Y233" s="36"/>
      <c r="Z233" s="36"/>
      <c r="AA233" s="36"/>
      <c r="AB233" s="36"/>
      <c r="AC233" s="36"/>
      <c r="AD233" s="36"/>
      <c r="AE233" s="36"/>
      <c r="AR233" s="231" t="s">
        <v>196</v>
      </c>
      <c r="AT233" s="231" t="s">
        <v>232</v>
      </c>
      <c r="AU233" s="231" t="s">
        <v>90</v>
      </c>
      <c r="AY233" s="15" t="s">
        <v>144</v>
      </c>
      <c r="BE233" s="232">
        <f>IF(O233="základní",K233,0)</f>
        <v>0</v>
      </c>
      <c r="BF233" s="232">
        <f>IF(O233="snížená",K233,0)</f>
        <v>0</v>
      </c>
      <c r="BG233" s="232">
        <f>IF(O233="zákl. přenesená",K233,0)</f>
        <v>0</v>
      </c>
      <c r="BH233" s="232">
        <f>IF(O233="sníž. přenesená",K233,0)</f>
        <v>0</v>
      </c>
      <c r="BI233" s="232">
        <f>IF(O233="nulová",K233,0)</f>
        <v>0</v>
      </c>
      <c r="BJ233" s="15" t="s">
        <v>88</v>
      </c>
      <c r="BK233" s="232">
        <f>ROUND(P233*H233,2)</f>
        <v>0</v>
      </c>
      <c r="BL233" s="15" t="s">
        <v>151</v>
      </c>
      <c r="BM233" s="231" t="s">
        <v>575</v>
      </c>
    </row>
    <row r="234" spans="1:47" s="2" customFormat="1" ht="12">
      <c r="A234" s="36"/>
      <c r="B234" s="37"/>
      <c r="C234" s="38"/>
      <c r="D234" s="233" t="s">
        <v>153</v>
      </c>
      <c r="E234" s="38"/>
      <c r="F234" s="234" t="s">
        <v>527</v>
      </c>
      <c r="G234" s="38"/>
      <c r="H234" s="38"/>
      <c r="I234" s="235"/>
      <c r="J234" s="235"/>
      <c r="K234" s="38"/>
      <c r="L234" s="38"/>
      <c r="M234" s="42"/>
      <c r="N234" s="236"/>
      <c r="O234" s="237"/>
      <c r="P234" s="89"/>
      <c r="Q234" s="89"/>
      <c r="R234" s="89"/>
      <c r="S234" s="89"/>
      <c r="T234" s="89"/>
      <c r="U234" s="89"/>
      <c r="V234" s="89"/>
      <c r="W234" s="89"/>
      <c r="X234" s="90"/>
      <c r="Y234" s="36"/>
      <c r="Z234" s="36"/>
      <c r="AA234" s="36"/>
      <c r="AB234" s="36"/>
      <c r="AC234" s="36"/>
      <c r="AD234" s="36"/>
      <c r="AE234" s="36"/>
      <c r="AT234" s="15" t="s">
        <v>153</v>
      </c>
      <c r="AU234" s="15" t="s">
        <v>90</v>
      </c>
    </row>
    <row r="235" spans="1:51" s="13" customFormat="1" ht="12">
      <c r="A235" s="13"/>
      <c r="B235" s="238"/>
      <c r="C235" s="239"/>
      <c r="D235" s="233" t="s">
        <v>155</v>
      </c>
      <c r="E235" s="240" t="s">
        <v>1</v>
      </c>
      <c r="F235" s="241" t="s">
        <v>572</v>
      </c>
      <c r="G235" s="239"/>
      <c r="H235" s="242">
        <v>40</v>
      </c>
      <c r="I235" s="243"/>
      <c r="J235" s="243"/>
      <c r="K235" s="239"/>
      <c r="L235" s="239"/>
      <c r="M235" s="244"/>
      <c r="N235" s="245"/>
      <c r="O235" s="246"/>
      <c r="P235" s="246"/>
      <c r="Q235" s="246"/>
      <c r="R235" s="246"/>
      <c r="S235" s="246"/>
      <c r="T235" s="246"/>
      <c r="U235" s="246"/>
      <c r="V235" s="246"/>
      <c r="W235" s="246"/>
      <c r="X235" s="247"/>
      <c r="Y235" s="13"/>
      <c r="Z235" s="13"/>
      <c r="AA235" s="13"/>
      <c r="AB235" s="13"/>
      <c r="AC235" s="13"/>
      <c r="AD235" s="13"/>
      <c r="AE235" s="13"/>
      <c r="AT235" s="248" t="s">
        <v>155</v>
      </c>
      <c r="AU235" s="248" t="s">
        <v>90</v>
      </c>
      <c r="AV235" s="13" t="s">
        <v>90</v>
      </c>
      <c r="AW235" s="13" t="s">
        <v>5</v>
      </c>
      <c r="AX235" s="13" t="s">
        <v>88</v>
      </c>
      <c r="AY235" s="248" t="s">
        <v>144</v>
      </c>
    </row>
    <row r="236" spans="1:51" s="13" customFormat="1" ht="12">
      <c r="A236" s="13"/>
      <c r="B236" s="238"/>
      <c r="C236" s="239"/>
      <c r="D236" s="233" t="s">
        <v>155</v>
      </c>
      <c r="E236" s="239"/>
      <c r="F236" s="241" t="s">
        <v>576</v>
      </c>
      <c r="G236" s="239"/>
      <c r="H236" s="242">
        <v>44</v>
      </c>
      <c r="I236" s="243"/>
      <c r="J236" s="243"/>
      <c r="K236" s="239"/>
      <c r="L236" s="239"/>
      <c r="M236" s="244"/>
      <c r="N236" s="245"/>
      <c r="O236" s="246"/>
      <c r="P236" s="246"/>
      <c r="Q236" s="246"/>
      <c r="R236" s="246"/>
      <c r="S236" s="246"/>
      <c r="T236" s="246"/>
      <c r="U236" s="246"/>
      <c r="V236" s="246"/>
      <c r="W236" s="246"/>
      <c r="X236" s="247"/>
      <c r="Y236" s="13"/>
      <c r="Z236" s="13"/>
      <c r="AA236" s="13"/>
      <c r="AB236" s="13"/>
      <c r="AC236" s="13"/>
      <c r="AD236" s="13"/>
      <c r="AE236" s="13"/>
      <c r="AT236" s="248" t="s">
        <v>155</v>
      </c>
      <c r="AU236" s="248" t="s">
        <v>90</v>
      </c>
      <c r="AV236" s="13" t="s">
        <v>90</v>
      </c>
      <c r="AW236" s="13" t="s">
        <v>4</v>
      </c>
      <c r="AX236" s="13" t="s">
        <v>88</v>
      </c>
      <c r="AY236" s="248" t="s">
        <v>144</v>
      </c>
    </row>
    <row r="237" spans="1:63" s="12" customFormat="1" ht="22.8" customHeight="1">
      <c r="A237" s="12"/>
      <c r="B237" s="202"/>
      <c r="C237" s="203"/>
      <c r="D237" s="204" t="s">
        <v>79</v>
      </c>
      <c r="E237" s="217" t="s">
        <v>201</v>
      </c>
      <c r="F237" s="217" t="s">
        <v>413</v>
      </c>
      <c r="G237" s="203"/>
      <c r="H237" s="203"/>
      <c r="I237" s="206"/>
      <c r="J237" s="206"/>
      <c r="K237" s="218">
        <f>BK237</f>
        <v>0</v>
      </c>
      <c r="L237" s="203"/>
      <c r="M237" s="208"/>
      <c r="N237" s="209"/>
      <c r="O237" s="210"/>
      <c r="P237" s="210"/>
      <c r="Q237" s="211">
        <v>0</v>
      </c>
      <c r="R237" s="211">
        <v>0</v>
      </c>
      <c r="S237" s="210"/>
      <c r="T237" s="212">
        <v>0</v>
      </c>
      <c r="U237" s="210"/>
      <c r="V237" s="212">
        <v>0</v>
      </c>
      <c r="W237" s="210"/>
      <c r="X237" s="213">
        <v>0</v>
      </c>
      <c r="Y237" s="12"/>
      <c r="Z237" s="12"/>
      <c r="AA237" s="12"/>
      <c r="AB237" s="12"/>
      <c r="AC237" s="12"/>
      <c r="AD237" s="12"/>
      <c r="AE237" s="12"/>
      <c r="AR237" s="214" t="s">
        <v>88</v>
      </c>
      <c r="AT237" s="215" t="s">
        <v>79</v>
      </c>
      <c r="AU237" s="215" t="s">
        <v>88</v>
      </c>
      <c r="AY237" s="214" t="s">
        <v>144</v>
      </c>
      <c r="BK237" s="216">
        <v>0</v>
      </c>
    </row>
    <row r="238" spans="1:63" s="12" customFormat="1" ht="22.8" customHeight="1">
      <c r="A238" s="12"/>
      <c r="B238" s="202"/>
      <c r="C238" s="203"/>
      <c r="D238" s="204" t="s">
        <v>79</v>
      </c>
      <c r="E238" s="217" t="s">
        <v>438</v>
      </c>
      <c r="F238" s="217" t="s">
        <v>439</v>
      </c>
      <c r="G238" s="203"/>
      <c r="H238" s="203"/>
      <c r="I238" s="206"/>
      <c r="J238" s="206"/>
      <c r="K238" s="218">
        <f>BK238</f>
        <v>0</v>
      </c>
      <c r="L238" s="203"/>
      <c r="M238" s="208"/>
      <c r="N238" s="209"/>
      <c r="O238" s="210"/>
      <c r="P238" s="210"/>
      <c r="Q238" s="211">
        <f>SUM(Q239:Q241)</f>
        <v>0</v>
      </c>
      <c r="R238" s="211">
        <f>SUM(R239:R241)</f>
        <v>0</v>
      </c>
      <c r="S238" s="210"/>
      <c r="T238" s="212">
        <f>SUM(T239:T241)</f>
        <v>0</v>
      </c>
      <c r="U238" s="210"/>
      <c r="V238" s="212">
        <f>SUM(V239:V241)</f>
        <v>0</v>
      </c>
      <c r="W238" s="210"/>
      <c r="X238" s="213">
        <f>SUM(X239:X241)</f>
        <v>0</v>
      </c>
      <c r="Y238" s="12"/>
      <c r="Z238" s="12"/>
      <c r="AA238" s="12"/>
      <c r="AB238" s="12"/>
      <c r="AC238" s="12"/>
      <c r="AD238" s="12"/>
      <c r="AE238" s="12"/>
      <c r="AR238" s="214" t="s">
        <v>88</v>
      </c>
      <c r="AT238" s="215" t="s">
        <v>79</v>
      </c>
      <c r="AU238" s="215" t="s">
        <v>88</v>
      </c>
      <c r="AY238" s="214" t="s">
        <v>144</v>
      </c>
      <c r="BK238" s="216">
        <f>SUM(BK239:BK241)</f>
        <v>0</v>
      </c>
    </row>
    <row r="239" spans="1:65" s="2" customFormat="1" ht="24.15" customHeight="1">
      <c r="A239" s="36"/>
      <c r="B239" s="37"/>
      <c r="C239" s="219" t="s">
        <v>341</v>
      </c>
      <c r="D239" s="219" t="s">
        <v>146</v>
      </c>
      <c r="E239" s="220" t="s">
        <v>441</v>
      </c>
      <c r="F239" s="221" t="s">
        <v>442</v>
      </c>
      <c r="G239" s="222" t="s">
        <v>425</v>
      </c>
      <c r="H239" s="223">
        <v>34.475</v>
      </c>
      <c r="I239" s="224"/>
      <c r="J239" s="224"/>
      <c r="K239" s="225">
        <f>ROUND(P239*H239,2)</f>
        <v>0</v>
      </c>
      <c r="L239" s="221" t="s">
        <v>150</v>
      </c>
      <c r="M239" s="42"/>
      <c r="N239" s="226" t="s">
        <v>1</v>
      </c>
      <c r="O239" s="227" t="s">
        <v>43</v>
      </c>
      <c r="P239" s="228">
        <f>I239+J239</f>
        <v>0</v>
      </c>
      <c r="Q239" s="228">
        <f>ROUND(I239*H239,2)</f>
        <v>0</v>
      </c>
      <c r="R239" s="228">
        <f>ROUND(J239*H239,2)</f>
        <v>0</v>
      </c>
      <c r="S239" s="89"/>
      <c r="T239" s="229">
        <f>S239*H239</f>
        <v>0</v>
      </c>
      <c r="U239" s="229">
        <v>0</v>
      </c>
      <c r="V239" s="229">
        <f>U239*H239</f>
        <v>0</v>
      </c>
      <c r="W239" s="229">
        <v>0</v>
      </c>
      <c r="X239" s="230">
        <f>W239*H239</f>
        <v>0</v>
      </c>
      <c r="Y239" s="36"/>
      <c r="Z239" s="36"/>
      <c r="AA239" s="36"/>
      <c r="AB239" s="36"/>
      <c r="AC239" s="36"/>
      <c r="AD239" s="36"/>
      <c r="AE239" s="36"/>
      <c r="AR239" s="231" t="s">
        <v>151</v>
      </c>
      <c r="AT239" s="231" t="s">
        <v>146</v>
      </c>
      <c r="AU239" s="231" t="s">
        <v>90</v>
      </c>
      <c r="AY239" s="15" t="s">
        <v>144</v>
      </c>
      <c r="BE239" s="232">
        <f>IF(O239="základní",K239,0)</f>
        <v>0</v>
      </c>
      <c r="BF239" s="232">
        <f>IF(O239="snížená",K239,0)</f>
        <v>0</v>
      </c>
      <c r="BG239" s="232">
        <f>IF(O239="zákl. přenesená",K239,0)</f>
        <v>0</v>
      </c>
      <c r="BH239" s="232">
        <f>IF(O239="sníž. přenesená",K239,0)</f>
        <v>0</v>
      </c>
      <c r="BI239" s="232">
        <f>IF(O239="nulová",K239,0)</f>
        <v>0</v>
      </c>
      <c r="BJ239" s="15" t="s">
        <v>88</v>
      </c>
      <c r="BK239" s="232">
        <f>ROUND(P239*H239,2)</f>
        <v>0</v>
      </c>
      <c r="BL239" s="15" t="s">
        <v>151</v>
      </c>
      <c r="BM239" s="231" t="s">
        <v>577</v>
      </c>
    </row>
    <row r="240" spans="1:47" s="2" customFormat="1" ht="12">
      <c r="A240" s="36"/>
      <c r="B240" s="37"/>
      <c r="C240" s="38"/>
      <c r="D240" s="233" t="s">
        <v>153</v>
      </c>
      <c r="E240" s="38"/>
      <c r="F240" s="234" t="s">
        <v>194</v>
      </c>
      <c r="G240" s="38"/>
      <c r="H240" s="38"/>
      <c r="I240" s="235"/>
      <c r="J240" s="235"/>
      <c r="K240" s="38"/>
      <c r="L240" s="38"/>
      <c r="M240" s="42"/>
      <c r="N240" s="236"/>
      <c r="O240" s="237"/>
      <c r="P240" s="89"/>
      <c r="Q240" s="89"/>
      <c r="R240" s="89"/>
      <c r="S240" s="89"/>
      <c r="T240" s="89"/>
      <c r="U240" s="89"/>
      <c r="V240" s="89"/>
      <c r="W240" s="89"/>
      <c r="X240" s="90"/>
      <c r="Y240" s="36"/>
      <c r="Z240" s="36"/>
      <c r="AA240" s="36"/>
      <c r="AB240" s="36"/>
      <c r="AC240" s="36"/>
      <c r="AD240" s="36"/>
      <c r="AE240" s="36"/>
      <c r="AT240" s="15" t="s">
        <v>153</v>
      </c>
      <c r="AU240" s="15" t="s">
        <v>90</v>
      </c>
    </row>
    <row r="241" spans="1:51" s="13" customFormat="1" ht="12">
      <c r="A241" s="13"/>
      <c r="B241" s="238"/>
      <c r="C241" s="239"/>
      <c r="D241" s="233" t="s">
        <v>155</v>
      </c>
      <c r="E241" s="240" t="s">
        <v>1</v>
      </c>
      <c r="F241" s="241" t="s">
        <v>578</v>
      </c>
      <c r="G241" s="239"/>
      <c r="H241" s="242">
        <v>34.475</v>
      </c>
      <c r="I241" s="243"/>
      <c r="J241" s="243"/>
      <c r="K241" s="239"/>
      <c r="L241" s="239"/>
      <c r="M241" s="244"/>
      <c r="N241" s="245"/>
      <c r="O241" s="246"/>
      <c r="P241" s="246"/>
      <c r="Q241" s="246"/>
      <c r="R241" s="246"/>
      <c r="S241" s="246"/>
      <c r="T241" s="246"/>
      <c r="U241" s="246"/>
      <c r="V241" s="246"/>
      <c r="W241" s="246"/>
      <c r="X241" s="247"/>
      <c r="Y241" s="13"/>
      <c r="Z241" s="13"/>
      <c r="AA241" s="13"/>
      <c r="AB241" s="13"/>
      <c r="AC241" s="13"/>
      <c r="AD241" s="13"/>
      <c r="AE241" s="13"/>
      <c r="AT241" s="248" t="s">
        <v>155</v>
      </c>
      <c r="AU241" s="248" t="s">
        <v>90</v>
      </c>
      <c r="AV241" s="13" t="s">
        <v>90</v>
      </c>
      <c r="AW241" s="13" t="s">
        <v>5</v>
      </c>
      <c r="AX241" s="13" t="s">
        <v>88</v>
      </c>
      <c r="AY241" s="248" t="s">
        <v>144</v>
      </c>
    </row>
    <row r="242" spans="1:63" s="12" customFormat="1" ht="25.9" customHeight="1">
      <c r="A242" s="12"/>
      <c r="B242" s="202"/>
      <c r="C242" s="203"/>
      <c r="D242" s="204" t="s">
        <v>79</v>
      </c>
      <c r="E242" s="205" t="s">
        <v>445</v>
      </c>
      <c r="F242" s="205" t="s">
        <v>446</v>
      </c>
      <c r="G242" s="203"/>
      <c r="H242" s="203"/>
      <c r="I242" s="206"/>
      <c r="J242" s="206"/>
      <c r="K242" s="207">
        <f>BK242</f>
        <v>0</v>
      </c>
      <c r="L242" s="203"/>
      <c r="M242" s="208"/>
      <c r="N242" s="209"/>
      <c r="O242" s="210"/>
      <c r="P242" s="210"/>
      <c r="Q242" s="211">
        <f>Q243</f>
        <v>0</v>
      </c>
      <c r="R242" s="211">
        <f>R243</f>
        <v>0</v>
      </c>
      <c r="S242" s="210"/>
      <c r="T242" s="212">
        <f>T243</f>
        <v>0</v>
      </c>
      <c r="U242" s="210"/>
      <c r="V242" s="212">
        <f>V243</f>
        <v>0.0025830000000000002</v>
      </c>
      <c r="W242" s="210"/>
      <c r="X242" s="213">
        <f>X243</f>
        <v>0</v>
      </c>
      <c r="Y242" s="12"/>
      <c r="Z242" s="12"/>
      <c r="AA242" s="12"/>
      <c r="AB242" s="12"/>
      <c r="AC242" s="12"/>
      <c r="AD242" s="12"/>
      <c r="AE242" s="12"/>
      <c r="AR242" s="214" t="s">
        <v>90</v>
      </c>
      <c r="AT242" s="215" t="s">
        <v>79</v>
      </c>
      <c r="AU242" s="215" t="s">
        <v>80</v>
      </c>
      <c r="AY242" s="214" t="s">
        <v>144</v>
      </c>
      <c r="BK242" s="216">
        <f>BK243</f>
        <v>0</v>
      </c>
    </row>
    <row r="243" spans="1:63" s="12" customFormat="1" ht="22.8" customHeight="1">
      <c r="A243" s="12"/>
      <c r="B243" s="202"/>
      <c r="C243" s="203"/>
      <c r="D243" s="204" t="s">
        <v>79</v>
      </c>
      <c r="E243" s="217" t="s">
        <v>447</v>
      </c>
      <c r="F243" s="217" t="s">
        <v>448</v>
      </c>
      <c r="G243" s="203"/>
      <c r="H243" s="203"/>
      <c r="I243" s="206"/>
      <c r="J243" s="206"/>
      <c r="K243" s="218">
        <f>BK243</f>
        <v>0</v>
      </c>
      <c r="L243" s="203"/>
      <c r="M243" s="208"/>
      <c r="N243" s="209"/>
      <c r="O243" s="210"/>
      <c r="P243" s="210"/>
      <c r="Q243" s="211">
        <f>SUM(Q244:Q255)</f>
        <v>0</v>
      </c>
      <c r="R243" s="211">
        <f>SUM(R244:R255)</f>
        <v>0</v>
      </c>
      <c r="S243" s="210"/>
      <c r="T243" s="212">
        <f>SUM(T244:T255)</f>
        <v>0</v>
      </c>
      <c r="U243" s="210"/>
      <c r="V243" s="212">
        <f>SUM(V244:V255)</f>
        <v>0.0025830000000000002</v>
      </c>
      <c r="W243" s="210"/>
      <c r="X243" s="213">
        <f>SUM(X244:X255)</f>
        <v>0</v>
      </c>
      <c r="Y243" s="12"/>
      <c r="Z243" s="12"/>
      <c r="AA243" s="12"/>
      <c r="AB243" s="12"/>
      <c r="AC243" s="12"/>
      <c r="AD243" s="12"/>
      <c r="AE243" s="12"/>
      <c r="AR243" s="214" t="s">
        <v>90</v>
      </c>
      <c r="AT243" s="215" t="s">
        <v>79</v>
      </c>
      <c r="AU243" s="215" t="s">
        <v>88</v>
      </c>
      <c r="AY243" s="214" t="s">
        <v>144</v>
      </c>
      <c r="BK243" s="216">
        <f>SUM(BK244:BK255)</f>
        <v>0</v>
      </c>
    </row>
    <row r="244" spans="1:65" s="2" customFormat="1" ht="24.15" customHeight="1">
      <c r="A244" s="36"/>
      <c r="B244" s="37"/>
      <c r="C244" s="219" t="s">
        <v>347</v>
      </c>
      <c r="D244" s="219" t="s">
        <v>146</v>
      </c>
      <c r="E244" s="220" t="s">
        <v>450</v>
      </c>
      <c r="F244" s="221" t="s">
        <v>451</v>
      </c>
      <c r="G244" s="222" t="s">
        <v>168</v>
      </c>
      <c r="H244" s="223">
        <v>2.46</v>
      </c>
      <c r="I244" s="224"/>
      <c r="J244" s="224"/>
      <c r="K244" s="225">
        <f>ROUND(P244*H244,2)</f>
        <v>0</v>
      </c>
      <c r="L244" s="221" t="s">
        <v>311</v>
      </c>
      <c r="M244" s="42"/>
      <c r="N244" s="226" t="s">
        <v>1</v>
      </c>
      <c r="O244" s="227" t="s">
        <v>43</v>
      </c>
      <c r="P244" s="228">
        <f>I244+J244</f>
        <v>0</v>
      </c>
      <c r="Q244" s="228">
        <f>ROUND(I244*H244,2)</f>
        <v>0</v>
      </c>
      <c r="R244" s="228">
        <f>ROUND(J244*H244,2)</f>
        <v>0</v>
      </c>
      <c r="S244" s="89"/>
      <c r="T244" s="229">
        <f>S244*H244</f>
        <v>0</v>
      </c>
      <c r="U244" s="229">
        <v>0</v>
      </c>
      <c r="V244" s="229">
        <f>U244*H244</f>
        <v>0</v>
      </c>
      <c r="W244" s="229">
        <v>0</v>
      </c>
      <c r="X244" s="230">
        <f>W244*H244</f>
        <v>0</v>
      </c>
      <c r="Y244" s="36"/>
      <c r="Z244" s="36"/>
      <c r="AA244" s="36"/>
      <c r="AB244" s="36"/>
      <c r="AC244" s="36"/>
      <c r="AD244" s="36"/>
      <c r="AE244" s="36"/>
      <c r="AR244" s="231" t="s">
        <v>243</v>
      </c>
      <c r="AT244" s="231" t="s">
        <v>146</v>
      </c>
      <c r="AU244" s="231" t="s">
        <v>90</v>
      </c>
      <c r="AY244" s="15" t="s">
        <v>144</v>
      </c>
      <c r="BE244" s="232">
        <f>IF(O244="základní",K244,0)</f>
        <v>0</v>
      </c>
      <c r="BF244" s="232">
        <f>IF(O244="snížená",K244,0)</f>
        <v>0</v>
      </c>
      <c r="BG244" s="232">
        <f>IF(O244="zákl. přenesená",K244,0)</f>
        <v>0</v>
      </c>
      <c r="BH244" s="232">
        <f>IF(O244="sníž. přenesená",K244,0)</f>
        <v>0</v>
      </c>
      <c r="BI244" s="232">
        <f>IF(O244="nulová",K244,0)</f>
        <v>0</v>
      </c>
      <c r="BJ244" s="15" t="s">
        <v>88</v>
      </c>
      <c r="BK244" s="232">
        <f>ROUND(P244*H244,2)</f>
        <v>0</v>
      </c>
      <c r="BL244" s="15" t="s">
        <v>243</v>
      </c>
      <c r="BM244" s="231" t="s">
        <v>579</v>
      </c>
    </row>
    <row r="245" spans="1:47" s="2" customFormat="1" ht="12">
      <c r="A245" s="36"/>
      <c r="B245" s="37"/>
      <c r="C245" s="38"/>
      <c r="D245" s="233" t="s">
        <v>153</v>
      </c>
      <c r="E245" s="38"/>
      <c r="F245" s="234" t="s">
        <v>282</v>
      </c>
      <c r="G245" s="38"/>
      <c r="H245" s="38"/>
      <c r="I245" s="235"/>
      <c r="J245" s="235"/>
      <c r="K245" s="38"/>
      <c r="L245" s="38"/>
      <c r="M245" s="42"/>
      <c r="N245" s="236"/>
      <c r="O245" s="237"/>
      <c r="P245" s="89"/>
      <c r="Q245" s="89"/>
      <c r="R245" s="89"/>
      <c r="S245" s="89"/>
      <c r="T245" s="89"/>
      <c r="U245" s="89"/>
      <c r="V245" s="89"/>
      <c r="W245" s="89"/>
      <c r="X245" s="90"/>
      <c r="Y245" s="36"/>
      <c r="Z245" s="36"/>
      <c r="AA245" s="36"/>
      <c r="AB245" s="36"/>
      <c r="AC245" s="36"/>
      <c r="AD245" s="36"/>
      <c r="AE245" s="36"/>
      <c r="AT245" s="15" t="s">
        <v>153</v>
      </c>
      <c r="AU245" s="15" t="s">
        <v>90</v>
      </c>
    </row>
    <row r="246" spans="1:51" s="13" customFormat="1" ht="12">
      <c r="A246" s="13"/>
      <c r="B246" s="238"/>
      <c r="C246" s="239"/>
      <c r="D246" s="233" t="s">
        <v>155</v>
      </c>
      <c r="E246" s="240" t="s">
        <v>1</v>
      </c>
      <c r="F246" s="241" t="s">
        <v>580</v>
      </c>
      <c r="G246" s="239"/>
      <c r="H246" s="242">
        <v>2.46</v>
      </c>
      <c r="I246" s="243"/>
      <c r="J246" s="243"/>
      <c r="K246" s="239"/>
      <c r="L246" s="239"/>
      <c r="M246" s="244"/>
      <c r="N246" s="245"/>
      <c r="O246" s="246"/>
      <c r="P246" s="246"/>
      <c r="Q246" s="246"/>
      <c r="R246" s="246"/>
      <c r="S246" s="246"/>
      <c r="T246" s="246"/>
      <c r="U246" s="246"/>
      <c r="V246" s="246"/>
      <c r="W246" s="246"/>
      <c r="X246" s="247"/>
      <c r="Y246" s="13"/>
      <c r="Z246" s="13"/>
      <c r="AA246" s="13"/>
      <c r="AB246" s="13"/>
      <c r="AC246" s="13"/>
      <c r="AD246" s="13"/>
      <c r="AE246" s="13"/>
      <c r="AT246" s="248" t="s">
        <v>155</v>
      </c>
      <c r="AU246" s="248" t="s">
        <v>90</v>
      </c>
      <c r="AV246" s="13" t="s">
        <v>90</v>
      </c>
      <c r="AW246" s="13" t="s">
        <v>5</v>
      </c>
      <c r="AX246" s="13" t="s">
        <v>88</v>
      </c>
      <c r="AY246" s="248" t="s">
        <v>144</v>
      </c>
    </row>
    <row r="247" spans="1:65" s="2" customFormat="1" ht="24.15" customHeight="1">
      <c r="A247" s="36"/>
      <c r="B247" s="37"/>
      <c r="C247" s="249" t="s">
        <v>352</v>
      </c>
      <c r="D247" s="249" t="s">
        <v>232</v>
      </c>
      <c r="E247" s="250" t="s">
        <v>455</v>
      </c>
      <c r="F247" s="251" t="s">
        <v>456</v>
      </c>
      <c r="G247" s="252" t="s">
        <v>381</v>
      </c>
      <c r="H247" s="253">
        <v>1.23</v>
      </c>
      <c r="I247" s="254"/>
      <c r="J247" s="255"/>
      <c r="K247" s="256">
        <f>ROUND(P247*H247,2)</f>
        <v>0</v>
      </c>
      <c r="L247" s="251" t="s">
        <v>311</v>
      </c>
      <c r="M247" s="257"/>
      <c r="N247" s="258" t="s">
        <v>1</v>
      </c>
      <c r="O247" s="227" t="s">
        <v>43</v>
      </c>
      <c r="P247" s="228">
        <f>I247+J247</f>
        <v>0</v>
      </c>
      <c r="Q247" s="228">
        <f>ROUND(I247*H247,2)</f>
        <v>0</v>
      </c>
      <c r="R247" s="228">
        <f>ROUND(J247*H247,2)</f>
        <v>0</v>
      </c>
      <c r="S247" s="89"/>
      <c r="T247" s="229">
        <f>S247*H247</f>
        <v>0</v>
      </c>
      <c r="U247" s="229">
        <v>0.001</v>
      </c>
      <c r="V247" s="229">
        <f>U247*H247</f>
        <v>0.00123</v>
      </c>
      <c r="W247" s="229">
        <v>0</v>
      </c>
      <c r="X247" s="230">
        <f>W247*H247</f>
        <v>0</v>
      </c>
      <c r="Y247" s="36"/>
      <c r="Z247" s="36"/>
      <c r="AA247" s="36"/>
      <c r="AB247" s="36"/>
      <c r="AC247" s="36"/>
      <c r="AD247" s="36"/>
      <c r="AE247" s="36"/>
      <c r="AR247" s="231" t="s">
        <v>336</v>
      </c>
      <c r="AT247" s="231" t="s">
        <v>232</v>
      </c>
      <c r="AU247" s="231" t="s">
        <v>90</v>
      </c>
      <c r="AY247" s="15" t="s">
        <v>144</v>
      </c>
      <c r="BE247" s="232">
        <f>IF(O247="základní",K247,0)</f>
        <v>0</v>
      </c>
      <c r="BF247" s="232">
        <f>IF(O247="snížená",K247,0)</f>
        <v>0</v>
      </c>
      <c r="BG247" s="232">
        <f>IF(O247="zákl. přenesená",K247,0)</f>
        <v>0</v>
      </c>
      <c r="BH247" s="232">
        <f>IF(O247="sníž. přenesená",K247,0)</f>
        <v>0</v>
      </c>
      <c r="BI247" s="232">
        <f>IF(O247="nulová",K247,0)</f>
        <v>0</v>
      </c>
      <c r="BJ247" s="15" t="s">
        <v>88</v>
      </c>
      <c r="BK247" s="232">
        <f>ROUND(P247*H247,2)</f>
        <v>0</v>
      </c>
      <c r="BL247" s="15" t="s">
        <v>243</v>
      </c>
      <c r="BM247" s="231" t="s">
        <v>581</v>
      </c>
    </row>
    <row r="248" spans="1:47" s="2" customFormat="1" ht="12">
      <c r="A248" s="36"/>
      <c r="B248" s="37"/>
      <c r="C248" s="38"/>
      <c r="D248" s="233" t="s">
        <v>153</v>
      </c>
      <c r="E248" s="38"/>
      <c r="F248" s="234" t="s">
        <v>282</v>
      </c>
      <c r="G248" s="38"/>
      <c r="H248" s="38"/>
      <c r="I248" s="235"/>
      <c r="J248" s="235"/>
      <c r="K248" s="38"/>
      <c r="L248" s="38"/>
      <c r="M248" s="42"/>
      <c r="N248" s="236"/>
      <c r="O248" s="237"/>
      <c r="P248" s="89"/>
      <c r="Q248" s="89"/>
      <c r="R248" s="89"/>
      <c r="S248" s="89"/>
      <c r="T248" s="89"/>
      <c r="U248" s="89"/>
      <c r="V248" s="89"/>
      <c r="W248" s="89"/>
      <c r="X248" s="90"/>
      <c r="Y248" s="36"/>
      <c r="Z248" s="36"/>
      <c r="AA248" s="36"/>
      <c r="AB248" s="36"/>
      <c r="AC248" s="36"/>
      <c r="AD248" s="36"/>
      <c r="AE248" s="36"/>
      <c r="AT248" s="15" t="s">
        <v>153</v>
      </c>
      <c r="AU248" s="15" t="s">
        <v>90</v>
      </c>
    </row>
    <row r="249" spans="1:51" s="13" customFormat="1" ht="12">
      <c r="A249" s="13"/>
      <c r="B249" s="238"/>
      <c r="C249" s="239"/>
      <c r="D249" s="233" t="s">
        <v>155</v>
      </c>
      <c r="E249" s="240" t="s">
        <v>1</v>
      </c>
      <c r="F249" s="241" t="s">
        <v>582</v>
      </c>
      <c r="G249" s="239"/>
      <c r="H249" s="242">
        <v>1.23</v>
      </c>
      <c r="I249" s="243"/>
      <c r="J249" s="243"/>
      <c r="K249" s="239"/>
      <c r="L249" s="239"/>
      <c r="M249" s="244"/>
      <c r="N249" s="245"/>
      <c r="O249" s="246"/>
      <c r="P249" s="246"/>
      <c r="Q249" s="246"/>
      <c r="R249" s="246"/>
      <c r="S249" s="246"/>
      <c r="T249" s="246"/>
      <c r="U249" s="246"/>
      <c r="V249" s="246"/>
      <c r="W249" s="246"/>
      <c r="X249" s="247"/>
      <c r="Y249" s="13"/>
      <c r="Z249" s="13"/>
      <c r="AA249" s="13"/>
      <c r="AB249" s="13"/>
      <c r="AC249" s="13"/>
      <c r="AD249" s="13"/>
      <c r="AE249" s="13"/>
      <c r="AT249" s="248" t="s">
        <v>155</v>
      </c>
      <c r="AU249" s="248" t="s">
        <v>90</v>
      </c>
      <c r="AV249" s="13" t="s">
        <v>90</v>
      </c>
      <c r="AW249" s="13" t="s">
        <v>5</v>
      </c>
      <c r="AX249" s="13" t="s">
        <v>88</v>
      </c>
      <c r="AY249" s="248" t="s">
        <v>144</v>
      </c>
    </row>
    <row r="250" spans="1:65" s="2" customFormat="1" ht="12">
      <c r="A250" s="36"/>
      <c r="B250" s="37"/>
      <c r="C250" s="219" t="s">
        <v>358</v>
      </c>
      <c r="D250" s="219" t="s">
        <v>146</v>
      </c>
      <c r="E250" s="220" t="s">
        <v>460</v>
      </c>
      <c r="F250" s="221" t="s">
        <v>461</v>
      </c>
      <c r="G250" s="222" t="s">
        <v>168</v>
      </c>
      <c r="H250" s="223">
        <v>2.46</v>
      </c>
      <c r="I250" s="224"/>
      <c r="J250" s="224"/>
      <c r="K250" s="225">
        <f>ROUND(P250*H250,2)</f>
        <v>0</v>
      </c>
      <c r="L250" s="221" t="s">
        <v>311</v>
      </c>
      <c r="M250" s="42"/>
      <c r="N250" s="226" t="s">
        <v>1</v>
      </c>
      <c r="O250" s="227" t="s">
        <v>43</v>
      </c>
      <c r="P250" s="228">
        <f>I250+J250</f>
        <v>0</v>
      </c>
      <c r="Q250" s="228">
        <f>ROUND(I250*H250,2)</f>
        <v>0</v>
      </c>
      <c r="R250" s="228">
        <f>ROUND(J250*H250,2)</f>
        <v>0</v>
      </c>
      <c r="S250" s="89"/>
      <c r="T250" s="229">
        <f>S250*H250</f>
        <v>0</v>
      </c>
      <c r="U250" s="229">
        <v>0</v>
      </c>
      <c r="V250" s="229">
        <f>U250*H250</f>
        <v>0</v>
      </c>
      <c r="W250" s="229">
        <v>0</v>
      </c>
      <c r="X250" s="230">
        <f>W250*H250</f>
        <v>0</v>
      </c>
      <c r="Y250" s="36"/>
      <c r="Z250" s="36"/>
      <c r="AA250" s="36"/>
      <c r="AB250" s="36"/>
      <c r="AC250" s="36"/>
      <c r="AD250" s="36"/>
      <c r="AE250" s="36"/>
      <c r="AR250" s="231" t="s">
        <v>243</v>
      </c>
      <c r="AT250" s="231" t="s">
        <v>146</v>
      </c>
      <c r="AU250" s="231" t="s">
        <v>90</v>
      </c>
      <c r="AY250" s="15" t="s">
        <v>144</v>
      </c>
      <c r="BE250" s="232">
        <f>IF(O250="základní",K250,0)</f>
        <v>0</v>
      </c>
      <c r="BF250" s="232">
        <f>IF(O250="snížená",K250,0)</f>
        <v>0</v>
      </c>
      <c r="BG250" s="232">
        <f>IF(O250="zákl. přenesená",K250,0)</f>
        <v>0</v>
      </c>
      <c r="BH250" s="232">
        <f>IF(O250="sníž. přenesená",K250,0)</f>
        <v>0</v>
      </c>
      <c r="BI250" s="232">
        <f>IF(O250="nulová",K250,0)</f>
        <v>0</v>
      </c>
      <c r="BJ250" s="15" t="s">
        <v>88</v>
      </c>
      <c r="BK250" s="232">
        <f>ROUND(P250*H250,2)</f>
        <v>0</v>
      </c>
      <c r="BL250" s="15" t="s">
        <v>243</v>
      </c>
      <c r="BM250" s="231" t="s">
        <v>583</v>
      </c>
    </row>
    <row r="251" spans="1:47" s="2" customFormat="1" ht="12">
      <c r="A251" s="36"/>
      <c r="B251" s="37"/>
      <c r="C251" s="38"/>
      <c r="D251" s="233" t="s">
        <v>153</v>
      </c>
      <c r="E251" s="38"/>
      <c r="F251" s="234" t="s">
        <v>282</v>
      </c>
      <c r="G251" s="38"/>
      <c r="H251" s="38"/>
      <c r="I251" s="235"/>
      <c r="J251" s="235"/>
      <c r="K251" s="38"/>
      <c r="L251" s="38"/>
      <c r="M251" s="42"/>
      <c r="N251" s="236"/>
      <c r="O251" s="237"/>
      <c r="P251" s="89"/>
      <c r="Q251" s="89"/>
      <c r="R251" s="89"/>
      <c r="S251" s="89"/>
      <c r="T251" s="89"/>
      <c r="U251" s="89"/>
      <c r="V251" s="89"/>
      <c r="W251" s="89"/>
      <c r="X251" s="90"/>
      <c r="Y251" s="36"/>
      <c r="Z251" s="36"/>
      <c r="AA251" s="36"/>
      <c r="AB251" s="36"/>
      <c r="AC251" s="36"/>
      <c r="AD251" s="36"/>
      <c r="AE251" s="36"/>
      <c r="AT251" s="15" t="s">
        <v>153</v>
      </c>
      <c r="AU251" s="15" t="s">
        <v>90</v>
      </c>
    </row>
    <row r="252" spans="1:51" s="13" customFormat="1" ht="12">
      <c r="A252" s="13"/>
      <c r="B252" s="238"/>
      <c r="C252" s="239"/>
      <c r="D252" s="233" t="s">
        <v>155</v>
      </c>
      <c r="E252" s="240" t="s">
        <v>1</v>
      </c>
      <c r="F252" s="241" t="s">
        <v>584</v>
      </c>
      <c r="G252" s="239"/>
      <c r="H252" s="242">
        <v>2.46</v>
      </c>
      <c r="I252" s="243"/>
      <c r="J252" s="243"/>
      <c r="K252" s="239"/>
      <c r="L252" s="239"/>
      <c r="M252" s="244"/>
      <c r="N252" s="245"/>
      <c r="O252" s="246"/>
      <c r="P252" s="246"/>
      <c r="Q252" s="246"/>
      <c r="R252" s="246"/>
      <c r="S252" s="246"/>
      <c r="T252" s="246"/>
      <c r="U252" s="246"/>
      <c r="V252" s="246"/>
      <c r="W252" s="246"/>
      <c r="X252" s="247"/>
      <c r="Y252" s="13"/>
      <c r="Z252" s="13"/>
      <c r="AA252" s="13"/>
      <c r="AB252" s="13"/>
      <c r="AC252" s="13"/>
      <c r="AD252" s="13"/>
      <c r="AE252" s="13"/>
      <c r="AT252" s="248" t="s">
        <v>155</v>
      </c>
      <c r="AU252" s="248" t="s">
        <v>90</v>
      </c>
      <c r="AV252" s="13" t="s">
        <v>90</v>
      </c>
      <c r="AW252" s="13" t="s">
        <v>5</v>
      </c>
      <c r="AX252" s="13" t="s">
        <v>88</v>
      </c>
      <c r="AY252" s="248" t="s">
        <v>144</v>
      </c>
    </row>
    <row r="253" spans="1:65" s="2" customFormat="1" ht="24.15" customHeight="1">
      <c r="A253" s="36"/>
      <c r="B253" s="37"/>
      <c r="C253" s="249" t="s">
        <v>368</v>
      </c>
      <c r="D253" s="249" t="s">
        <v>232</v>
      </c>
      <c r="E253" s="250" t="s">
        <v>464</v>
      </c>
      <c r="F253" s="251" t="s">
        <v>465</v>
      </c>
      <c r="G253" s="252" t="s">
        <v>381</v>
      </c>
      <c r="H253" s="253">
        <v>1.353</v>
      </c>
      <c r="I253" s="254"/>
      <c r="J253" s="255"/>
      <c r="K253" s="256">
        <f>ROUND(P253*H253,2)</f>
        <v>0</v>
      </c>
      <c r="L253" s="251" t="s">
        <v>311</v>
      </c>
      <c r="M253" s="257"/>
      <c r="N253" s="258" t="s">
        <v>1</v>
      </c>
      <c r="O253" s="227" t="s">
        <v>43</v>
      </c>
      <c r="P253" s="228">
        <f>I253+J253</f>
        <v>0</v>
      </c>
      <c r="Q253" s="228">
        <f>ROUND(I253*H253,2)</f>
        <v>0</v>
      </c>
      <c r="R253" s="228">
        <f>ROUND(J253*H253,2)</f>
        <v>0</v>
      </c>
      <c r="S253" s="89"/>
      <c r="T253" s="229">
        <f>S253*H253</f>
        <v>0</v>
      </c>
      <c r="U253" s="229">
        <v>0.001</v>
      </c>
      <c r="V253" s="229">
        <f>U253*H253</f>
        <v>0.001353</v>
      </c>
      <c r="W253" s="229">
        <v>0</v>
      </c>
      <c r="X253" s="230">
        <f>W253*H253</f>
        <v>0</v>
      </c>
      <c r="Y253" s="36"/>
      <c r="Z253" s="36"/>
      <c r="AA253" s="36"/>
      <c r="AB253" s="36"/>
      <c r="AC253" s="36"/>
      <c r="AD253" s="36"/>
      <c r="AE253" s="36"/>
      <c r="AR253" s="231" t="s">
        <v>336</v>
      </c>
      <c r="AT253" s="231" t="s">
        <v>232</v>
      </c>
      <c r="AU253" s="231" t="s">
        <v>90</v>
      </c>
      <c r="AY253" s="15" t="s">
        <v>144</v>
      </c>
      <c r="BE253" s="232">
        <f>IF(O253="základní",K253,0)</f>
        <v>0</v>
      </c>
      <c r="BF253" s="232">
        <f>IF(O253="snížená",K253,0)</f>
        <v>0</v>
      </c>
      <c r="BG253" s="232">
        <f>IF(O253="zákl. přenesená",K253,0)</f>
        <v>0</v>
      </c>
      <c r="BH253" s="232">
        <f>IF(O253="sníž. přenesená",K253,0)</f>
        <v>0</v>
      </c>
      <c r="BI253" s="232">
        <f>IF(O253="nulová",K253,0)</f>
        <v>0</v>
      </c>
      <c r="BJ253" s="15" t="s">
        <v>88</v>
      </c>
      <c r="BK253" s="232">
        <f>ROUND(P253*H253,2)</f>
        <v>0</v>
      </c>
      <c r="BL253" s="15" t="s">
        <v>243</v>
      </c>
      <c r="BM253" s="231" t="s">
        <v>585</v>
      </c>
    </row>
    <row r="254" spans="1:47" s="2" customFormat="1" ht="12">
      <c r="A254" s="36"/>
      <c r="B254" s="37"/>
      <c r="C254" s="38"/>
      <c r="D254" s="233" t="s">
        <v>153</v>
      </c>
      <c r="E254" s="38"/>
      <c r="F254" s="234" t="s">
        <v>282</v>
      </c>
      <c r="G254" s="38"/>
      <c r="H254" s="38"/>
      <c r="I254" s="235"/>
      <c r="J254" s="235"/>
      <c r="K254" s="38"/>
      <c r="L254" s="38"/>
      <c r="M254" s="42"/>
      <c r="N254" s="236"/>
      <c r="O254" s="237"/>
      <c r="P254" s="89"/>
      <c r="Q254" s="89"/>
      <c r="R254" s="89"/>
      <c r="S254" s="89"/>
      <c r="T254" s="89"/>
      <c r="U254" s="89"/>
      <c r="V254" s="89"/>
      <c r="W254" s="89"/>
      <c r="X254" s="90"/>
      <c r="Y254" s="36"/>
      <c r="Z254" s="36"/>
      <c r="AA254" s="36"/>
      <c r="AB254" s="36"/>
      <c r="AC254" s="36"/>
      <c r="AD254" s="36"/>
      <c r="AE254" s="36"/>
      <c r="AT254" s="15" t="s">
        <v>153</v>
      </c>
      <c r="AU254" s="15" t="s">
        <v>90</v>
      </c>
    </row>
    <row r="255" spans="1:51" s="13" customFormat="1" ht="12">
      <c r="A255" s="13"/>
      <c r="B255" s="238"/>
      <c r="C255" s="239"/>
      <c r="D255" s="233" t="s">
        <v>155</v>
      </c>
      <c r="E255" s="240" t="s">
        <v>1</v>
      </c>
      <c r="F255" s="241" t="s">
        <v>586</v>
      </c>
      <c r="G255" s="239"/>
      <c r="H255" s="242">
        <v>1.353</v>
      </c>
      <c r="I255" s="243"/>
      <c r="J255" s="243"/>
      <c r="K255" s="239"/>
      <c r="L255" s="239"/>
      <c r="M255" s="244"/>
      <c r="N255" s="245"/>
      <c r="O255" s="246"/>
      <c r="P255" s="246"/>
      <c r="Q255" s="246"/>
      <c r="R255" s="246"/>
      <c r="S255" s="246"/>
      <c r="T255" s="246"/>
      <c r="U255" s="246"/>
      <c r="V255" s="246"/>
      <c r="W255" s="246"/>
      <c r="X255" s="247"/>
      <c r="Y255" s="13"/>
      <c r="Z255" s="13"/>
      <c r="AA255" s="13"/>
      <c r="AB255" s="13"/>
      <c r="AC255" s="13"/>
      <c r="AD255" s="13"/>
      <c r="AE255" s="13"/>
      <c r="AT255" s="248" t="s">
        <v>155</v>
      </c>
      <c r="AU255" s="248" t="s">
        <v>90</v>
      </c>
      <c r="AV255" s="13" t="s">
        <v>90</v>
      </c>
      <c r="AW255" s="13" t="s">
        <v>5</v>
      </c>
      <c r="AX255" s="13" t="s">
        <v>88</v>
      </c>
      <c r="AY255" s="248" t="s">
        <v>144</v>
      </c>
    </row>
    <row r="256" spans="1:63" s="12" customFormat="1" ht="25.9" customHeight="1">
      <c r="A256" s="12"/>
      <c r="B256" s="202"/>
      <c r="C256" s="203"/>
      <c r="D256" s="204" t="s">
        <v>79</v>
      </c>
      <c r="E256" s="205" t="s">
        <v>468</v>
      </c>
      <c r="F256" s="205" t="s">
        <v>469</v>
      </c>
      <c r="G256" s="203"/>
      <c r="H256" s="203"/>
      <c r="I256" s="206"/>
      <c r="J256" s="206"/>
      <c r="K256" s="207">
        <f>BK256</f>
        <v>0</v>
      </c>
      <c r="L256" s="203"/>
      <c r="M256" s="208"/>
      <c r="N256" s="209"/>
      <c r="O256" s="210"/>
      <c r="P256" s="210"/>
      <c r="Q256" s="211">
        <f>SUM(Q257:Q258)</f>
        <v>0</v>
      </c>
      <c r="R256" s="211">
        <f>SUM(R257:R258)</f>
        <v>0</v>
      </c>
      <c r="S256" s="210"/>
      <c r="T256" s="212">
        <f>SUM(T257:T258)</f>
        <v>0</v>
      </c>
      <c r="U256" s="210"/>
      <c r="V256" s="212">
        <f>SUM(V257:V258)</f>
        <v>0</v>
      </c>
      <c r="W256" s="210"/>
      <c r="X256" s="213">
        <f>SUM(X257:X258)</f>
        <v>0</v>
      </c>
      <c r="Y256" s="12"/>
      <c r="Z256" s="12"/>
      <c r="AA256" s="12"/>
      <c r="AB256" s="12"/>
      <c r="AC256" s="12"/>
      <c r="AD256" s="12"/>
      <c r="AE256" s="12"/>
      <c r="AR256" s="214" t="s">
        <v>171</v>
      </c>
      <c r="AT256" s="215" t="s">
        <v>79</v>
      </c>
      <c r="AU256" s="215" t="s">
        <v>80</v>
      </c>
      <c r="AY256" s="214" t="s">
        <v>144</v>
      </c>
      <c r="BK256" s="216">
        <f>SUM(BK257:BK258)</f>
        <v>0</v>
      </c>
    </row>
    <row r="257" spans="1:63" s="12" customFormat="1" ht="22.8" customHeight="1">
      <c r="A257" s="12"/>
      <c r="B257" s="202"/>
      <c r="C257" s="203"/>
      <c r="D257" s="204" t="s">
        <v>79</v>
      </c>
      <c r="E257" s="217" t="s">
        <v>470</v>
      </c>
      <c r="F257" s="217" t="s">
        <v>471</v>
      </c>
      <c r="G257" s="203"/>
      <c r="H257" s="203"/>
      <c r="I257" s="206"/>
      <c r="J257" s="206"/>
      <c r="K257" s="218">
        <f>BK257</f>
        <v>0</v>
      </c>
      <c r="L257" s="203"/>
      <c r="M257" s="208"/>
      <c r="N257" s="209"/>
      <c r="O257" s="210"/>
      <c r="P257" s="210"/>
      <c r="Q257" s="211">
        <v>0</v>
      </c>
      <c r="R257" s="211">
        <v>0</v>
      </c>
      <c r="S257" s="210"/>
      <c r="T257" s="212">
        <v>0</v>
      </c>
      <c r="U257" s="210"/>
      <c r="V257" s="212">
        <v>0</v>
      </c>
      <c r="W257" s="210"/>
      <c r="X257" s="213">
        <v>0</v>
      </c>
      <c r="Y257" s="12"/>
      <c r="Z257" s="12"/>
      <c r="AA257" s="12"/>
      <c r="AB257" s="12"/>
      <c r="AC257" s="12"/>
      <c r="AD257" s="12"/>
      <c r="AE257" s="12"/>
      <c r="AR257" s="214" t="s">
        <v>171</v>
      </c>
      <c r="AT257" s="215" t="s">
        <v>79</v>
      </c>
      <c r="AU257" s="215" t="s">
        <v>88</v>
      </c>
      <c r="AY257" s="214" t="s">
        <v>144</v>
      </c>
      <c r="BK257" s="216">
        <v>0</v>
      </c>
    </row>
    <row r="258" spans="1:63" s="12" customFormat="1" ht="22.8" customHeight="1">
      <c r="A258" s="12"/>
      <c r="B258" s="202"/>
      <c r="C258" s="203"/>
      <c r="D258" s="204" t="s">
        <v>79</v>
      </c>
      <c r="E258" s="217" t="s">
        <v>478</v>
      </c>
      <c r="F258" s="217" t="s">
        <v>479</v>
      </c>
      <c r="G258" s="203"/>
      <c r="H258" s="203"/>
      <c r="I258" s="206"/>
      <c r="J258" s="206"/>
      <c r="K258" s="218">
        <f>BK258</f>
        <v>0</v>
      </c>
      <c r="L258" s="203"/>
      <c r="M258" s="208"/>
      <c r="N258" s="259"/>
      <c r="O258" s="260"/>
      <c r="P258" s="260"/>
      <c r="Q258" s="261">
        <v>0</v>
      </c>
      <c r="R258" s="261">
        <v>0</v>
      </c>
      <c r="S258" s="260"/>
      <c r="T258" s="262">
        <v>0</v>
      </c>
      <c r="U258" s="260"/>
      <c r="V258" s="262">
        <v>0</v>
      </c>
      <c r="W258" s="260"/>
      <c r="X258" s="263">
        <v>0</v>
      </c>
      <c r="Y258" s="12"/>
      <c r="Z258" s="12"/>
      <c r="AA258" s="12"/>
      <c r="AB258" s="12"/>
      <c r="AC258" s="12"/>
      <c r="AD258" s="12"/>
      <c r="AE258" s="12"/>
      <c r="AR258" s="214" t="s">
        <v>171</v>
      </c>
      <c r="AT258" s="215" t="s">
        <v>79</v>
      </c>
      <c r="AU258" s="215" t="s">
        <v>88</v>
      </c>
      <c r="AY258" s="214" t="s">
        <v>144</v>
      </c>
      <c r="BK258" s="216">
        <v>0</v>
      </c>
    </row>
    <row r="259" spans="1:31" s="2" customFormat="1" ht="6.95" customHeight="1">
      <c r="A259" s="36"/>
      <c r="B259" s="64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42"/>
      <c r="N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</row>
  </sheetData>
  <sheetProtection password="CC35" sheet="1" objects="1" scenarios="1" formatColumns="0" formatRows="0" autoFilter="0"/>
  <autoFilter ref="C125:L258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5" t="s">
        <v>96</v>
      </c>
    </row>
    <row r="3" spans="2:46" s="1" customFormat="1" ht="6.95" customHeight="1" hidden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8"/>
      <c r="AT3" s="15" t="s">
        <v>90</v>
      </c>
    </row>
    <row r="4" spans="2:46" s="1" customFormat="1" ht="24.95" customHeight="1" hidden="1">
      <c r="B4" s="18"/>
      <c r="D4" s="137" t="s">
        <v>97</v>
      </c>
      <c r="M4" s="18"/>
      <c r="N4" s="138" t="s">
        <v>11</v>
      </c>
      <c r="AT4" s="15" t="s">
        <v>4</v>
      </c>
    </row>
    <row r="5" spans="2:13" s="1" customFormat="1" ht="6.95" customHeight="1" hidden="1">
      <c r="B5" s="18"/>
      <c r="M5" s="18"/>
    </row>
    <row r="6" spans="2:13" s="1" customFormat="1" ht="12" customHeight="1" hidden="1">
      <c r="B6" s="18"/>
      <c r="D6" s="139" t="s">
        <v>17</v>
      </c>
      <c r="M6" s="18"/>
    </row>
    <row r="7" spans="2:13" s="1" customFormat="1" ht="16.5" customHeight="1" hidden="1">
      <c r="B7" s="18"/>
      <c r="E7" s="140" t="str">
        <f>'Rekapitulace stavby'!K6</f>
        <v>Zajištění skalních svahů ulice Kamenná, Brno - Štýřice</v>
      </c>
      <c r="F7" s="139"/>
      <c r="G7" s="139"/>
      <c r="H7" s="139"/>
      <c r="M7" s="18"/>
    </row>
    <row r="8" spans="1:31" s="2" customFormat="1" ht="12" customHeight="1" hidden="1">
      <c r="A8" s="36"/>
      <c r="B8" s="42"/>
      <c r="C8" s="36"/>
      <c r="D8" s="139" t="s">
        <v>98</v>
      </c>
      <c r="E8" s="36"/>
      <c r="F8" s="36"/>
      <c r="G8" s="36"/>
      <c r="H8" s="36"/>
      <c r="I8" s="36"/>
      <c r="J8" s="36"/>
      <c r="K8" s="36"/>
      <c r="L8" s="36"/>
      <c r="M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 hidden="1">
      <c r="A9" s="36"/>
      <c r="B9" s="42"/>
      <c r="C9" s="36"/>
      <c r="D9" s="36"/>
      <c r="E9" s="141" t="s">
        <v>587</v>
      </c>
      <c r="F9" s="36"/>
      <c r="G9" s="36"/>
      <c r="H9" s="36"/>
      <c r="I9" s="36"/>
      <c r="J9" s="36"/>
      <c r="K9" s="36"/>
      <c r="L9" s="36"/>
      <c r="M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hidden="1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 hidden="1">
      <c r="A11" s="36"/>
      <c r="B11" s="42"/>
      <c r="C11" s="36"/>
      <c r="D11" s="139" t="s">
        <v>19</v>
      </c>
      <c r="E11" s="36"/>
      <c r="F11" s="142" t="s">
        <v>1</v>
      </c>
      <c r="G11" s="36"/>
      <c r="H11" s="36"/>
      <c r="I11" s="139" t="s">
        <v>20</v>
      </c>
      <c r="J11" s="142" t="s">
        <v>1</v>
      </c>
      <c r="K11" s="36"/>
      <c r="L11" s="36"/>
      <c r="M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 hidden="1">
      <c r="A12" s="36"/>
      <c r="B12" s="42"/>
      <c r="C12" s="36"/>
      <c r="D12" s="139" t="s">
        <v>21</v>
      </c>
      <c r="E12" s="36"/>
      <c r="F12" s="142" t="s">
        <v>100</v>
      </c>
      <c r="G12" s="36"/>
      <c r="H12" s="36"/>
      <c r="I12" s="139" t="s">
        <v>23</v>
      </c>
      <c r="J12" s="143" t="str">
        <f>'Rekapitulace stavby'!AN8</f>
        <v>14. 7. 2022</v>
      </c>
      <c r="K12" s="36"/>
      <c r="L12" s="36"/>
      <c r="M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 hidden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 hidden="1">
      <c r="A14" s="36"/>
      <c r="B14" s="42"/>
      <c r="C14" s="36"/>
      <c r="D14" s="139" t="s">
        <v>25</v>
      </c>
      <c r="E14" s="36"/>
      <c r="F14" s="36"/>
      <c r="G14" s="36"/>
      <c r="H14" s="36"/>
      <c r="I14" s="139" t="s">
        <v>26</v>
      </c>
      <c r="J14" s="142" t="s">
        <v>1</v>
      </c>
      <c r="K14" s="36"/>
      <c r="L14" s="36"/>
      <c r="M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 hidden="1">
      <c r="A15" s="36"/>
      <c r="B15" s="42"/>
      <c r="C15" s="36"/>
      <c r="D15" s="36"/>
      <c r="E15" s="142" t="s">
        <v>588</v>
      </c>
      <c r="F15" s="36"/>
      <c r="G15" s="36"/>
      <c r="H15" s="36"/>
      <c r="I15" s="139" t="s">
        <v>28</v>
      </c>
      <c r="J15" s="142" t="s">
        <v>1</v>
      </c>
      <c r="K15" s="36"/>
      <c r="L15" s="36"/>
      <c r="M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 hidden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 hidden="1">
      <c r="A17" s="36"/>
      <c r="B17" s="42"/>
      <c r="C17" s="36"/>
      <c r="D17" s="139" t="s">
        <v>29</v>
      </c>
      <c r="E17" s="36"/>
      <c r="F17" s="36"/>
      <c r="G17" s="36"/>
      <c r="H17" s="36"/>
      <c r="I17" s="139" t="s">
        <v>26</v>
      </c>
      <c r="J17" s="31" t="str">
        <f>'Rekapitulace stavby'!AN13</f>
        <v>Vyplň údaj</v>
      </c>
      <c r="K17" s="36"/>
      <c r="L17" s="36"/>
      <c r="M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 hidden="1">
      <c r="A18" s="36"/>
      <c r="B18" s="42"/>
      <c r="C18" s="36"/>
      <c r="D18" s="36"/>
      <c r="E18" s="31" t="str">
        <f>'Rekapitulace stavby'!E14</f>
        <v>Vyplň údaj</v>
      </c>
      <c r="F18" s="142"/>
      <c r="G18" s="142"/>
      <c r="H18" s="142"/>
      <c r="I18" s="139" t="s">
        <v>28</v>
      </c>
      <c r="J18" s="31" t="str">
        <f>'Rekapitulace stavby'!AN14</f>
        <v>Vyplň údaj</v>
      </c>
      <c r="K18" s="36"/>
      <c r="L18" s="36"/>
      <c r="M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 hidden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 hidden="1">
      <c r="A20" s="36"/>
      <c r="B20" s="42"/>
      <c r="C20" s="36"/>
      <c r="D20" s="139" t="s">
        <v>31</v>
      </c>
      <c r="E20" s="36"/>
      <c r="F20" s="36"/>
      <c r="G20" s="36"/>
      <c r="H20" s="36"/>
      <c r="I20" s="139" t="s">
        <v>26</v>
      </c>
      <c r="J20" s="142" t="s">
        <v>32</v>
      </c>
      <c r="K20" s="36"/>
      <c r="L20" s="36"/>
      <c r="M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 hidden="1">
      <c r="A21" s="36"/>
      <c r="B21" s="42"/>
      <c r="C21" s="36"/>
      <c r="D21" s="36"/>
      <c r="E21" s="142" t="s">
        <v>33</v>
      </c>
      <c r="F21" s="36"/>
      <c r="G21" s="36"/>
      <c r="H21" s="36"/>
      <c r="I21" s="139" t="s">
        <v>28</v>
      </c>
      <c r="J21" s="142" t="s">
        <v>34</v>
      </c>
      <c r="K21" s="36"/>
      <c r="L21" s="36"/>
      <c r="M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 hidden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 hidden="1">
      <c r="A23" s="36"/>
      <c r="B23" s="42"/>
      <c r="C23" s="36"/>
      <c r="D23" s="139" t="s">
        <v>35</v>
      </c>
      <c r="E23" s="36"/>
      <c r="F23" s="36"/>
      <c r="G23" s="36"/>
      <c r="H23" s="36"/>
      <c r="I23" s="139" t="s">
        <v>26</v>
      </c>
      <c r="J23" s="142" t="s">
        <v>1</v>
      </c>
      <c r="K23" s="36"/>
      <c r="L23" s="36"/>
      <c r="M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 hidden="1">
      <c r="A24" s="36"/>
      <c r="B24" s="42"/>
      <c r="C24" s="36"/>
      <c r="D24" s="36"/>
      <c r="E24" s="142" t="s">
        <v>36</v>
      </c>
      <c r="F24" s="36"/>
      <c r="G24" s="36"/>
      <c r="H24" s="36"/>
      <c r="I24" s="139" t="s">
        <v>28</v>
      </c>
      <c r="J24" s="142" t="s">
        <v>1</v>
      </c>
      <c r="K24" s="36"/>
      <c r="L24" s="36"/>
      <c r="M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 hidden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 hidden="1">
      <c r="A26" s="36"/>
      <c r="B26" s="42"/>
      <c r="C26" s="36"/>
      <c r="D26" s="139" t="s">
        <v>37</v>
      </c>
      <c r="E26" s="36"/>
      <c r="F26" s="36"/>
      <c r="G26" s="36"/>
      <c r="H26" s="36"/>
      <c r="I26" s="36"/>
      <c r="J26" s="36"/>
      <c r="K26" s="36"/>
      <c r="L26" s="36"/>
      <c r="M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 hidden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4"/>
      <c r="M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 hidden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 hidden="1">
      <c r="A29" s="36"/>
      <c r="B29" s="42"/>
      <c r="C29" s="36"/>
      <c r="D29" s="148"/>
      <c r="E29" s="148"/>
      <c r="F29" s="148"/>
      <c r="G29" s="148"/>
      <c r="H29" s="148"/>
      <c r="I29" s="148"/>
      <c r="J29" s="148"/>
      <c r="K29" s="148"/>
      <c r="L29" s="148"/>
      <c r="M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2" hidden="1">
      <c r="A30" s="36"/>
      <c r="B30" s="42"/>
      <c r="C30" s="36"/>
      <c r="D30" s="36"/>
      <c r="E30" s="139" t="s">
        <v>104</v>
      </c>
      <c r="F30" s="36"/>
      <c r="G30" s="36"/>
      <c r="H30" s="36"/>
      <c r="I30" s="36"/>
      <c r="J30" s="36"/>
      <c r="K30" s="149">
        <f>I96</f>
        <v>0</v>
      </c>
      <c r="L30" s="36"/>
      <c r="M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12" hidden="1">
      <c r="A31" s="36"/>
      <c r="B31" s="42"/>
      <c r="C31" s="36"/>
      <c r="D31" s="36"/>
      <c r="E31" s="139" t="s">
        <v>105</v>
      </c>
      <c r="F31" s="36"/>
      <c r="G31" s="36"/>
      <c r="H31" s="36"/>
      <c r="I31" s="36"/>
      <c r="J31" s="36"/>
      <c r="K31" s="149">
        <f>J96</f>
        <v>0</v>
      </c>
      <c r="L31" s="36"/>
      <c r="M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4" customHeight="1" hidden="1">
      <c r="A32" s="36"/>
      <c r="B32" s="42"/>
      <c r="C32" s="36"/>
      <c r="D32" s="150" t="s">
        <v>38</v>
      </c>
      <c r="E32" s="36"/>
      <c r="F32" s="36"/>
      <c r="G32" s="36"/>
      <c r="H32" s="36"/>
      <c r="I32" s="36"/>
      <c r="J32" s="36"/>
      <c r="K32" s="151">
        <f>ROUND(K122,2)</f>
        <v>0</v>
      </c>
      <c r="L32" s="36"/>
      <c r="M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 hidden="1">
      <c r="A33" s="36"/>
      <c r="B33" s="42"/>
      <c r="C33" s="36"/>
      <c r="D33" s="148"/>
      <c r="E33" s="148"/>
      <c r="F33" s="148"/>
      <c r="G33" s="148"/>
      <c r="H33" s="148"/>
      <c r="I33" s="148"/>
      <c r="J33" s="148"/>
      <c r="K33" s="148"/>
      <c r="L33" s="148"/>
      <c r="M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 hidden="1">
      <c r="A34" s="36"/>
      <c r="B34" s="42"/>
      <c r="C34" s="36"/>
      <c r="D34" s="36"/>
      <c r="E34" s="36"/>
      <c r="F34" s="152" t="s">
        <v>40</v>
      </c>
      <c r="G34" s="36"/>
      <c r="H34" s="36"/>
      <c r="I34" s="152" t="s">
        <v>39</v>
      </c>
      <c r="J34" s="36"/>
      <c r="K34" s="152" t="s">
        <v>41</v>
      </c>
      <c r="L34" s="36"/>
      <c r="M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153" t="s">
        <v>42</v>
      </c>
      <c r="E35" s="139" t="s">
        <v>43</v>
      </c>
      <c r="F35" s="149">
        <f>ROUND((SUM(BE122:BE147)),2)</f>
        <v>0</v>
      </c>
      <c r="G35" s="36"/>
      <c r="H35" s="36"/>
      <c r="I35" s="154">
        <v>0.21</v>
      </c>
      <c r="J35" s="36"/>
      <c r="K35" s="149">
        <f>ROUND(((SUM(BE122:BE147))*I35),2)</f>
        <v>0</v>
      </c>
      <c r="L35" s="36"/>
      <c r="M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9" t="s">
        <v>44</v>
      </c>
      <c r="F36" s="149">
        <f>ROUND((SUM(BF122:BF147)),2)</f>
        <v>0</v>
      </c>
      <c r="G36" s="36"/>
      <c r="H36" s="36"/>
      <c r="I36" s="154">
        <v>0.15</v>
      </c>
      <c r="J36" s="36"/>
      <c r="K36" s="149">
        <f>ROUND(((SUM(BF122:BF147))*I36),2)</f>
        <v>0</v>
      </c>
      <c r="L36" s="36"/>
      <c r="M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9" t="s">
        <v>45</v>
      </c>
      <c r="F37" s="149">
        <f>ROUND((SUM(BG122:BG147)),2)</f>
        <v>0</v>
      </c>
      <c r="G37" s="36"/>
      <c r="H37" s="36"/>
      <c r="I37" s="154">
        <v>0.21</v>
      </c>
      <c r="J37" s="36"/>
      <c r="K37" s="149">
        <f>0</f>
        <v>0</v>
      </c>
      <c r="L37" s="36"/>
      <c r="M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 hidden="1">
      <c r="A38" s="36"/>
      <c r="B38" s="42"/>
      <c r="C38" s="36"/>
      <c r="D38" s="36"/>
      <c r="E38" s="139" t="s">
        <v>46</v>
      </c>
      <c r="F38" s="149">
        <f>ROUND((SUM(BH122:BH147)),2)</f>
        <v>0</v>
      </c>
      <c r="G38" s="36"/>
      <c r="H38" s="36"/>
      <c r="I38" s="154">
        <v>0.15</v>
      </c>
      <c r="J38" s="36"/>
      <c r="K38" s="149">
        <f>0</f>
        <v>0</v>
      </c>
      <c r="L38" s="36"/>
      <c r="M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customHeight="1" hidden="1">
      <c r="A39" s="36"/>
      <c r="B39" s="42"/>
      <c r="C39" s="36"/>
      <c r="D39" s="36"/>
      <c r="E39" s="139" t="s">
        <v>47</v>
      </c>
      <c r="F39" s="149">
        <f>ROUND((SUM(BI122:BI147)),2)</f>
        <v>0</v>
      </c>
      <c r="G39" s="36"/>
      <c r="H39" s="36"/>
      <c r="I39" s="154">
        <v>0</v>
      </c>
      <c r="J39" s="36"/>
      <c r="K39" s="149">
        <f>0</f>
        <v>0</v>
      </c>
      <c r="L39" s="36"/>
      <c r="M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 hidden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4" customHeight="1" hidden="1">
      <c r="A41" s="36"/>
      <c r="B41" s="42"/>
      <c r="C41" s="155"/>
      <c r="D41" s="156" t="s">
        <v>48</v>
      </c>
      <c r="E41" s="157"/>
      <c r="F41" s="157"/>
      <c r="G41" s="158" t="s">
        <v>49</v>
      </c>
      <c r="H41" s="159" t="s">
        <v>50</v>
      </c>
      <c r="I41" s="157"/>
      <c r="J41" s="157"/>
      <c r="K41" s="160">
        <f>SUM(K32:K39)</f>
        <v>0</v>
      </c>
      <c r="L41" s="161"/>
      <c r="M41" s="61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" customHeight="1" hidden="1">
      <c r="A42" s="36"/>
      <c r="B42" s="42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61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2:13" s="1" customFormat="1" ht="14.4" customHeight="1" hidden="1">
      <c r="B43" s="18"/>
      <c r="M43" s="18"/>
    </row>
    <row r="44" spans="2:13" s="1" customFormat="1" ht="14.4" customHeight="1" hidden="1">
      <c r="B44" s="18"/>
      <c r="M44" s="18"/>
    </row>
    <row r="45" spans="2:13" s="1" customFormat="1" ht="14.4" customHeight="1" hidden="1">
      <c r="B45" s="18"/>
      <c r="M45" s="18"/>
    </row>
    <row r="46" spans="2:13" s="1" customFormat="1" ht="14.4" customHeight="1" hidden="1">
      <c r="B46" s="18"/>
      <c r="M46" s="18"/>
    </row>
    <row r="47" spans="2:13" s="1" customFormat="1" ht="14.4" customHeight="1" hidden="1">
      <c r="B47" s="18"/>
      <c r="M47" s="18"/>
    </row>
    <row r="48" spans="2:13" s="1" customFormat="1" ht="14.4" customHeight="1" hidden="1">
      <c r="B48" s="18"/>
      <c r="M48" s="18"/>
    </row>
    <row r="49" spans="2:13" s="1" customFormat="1" ht="14.4" customHeight="1" hidden="1">
      <c r="B49" s="18"/>
      <c r="M49" s="18"/>
    </row>
    <row r="50" spans="2:13" s="2" customFormat="1" ht="14.4" customHeight="1" hidden="1">
      <c r="B50" s="61"/>
      <c r="D50" s="162" t="s">
        <v>51</v>
      </c>
      <c r="E50" s="163"/>
      <c r="F50" s="163"/>
      <c r="G50" s="162" t="s">
        <v>52</v>
      </c>
      <c r="H50" s="163"/>
      <c r="I50" s="163"/>
      <c r="J50" s="163"/>
      <c r="K50" s="163"/>
      <c r="L50" s="163"/>
      <c r="M50" s="61"/>
    </row>
    <row r="51" spans="2:13" ht="12" hidden="1">
      <c r="B51" s="18"/>
      <c r="M51" s="18"/>
    </row>
    <row r="52" spans="2:13" ht="12" hidden="1">
      <c r="B52" s="18"/>
      <c r="M52" s="18"/>
    </row>
    <row r="53" spans="2:13" ht="12" hidden="1">
      <c r="B53" s="18"/>
      <c r="M53" s="18"/>
    </row>
    <row r="54" spans="2:13" ht="12" hidden="1">
      <c r="B54" s="18"/>
      <c r="M54" s="18"/>
    </row>
    <row r="55" spans="2:13" ht="12" hidden="1">
      <c r="B55" s="18"/>
      <c r="M55" s="18"/>
    </row>
    <row r="56" spans="2:13" ht="12" hidden="1">
      <c r="B56" s="18"/>
      <c r="M56" s="18"/>
    </row>
    <row r="57" spans="2:13" ht="12" hidden="1">
      <c r="B57" s="18"/>
      <c r="M57" s="18"/>
    </row>
    <row r="58" spans="2:13" ht="12" hidden="1">
      <c r="B58" s="18"/>
      <c r="M58" s="18"/>
    </row>
    <row r="59" spans="2:13" ht="12" hidden="1">
      <c r="B59" s="18"/>
      <c r="M59" s="18"/>
    </row>
    <row r="60" spans="2:13" ht="12" hidden="1">
      <c r="B60" s="18"/>
      <c r="M60" s="18"/>
    </row>
    <row r="61" spans="1:31" s="2" customFormat="1" ht="12" hidden="1">
      <c r="A61" s="36"/>
      <c r="B61" s="42"/>
      <c r="C61" s="36"/>
      <c r="D61" s="164" t="s">
        <v>53</v>
      </c>
      <c r="E61" s="165"/>
      <c r="F61" s="166" t="s">
        <v>54</v>
      </c>
      <c r="G61" s="164" t="s">
        <v>53</v>
      </c>
      <c r="H61" s="165"/>
      <c r="I61" s="165"/>
      <c r="J61" s="167" t="s">
        <v>54</v>
      </c>
      <c r="K61" s="165"/>
      <c r="L61" s="165"/>
      <c r="M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3" ht="12" hidden="1">
      <c r="B62" s="18"/>
      <c r="M62" s="18"/>
    </row>
    <row r="63" spans="2:13" ht="12" hidden="1">
      <c r="B63" s="18"/>
      <c r="M63" s="18"/>
    </row>
    <row r="64" spans="2:13" ht="12" hidden="1">
      <c r="B64" s="18"/>
      <c r="M64" s="18"/>
    </row>
    <row r="65" spans="1:31" s="2" customFormat="1" ht="12" hidden="1">
      <c r="A65" s="36"/>
      <c r="B65" s="42"/>
      <c r="C65" s="36"/>
      <c r="D65" s="162" t="s">
        <v>55</v>
      </c>
      <c r="E65" s="168"/>
      <c r="F65" s="168"/>
      <c r="G65" s="162" t="s">
        <v>56</v>
      </c>
      <c r="H65" s="168"/>
      <c r="I65" s="168"/>
      <c r="J65" s="168"/>
      <c r="K65" s="168"/>
      <c r="L65" s="168"/>
      <c r="M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3" ht="12" hidden="1">
      <c r="B66" s="18"/>
      <c r="M66" s="18"/>
    </row>
    <row r="67" spans="2:13" ht="12" hidden="1">
      <c r="B67" s="18"/>
      <c r="M67" s="18"/>
    </row>
    <row r="68" spans="2:13" ht="12" hidden="1">
      <c r="B68" s="18"/>
      <c r="M68" s="18"/>
    </row>
    <row r="69" spans="2:13" ht="12" hidden="1">
      <c r="B69" s="18"/>
      <c r="M69" s="18"/>
    </row>
    <row r="70" spans="2:13" ht="12" hidden="1">
      <c r="B70" s="18"/>
      <c r="M70" s="18"/>
    </row>
    <row r="71" spans="2:13" ht="12" hidden="1">
      <c r="B71" s="18"/>
      <c r="M71" s="18"/>
    </row>
    <row r="72" spans="2:13" ht="12" hidden="1">
      <c r="B72" s="18"/>
      <c r="M72" s="18"/>
    </row>
    <row r="73" spans="2:13" ht="12" hidden="1">
      <c r="B73" s="18"/>
      <c r="M73" s="18"/>
    </row>
    <row r="74" spans="2:13" ht="12" hidden="1">
      <c r="B74" s="18"/>
      <c r="M74" s="18"/>
    </row>
    <row r="75" spans="2:13" ht="12" hidden="1">
      <c r="B75" s="18"/>
      <c r="M75" s="18"/>
    </row>
    <row r="76" spans="1:31" s="2" customFormat="1" ht="12" hidden="1">
      <c r="A76" s="36"/>
      <c r="B76" s="42"/>
      <c r="C76" s="36"/>
      <c r="D76" s="164" t="s">
        <v>53</v>
      </c>
      <c r="E76" s="165"/>
      <c r="F76" s="166" t="s">
        <v>54</v>
      </c>
      <c r="G76" s="164" t="s">
        <v>53</v>
      </c>
      <c r="H76" s="165"/>
      <c r="I76" s="165"/>
      <c r="J76" s="167" t="s">
        <v>54</v>
      </c>
      <c r="K76" s="165"/>
      <c r="L76" s="165"/>
      <c r="M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 hidden="1">
      <c r="A77" s="36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ht="12" hidden="1"/>
    <row r="79" ht="12" hidden="1"/>
    <row r="80" ht="12" hidden="1"/>
    <row r="81" spans="1:31" s="2" customFormat="1" ht="6.95" customHeight="1" hidden="1">
      <c r="A81" s="36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 hidden="1">
      <c r="A82" s="36"/>
      <c r="B82" s="37"/>
      <c r="C82" s="21" t="s">
        <v>106</v>
      </c>
      <c r="D82" s="38"/>
      <c r="E82" s="38"/>
      <c r="F82" s="38"/>
      <c r="G82" s="38"/>
      <c r="H82" s="38"/>
      <c r="I82" s="38"/>
      <c r="J82" s="38"/>
      <c r="K82" s="38"/>
      <c r="L82" s="38"/>
      <c r="M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 hidden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 hidden="1">
      <c r="A84" s="36"/>
      <c r="B84" s="37"/>
      <c r="C84" s="30" t="s">
        <v>17</v>
      </c>
      <c r="D84" s="38"/>
      <c r="E84" s="38"/>
      <c r="F84" s="38"/>
      <c r="G84" s="38"/>
      <c r="H84" s="38"/>
      <c r="I84" s="38"/>
      <c r="J84" s="38"/>
      <c r="K84" s="38"/>
      <c r="L84" s="38"/>
      <c r="M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 hidden="1">
      <c r="A85" s="36"/>
      <c r="B85" s="37"/>
      <c r="C85" s="38"/>
      <c r="D85" s="38"/>
      <c r="E85" s="173" t="str">
        <f>E7</f>
        <v>Zajištění skalních svahů ulice Kamenná, Brno - Štýřice</v>
      </c>
      <c r="F85" s="30"/>
      <c r="G85" s="30"/>
      <c r="H85" s="30"/>
      <c r="I85" s="38"/>
      <c r="J85" s="38"/>
      <c r="K85" s="38"/>
      <c r="L85" s="38"/>
      <c r="M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 hidden="1">
      <c r="A86" s="36"/>
      <c r="B86" s="37"/>
      <c r="C86" s="30" t="s">
        <v>98</v>
      </c>
      <c r="D86" s="38"/>
      <c r="E86" s="38"/>
      <c r="F86" s="38"/>
      <c r="G86" s="38"/>
      <c r="H86" s="38"/>
      <c r="I86" s="38"/>
      <c r="J86" s="38"/>
      <c r="K86" s="38"/>
      <c r="L86" s="38"/>
      <c r="M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 hidden="1">
      <c r="A87" s="36"/>
      <c r="B87" s="37"/>
      <c r="C87" s="38"/>
      <c r="D87" s="38"/>
      <c r="E87" s="74" t="str">
        <f>E9</f>
        <v>SO 03 - Všeobecné práce a zařízení staveniště</v>
      </c>
      <c r="F87" s="38"/>
      <c r="G87" s="38"/>
      <c r="H87" s="38"/>
      <c r="I87" s="38"/>
      <c r="J87" s="38"/>
      <c r="K87" s="38"/>
      <c r="L87" s="38"/>
      <c r="M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 hidden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 hidden="1">
      <c r="A89" s="36"/>
      <c r="B89" s="37"/>
      <c r="C89" s="30" t="s">
        <v>21</v>
      </c>
      <c r="D89" s="38"/>
      <c r="E89" s="38"/>
      <c r="F89" s="25" t="str">
        <f>F12</f>
        <v>Brno, ulice kamenná</v>
      </c>
      <c r="G89" s="38"/>
      <c r="H89" s="38"/>
      <c r="I89" s="30" t="s">
        <v>23</v>
      </c>
      <c r="J89" s="77" t="str">
        <f>IF(J12="","",J12)</f>
        <v>14. 7. 2022</v>
      </c>
      <c r="K89" s="38"/>
      <c r="L89" s="38"/>
      <c r="M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 hidden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25.65" customHeight="1" hidden="1">
      <c r="A91" s="36"/>
      <c r="B91" s="37"/>
      <c r="C91" s="30" t="s">
        <v>25</v>
      </c>
      <c r="D91" s="38"/>
      <c r="E91" s="38"/>
      <c r="F91" s="25" t="str">
        <f>E15</f>
        <v>Staturátní město Brno a Greenpux</v>
      </c>
      <c r="G91" s="38"/>
      <c r="H91" s="38"/>
      <c r="I91" s="30" t="s">
        <v>31</v>
      </c>
      <c r="J91" s="34" t="str">
        <f>E21</f>
        <v>SG-GEOPROJEKT, spol. s r.o.</v>
      </c>
      <c r="K91" s="38"/>
      <c r="L91" s="38"/>
      <c r="M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 hidden="1">
      <c r="A92" s="36"/>
      <c r="B92" s="37"/>
      <c r="C92" s="30" t="s">
        <v>29</v>
      </c>
      <c r="D92" s="38"/>
      <c r="E92" s="38"/>
      <c r="F92" s="25" t="str">
        <f>IF(E18="","",E18)</f>
        <v>Vyplň údaj</v>
      </c>
      <c r="G92" s="38"/>
      <c r="H92" s="38"/>
      <c r="I92" s="30" t="s">
        <v>35</v>
      </c>
      <c r="J92" s="34" t="str">
        <f>E24</f>
        <v>Ing. Stanislav Štábl</v>
      </c>
      <c r="K92" s="38"/>
      <c r="L92" s="38"/>
      <c r="M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 hidden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 hidden="1">
      <c r="A94" s="36"/>
      <c r="B94" s="37"/>
      <c r="C94" s="174" t="s">
        <v>107</v>
      </c>
      <c r="D94" s="175"/>
      <c r="E94" s="175"/>
      <c r="F94" s="175"/>
      <c r="G94" s="175"/>
      <c r="H94" s="175"/>
      <c r="I94" s="176" t="s">
        <v>108</v>
      </c>
      <c r="J94" s="176" t="s">
        <v>109</v>
      </c>
      <c r="K94" s="176" t="s">
        <v>110</v>
      </c>
      <c r="L94" s="175"/>
      <c r="M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 hidden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 hidden="1">
      <c r="A96" s="36"/>
      <c r="B96" s="37"/>
      <c r="C96" s="177" t="s">
        <v>111</v>
      </c>
      <c r="D96" s="38"/>
      <c r="E96" s="38"/>
      <c r="F96" s="38"/>
      <c r="G96" s="38"/>
      <c r="H96" s="38"/>
      <c r="I96" s="108">
        <f>Q122</f>
        <v>0</v>
      </c>
      <c r="J96" s="108">
        <f>R122</f>
        <v>0</v>
      </c>
      <c r="K96" s="108">
        <f>K122</f>
        <v>0</v>
      </c>
      <c r="L96" s="38"/>
      <c r="M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112</v>
      </c>
    </row>
    <row r="97" spans="1:31" s="9" customFormat="1" ht="24.95" customHeight="1" hidden="1">
      <c r="A97" s="9"/>
      <c r="B97" s="178"/>
      <c r="C97" s="179"/>
      <c r="D97" s="180" t="s">
        <v>122</v>
      </c>
      <c r="E97" s="181"/>
      <c r="F97" s="181"/>
      <c r="G97" s="181"/>
      <c r="H97" s="181"/>
      <c r="I97" s="182">
        <f>Q123</f>
        <v>0</v>
      </c>
      <c r="J97" s="182">
        <f>R123</f>
        <v>0</v>
      </c>
      <c r="K97" s="182">
        <f>K123</f>
        <v>0</v>
      </c>
      <c r="L97" s="179"/>
      <c r="M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4"/>
      <c r="C98" s="185"/>
      <c r="D98" s="186" t="s">
        <v>123</v>
      </c>
      <c r="E98" s="187"/>
      <c r="F98" s="187"/>
      <c r="G98" s="187"/>
      <c r="H98" s="187"/>
      <c r="I98" s="188">
        <f>Q124</f>
        <v>0</v>
      </c>
      <c r="J98" s="188">
        <f>R124</f>
        <v>0</v>
      </c>
      <c r="K98" s="188">
        <f>K124</f>
        <v>0</v>
      </c>
      <c r="L98" s="185"/>
      <c r="M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4"/>
      <c r="C99" s="185"/>
      <c r="D99" s="186" t="s">
        <v>589</v>
      </c>
      <c r="E99" s="187"/>
      <c r="F99" s="187"/>
      <c r="G99" s="187"/>
      <c r="H99" s="187"/>
      <c r="I99" s="188">
        <f>Q133</f>
        <v>0</v>
      </c>
      <c r="J99" s="188">
        <f>R133</f>
        <v>0</v>
      </c>
      <c r="K99" s="188">
        <f>K133</f>
        <v>0</v>
      </c>
      <c r="L99" s="185"/>
      <c r="M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4"/>
      <c r="C100" s="185"/>
      <c r="D100" s="186" t="s">
        <v>590</v>
      </c>
      <c r="E100" s="187"/>
      <c r="F100" s="187"/>
      <c r="G100" s="187"/>
      <c r="H100" s="187"/>
      <c r="I100" s="188">
        <f>Q136</f>
        <v>0</v>
      </c>
      <c r="J100" s="188">
        <f>R136</f>
        <v>0</v>
      </c>
      <c r="K100" s="188">
        <f>K136</f>
        <v>0</v>
      </c>
      <c r="L100" s="185"/>
      <c r="M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4"/>
      <c r="C101" s="185"/>
      <c r="D101" s="186" t="s">
        <v>591</v>
      </c>
      <c r="E101" s="187"/>
      <c r="F101" s="187"/>
      <c r="G101" s="187"/>
      <c r="H101" s="187"/>
      <c r="I101" s="188">
        <f>Q141</f>
        <v>0</v>
      </c>
      <c r="J101" s="188">
        <f>R141</f>
        <v>0</v>
      </c>
      <c r="K101" s="188">
        <f>K141</f>
        <v>0</v>
      </c>
      <c r="L101" s="185"/>
      <c r="M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4"/>
      <c r="C102" s="185"/>
      <c r="D102" s="186" t="s">
        <v>592</v>
      </c>
      <c r="E102" s="187"/>
      <c r="F102" s="187"/>
      <c r="G102" s="187"/>
      <c r="H102" s="187"/>
      <c r="I102" s="188">
        <f>Q142</f>
        <v>0</v>
      </c>
      <c r="J102" s="188">
        <f>R142</f>
        <v>0</v>
      </c>
      <c r="K102" s="188">
        <f>K142</f>
        <v>0</v>
      </c>
      <c r="L102" s="185"/>
      <c r="M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 hidden="1">
      <c r="A103" s="36"/>
      <c r="B103" s="37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61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pans="1:31" s="2" customFormat="1" ht="6.95" customHeight="1" hidden="1">
      <c r="A104" s="36"/>
      <c r="B104" s="64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1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ht="12" hidden="1"/>
    <row r="106" ht="12" hidden="1"/>
    <row r="107" ht="12" hidden="1"/>
    <row r="108" spans="1:31" s="2" customFormat="1" ht="6.95" customHeight="1">
      <c r="A108" s="36"/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24.95" customHeight="1">
      <c r="A109" s="36"/>
      <c r="B109" s="37"/>
      <c r="C109" s="21" t="s">
        <v>125</v>
      </c>
      <c r="D109" s="38"/>
      <c r="E109" s="38"/>
      <c r="F109" s="38"/>
      <c r="G109" s="38"/>
      <c r="H109" s="38"/>
      <c r="I109" s="38"/>
      <c r="J109" s="38"/>
      <c r="K109" s="38"/>
      <c r="L109" s="38"/>
      <c r="M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6.95" customHeight="1">
      <c r="A110" s="36"/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2" customHeight="1">
      <c r="A111" s="36"/>
      <c r="B111" s="37"/>
      <c r="C111" s="30" t="s">
        <v>17</v>
      </c>
      <c r="D111" s="38"/>
      <c r="E111" s="38"/>
      <c r="F111" s="38"/>
      <c r="G111" s="38"/>
      <c r="H111" s="38"/>
      <c r="I111" s="38"/>
      <c r="J111" s="38"/>
      <c r="K111" s="38"/>
      <c r="L111" s="38"/>
      <c r="M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6.5" customHeight="1">
      <c r="A112" s="36"/>
      <c r="B112" s="37"/>
      <c r="C112" s="38"/>
      <c r="D112" s="38"/>
      <c r="E112" s="173" t="str">
        <f>E7</f>
        <v>Zajištění skalních svahů ulice Kamenná, Brno - Štýřice</v>
      </c>
      <c r="F112" s="30"/>
      <c r="G112" s="30"/>
      <c r="H112" s="30"/>
      <c r="I112" s="38"/>
      <c r="J112" s="38"/>
      <c r="K112" s="38"/>
      <c r="L112" s="38"/>
      <c r="M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2" customHeight="1">
      <c r="A113" s="36"/>
      <c r="B113" s="37"/>
      <c r="C113" s="30" t="s">
        <v>98</v>
      </c>
      <c r="D113" s="38"/>
      <c r="E113" s="38"/>
      <c r="F113" s="38"/>
      <c r="G113" s="38"/>
      <c r="H113" s="38"/>
      <c r="I113" s="38"/>
      <c r="J113" s="38"/>
      <c r="K113" s="38"/>
      <c r="L113" s="38"/>
      <c r="M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6.5" customHeight="1">
      <c r="A114" s="36"/>
      <c r="B114" s="37"/>
      <c r="C114" s="38"/>
      <c r="D114" s="38"/>
      <c r="E114" s="74" t="str">
        <f>E9</f>
        <v>SO 03 - Všeobecné práce a zařízení staveniště</v>
      </c>
      <c r="F114" s="38"/>
      <c r="G114" s="38"/>
      <c r="H114" s="38"/>
      <c r="I114" s="38"/>
      <c r="J114" s="38"/>
      <c r="K114" s="38"/>
      <c r="L114" s="38"/>
      <c r="M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6.95" customHeight="1">
      <c r="A115" s="36"/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2" customHeight="1">
      <c r="A116" s="36"/>
      <c r="B116" s="37"/>
      <c r="C116" s="30" t="s">
        <v>21</v>
      </c>
      <c r="D116" s="38"/>
      <c r="E116" s="38"/>
      <c r="F116" s="25" t="str">
        <f>F12</f>
        <v>Brno, ulice kamenná</v>
      </c>
      <c r="G116" s="38"/>
      <c r="H116" s="38"/>
      <c r="I116" s="30" t="s">
        <v>23</v>
      </c>
      <c r="J116" s="77" t="str">
        <f>IF(J12="","",J12)</f>
        <v>14. 7. 2022</v>
      </c>
      <c r="K116" s="38"/>
      <c r="L116" s="38"/>
      <c r="M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5" customHeight="1">
      <c r="A117" s="36"/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25.65" customHeight="1">
      <c r="A118" s="36"/>
      <c r="B118" s="37"/>
      <c r="C118" s="30" t="s">
        <v>25</v>
      </c>
      <c r="D118" s="38"/>
      <c r="E118" s="38"/>
      <c r="F118" s="25" t="str">
        <f>E15</f>
        <v>Staturátní město Brno a Greenpux</v>
      </c>
      <c r="G118" s="38"/>
      <c r="H118" s="38"/>
      <c r="I118" s="30" t="s">
        <v>31</v>
      </c>
      <c r="J118" s="34" t="str">
        <f>E21</f>
        <v>SG-GEOPROJEKT, spol. s r.o.</v>
      </c>
      <c r="K118" s="38"/>
      <c r="L118" s="38"/>
      <c r="M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5.15" customHeight="1">
      <c r="A119" s="36"/>
      <c r="B119" s="37"/>
      <c r="C119" s="30" t="s">
        <v>29</v>
      </c>
      <c r="D119" s="38"/>
      <c r="E119" s="38"/>
      <c r="F119" s="25" t="str">
        <f>IF(E18="","",E18)</f>
        <v>Vyplň údaj</v>
      </c>
      <c r="G119" s="38"/>
      <c r="H119" s="38"/>
      <c r="I119" s="30" t="s">
        <v>35</v>
      </c>
      <c r="J119" s="34" t="str">
        <f>E24</f>
        <v>Ing. Stanislav Štábl</v>
      </c>
      <c r="K119" s="38"/>
      <c r="L119" s="38"/>
      <c r="M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0.3" customHeight="1">
      <c r="A120" s="36"/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11" customFormat="1" ht="29.25" customHeight="1">
      <c r="A121" s="190"/>
      <c r="B121" s="191"/>
      <c r="C121" s="192" t="s">
        <v>126</v>
      </c>
      <c r="D121" s="193" t="s">
        <v>63</v>
      </c>
      <c r="E121" s="193" t="s">
        <v>59</v>
      </c>
      <c r="F121" s="193" t="s">
        <v>60</v>
      </c>
      <c r="G121" s="193" t="s">
        <v>127</v>
      </c>
      <c r="H121" s="193" t="s">
        <v>128</v>
      </c>
      <c r="I121" s="193" t="s">
        <v>129</v>
      </c>
      <c r="J121" s="193" t="s">
        <v>130</v>
      </c>
      <c r="K121" s="193" t="s">
        <v>110</v>
      </c>
      <c r="L121" s="194" t="s">
        <v>131</v>
      </c>
      <c r="M121" s="195"/>
      <c r="N121" s="98" t="s">
        <v>1</v>
      </c>
      <c r="O121" s="99" t="s">
        <v>42</v>
      </c>
      <c r="P121" s="99" t="s">
        <v>132</v>
      </c>
      <c r="Q121" s="99" t="s">
        <v>133</v>
      </c>
      <c r="R121" s="99" t="s">
        <v>134</v>
      </c>
      <c r="S121" s="99" t="s">
        <v>135</v>
      </c>
      <c r="T121" s="99" t="s">
        <v>136</v>
      </c>
      <c r="U121" s="99" t="s">
        <v>137</v>
      </c>
      <c r="V121" s="99" t="s">
        <v>138</v>
      </c>
      <c r="W121" s="99" t="s">
        <v>139</v>
      </c>
      <c r="X121" s="100" t="s">
        <v>140</v>
      </c>
      <c r="Y121" s="190"/>
      <c r="Z121" s="190"/>
      <c r="AA121" s="190"/>
      <c r="AB121" s="190"/>
      <c r="AC121" s="190"/>
      <c r="AD121" s="190"/>
      <c r="AE121" s="190"/>
    </row>
    <row r="122" spans="1:63" s="2" customFormat="1" ht="22.8" customHeight="1">
      <c r="A122" s="36"/>
      <c r="B122" s="37"/>
      <c r="C122" s="105" t="s">
        <v>141</v>
      </c>
      <c r="D122" s="38"/>
      <c r="E122" s="38"/>
      <c r="F122" s="38"/>
      <c r="G122" s="38"/>
      <c r="H122" s="38"/>
      <c r="I122" s="38"/>
      <c r="J122" s="38"/>
      <c r="K122" s="196">
        <f>BK122</f>
        <v>0</v>
      </c>
      <c r="L122" s="38"/>
      <c r="M122" s="42"/>
      <c r="N122" s="101"/>
      <c r="O122" s="197"/>
      <c r="P122" s="102"/>
      <c r="Q122" s="198">
        <f>Q123</f>
        <v>0</v>
      </c>
      <c r="R122" s="198">
        <f>R123</f>
        <v>0</v>
      </c>
      <c r="S122" s="102"/>
      <c r="T122" s="199">
        <f>T123</f>
        <v>0</v>
      </c>
      <c r="U122" s="102"/>
      <c r="V122" s="199">
        <f>V123</f>
        <v>0</v>
      </c>
      <c r="W122" s="102"/>
      <c r="X122" s="200">
        <f>X123</f>
        <v>0</v>
      </c>
      <c r="Y122" s="36"/>
      <c r="Z122" s="36"/>
      <c r="AA122" s="36"/>
      <c r="AB122" s="36"/>
      <c r="AC122" s="36"/>
      <c r="AD122" s="36"/>
      <c r="AE122" s="36"/>
      <c r="AT122" s="15" t="s">
        <v>79</v>
      </c>
      <c r="AU122" s="15" t="s">
        <v>112</v>
      </c>
      <c r="BK122" s="201">
        <f>BK123</f>
        <v>0</v>
      </c>
    </row>
    <row r="123" spans="1:63" s="12" customFormat="1" ht="25.9" customHeight="1">
      <c r="A123" s="12"/>
      <c r="B123" s="202"/>
      <c r="C123" s="203"/>
      <c r="D123" s="204" t="s">
        <v>79</v>
      </c>
      <c r="E123" s="205" t="s">
        <v>468</v>
      </c>
      <c r="F123" s="205" t="s">
        <v>469</v>
      </c>
      <c r="G123" s="203"/>
      <c r="H123" s="203"/>
      <c r="I123" s="206"/>
      <c r="J123" s="206"/>
      <c r="K123" s="207">
        <f>BK123</f>
        <v>0</v>
      </c>
      <c r="L123" s="203"/>
      <c r="M123" s="208"/>
      <c r="N123" s="209"/>
      <c r="O123" s="210"/>
      <c r="P123" s="210"/>
      <c r="Q123" s="211">
        <f>Q124+Q133+Q136+Q141+Q142</f>
        <v>0</v>
      </c>
      <c r="R123" s="211">
        <f>R124+R133+R136+R141+R142</f>
        <v>0</v>
      </c>
      <c r="S123" s="210"/>
      <c r="T123" s="212">
        <f>T124+T133+T136+T141+T142</f>
        <v>0</v>
      </c>
      <c r="U123" s="210"/>
      <c r="V123" s="212">
        <f>V124+V133+V136+V141+V142</f>
        <v>0</v>
      </c>
      <c r="W123" s="210"/>
      <c r="X123" s="213">
        <f>X124+X133+X136+X141+X142</f>
        <v>0</v>
      </c>
      <c r="Y123" s="12"/>
      <c r="Z123" s="12"/>
      <c r="AA123" s="12"/>
      <c r="AB123" s="12"/>
      <c r="AC123" s="12"/>
      <c r="AD123" s="12"/>
      <c r="AE123" s="12"/>
      <c r="AR123" s="214" t="s">
        <v>171</v>
      </c>
      <c r="AT123" s="215" t="s">
        <v>79</v>
      </c>
      <c r="AU123" s="215" t="s">
        <v>80</v>
      </c>
      <c r="AY123" s="214" t="s">
        <v>144</v>
      </c>
      <c r="BK123" s="216">
        <f>BK124+BK133+BK136+BK141+BK142</f>
        <v>0</v>
      </c>
    </row>
    <row r="124" spans="1:63" s="12" customFormat="1" ht="22.8" customHeight="1">
      <c r="A124" s="12"/>
      <c r="B124" s="202"/>
      <c r="C124" s="203"/>
      <c r="D124" s="204" t="s">
        <v>79</v>
      </c>
      <c r="E124" s="217" t="s">
        <v>470</v>
      </c>
      <c r="F124" s="217" t="s">
        <v>471</v>
      </c>
      <c r="G124" s="203"/>
      <c r="H124" s="203"/>
      <c r="I124" s="206"/>
      <c r="J124" s="206"/>
      <c r="K124" s="218">
        <f>BK124</f>
        <v>0</v>
      </c>
      <c r="L124" s="203"/>
      <c r="M124" s="208"/>
      <c r="N124" s="209"/>
      <c r="O124" s="210"/>
      <c r="P124" s="210"/>
      <c r="Q124" s="211">
        <f>SUM(Q125:Q132)</f>
        <v>0</v>
      </c>
      <c r="R124" s="211">
        <f>SUM(R125:R132)</f>
        <v>0</v>
      </c>
      <c r="S124" s="210"/>
      <c r="T124" s="212">
        <f>SUM(T125:T132)</f>
        <v>0</v>
      </c>
      <c r="U124" s="210"/>
      <c r="V124" s="212">
        <f>SUM(V125:V132)</f>
        <v>0</v>
      </c>
      <c r="W124" s="210"/>
      <c r="X124" s="213">
        <f>SUM(X125:X132)</f>
        <v>0</v>
      </c>
      <c r="Y124" s="12"/>
      <c r="Z124" s="12"/>
      <c r="AA124" s="12"/>
      <c r="AB124" s="12"/>
      <c r="AC124" s="12"/>
      <c r="AD124" s="12"/>
      <c r="AE124" s="12"/>
      <c r="AR124" s="214" t="s">
        <v>171</v>
      </c>
      <c r="AT124" s="215" t="s">
        <v>79</v>
      </c>
      <c r="AU124" s="215" t="s">
        <v>88</v>
      </c>
      <c r="AY124" s="214" t="s">
        <v>144</v>
      </c>
      <c r="BK124" s="216">
        <f>SUM(BK125:BK132)</f>
        <v>0</v>
      </c>
    </row>
    <row r="125" spans="1:65" s="2" customFormat="1" ht="24.15" customHeight="1">
      <c r="A125" s="36"/>
      <c r="B125" s="37"/>
      <c r="C125" s="219" t="s">
        <v>88</v>
      </c>
      <c r="D125" s="219" t="s">
        <v>146</v>
      </c>
      <c r="E125" s="220" t="s">
        <v>593</v>
      </c>
      <c r="F125" s="221" t="s">
        <v>594</v>
      </c>
      <c r="G125" s="222" t="s">
        <v>595</v>
      </c>
      <c r="H125" s="223">
        <v>2</v>
      </c>
      <c r="I125" s="224"/>
      <c r="J125" s="224"/>
      <c r="K125" s="225">
        <f>ROUND(P125*H125,2)</f>
        <v>0</v>
      </c>
      <c r="L125" s="221" t="s">
        <v>150</v>
      </c>
      <c r="M125" s="42"/>
      <c r="N125" s="226" t="s">
        <v>1</v>
      </c>
      <c r="O125" s="227" t="s">
        <v>43</v>
      </c>
      <c r="P125" s="228">
        <f>I125+J125</f>
        <v>0</v>
      </c>
      <c r="Q125" s="228">
        <f>ROUND(I125*H125,2)</f>
        <v>0</v>
      </c>
      <c r="R125" s="228">
        <f>ROUND(J125*H125,2)</f>
        <v>0</v>
      </c>
      <c r="S125" s="89"/>
      <c r="T125" s="229">
        <f>S125*H125</f>
        <v>0</v>
      </c>
      <c r="U125" s="229">
        <v>0</v>
      </c>
      <c r="V125" s="229">
        <f>U125*H125</f>
        <v>0</v>
      </c>
      <c r="W125" s="229">
        <v>0</v>
      </c>
      <c r="X125" s="230">
        <f>W125*H125</f>
        <v>0</v>
      </c>
      <c r="Y125" s="36"/>
      <c r="Z125" s="36"/>
      <c r="AA125" s="36"/>
      <c r="AB125" s="36"/>
      <c r="AC125" s="36"/>
      <c r="AD125" s="36"/>
      <c r="AE125" s="36"/>
      <c r="AR125" s="231" t="s">
        <v>475</v>
      </c>
      <c r="AT125" s="231" t="s">
        <v>146</v>
      </c>
      <c r="AU125" s="231" t="s">
        <v>90</v>
      </c>
      <c r="AY125" s="15" t="s">
        <v>144</v>
      </c>
      <c r="BE125" s="232">
        <f>IF(O125="základní",K125,0)</f>
        <v>0</v>
      </c>
      <c r="BF125" s="232">
        <f>IF(O125="snížená",K125,0)</f>
        <v>0</v>
      </c>
      <c r="BG125" s="232">
        <f>IF(O125="zákl. přenesená",K125,0)</f>
        <v>0</v>
      </c>
      <c r="BH125" s="232">
        <f>IF(O125="sníž. přenesená",K125,0)</f>
        <v>0</v>
      </c>
      <c r="BI125" s="232">
        <f>IF(O125="nulová",K125,0)</f>
        <v>0</v>
      </c>
      <c r="BJ125" s="15" t="s">
        <v>88</v>
      </c>
      <c r="BK125" s="232">
        <f>ROUND(P125*H125,2)</f>
        <v>0</v>
      </c>
      <c r="BL125" s="15" t="s">
        <v>475</v>
      </c>
      <c r="BM125" s="231" t="s">
        <v>596</v>
      </c>
    </row>
    <row r="126" spans="1:51" s="13" customFormat="1" ht="12">
      <c r="A126" s="13"/>
      <c r="B126" s="238"/>
      <c r="C126" s="239"/>
      <c r="D126" s="233" t="s">
        <v>155</v>
      </c>
      <c r="E126" s="240" t="s">
        <v>1</v>
      </c>
      <c r="F126" s="241" t="s">
        <v>597</v>
      </c>
      <c r="G126" s="239"/>
      <c r="H126" s="242">
        <v>1</v>
      </c>
      <c r="I126" s="243"/>
      <c r="J126" s="243"/>
      <c r="K126" s="239"/>
      <c r="L126" s="239"/>
      <c r="M126" s="244"/>
      <c r="N126" s="245"/>
      <c r="O126" s="246"/>
      <c r="P126" s="246"/>
      <c r="Q126" s="246"/>
      <c r="R126" s="246"/>
      <c r="S126" s="246"/>
      <c r="T126" s="246"/>
      <c r="U126" s="246"/>
      <c r="V126" s="246"/>
      <c r="W126" s="246"/>
      <c r="X126" s="247"/>
      <c r="Y126" s="13"/>
      <c r="Z126" s="13"/>
      <c r="AA126" s="13"/>
      <c r="AB126" s="13"/>
      <c r="AC126" s="13"/>
      <c r="AD126" s="13"/>
      <c r="AE126" s="13"/>
      <c r="AT126" s="248" t="s">
        <v>155</v>
      </c>
      <c r="AU126" s="248" t="s">
        <v>90</v>
      </c>
      <c r="AV126" s="13" t="s">
        <v>90</v>
      </c>
      <c r="AW126" s="13" t="s">
        <v>5</v>
      </c>
      <c r="AX126" s="13" t="s">
        <v>80</v>
      </c>
      <c r="AY126" s="248" t="s">
        <v>144</v>
      </c>
    </row>
    <row r="127" spans="1:51" s="13" customFormat="1" ht="12">
      <c r="A127" s="13"/>
      <c r="B127" s="238"/>
      <c r="C127" s="239"/>
      <c r="D127" s="233" t="s">
        <v>155</v>
      </c>
      <c r="E127" s="240" t="s">
        <v>1</v>
      </c>
      <c r="F127" s="241" t="s">
        <v>598</v>
      </c>
      <c r="G127" s="239"/>
      <c r="H127" s="242">
        <v>1</v>
      </c>
      <c r="I127" s="243"/>
      <c r="J127" s="243"/>
      <c r="K127" s="239"/>
      <c r="L127" s="239"/>
      <c r="M127" s="244"/>
      <c r="N127" s="245"/>
      <c r="O127" s="246"/>
      <c r="P127" s="246"/>
      <c r="Q127" s="246"/>
      <c r="R127" s="246"/>
      <c r="S127" s="246"/>
      <c r="T127" s="246"/>
      <c r="U127" s="246"/>
      <c r="V127" s="246"/>
      <c r="W127" s="246"/>
      <c r="X127" s="247"/>
      <c r="Y127" s="13"/>
      <c r="Z127" s="13"/>
      <c r="AA127" s="13"/>
      <c r="AB127" s="13"/>
      <c r="AC127" s="13"/>
      <c r="AD127" s="13"/>
      <c r="AE127" s="13"/>
      <c r="AT127" s="248" t="s">
        <v>155</v>
      </c>
      <c r="AU127" s="248" t="s">
        <v>90</v>
      </c>
      <c r="AV127" s="13" t="s">
        <v>90</v>
      </c>
      <c r="AW127" s="13" t="s">
        <v>5</v>
      </c>
      <c r="AX127" s="13" t="s">
        <v>80</v>
      </c>
      <c r="AY127" s="248" t="s">
        <v>144</v>
      </c>
    </row>
    <row r="128" spans="1:65" s="2" customFormat="1" ht="24.15" customHeight="1">
      <c r="A128" s="36"/>
      <c r="B128" s="37"/>
      <c r="C128" s="219" t="s">
        <v>90</v>
      </c>
      <c r="D128" s="219" t="s">
        <v>146</v>
      </c>
      <c r="E128" s="220" t="s">
        <v>599</v>
      </c>
      <c r="F128" s="221" t="s">
        <v>600</v>
      </c>
      <c r="G128" s="222" t="s">
        <v>595</v>
      </c>
      <c r="H128" s="223">
        <v>2</v>
      </c>
      <c r="I128" s="224"/>
      <c r="J128" s="224"/>
      <c r="K128" s="225">
        <f>ROUND(P128*H128,2)</f>
        <v>0</v>
      </c>
      <c r="L128" s="221" t="s">
        <v>150</v>
      </c>
      <c r="M128" s="42"/>
      <c r="N128" s="226" t="s">
        <v>1</v>
      </c>
      <c r="O128" s="227" t="s">
        <v>43</v>
      </c>
      <c r="P128" s="228">
        <f>I128+J128</f>
        <v>0</v>
      </c>
      <c r="Q128" s="228">
        <f>ROUND(I128*H128,2)</f>
        <v>0</v>
      </c>
      <c r="R128" s="228">
        <f>ROUND(J128*H128,2)</f>
        <v>0</v>
      </c>
      <c r="S128" s="89"/>
      <c r="T128" s="229">
        <f>S128*H128</f>
        <v>0</v>
      </c>
      <c r="U128" s="229">
        <v>0</v>
      </c>
      <c r="V128" s="229">
        <f>U128*H128</f>
        <v>0</v>
      </c>
      <c r="W128" s="229">
        <v>0</v>
      </c>
      <c r="X128" s="230">
        <f>W128*H128</f>
        <v>0</v>
      </c>
      <c r="Y128" s="36"/>
      <c r="Z128" s="36"/>
      <c r="AA128" s="36"/>
      <c r="AB128" s="36"/>
      <c r="AC128" s="36"/>
      <c r="AD128" s="36"/>
      <c r="AE128" s="36"/>
      <c r="AR128" s="231" t="s">
        <v>475</v>
      </c>
      <c r="AT128" s="231" t="s">
        <v>146</v>
      </c>
      <c r="AU128" s="231" t="s">
        <v>90</v>
      </c>
      <c r="AY128" s="15" t="s">
        <v>144</v>
      </c>
      <c r="BE128" s="232">
        <f>IF(O128="základní",K128,0)</f>
        <v>0</v>
      </c>
      <c r="BF128" s="232">
        <f>IF(O128="snížená",K128,0)</f>
        <v>0</v>
      </c>
      <c r="BG128" s="232">
        <f>IF(O128="zákl. přenesená",K128,0)</f>
        <v>0</v>
      </c>
      <c r="BH128" s="232">
        <f>IF(O128="sníž. přenesená",K128,0)</f>
        <v>0</v>
      </c>
      <c r="BI128" s="232">
        <f>IF(O128="nulová",K128,0)</f>
        <v>0</v>
      </c>
      <c r="BJ128" s="15" t="s">
        <v>88</v>
      </c>
      <c r="BK128" s="232">
        <f>ROUND(P128*H128,2)</f>
        <v>0</v>
      </c>
      <c r="BL128" s="15" t="s">
        <v>475</v>
      </c>
      <c r="BM128" s="231" t="s">
        <v>601</v>
      </c>
    </row>
    <row r="129" spans="1:51" s="13" customFormat="1" ht="12">
      <c r="A129" s="13"/>
      <c r="B129" s="238"/>
      <c r="C129" s="239"/>
      <c r="D129" s="233" t="s">
        <v>155</v>
      </c>
      <c r="E129" s="240" t="s">
        <v>1</v>
      </c>
      <c r="F129" s="241" t="s">
        <v>602</v>
      </c>
      <c r="G129" s="239"/>
      <c r="H129" s="242">
        <v>1</v>
      </c>
      <c r="I129" s="243"/>
      <c r="J129" s="243"/>
      <c r="K129" s="239"/>
      <c r="L129" s="239"/>
      <c r="M129" s="244"/>
      <c r="N129" s="245"/>
      <c r="O129" s="246"/>
      <c r="P129" s="246"/>
      <c r="Q129" s="246"/>
      <c r="R129" s="246"/>
      <c r="S129" s="246"/>
      <c r="T129" s="246"/>
      <c r="U129" s="246"/>
      <c r="V129" s="246"/>
      <c r="W129" s="246"/>
      <c r="X129" s="247"/>
      <c r="Y129" s="13"/>
      <c r="Z129" s="13"/>
      <c r="AA129" s="13"/>
      <c r="AB129" s="13"/>
      <c r="AC129" s="13"/>
      <c r="AD129" s="13"/>
      <c r="AE129" s="13"/>
      <c r="AT129" s="248" t="s">
        <v>155</v>
      </c>
      <c r="AU129" s="248" t="s">
        <v>90</v>
      </c>
      <c r="AV129" s="13" t="s">
        <v>90</v>
      </c>
      <c r="AW129" s="13" t="s">
        <v>5</v>
      </c>
      <c r="AX129" s="13" t="s">
        <v>80</v>
      </c>
      <c r="AY129" s="248" t="s">
        <v>144</v>
      </c>
    </row>
    <row r="130" spans="1:51" s="13" customFormat="1" ht="12">
      <c r="A130" s="13"/>
      <c r="B130" s="238"/>
      <c r="C130" s="239"/>
      <c r="D130" s="233" t="s">
        <v>155</v>
      </c>
      <c r="E130" s="240" t="s">
        <v>1</v>
      </c>
      <c r="F130" s="241" t="s">
        <v>603</v>
      </c>
      <c r="G130" s="239"/>
      <c r="H130" s="242">
        <v>1</v>
      </c>
      <c r="I130" s="243"/>
      <c r="J130" s="243"/>
      <c r="K130" s="239"/>
      <c r="L130" s="239"/>
      <c r="M130" s="244"/>
      <c r="N130" s="245"/>
      <c r="O130" s="246"/>
      <c r="P130" s="246"/>
      <c r="Q130" s="246"/>
      <c r="R130" s="246"/>
      <c r="S130" s="246"/>
      <c r="T130" s="246"/>
      <c r="U130" s="246"/>
      <c r="V130" s="246"/>
      <c r="W130" s="246"/>
      <c r="X130" s="247"/>
      <c r="Y130" s="13"/>
      <c r="Z130" s="13"/>
      <c r="AA130" s="13"/>
      <c r="AB130" s="13"/>
      <c r="AC130" s="13"/>
      <c r="AD130" s="13"/>
      <c r="AE130" s="13"/>
      <c r="AT130" s="248" t="s">
        <v>155</v>
      </c>
      <c r="AU130" s="248" t="s">
        <v>90</v>
      </c>
      <c r="AV130" s="13" t="s">
        <v>90</v>
      </c>
      <c r="AW130" s="13" t="s">
        <v>5</v>
      </c>
      <c r="AX130" s="13" t="s">
        <v>80</v>
      </c>
      <c r="AY130" s="248" t="s">
        <v>144</v>
      </c>
    </row>
    <row r="131" spans="1:65" s="2" customFormat="1" ht="24.15" customHeight="1">
      <c r="A131" s="36"/>
      <c r="B131" s="37"/>
      <c r="C131" s="219" t="s">
        <v>161</v>
      </c>
      <c r="D131" s="219" t="s">
        <v>146</v>
      </c>
      <c r="E131" s="220" t="s">
        <v>604</v>
      </c>
      <c r="F131" s="221" t="s">
        <v>605</v>
      </c>
      <c r="G131" s="222" t="s">
        <v>606</v>
      </c>
      <c r="H131" s="223">
        <v>1</v>
      </c>
      <c r="I131" s="224"/>
      <c r="J131" s="224"/>
      <c r="K131" s="225">
        <f>ROUND(P131*H131,2)</f>
        <v>0</v>
      </c>
      <c r="L131" s="221" t="s">
        <v>150</v>
      </c>
      <c r="M131" s="42"/>
      <c r="N131" s="226" t="s">
        <v>1</v>
      </c>
      <c r="O131" s="227" t="s">
        <v>43</v>
      </c>
      <c r="P131" s="228">
        <f>I131+J131</f>
        <v>0</v>
      </c>
      <c r="Q131" s="228">
        <f>ROUND(I131*H131,2)</f>
        <v>0</v>
      </c>
      <c r="R131" s="228">
        <f>ROUND(J131*H131,2)</f>
        <v>0</v>
      </c>
      <c r="S131" s="89"/>
      <c r="T131" s="229">
        <f>S131*H131</f>
        <v>0</v>
      </c>
      <c r="U131" s="229">
        <v>0</v>
      </c>
      <c r="V131" s="229">
        <f>U131*H131</f>
        <v>0</v>
      </c>
      <c r="W131" s="229">
        <v>0</v>
      </c>
      <c r="X131" s="230">
        <f>W131*H131</f>
        <v>0</v>
      </c>
      <c r="Y131" s="36"/>
      <c r="Z131" s="36"/>
      <c r="AA131" s="36"/>
      <c r="AB131" s="36"/>
      <c r="AC131" s="36"/>
      <c r="AD131" s="36"/>
      <c r="AE131" s="36"/>
      <c r="AR131" s="231" t="s">
        <v>475</v>
      </c>
      <c r="AT131" s="231" t="s">
        <v>146</v>
      </c>
      <c r="AU131" s="231" t="s">
        <v>90</v>
      </c>
      <c r="AY131" s="15" t="s">
        <v>144</v>
      </c>
      <c r="BE131" s="232">
        <f>IF(O131="základní",K131,0)</f>
        <v>0</v>
      </c>
      <c r="BF131" s="232">
        <f>IF(O131="snížená",K131,0)</f>
        <v>0</v>
      </c>
      <c r="BG131" s="232">
        <f>IF(O131="zákl. přenesená",K131,0)</f>
        <v>0</v>
      </c>
      <c r="BH131" s="232">
        <f>IF(O131="sníž. přenesená",K131,0)</f>
        <v>0</v>
      </c>
      <c r="BI131" s="232">
        <f>IF(O131="nulová",K131,0)</f>
        <v>0</v>
      </c>
      <c r="BJ131" s="15" t="s">
        <v>88</v>
      </c>
      <c r="BK131" s="232">
        <f>ROUND(P131*H131,2)</f>
        <v>0</v>
      </c>
      <c r="BL131" s="15" t="s">
        <v>475</v>
      </c>
      <c r="BM131" s="231" t="s">
        <v>607</v>
      </c>
    </row>
    <row r="132" spans="1:51" s="13" customFormat="1" ht="12">
      <c r="A132" s="13"/>
      <c r="B132" s="238"/>
      <c r="C132" s="239"/>
      <c r="D132" s="233" t="s">
        <v>155</v>
      </c>
      <c r="E132" s="240" t="s">
        <v>1</v>
      </c>
      <c r="F132" s="241" t="s">
        <v>608</v>
      </c>
      <c r="G132" s="239"/>
      <c r="H132" s="242">
        <v>1</v>
      </c>
      <c r="I132" s="243"/>
      <c r="J132" s="243"/>
      <c r="K132" s="239"/>
      <c r="L132" s="239"/>
      <c r="M132" s="244"/>
      <c r="N132" s="245"/>
      <c r="O132" s="246"/>
      <c r="P132" s="246"/>
      <c r="Q132" s="246"/>
      <c r="R132" s="246"/>
      <c r="S132" s="246"/>
      <c r="T132" s="246"/>
      <c r="U132" s="246"/>
      <c r="V132" s="246"/>
      <c r="W132" s="246"/>
      <c r="X132" s="247"/>
      <c r="Y132" s="13"/>
      <c r="Z132" s="13"/>
      <c r="AA132" s="13"/>
      <c r="AB132" s="13"/>
      <c r="AC132" s="13"/>
      <c r="AD132" s="13"/>
      <c r="AE132" s="13"/>
      <c r="AT132" s="248" t="s">
        <v>155</v>
      </c>
      <c r="AU132" s="248" t="s">
        <v>90</v>
      </c>
      <c r="AV132" s="13" t="s">
        <v>90</v>
      </c>
      <c r="AW132" s="13" t="s">
        <v>5</v>
      </c>
      <c r="AX132" s="13" t="s">
        <v>88</v>
      </c>
      <c r="AY132" s="248" t="s">
        <v>144</v>
      </c>
    </row>
    <row r="133" spans="1:63" s="12" customFormat="1" ht="22.8" customHeight="1">
      <c r="A133" s="12"/>
      <c r="B133" s="202"/>
      <c r="C133" s="203"/>
      <c r="D133" s="204" t="s">
        <v>79</v>
      </c>
      <c r="E133" s="217" t="s">
        <v>609</v>
      </c>
      <c r="F133" s="217" t="s">
        <v>610</v>
      </c>
      <c r="G133" s="203"/>
      <c r="H133" s="203"/>
      <c r="I133" s="206"/>
      <c r="J133" s="206"/>
      <c r="K133" s="218">
        <f>BK133</f>
        <v>0</v>
      </c>
      <c r="L133" s="203"/>
      <c r="M133" s="208"/>
      <c r="N133" s="209"/>
      <c r="O133" s="210"/>
      <c r="P133" s="210"/>
      <c r="Q133" s="211">
        <f>SUM(Q134:Q135)</f>
        <v>0</v>
      </c>
      <c r="R133" s="211">
        <f>SUM(R134:R135)</f>
        <v>0</v>
      </c>
      <c r="S133" s="210"/>
      <c r="T133" s="212">
        <f>SUM(T134:T135)</f>
        <v>0</v>
      </c>
      <c r="U133" s="210"/>
      <c r="V133" s="212">
        <f>SUM(V134:V135)</f>
        <v>0</v>
      </c>
      <c r="W133" s="210"/>
      <c r="X133" s="213">
        <f>SUM(X134:X135)</f>
        <v>0</v>
      </c>
      <c r="Y133" s="12"/>
      <c r="Z133" s="12"/>
      <c r="AA133" s="12"/>
      <c r="AB133" s="12"/>
      <c r="AC133" s="12"/>
      <c r="AD133" s="12"/>
      <c r="AE133" s="12"/>
      <c r="AR133" s="214" t="s">
        <v>171</v>
      </c>
      <c r="AT133" s="215" t="s">
        <v>79</v>
      </c>
      <c r="AU133" s="215" t="s">
        <v>88</v>
      </c>
      <c r="AY133" s="214" t="s">
        <v>144</v>
      </c>
      <c r="BK133" s="216">
        <f>SUM(BK134:BK135)</f>
        <v>0</v>
      </c>
    </row>
    <row r="134" spans="1:65" s="2" customFormat="1" ht="24.15" customHeight="1">
      <c r="A134" s="36"/>
      <c r="B134" s="37"/>
      <c r="C134" s="219" t="s">
        <v>151</v>
      </c>
      <c r="D134" s="219" t="s">
        <v>146</v>
      </c>
      <c r="E134" s="220" t="s">
        <v>611</v>
      </c>
      <c r="F134" s="221" t="s">
        <v>610</v>
      </c>
      <c r="G134" s="222" t="s">
        <v>612</v>
      </c>
      <c r="H134" s="223">
        <v>250</v>
      </c>
      <c r="I134" s="224"/>
      <c r="J134" s="224"/>
      <c r="K134" s="225">
        <f>ROUND(P134*H134,2)</f>
        <v>0</v>
      </c>
      <c r="L134" s="221" t="s">
        <v>150</v>
      </c>
      <c r="M134" s="42"/>
      <c r="N134" s="226" t="s">
        <v>1</v>
      </c>
      <c r="O134" s="227" t="s">
        <v>43</v>
      </c>
      <c r="P134" s="228">
        <f>I134+J134</f>
        <v>0</v>
      </c>
      <c r="Q134" s="228">
        <f>ROUND(I134*H134,2)</f>
        <v>0</v>
      </c>
      <c r="R134" s="228">
        <f>ROUND(J134*H134,2)</f>
        <v>0</v>
      </c>
      <c r="S134" s="89"/>
      <c r="T134" s="229">
        <f>S134*H134</f>
        <v>0</v>
      </c>
      <c r="U134" s="229">
        <v>0</v>
      </c>
      <c r="V134" s="229">
        <f>U134*H134</f>
        <v>0</v>
      </c>
      <c r="W134" s="229">
        <v>0</v>
      </c>
      <c r="X134" s="230">
        <f>W134*H134</f>
        <v>0</v>
      </c>
      <c r="Y134" s="36"/>
      <c r="Z134" s="36"/>
      <c r="AA134" s="36"/>
      <c r="AB134" s="36"/>
      <c r="AC134" s="36"/>
      <c r="AD134" s="36"/>
      <c r="AE134" s="36"/>
      <c r="AR134" s="231" t="s">
        <v>475</v>
      </c>
      <c r="AT134" s="231" t="s">
        <v>146</v>
      </c>
      <c r="AU134" s="231" t="s">
        <v>90</v>
      </c>
      <c r="AY134" s="15" t="s">
        <v>144</v>
      </c>
      <c r="BE134" s="232">
        <f>IF(O134="základní",K134,0)</f>
        <v>0</v>
      </c>
      <c r="BF134" s="232">
        <f>IF(O134="snížená",K134,0)</f>
        <v>0</v>
      </c>
      <c r="BG134" s="232">
        <f>IF(O134="zákl. přenesená",K134,0)</f>
        <v>0</v>
      </c>
      <c r="BH134" s="232">
        <f>IF(O134="sníž. přenesená",K134,0)</f>
        <v>0</v>
      </c>
      <c r="BI134" s="232">
        <f>IF(O134="nulová",K134,0)</f>
        <v>0</v>
      </c>
      <c r="BJ134" s="15" t="s">
        <v>88</v>
      </c>
      <c r="BK134" s="232">
        <f>ROUND(P134*H134,2)</f>
        <v>0</v>
      </c>
      <c r="BL134" s="15" t="s">
        <v>475</v>
      </c>
      <c r="BM134" s="231" t="s">
        <v>613</v>
      </c>
    </row>
    <row r="135" spans="1:51" s="13" customFormat="1" ht="12">
      <c r="A135" s="13"/>
      <c r="B135" s="238"/>
      <c r="C135" s="239"/>
      <c r="D135" s="233" t="s">
        <v>155</v>
      </c>
      <c r="E135" s="240" t="s">
        <v>1</v>
      </c>
      <c r="F135" s="241" t="s">
        <v>614</v>
      </c>
      <c r="G135" s="239"/>
      <c r="H135" s="242">
        <v>250</v>
      </c>
      <c r="I135" s="243"/>
      <c r="J135" s="243"/>
      <c r="K135" s="239"/>
      <c r="L135" s="239"/>
      <c r="M135" s="244"/>
      <c r="N135" s="245"/>
      <c r="O135" s="246"/>
      <c r="P135" s="246"/>
      <c r="Q135" s="246"/>
      <c r="R135" s="246"/>
      <c r="S135" s="246"/>
      <c r="T135" s="246"/>
      <c r="U135" s="246"/>
      <c r="V135" s="246"/>
      <c r="W135" s="246"/>
      <c r="X135" s="247"/>
      <c r="Y135" s="13"/>
      <c r="Z135" s="13"/>
      <c r="AA135" s="13"/>
      <c r="AB135" s="13"/>
      <c r="AC135" s="13"/>
      <c r="AD135" s="13"/>
      <c r="AE135" s="13"/>
      <c r="AT135" s="248" t="s">
        <v>155</v>
      </c>
      <c r="AU135" s="248" t="s">
        <v>90</v>
      </c>
      <c r="AV135" s="13" t="s">
        <v>90</v>
      </c>
      <c r="AW135" s="13" t="s">
        <v>5</v>
      </c>
      <c r="AX135" s="13" t="s">
        <v>88</v>
      </c>
      <c r="AY135" s="248" t="s">
        <v>144</v>
      </c>
    </row>
    <row r="136" spans="1:63" s="12" customFormat="1" ht="22.8" customHeight="1">
      <c r="A136" s="12"/>
      <c r="B136" s="202"/>
      <c r="C136" s="203"/>
      <c r="D136" s="204" t="s">
        <v>79</v>
      </c>
      <c r="E136" s="217" t="s">
        <v>615</v>
      </c>
      <c r="F136" s="217" t="s">
        <v>616</v>
      </c>
      <c r="G136" s="203"/>
      <c r="H136" s="203"/>
      <c r="I136" s="206"/>
      <c r="J136" s="206"/>
      <c r="K136" s="218">
        <f>BK136</f>
        <v>0</v>
      </c>
      <c r="L136" s="203"/>
      <c r="M136" s="208"/>
      <c r="N136" s="209"/>
      <c r="O136" s="210"/>
      <c r="P136" s="210"/>
      <c r="Q136" s="211">
        <f>SUM(Q137:Q140)</f>
        <v>0</v>
      </c>
      <c r="R136" s="211">
        <f>SUM(R137:R140)</f>
        <v>0</v>
      </c>
      <c r="S136" s="210"/>
      <c r="T136" s="212">
        <f>SUM(T137:T140)</f>
        <v>0</v>
      </c>
      <c r="U136" s="210"/>
      <c r="V136" s="212">
        <f>SUM(V137:V140)</f>
        <v>0</v>
      </c>
      <c r="W136" s="210"/>
      <c r="X136" s="213">
        <f>SUM(X137:X140)</f>
        <v>0</v>
      </c>
      <c r="Y136" s="12"/>
      <c r="Z136" s="12"/>
      <c r="AA136" s="12"/>
      <c r="AB136" s="12"/>
      <c r="AC136" s="12"/>
      <c r="AD136" s="12"/>
      <c r="AE136" s="12"/>
      <c r="AR136" s="214" t="s">
        <v>171</v>
      </c>
      <c r="AT136" s="215" t="s">
        <v>79</v>
      </c>
      <c r="AU136" s="215" t="s">
        <v>88</v>
      </c>
      <c r="AY136" s="214" t="s">
        <v>144</v>
      </c>
      <c r="BK136" s="216">
        <f>SUM(BK137:BK140)</f>
        <v>0</v>
      </c>
    </row>
    <row r="137" spans="1:65" s="2" customFormat="1" ht="24.15" customHeight="1">
      <c r="A137" s="36"/>
      <c r="B137" s="37"/>
      <c r="C137" s="219" t="s">
        <v>171</v>
      </c>
      <c r="D137" s="219" t="s">
        <v>146</v>
      </c>
      <c r="E137" s="220" t="s">
        <v>617</v>
      </c>
      <c r="F137" s="221" t="s">
        <v>616</v>
      </c>
      <c r="G137" s="222" t="s">
        <v>168</v>
      </c>
      <c r="H137" s="223">
        <v>250</v>
      </c>
      <c r="I137" s="224"/>
      <c r="J137" s="224"/>
      <c r="K137" s="225">
        <f>ROUND(P137*H137,2)</f>
        <v>0</v>
      </c>
      <c r="L137" s="221" t="s">
        <v>150</v>
      </c>
      <c r="M137" s="42"/>
      <c r="N137" s="226" t="s">
        <v>1</v>
      </c>
      <c r="O137" s="227" t="s">
        <v>43</v>
      </c>
      <c r="P137" s="228">
        <f>I137+J137</f>
        <v>0</v>
      </c>
      <c r="Q137" s="228">
        <f>ROUND(I137*H137,2)</f>
        <v>0</v>
      </c>
      <c r="R137" s="228">
        <f>ROUND(J137*H137,2)</f>
        <v>0</v>
      </c>
      <c r="S137" s="89"/>
      <c r="T137" s="229">
        <f>S137*H137</f>
        <v>0</v>
      </c>
      <c r="U137" s="229">
        <v>0</v>
      </c>
      <c r="V137" s="229">
        <f>U137*H137</f>
        <v>0</v>
      </c>
      <c r="W137" s="229">
        <v>0</v>
      </c>
      <c r="X137" s="230">
        <f>W137*H137</f>
        <v>0</v>
      </c>
      <c r="Y137" s="36"/>
      <c r="Z137" s="36"/>
      <c r="AA137" s="36"/>
      <c r="AB137" s="36"/>
      <c r="AC137" s="36"/>
      <c r="AD137" s="36"/>
      <c r="AE137" s="36"/>
      <c r="AR137" s="231" t="s">
        <v>475</v>
      </c>
      <c r="AT137" s="231" t="s">
        <v>146</v>
      </c>
      <c r="AU137" s="231" t="s">
        <v>90</v>
      </c>
      <c r="AY137" s="15" t="s">
        <v>144</v>
      </c>
      <c r="BE137" s="232">
        <f>IF(O137="základní",K137,0)</f>
        <v>0</v>
      </c>
      <c r="BF137" s="232">
        <f>IF(O137="snížená",K137,0)</f>
        <v>0</v>
      </c>
      <c r="BG137" s="232">
        <f>IF(O137="zákl. přenesená",K137,0)</f>
        <v>0</v>
      </c>
      <c r="BH137" s="232">
        <f>IF(O137="sníž. přenesená",K137,0)</f>
        <v>0</v>
      </c>
      <c r="BI137" s="232">
        <f>IF(O137="nulová",K137,0)</f>
        <v>0</v>
      </c>
      <c r="BJ137" s="15" t="s">
        <v>88</v>
      </c>
      <c r="BK137" s="232">
        <f>ROUND(P137*H137,2)</f>
        <v>0</v>
      </c>
      <c r="BL137" s="15" t="s">
        <v>475</v>
      </c>
      <c r="BM137" s="231" t="s">
        <v>618</v>
      </c>
    </row>
    <row r="138" spans="1:51" s="13" customFormat="1" ht="12">
      <c r="A138" s="13"/>
      <c r="B138" s="238"/>
      <c r="C138" s="239"/>
      <c r="D138" s="233" t="s">
        <v>155</v>
      </c>
      <c r="E138" s="240" t="s">
        <v>1</v>
      </c>
      <c r="F138" s="241" t="s">
        <v>619</v>
      </c>
      <c r="G138" s="239"/>
      <c r="H138" s="242">
        <v>250</v>
      </c>
      <c r="I138" s="243"/>
      <c r="J138" s="243"/>
      <c r="K138" s="239"/>
      <c r="L138" s="239"/>
      <c r="M138" s="244"/>
      <c r="N138" s="245"/>
      <c r="O138" s="246"/>
      <c r="P138" s="246"/>
      <c r="Q138" s="246"/>
      <c r="R138" s="246"/>
      <c r="S138" s="246"/>
      <c r="T138" s="246"/>
      <c r="U138" s="246"/>
      <c r="V138" s="246"/>
      <c r="W138" s="246"/>
      <c r="X138" s="247"/>
      <c r="Y138" s="13"/>
      <c r="Z138" s="13"/>
      <c r="AA138" s="13"/>
      <c r="AB138" s="13"/>
      <c r="AC138" s="13"/>
      <c r="AD138" s="13"/>
      <c r="AE138" s="13"/>
      <c r="AT138" s="248" t="s">
        <v>155</v>
      </c>
      <c r="AU138" s="248" t="s">
        <v>90</v>
      </c>
      <c r="AV138" s="13" t="s">
        <v>90</v>
      </c>
      <c r="AW138" s="13" t="s">
        <v>5</v>
      </c>
      <c r="AX138" s="13" t="s">
        <v>88</v>
      </c>
      <c r="AY138" s="248" t="s">
        <v>144</v>
      </c>
    </row>
    <row r="139" spans="1:65" s="2" customFormat="1" ht="24.15" customHeight="1">
      <c r="A139" s="36"/>
      <c r="B139" s="37"/>
      <c r="C139" s="219" t="s">
        <v>176</v>
      </c>
      <c r="D139" s="219" t="s">
        <v>146</v>
      </c>
      <c r="E139" s="220" t="s">
        <v>620</v>
      </c>
      <c r="F139" s="221" t="s">
        <v>621</v>
      </c>
      <c r="G139" s="222" t="s">
        <v>168</v>
      </c>
      <c r="H139" s="223">
        <v>250</v>
      </c>
      <c r="I139" s="224"/>
      <c r="J139" s="224"/>
      <c r="K139" s="225">
        <f>ROUND(P139*H139,2)</f>
        <v>0</v>
      </c>
      <c r="L139" s="221" t="s">
        <v>150</v>
      </c>
      <c r="M139" s="42"/>
      <c r="N139" s="226" t="s">
        <v>1</v>
      </c>
      <c r="O139" s="227" t="s">
        <v>43</v>
      </c>
      <c r="P139" s="228">
        <f>I139+J139</f>
        <v>0</v>
      </c>
      <c r="Q139" s="228">
        <f>ROUND(I139*H139,2)</f>
        <v>0</v>
      </c>
      <c r="R139" s="228">
        <f>ROUND(J139*H139,2)</f>
        <v>0</v>
      </c>
      <c r="S139" s="89"/>
      <c r="T139" s="229">
        <f>S139*H139</f>
        <v>0</v>
      </c>
      <c r="U139" s="229">
        <v>0</v>
      </c>
      <c r="V139" s="229">
        <f>U139*H139</f>
        <v>0</v>
      </c>
      <c r="W139" s="229">
        <v>0</v>
      </c>
      <c r="X139" s="230">
        <f>W139*H139</f>
        <v>0</v>
      </c>
      <c r="Y139" s="36"/>
      <c r="Z139" s="36"/>
      <c r="AA139" s="36"/>
      <c r="AB139" s="36"/>
      <c r="AC139" s="36"/>
      <c r="AD139" s="36"/>
      <c r="AE139" s="36"/>
      <c r="AR139" s="231" t="s">
        <v>475</v>
      </c>
      <c r="AT139" s="231" t="s">
        <v>146</v>
      </c>
      <c r="AU139" s="231" t="s">
        <v>90</v>
      </c>
      <c r="AY139" s="15" t="s">
        <v>144</v>
      </c>
      <c r="BE139" s="232">
        <f>IF(O139="základní",K139,0)</f>
        <v>0</v>
      </c>
      <c r="BF139" s="232">
        <f>IF(O139="snížená",K139,0)</f>
        <v>0</v>
      </c>
      <c r="BG139" s="232">
        <f>IF(O139="zákl. přenesená",K139,0)</f>
        <v>0</v>
      </c>
      <c r="BH139" s="232">
        <f>IF(O139="sníž. přenesená",K139,0)</f>
        <v>0</v>
      </c>
      <c r="BI139" s="232">
        <f>IF(O139="nulová",K139,0)</f>
        <v>0</v>
      </c>
      <c r="BJ139" s="15" t="s">
        <v>88</v>
      </c>
      <c r="BK139" s="232">
        <f>ROUND(P139*H139,2)</f>
        <v>0</v>
      </c>
      <c r="BL139" s="15" t="s">
        <v>475</v>
      </c>
      <c r="BM139" s="231" t="s">
        <v>622</v>
      </c>
    </row>
    <row r="140" spans="1:51" s="13" customFormat="1" ht="12">
      <c r="A140" s="13"/>
      <c r="B140" s="238"/>
      <c r="C140" s="239"/>
      <c r="D140" s="233" t="s">
        <v>155</v>
      </c>
      <c r="E140" s="240" t="s">
        <v>1</v>
      </c>
      <c r="F140" s="241" t="s">
        <v>623</v>
      </c>
      <c r="G140" s="239"/>
      <c r="H140" s="242">
        <v>250</v>
      </c>
      <c r="I140" s="243"/>
      <c r="J140" s="243"/>
      <c r="K140" s="239"/>
      <c r="L140" s="239"/>
      <c r="M140" s="244"/>
      <c r="N140" s="245"/>
      <c r="O140" s="246"/>
      <c r="P140" s="246"/>
      <c r="Q140" s="246"/>
      <c r="R140" s="246"/>
      <c r="S140" s="246"/>
      <c r="T140" s="246"/>
      <c r="U140" s="246"/>
      <c r="V140" s="246"/>
      <c r="W140" s="246"/>
      <c r="X140" s="247"/>
      <c r="Y140" s="13"/>
      <c r="Z140" s="13"/>
      <c r="AA140" s="13"/>
      <c r="AB140" s="13"/>
      <c r="AC140" s="13"/>
      <c r="AD140" s="13"/>
      <c r="AE140" s="13"/>
      <c r="AT140" s="248" t="s">
        <v>155</v>
      </c>
      <c r="AU140" s="248" t="s">
        <v>90</v>
      </c>
      <c r="AV140" s="13" t="s">
        <v>90</v>
      </c>
      <c r="AW140" s="13" t="s">
        <v>5</v>
      </c>
      <c r="AX140" s="13" t="s">
        <v>88</v>
      </c>
      <c r="AY140" s="248" t="s">
        <v>144</v>
      </c>
    </row>
    <row r="141" spans="1:63" s="12" customFormat="1" ht="22.8" customHeight="1">
      <c r="A141" s="12"/>
      <c r="B141" s="202"/>
      <c r="C141" s="203"/>
      <c r="D141" s="204" t="s">
        <v>79</v>
      </c>
      <c r="E141" s="217" t="s">
        <v>624</v>
      </c>
      <c r="F141" s="217" t="s">
        <v>625</v>
      </c>
      <c r="G141" s="203"/>
      <c r="H141" s="203"/>
      <c r="I141" s="206"/>
      <c r="J141" s="206"/>
      <c r="K141" s="218">
        <f>BK141</f>
        <v>0</v>
      </c>
      <c r="L141" s="203"/>
      <c r="M141" s="208"/>
      <c r="N141" s="209"/>
      <c r="O141" s="210"/>
      <c r="P141" s="210"/>
      <c r="Q141" s="211">
        <v>0</v>
      </c>
      <c r="R141" s="211">
        <v>0</v>
      </c>
      <c r="S141" s="210"/>
      <c r="T141" s="212">
        <v>0</v>
      </c>
      <c r="U141" s="210"/>
      <c r="V141" s="212">
        <v>0</v>
      </c>
      <c r="W141" s="210"/>
      <c r="X141" s="213">
        <v>0</v>
      </c>
      <c r="Y141" s="12"/>
      <c r="Z141" s="12"/>
      <c r="AA141" s="12"/>
      <c r="AB141" s="12"/>
      <c r="AC141" s="12"/>
      <c r="AD141" s="12"/>
      <c r="AE141" s="12"/>
      <c r="AR141" s="214" t="s">
        <v>171</v>
      </c>
      <c r="AT141" s="215" t="s">
        <v>79</v>
      </c>
      <c r="AU141" s="215" t="s">
        <v>88</v>
      </c>
      <c r="AY141" s="214" t="s">
        <v>144</v>
      </c>
      <c r="BK141" s="216">
        <v>0</v>
      </c>
    </row>
    <row r="142" spans="1:63" s="12" customFormat="1" ht="22.8" customHeight="1">
      <c r="A142" s="12"/>
      <c r="B142" s="202"/>
      <c r="C142" s="203"/>
      <c r="D142" s="204" t="s">
        <v>79</v>
      </c>
      <c r="E142" s="217" t="s">
        <v>626</v>
      </c>
      <c r="F142" s="217" t="s">
        <v>627</v>
      </c>
      <c r="G142" s="203"/>
      <c r="H142" s="203"/>
      <c r="I142" s="206"/>
      <c r="J142" s="206"/>
      <c r="K142" s="218">
        <f>BK142</f>
        <v>0</v>
      </c>
      <c r="L142" s="203"/>
      <c r="M142" s="208"/>
      <c r="N142" s="209"/>
      <c r="O142" s="210"/>
      <c r="P142" s="210"/>
      <c r="Q142" s="211">
        <f>SUM(Q143:Q147)</f>
        <v>0</v>
      </c>
      <c r="R142" s="211">
        <f>SUM(R143:R147)</f>
        <v>0</v>
      </c>
      <c r="S142" s="210"/>
      <c r="T142" s="212">
        <f>SUM(T143:T147)</f>
        <v>0</v>
      </c>
      <c r="U142" s="210"/>
      <c r="V142" s="212">
        <f>SUM(V143:V147)</f>
        <v>0</v>
      </c>
      <c r="W142" s="210"/>
      <c r="X142" s="213">
        <f>SUM(X143:X147)</f>
        <v>0</v>
      </c>
      <c r="Y142" s="12"/>
      <c r="Z142" s="12"/>
      <c r="AA142" s="12"/>
      <c r="AB142" s="12"/>
      <c r="AC142" s="12"/>
      <c r="AD142" s="12"/>
      <c r="AE142" s="12"/>
      <c r="AR142" s="214" t="s">
        <v>171</v>
      </c>
      <c r="AT142" s="215" t="s">
        <v>79</v>
      </c>
      <c r="AU142" s="215" t="s">
        <v>88</v>
      </c>
      <c r="AY142" s="214" t="s">
        <v>144</v>
      </c>
      <c r="BK142" s="216">
        <f>SUM(BK143:BK147)</f>
        <v>0</v>
      </c>
    </row>
    <row r="143" spans="1:65" s="2" customFormat="1" ht="24.15" customHeight="1">
      <c r="A143" s="36"/>
      <c r="B143" s="37"/>
      <c r="C143" s="219" t="s">
        <v>190</v>
      </c>
      <c r="D143" s="219" t="s">
        <v>146</v>
      </c>
      <c r="E143" s="220" t="s">
        <v>628</v>
      </c>
      <c r="F143" s="221" t="s">
        <v>627</v>
      </c>
      <c r="G143" s="222" t="s">
        <v>168</v>
      </c>
      <c r="H143" s="223">
        <v>530</v>
      </c>
      <c r="I143" s="224"/>
      <c r="J143" s="224"/>
      <c r="K143" s="225">
        <f>ROUND(P143*H143,2)</f>
        <v>0</v>
      </c>
      <c r="L143" s="221" t="s">
        <v>150</v>
      </c>
      <c r="M143" s="42"/>
      <c r="N143" s="226" t="s">
        <v>1</v>
      </c>
      <c r="O143" s="227" t="s">
        <v>43</v>
      </c>
      <c r="P143" s="228">
        <f>I143+J143</f>
        <v>0</v>
      </c>
      <c r="Q143" s="228">
        <f>ROUND(I143*H143,2)</f>
        <v>0</v>
      </c>
      <c r="R143" s="228">
        <f>ROUND(J143*H143,2)</f>
        <v>0</v>
      </c>
      <c r="S143" s="89"/>
      <c r="T143" s="229">
        <f>S143*H143</f>
        <v>0</v>
      </c>
      <c r="U143" s="229">
        <v>0</v>
      </c>
      <c r="V143" s="229">
        <f>U143*H143</f>
        <v>0</v>
      </c>
      <c r="W143" s="229">
        <v>0</v>
      </c>
      <c r="X143" s="230">
        <f>W143*H143</f>
        <v>0</v>
      </c>
      <c r="Y143" s="36"/>
      <c r="Z143" s="36"/>
      <c r="AA143" s="36"/>
      <c r="AB143" s="36"/>
      <c r="AC143" s="36"/>
      <c r="AD143" s="36"/>
      <c r="AE143" s="36"/>
      <c r="AR143" s="231" t="s">
        <v>475</v>
      </c>
      <c r="AT143" s="231" t="s">
        <v>146</v>
      </c>
      <c r="AU143" s="231" t="s">
        <v>90</v>
      </c>
      <c r="AY143" s="15" t="s">
        <v>144</v>
      </c>
      <c r="BE143" s="232">
        <f>IF(O143="základní",K143,0)</f>
        <v>0</v>
      </c>
      <c r="BF143" s="232">
        <f>IF(O143="snížená",K143,0)</f>
        <v>0</v>
      </c>
      <c r="BG143" s="232">
        <f>IF(O143="zákl. přenesená",K143,0)</f>
        <v>0</v>
      </c>
      <c r="BH143" s="232">
        <f>IF(O143="sníž. přenesená",K143,0)</f>
        <v>0</v>
      </c>
      <c r="BI143" s="232">
        <f>IF(O143="nulová",K143,0)</f>
        <v>0</v>
      </c>
      <c r="BJ143" s="15" t="s">
        <v>88</v>
      </c>
      <c r="BK143" s="232">
        <f>ROUND(P143*H143,2)</f>
        <v>0</v>
      </c>
      <c r="BL143" s="15" t="s">
        <v>475</v>
      </c>
      <c r="BM143" s="231" t="s">
        <v>629</v>
      </c>
    </row>
    <row r="144" spans="1:51" s="13" customFormat="1" ht="12">
      <c r="A144" s="13"/>
      <c r="B144" s="238"/>
      <c r="C144" s="239"/>
      <c r="D144" s="233" t="s">
        <v>155</v>
      </c>
      <c r="E144" s="240" t="s">
        <v>1</v>
      </c>
      <c r="F144" s="241" t="s">
        <v>630</v>
      </c>
      <c r="G144" s="239"/>
      <c r="H144" s="242">
        <v>425</v>
      </c>
      <c r="I144" s="243"/>
      <c r="J144" s="243"/>
      <c r="K144" s="239"/>
      <c r="L144" s="239"/>
      <c r="M144" s="244"/>
      <c r="N144" s="245"/>
      <c r="O144" s="246"/>
      <c r="P144" s="246"/>
      <c r="Q144" s="246"/>
      <c r="R144" s="246"/>
      <c r="S144" s="246"/>
      <c r="T144" s="246"/>
      <c r="U144" s="246"/>
      <c r="V144" s="246"/>
      <c r="W144" s="246"/>
      <c r="X144" s="247"/>
      <c r="Y144" s="13"/>
      <c r="Z144" s="13"/>
      <c r="AA144" s="13"/>
      <c r="AB144" s="13"/>
      <c r="AC144" s="13"/>
      <c r="AD144" s="13"/>
      <c r="AE144" s="13"/>
      <c r="AT144" s="248" t="s">
        <v>155</v>
      </c>
      <c r="AU144" s="248" t="s">
        <v>90</v>
      </c>
      <c r="AV144" s="13" t="s">
        <v>90</v>
      </c>
      <c r="AW144" s="13" t="s">
        <v>5</v>
      </c>
      <c r="AX144" s="13" t="s">
        <v>80</v>
      </c>
      <c r="AY144" s="248" t="s">
        <v>144</v>
      </c>
    </row>
    <row r="145" spans="1:51" s="13" customFormat="1" ht="12">
      <c r="A145" s="13"/>
      <c r="B145" s="238"/>
      <c r="C145" s="239"/>
      <c r="D145" s="233" t="s">
        <v>155</v>
      </c>
      <c r="E145" s="240" t="s">
        <v>1</v>
      </c>
      <c r="F145" s="241" t="s">
        <v>631</v>
      </c>
      <c r="G145" s="239"/>
      <c r="H145" s="242">
        <v>105</v>
      </c>
      <c r="I145" s="243"/>
      <c r="J145" s="243"/>
      <c r="K145" s="239"/>
      <c r="L145" s="239"/>
      <c r="M145" s="244"/>
      <c r="N145" s="245"/>
      <c r="O145" s="246"/>
      <c r="P145" s="246"/>
      <c r="Q145" s="246"/>
      <c r="R145" s="246"/>
      <c r="S145" s="246"/>
      <c r="T145" s="246"/>
      <c r="U145" s="246"/>
      <c r="V145" s="246"/>
      <c r="W145" s="246"/>
      <c r="X145" s="247"/>
      <c r="Y145" s="13"/>
      <c r="Z145" s="13"/>
      <c r="AA145" s="13"/>
      <c r="AB145" s="13"/>
      <c r="AC145" s="13"/>
      <c r="AD145" s="13"/>
      <c r="AE145" s="13"/>
      <c r="AT145" s="248" t="s">
        <v>155</v>
      </c>
      <c r="AU145" s="248" t="s">
        <v>90</v>
      </c>
      <c r="AV145" s="13" t="s">
        <v>90</v>
      </c>
      <c r="AW145" s="13" t="s">
        <v>5</v>
      </c>
      <c r="AX145" s="13" t="s">
        <v>80</v>
      </c>
      <c r="AY145" s="248" t="s">
        <v>144</v>
      </c>
    </row>
    <row r="146" spans="1:65" s="2" customFormat="1" ht="24.15" customHeight="1">
      <c r="A146" s="36"/>
      <c r="B146" s="37"/>
      <c r="C146" s="219" t="s">
        <v>196</v>
      </c>
      <c r="D146" s="219" t="s">
        <v>146</v>
      </c>
      <c r="E146" s="220" t="s">
        <v>632</v>
      </c>
      <c r="F146" s="221" t="s">
        <v>633</v>
      </c>
      <c r="G146" s="222" t="s">
        <v>425</v>
      </c>
      <c r="H146" s="223">
        <v>25</v>
      </c>
      <c r="I146" s="224"/>
      <c r="J146" s="224"/>
      <c r="K146" s="225">
        <f>ROUND(P146*H146,2)</f>
        <v>0</v>
      </c>
      <c r="L146" s="221" t="s">
        <v>150</v>
      </c>
      <c r="M146" s="42"/>
      <c r="N146" s="226" t="s">
        <v>1</v>
      </c>
      <c r="O146" s="227" t="s">
        <v>43</v>
      </c>
      <c r="P146" s="228">
        <f>I146+J146</f>
        <v>0</v>
      </c>
      <c r="Q146" s="228">
        <f>ROUND(I146*H146,2)</f>
        <v>0</v>
      </c>
      <c r="R146" s="228">
        <f>ROUND(J146*H146,2)</f>
        <v>0</v>
      </c>
      <c r="S146" s="89"/>
      <c r="T146" s="229">
        <f>S146*H146</f>
        <v>0</v>
      </c>
      <c r="U146" s="229">
        <v>0</v>
      </c>
      <c r="V146" s="229">
        <f>U146*H146</f>
        <v>0</v>
      </c>
      <c r="W146" s="229">
        <v>0</v>
      </c>
      <c r="X146" s="230">
        <f>W146*H146</f>
        <v>0</v>
      </c>
      <c r="Y146" s="36"/>
      <c r="Z146" s="36"/>
      <c r="AA146" s="36"/>
      <c r="AB146" s="36"/>
      <c r="AC146" s="36"/>
      <c r="AD146" s="36"/>
      <c r="AE146" s="36"/>
      <c r="AR146" s="231" t="s">
        <v>475</v>
      </c>
      <c r="AT146" s="231" t="s">
        <v>146</v>
      </c>
      <c r="AU146" s="231" t="s">
        <v>90</v>
      </c>
      <c r="AY146" s="15" t="s">
        <v>144</v>
      </c>
      <c r="BE146" s="232">
        <f>IF(O146="základní",K146,0)</f>
        <v>0</v>
      </c>
      <c r="BF146" s="232">
        <f>IF(O146="snížená",K146,0)</f>
        <v>0</v>
      </c>
      <c r="BG146" s="232">
        <f>IF(O146="zákl. přenesená",K146,0)</f>
        <v>0</v>
      </c>
      <c r="BH146" s="232">
        <f>IF(O146="sníž. přenesená",K146,0)</f>
        <v>0</v>
      </c>
      <c r="BI146" s="232">
        <f>IF(O146="nulová",K146,0)</f>
        <v>0</v>
      </c>
      <c r="BJ146" s="15" t="s">
        <v>88</v>
      </c>
      <c r="BK146" s="232">
        <f>ROUND(P146*H146,2)</f>
        <v>0</v>
      </c>
      <c r="BL146" s="15" t="s">
        <v>475</v>
      </c>
      <c r="BM146" s="231" t="s">
        <v>634</v>
      </c>
    </row>
    <row r="147" spans="1:51" s="13" customFormat="1" ht="12">
      <c r="A147" s="13"/>
      <c r="B147" s="238"/>
      <c r="C147" s="239"/>
      <c r="D147" s="233" t="s">
        <v>155</v>
      </c>
      <c r="E147" s="240" t="s">
        <v>1</v>
      </c>
      <c r="F147" s="241" t="s">
        <v>635</v>
      </c>
      <c r="G147" s="239"/>
      <c r="H147" s="242">
        <v>25</v>
      </c>
      <c r="I147" s="243"/>
      <c r="J147" s="243"/>
      <c r="K147" s="239"/>
      <c r="L147" s="239"/>
      <c r="M147" s="244"/>
      <c r="N147" s="265"/>
      <c r="O147" s="266"/>
      <c r="P147" s="266"/>
      <c r="Q147" s="266"/>
      <c r="R147" s="266"/>
      <c r="S147" s="266"/>
      <c r="T147" s="266"/>
      <c r="U147" s="266"/>
      <c r="V147" s="266"/>
      <c r="W147" s="266"/>
      <c r="X147" s="267"/>
      <c r="Y147" s="13"/>
      <c r="Z147" s="13"/>
      <c r="AA147" s="13"/>
      <c r="AB147" s="13"/>
      <c r="AC147" s="13"/>
      <c r="AD147" s="13"/>
      <c r="AE147" s="13"/>
      <c r="AT147" s="248" t="s">
        <v>155</v>
      </c>
      <c r="AU147" s="248" t="s">
        <v>90</v>
      </c>
      <c r="AV147" s="13" t="s">
        <v>90</v>
      </c>
      <c r="AW147" s="13" t="s">
        <v>5</v>
      </c>
      <c r="AX147" s="13" t="s">
        <v>88</v>
      </c>
      <c r="AY147" s="248" t="s">
        <v>144</v>
      </c>
    </row>
    <row r="148" spans="1:31" s="2" customFormat="1" ht="6.95" customHeight="1">
      <c r="A148" s="36"/>
      <c r="B148" s="64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42"/>
      <c r="N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</row>
  </sheetData>
  <sheetProtection password="CC35" sheet="1" objects="1" scenarios="1" formatColumns="0" formatRows="0" autoFilter="0"/>
  <autoFilter ref="C121:L147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Štábl</dc:creator>
  <cp:keywords/>
  <dc:description/>
  <cp:lastModifiedBy>Stanislav Štábl</cp:lastModifiedBy>
  <dcterms:created xsi:type="dcterms:W3CDTF">2022-08-17T13:59:20Z</dcterms:created>
  <dcterms:modified xsi:type="dcterms:W3CDTF">2022-08-17T13:59:24Z</dcterms:modified>
  <cp:category/>
  <cp:version/>
  <cp:contentType/>
  <cp:contentStatus/>
</cp:coreProperties>
</file>