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Rakovec4 - Oprava podlah ..." sheetId="2" state="visible" r:id="rId3"/>
  </sheets>
  <definedNames>
    <definedName function="false" hidden="false" localSheetId="1" name="_xlnm.Print_Area" vbProcedure="false">'Rakovec4 - Oprava podlah ...'!$C$4:$J$76,'Rakovec4 - Oprava podlah ...'!$C$82:$J$112,'Rakovec4 - Oprava podlah ...'!$C$118:$K$256</definedName>
    <definedName function="false" hidden="false" localSheetId="1" name="_xlnm.Print_Titles" vbProcedure="false">'Rakovec4 - Oprava podlah ...'!$128:$128</definedName>
    <definedName function="false" hidden="true" localSheetId="1" name="_xlnm._FilterDatabase" vbProcedure="false">'Rakovec4 - Oprava podlah ...'!$C$128:$K$256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<sst xmlns="http://schemas.openxmlformats.org/spreadsheetml/2006/main" count="1621" uniqueCount="445">
  <si>
    <t xml:space="preserve">Export Komplet</t>
  </si>
  <si>
    <t xml:space="preserve">2.0</t>
  </si>
  <si>
    <t xml:space="preserve">False</t>
  </si>
  <si>
    <t xml:space="preserve">{43a4a202-4dd9-4488-b8db-34d0286b79b5}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</si>
  <si>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</si>
  <si>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</si>
  <si>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</si>
  <si>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</si>
  <si>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</si>
  <si>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</si>
  <si>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</si>
  <si>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</si>
  <si>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</si>
  <si>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Rakovec4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</si>
  <si>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</si>
  <si>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</si>
  <si>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podlah v chatce č.4 v rekreačním středisku Rakovec</t>
  </si>
  <si>
    <t xml:space="preserve">KSO:</t>
  </si>
  <si>
    <t xml:space="preserve">CC-CZ:</t>
  </si>
  <si>
    <t xml:space="preserve">Místo:</t>
  </si>
  <si>
    <t xml:space="preserve">Rakovec,Brno</t>
  </si>
  <si>
    <t xml:space="preserve">Datum:</t>
  </si>
  <si>
    <t xml:space="preserve">24. 7. 2022</t>
  </si>
  <si>
    <t xml:space="preserve">Zadavatel:</t>
  </si>
  <si>
    <t xml:space="preserve">IČ:</t>
  </si>
  <si>
    <t xml:space="preserve">MmBrna,OSM, Husova 3, Brno 601 67 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</si>
  <si>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</si>
  <si>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</si>
  <si>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</si>
  <si>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</si>
  <si>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</si>
  <si>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</si>
  <si>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</si>
  <si>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</si>
  <si>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</si>
  <si>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</si>
  <si>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</si>
  <si>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</si>
  <si>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</si>
  <si>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</si>
  <si>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</si>
  <si>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</si>
  <si>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</si>
  <si>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</si>
  <si>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</si>
  <si>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</si>
  <si>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</si>
  <si>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</si>
  <si>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</si>
  <si>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</si>
  <si>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</si>
  <si>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</si>
  <si>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</si>
  <si>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</si>
  <si>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</si>
  <si>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</si>
  <si>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</si>
  <si>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</si>
  <si>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</si>
  <si>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</si>
  <si>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</si>
  <si>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</si>
  <si>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</si>
  <si>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</si>
  <si>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</si>
  <si>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</si>
  <si>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</si>
  <si>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</si>
  <si>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</si>
  <si>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</si>
  <si>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</si>
  <si>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</si>
  <si>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</si>
  <si>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</si>
  <si>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</si>
  <si>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</si>
  <si>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</si>
  <si>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</si>
  <si>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</si>
  <si>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</si>
  <si>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</si>
  <si>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</si>
  <si>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</si>
  <si>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</si>
  <si>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</si>
  <si>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</si>
  <si>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</si>
  <si>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</si>
  <si>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</si>
  <si>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</si>
  <si>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</si>
  <si>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</si>
  <si>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</si>
  <si>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</si>
  <si>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711 - Izolace proti vodě, vlhkosti a plynům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</si>
  <si>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</si>
  <si>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</si>
  <si>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</si>
  <si>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</si>
  <si>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</si>
  <si>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</si>
  <si>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</si>
  <si>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</si>
  <si>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</si>
  <si>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VRN9 - Ostatní náklady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</si>
  <si>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</si>
  <si>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</si>
  <si>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</si>
  <si>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</si>
  <si>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</si>
  <si>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</si>
  <si>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</si>
  <si>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</si>
  <si>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</si>
  <si>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</si>
  <si>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</si>
  <si>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</si>
  <si>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</si>
  <si>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</si>
  <si>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</si>
  <si>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</si>
  <si>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</si>
  <si>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</si>
  <si>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</si>
  <si>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6324412121</t>
  </si>
  <si>
    <t xml:space="preserve">Vyrovnávací potěr samonivelační tl 0 do 30 mm -na stávající beton</t>
  </si>
  <si>
    <t xml:space="preserve">m2</t>
  </si>
  <si>
    <t xml:space="preserve">4</t>
  </si>
  <si>
    <t xml:space="preserve">-54985814</t>
  </si>
  <si>
    <t xml:space="preserve">VV</t>
  </si>
  <si>
    <t xml:space="preserve">"1np-pokoj"3,0*4,75+"chodba"2,15*1,25+"pokoj"4,25*9,1+"kuchyn"1,3*1,95+"bojler"0,85*1,0+0,9*1,5-1,0*2,5</t>
  </si>
  <si>
    <t xml:space="preserve">Součet</t>
  </si>
  <si>
    <t xml:space="preserve">9</t>
  </si>
  <si>
    <t xml:space="preserve">Ostatní konstrukce a práce, bourání</t>
  </si>
  <si>
    <t xml:space="preserve">949101111</t>
  </si>
  <si>
    <t xml:space="preserve">Lešení pomocné pro objekty pozemních staveb s lešeňovou podlahou v do 1,9 m zatížení do 150 kg/m2</t>
  </si>
  <si>
    <t xml:space="preserve">CS ÚRS 2022 02</t>
  </si>
  <si>
    <t xml:space="preserve">-356709495</t>
  </si>
  <si>
    <t xml:space="preserve">1,5*1,2*3</t>
  </si>
  <si>
    <t xml:space="preserve">3</t>
  </si>
  <si>
    <t xml:space="preserve">952901111</t>
  </si>
  <si>
    <t xml:space="preserve">Vyčištění budov bytové a občanské výstavby při výšce podlaží do 4 m</t>
  </si>
  <si>
    <t xml:space="preserve">1148122193</t>
  </si>
  <si>
    <t xml:space="preserve">9,2*7,5+9,2*4,2</t>
  </si>
  <si>
    <t xml:space="preserve">952-pc 1</t>
  </si>
  <si>
    <t xml:space="preserve">Vyklizení prostor pro opravu podlah a opětovné nastěhování</t>
  </si>
  <si>
    <t xml:space="preserve">sada</t>
  </si>
  <si>
    <t xml:space="preserve">-791140890</t>
  </si>
  <si>
    <t xml:space="preserve">5</t>
  </si>
  <si>
    <t xml:space="preserve">968062374</t>
  </si>
  <si>
    <t xml:space="preserve">Vybourání dřevěných rámů oken zdvojených včetně křídel pl do 1 m2</t>
  </si>
  <si>
    <t xml:space="preserve">820786705</t>
  </si>
  <si>
    <t xml:space="preserve">968062455</t>
  </si>
  <si>
    <t xml:space="preserve">Vybourání dřevěných dveřních zárubní pl do 2 m2</t>
  </si>
  <si>
    <t xml:space="preserve">800583846</t>
  </si>
  <si>
    <t xml:space="preserve">0,8*2,06</t>
  </si>
  <si>
    <t xml:space="preserve">997</t>
  </si>
  <si>
    <t xml:space="preserve">Přesun sutě</t>
  </si>
  <si>
    <t xml:space="preserve">7</t>
  </si>
  <si>
    <t xml:space="preserve">997013211</t>
  </si>
  <si>
    <t xml:space="preserve">Vnitrostaveništní doprava suti a vybouraných hmot pro budovy v do 6 m ručně</t>
  </si>
  <si>
    <t xml:space="preserve">t</t>
  </si>
  <si>
    <t xml:space="preserve">1329367539</t>
  </si>
  <si>
    <t xml:space="preserve">8</t>
  </si>
  <si>
    <t xml:space="preserve">997013501</t>
  </si>
  <si>
    <t xml:space="preserve">Odvoz suti a vybouraných hmot na skládku nebo meziskládku do 1 km se složením</t>
  </si>
  <si>
    <t xml:space="preserve">675105956</t>
  </si>
  <si>
    <t xml:space="preserve">997013509</t>
  </si>
  <si>
    <t xml:space="preserve">Příplatek k odvozu suti a vybouraných hmot na skládku ZKD 1 km přes 1 km</t>
  </si>
  <si>
    <t xml:space="preserve">1871363236</t>
  </si>
  <si>
    <t xml:space="preserve">2,365*25 'Přepočtené koeficientem množství</t>
  </si>
  <si>
    <t xml:space="preserve">10</t>
  </si>
  <si>
    <t xml:space="preserve">997013631</t>
  </si>
  <si>
    <t xml:space="preserve">Poplatek za uložení na skládce (skládkovné) stavebního odpadu směsného kód odpadu 17 09 04</t>
  </si>
  <si>
    <t xml:space="preserve">-1655820726</t>
  </si>
  <si>
    <t xml:space="preserve">11</t>
  </si>
  <si>
    <t xml:space="preserve">997013645</t>
  </si>
  <si>
    <t xml:space="preserve">Poplatek za uložení na skládce (skládkovné) odpadu asfaltového bez dehtu kód odpadu 17 03 02</t>
  </si>
  <si>
    <t xml:space="preserve">-2009811646</t>
  </si>
  <si>
    <t xml:space="preserve">12</t>
  </si>
  <si>
    <t xml:space="preserve">997013811</t>
  </si>
  <si>
    <t xml:space="preserve">Poplatek za uložení na skládce (skládkovné) stavebního odpadu dřevěného kód odpadu 17 02 01</t>
  </si>
  <si>
    <t xml:space="preserve">-1165420098</t>
  </si>
  <si>
    <t xml:space="preserve">13</t>
  </si>
  <si>
    <t xml:space="preserve">997013813</t>
  </si>
  <si>
    <t xml:space="preserve">Poplatek za uložení na skládce (skládkovné) stavebního odpadu z plastických hmot kód odpadu 17 02 03</t>
  </si>
  <si>
    <t xml:space="preserve">-1543674127</t>
  </si>
  <si>
    <t xml:space="preserve">998</t>
  </si>
  <si>
    <t xml:space="preserve">Přesun hmot</t>
  </si>
  <si>
    <t xml:space="preserve">14</t>
  </si>
  <si>
    <t xml:space="preserve">998018001</t>
  </si>
  <si>
    <t xml:space="preserve">Přesun hmot ruční pro budovy v do 6 m</t>
  </si>
  <si>
    <t xml:space="preserve">1869336153</t>
  </si>
  <si>
    <t xml:space="preserve">PSV</t>
  </si>
  <si>
    <t xml:space="preserve">Práce a dodávky PSV</t>
  </si>
  <si>
    <t xml:space="preserve">711</t>
  </si>
  <si>
    <t xml:space="preserve">Izolace proti vodě, vlhkosti a plynům</t>
  </si>
  <si>
    <t xml:space="preserve">711111001</t>
  </si>
  <si>
    <t xml:space="preserve">Provedení izolace proti zemní vlhkosti vodorovné za studena nátěrem penetračním</t>
  </si>
  <si>
    <t xml:space="preserve">16</t>
  </si>
  <si>
    <t xml:space="preserve">-1227728798</t>
  </si>
  <si>
    <t xml:space="preserve">"1np-pokoj"3,10*4,85+"chodba"2,25*1,35+"pokoj"4,35*9,2+"kuchyn"1,4*2,05+"bojler"0,95*1,10+1,0*1,6-1,0*2,5</t>
  </si>
  <si>
    <t xml:space="preserve">M</t>
  </si>
  <si>
    <t xml:space="preserve">11163150</t>
  </si>
  <si>
    <t xml:space="preserve">lak penetrační asfaltový</t>
  </si>
  <si>
    <t xml:space="preserve">32</t>
  </si>
  <si>
    <t xml:space="preserve">-743901406</t>
  </si>
  <si>
    <t xml:space="preserve">20,3884371667807*0,00033 'Přepočtené koeficientem množství</t>
  </si>
  <si>
    <t xml:space="preserve">17</t>
  </si>
  <si>
    <t xml:space="preserve">711131811</t>
  </si>
  <si>
    <t xml:space="preserve">Odstranění izolace proti zemní vlhkosti vodorovné</t>
  </si>
  <si>
    <t xml:space="preserve">-2130686492</t>
  </si>
  <si>
    <t xml:space="preserve">18</t>
  </si>
  <si>
    <t xml:space="preserve">711141559</t>
  </si>
  <si>
    <t xml:space="preserve">Provedení izolace proti zemní vlhkosti pásy přitavením vodorovné NAIP</t>
  </si>
  <si>
    <t xml:space="preserve">-1595553429</t>
  </si>
  <si>
    <t xml:space="preserve">19</t>
  </si>
  <si>
    <t xml:space="preserve">62856011</t>
  </si>
  <si>
    <t xml:space="preserve">pás asfaltový natavitelný modifikovaný SBS tl 4,0mm s vložkou z hliníkové fólie, hliníkové fólie s textilií a spalitelnou PE fólií nebo jemnozrnným minerálním posypem na horním povrchu</t>
  </si>
  <si>
    <t xml:space="preserve">-266169864</t>
  </si>
  <si>
    <t xml:space="preserve">61,108*1,1655 'Přepočtené koeficientem množství</t>
  </si>
  <si>
    <t xml:space="preserve">20</t>
  </si>
  <si>
    <t xml:space="preserve">998711201</t>
  </si>
  <si>
    <t xml:space="preserve">Přesun hmot procentní pro izolace proti vodě, vlhkosti a plynům v objektech v do 6 m</t>
  </si>
  <si>
    <t xml:space="preserve">%</t>
  </si>
  <si>
    <t xml:space="preserve">1332525193</t>
  </si>
  <si>
    <t xml:space="preserve">762</t>
  </si>
  <si>
    <t xml:space="preserve">Konstrukce tesařské</t>
  </si>
  <si>
    <t xml:space="preserve">762511226</t>
  </si>
  <si>
    <t xml:space="preserve">Podlahové kce podkladové z desek OSB tl 22 mm nebroušených na pero a drážku lepených</t>
  </si>
  <si>
    <t xml:space="preserve">379227161</t>
  </si>
  <si>
    <t xml:space="preserve">"2np-chodba"5,45*1,0+"pokoje"6,0*3,05+3,10*3,05</t>
  </si>
  <si>
    <t xml:space="preserve">-1,2*1,6</t>
  </si>
  <si>
    <t xml:space="preserve">22</t>
  </si>
  <si>
    <t xml:space="preserve">762511827</t>
  </si>
  <si>
    <t xml:space="preserve">Demontáž kce podkladové z desek dřevoštěpkových tl přes 15 mm na pero a drážku lepených</t>
  </si>
  <si>
    <t xml:space="preserve">-1303299208</t>
  </si>
  <si>
    <t xml:space="preserve">23</t>
  </si>
  <si>
    <t xml:space="preserve">762595001</t>
  </si>
  <si>
    <t xml:space="preserve">Spojovací prostředky pro položení dřevěných podlah a zakrytí kanálů</t>
  </si>
  <si>
    <t xml:space="preserve">763638452</t>
  </si>
  <si>
    <t xml:space="preserve">24</t>
  </si>
  <si>
    <t xml:space="preserve">998762201</t>
  </si>
  <si>
    <t xml:space="preserve">Přesun hmot procentní pro kce tesařské v objektech v do 6 m</t>
  </si>
  <si>
    <t xml:space="preserve">-1481053713</t>
  </si>
  <si>
    <t xml:space="preserve">766</t>
  </si>
  <si>
    <t xml:space="preserve">Konstrukce truhlářské</t>
  </si>
  <si>
    <t xml:space="preserve">25</t>
  </si>
  <si>
    <t xml:space="preserve">766-pc 1</t>
  </si>
  <si>
    <t xml:space="preserve">D+m Okno dřevěné diterm-podobné jako původní včetně zapravení 870/1140mm-přeměřit na stavbě</t>
  </si>
  <si>
    <t xml:space="preserve">kus</t>
  </si>
  <si>
    <t xml:space="preserve">592069698</t>
  </si>
  <si>
    <t xml:space="preserve">26</t>
  </si>
  <si>
    <t xml:space="preserve">766-pc 2</t>
  </si>
  <si>
    <t xml:space="preserve">D+m balkonové dveře dřevěné diterm-podobné jako původní včetně zapravení, kování,klik,zámku 800/2060mm-přeměřit na stavbě</t>
  </si>
  <si>
    <t xml:space="preserve">413492646</t>
  </si>
  <si>
    <t xml:space="preserve">27</t>
  </si>
  <si>
    <t xml:space="preserve">998766201</t>
  </si>
  <si>
    <t xml:space="preserve">Přesun hmot procentní pro kce truhlářské v objektech v do 6 m</t>
  </si>
  <si>
    <t xml:space="preserve">78332716</t>
  </si>
  <si>
    <t xml:space="preserve">771</t>
  </si>
  <si>
    <t xml:space="preserve">Podlahy z dlaždic</t>
  </si>
  <si>
    <t xml:space="preserve">28</t>
  </si>
  <si>
    <t xml:space="preserve">771121011</t>
  </si>
  <si>
    <t xml:space="preserve">Nátěr penetrační na podlahu</t>
  </si>
  <si>
    <t xml:space="preserve">-1802442926</t>
  </si>
  <si>
    <t xml:space="preserve">1,2*1,6"krb"</t>
  </si>
  <si>
    <t xml:space="preserve">29</t>
  </si>
  <si>
    <t xml:space="preserve">771151012</t>
  </si>
  <si>
    <t xml:space="preserve">Samonivelační stěrka podlah pevnosti 20 MPa tl přes 3 do 5 mm</t>
  </si>
  <si>
    <t xml:space="preserve">132868592</t>
  </si>
  <si>
    <t xml:space="preserve">30</t>
  </si>
  <si>
    <t xml:space="preserve">771161021</t>
  </si>
  <si>
    <t xml:space="preserve">Montáž profilu ukončujícího pro plynulý přechod (dlažby s kobercem apod.)</t>
  </si>
  <si>
    <t xml:space="preserve">m</t>
  </si>
  <si>
    <t xml:space="preserve">-1499864388</t>
  </si>
  <si>
    <t xml:space="preserve">1,2+1,6*2</t>
  </si>
  <si>
    <t xml:space="preserve">31</t>
  </si>
  <si>
    <t xml:space="preserve">55343119</t>
  </si>
  <si>
    <t xml:space="preserve">profil přechodový Al narážecí 40mm dub, buk, javor, třešeň</t>
  </si>
  <si>
    <t xml:space="preserve">-36537087</t>
  </si>
  <si>
    <t xml:space="preserve">4,4*1,1 'Přepočtené koeficientem množství</t>
  </si>
  <si>
    <t xml:space="preserve">771574111</t>
  </si>
  <si>
    <t xml:space="preserve">Montáž podlah keramických hladkých lepených flexibilním lepidlem do 9 ks/m2</t>
  </si>
  <si>
    <t xml:space="preserve">39289250</t>
  </si>
  <si>
    <t xml:space="preserve">33</t>
  </si>
  <si>
    <t xml:space="preserve">59761011</t>
  </si>
  <si>
    <t xml:space="preserve">dlažba keramická slinutá hladká do interiéru i exteriéru do 9ks/m2</t>
  </si>
  <si>
    <t xml:space="preserve">-490519284</t>
  </si>
  <si>
    <t xml:space="preserve">2,22550943396226*1,1 'Přepočtené koeficientem množství</t>
  </si>
  <si>
    <t xml:space="preserve">34</t>
  </si>
  <si>
    <t xml:space="preserve">771577111</t>
  </si>
  <si>
    <t xml:space="preserve">Příplatek k montáži podlah keramických lepených flexibilním lepidlem za plochu do 5 m2</t>
  </si>
  <si>
    <t xml:space="preserve">-79813245</t>
  </si>
  <si>
    <t xml:space="preserve">35</t>
  </si>
  <si>
    <t xml:space="preserve">771577114</t>
  </si>
  <si>
    <t xml:space="preserve">Příplatek k montáži podlah keramických lepených flexibilním lepidlem za spárování tmelem dvousložkovým</t>
  </si>
  <si>
    <t xml:space="preserve">-1076993937</t>
  </si>
  <si>
    <t xml:space="preserve">36</t>
  </si>
  <si>
    <t xml:space="preserve">771591115</t>
  </si>
  <si>
    <t xml:space="preserve">Podlahy spárování silikonem</t>
  </si>
  <si>
    <t xml:space="preserve">1172498920</t>
  </si>
  <si>
    <t xml:space="preserve">1,2</t>
  </si>
  <si>
    <t xml:space="preserve">37</t>
  </si>
  <si>
    <t xml:space="preserve">998771201</t>
  </si>
  <si>
    <t xml:space="preserve">Přesun hmot procentní pro podlahy z dlaždic v objektech v do 6 m</t>
  </si>
  <si>
    <t xml:space="preserve">501399353</t>
  </si>
  <si>
    <t xml:space="preserve">775</t>
  </si>
  <si>
    <t xml:space="preserve">Podlahy skládané</t>
  </si>
  <si>
    <t xml:space="preserve">38</t>
  </si>
  <si>
    <t xml:space="preserve">775411820</t>
  </si>
  <si>
    <t xml:space="preserve">Demontáž soklíků nebo lišt dřevěných připevňovaných vruty do suti</t>
  </si>
  <si>
    <t xml:space="preserve">-1984102326</t>
  </si>
  <si>
    <t xml:space="preserve">"1np"(9,05+7,25+1,85+1,15+1,25+2,15+1,25+1,5+1,75)*2</t>
  </si>
  <si>
    <t xml:space="preserve">"2"5,45+1,0*2+(6,0+3,05+3,1+3,05)*2</t>
  </si>
  <si>
    <t xml:space="preserve">39</t>
  </si>
  <si>
    <t xml:space="preserve">775413320</t>
  </si>
  <si>
    <t xml:space="preserve">Montáž soklíku ze dřeva tvrdého nebo měkkého připevněného vruty s přetmelením</t>
  </si>
  <si>
    <t xml:space="preserve">963457616</t>
  </si>
  <si>
    <t xml:space="preserve">40</t>
  </si>
  <si>
    <t xml:space="preserve">61418155</t>
  </si>
  <si>
    <t xml:space="preserve">lišta soklová dřevěná </t>
  </si>
  <si>
    <t xml:space="preserve">402562791</t>
  </si>
  <si>
    <t xml:space="preserve">92,25*1,08 'Přepočtené koeficientem množství</t>
  </si>
  <si>
    <t xml:space="preserve">41</t>
  </si>
  <si>
    <t xml:space="preserve">998775201</t>
  </si>
  <si>
    <t xml:space="preserve">Přesun hmot procentní pro podlahy dřevěné v objektech v do 6 m</t>
  </si>
  <si>
    <t xml:space="preserve">1817656360</t>
  </si>
  <si>
    <t xml:space="preserve">776</t>
  </si>
  <si>
    <t xml:space="preserve">Podlahy povlakové</t>
  </si>
  <si>
    <t xml:space="preserve">42</t>
  </si>
  <si>
    <t xml:space="preserve">776111115</t>
  </si>
  <si>
    <t xml:space="preserve">Broušení podkladu povlakových podlah před litím stěrky</t>
  </si>
  <si>
    <t xml:space="preserve">2075665915</t>
  </si>
  <si>
    <t xml:space="preserve">43</t>
  </si>
  <si>
    <t xml:space="preserve">776111311</t>
  </si>
  <si>
    <t xml:space="preserve">Vysátí podkladu povlakových podlah</t>
  </si>
  <si>
    <t xml:space="preserve">-2027360074</t>
  </si>
  <si>
    <t xml:space="preserve">44</t>
  </si>
  <si>
    <t xml:space="preserve">776121112</t>
  </si>
  <si>
    <t xml:space="preserve">Vodou ředitelná penetrace savého podkladu povlakových podlah</t>
  </si>
  <si>
    <t xml:space="preserve">-134107709</t>
  </si>
  <si>
    <t xml:space="preserve">45</t>
  </si>
  <si>
    <t xml:space="preserve">776121113</t>
  </si>
  <si>
    <t xml:space="preserve">Vodou ředitelná penetrace savého podkladu povlakových podlah schodišťových stupňů</t>
  </si>
  <si>
    <t xml:space="preserve">1413308691</t>
  </si>
  <si>
    <t xml:space="preserve">0,6*0,95*13+1,05*0,5*14</t>
  </si>
  <si>
    <t xml:space="preserve">46</t>
  </si>
  <si>
    <t xml:space="preserve">776141112</t>
  </si>
  <si>
    <t xml:space="preserve">Stěrka podlahová nivelační pro vyrovnání podkladu povlakových podlah pevnosti 20 MPa tl přes 3 do 5 mm</t>
  </si>
  <si>
    <t xml:space="preserve">939041816</t>
  </si>
  <si>
    <t xml:space="preserve">"2np-chodba"5,45*1,0+"pokoje"6,0*3,05+3,10*3,05-1,2*1,6</t>
  </si>
  <si>
    <t xml:space="preserve">47</t>
  </si>
  <si>
    <t xml:space="preserve">776141222</t>
  </si>
  <si>
    <t xml:space="preserve">Stěrka podlahová nivelační pro vyrovnání podkladu povlakových podlah schodišťových stupňů pevnosti 35 MPa tl přes 3 do 5 mm</t>
  </si>
  <si>
    <t xml:space="preserve">2104337762</t>
  </si>
  <si>
    <t xml:space="preserve">48</t>
  </si>
  <si>
    <t xml:space="preserve">776201812</t>
  </si>
  <si>
    <t xml:space="preserve">Demontáž lepených povlakových podlah </t>
  </si>
  <si>
    <t xml:space="preserve">-1400072067</t>
  </si>
  <si>
    <t xml:space="preserve">49</t>
  </si>
  <si>
    <t xml:space="preserve">776221111</t>
  </si>
  <si>
    <t xml:space="preserve">Lepení pásů z PVC standardním lepidlem</t>
  </si>
  <si>
    <t xml:space="preserve">-2010978693</t>
  </si>
  <si>
    <t xml:space="preserve">50</t>
  </si>
  <si>
    <t xml:space="preserve">28412245</t>
  </si>
  <si>
    <t xml:space="preserve">krytina podlahová heterogenní š 1,5m tl 2mm</t>
  </si>
  <si>
    <t xml:space="preserve">1451437193</t>
  </si>
  <si>
    <t xml:space="preserve">89,133*1,1 'Přepočtené koeficientem množství</t>
  </si>
  <si>
    <t xml:space="preserve">51</t>
  </si>
  <si>
    <t xml:space="preserve">776301812</t>
  </si>
  <si>
    <t xml:space="preserve">Odstranění lepených podlahovin ze schodišťových stupňů</t>
  </si>
  <si>
    <t xml:space="preserve">-1807990409</t>
  </si>
  <si>
    <t xml:space="preserve">0,95*13+14*1,05</t>
  </si>
  <si>
    <t xml:space="preserve">52</t>
  </si>
  <si>
    <t xml:space="preserve">776431111</t>
  </si>
  <si>
    <t xml:space="preserve">Montáž schodišťových hran lepených</t>
  </si>
  <si>
    <t xml:space="preserve">-1974494050</t>
  </si>
  <si>
    <t xml:space="preserve">53</t>
  </si>
  <si>
    <t xml:space="preserve">28342160</t>
  </si>
  <si>
    <t xml:space="preserve">hrana schodová s lemovým ukončením z PVC 30x35x3mm</t>
  </si>
  <si>
    <t xml:space="preserve">-1159315978</t>
  </si>
  <si>
    <t xml:space="preserve">27,05*1,02 'Přepočtené koeficientem množství</t>
  </si>
  <si>
    <t xml:space="preserve">54</t>
  </si>
  <si>
    <t xml:space="preserve">998776201</t>
  </si>
  <si>
    <t xml:space="preserve">Přesun hmot procentní pro podlahy povlakové v objektech v do 6 m</t>
  </si>
  <si>
    <t xml:space="preserve">2121913842</t>
  </si>
  <si>
    <t xml:space="preserve">781</t>
  </si>
  <si>
    <t xml:space="preserve">Dokončovací práce - obklady</t>
  </si>
  <si>
    <t xml:space="preserve">55</t>
  </si>
  <si>
    <t xml:space="preserve">781121011</t>
  </si>
  <si>
    <t xml:space="preserve">Nátěr penetrační na stěnu</t>
  </si>
  <si>
    <t xml:space="preserve">-1127583087</t>
  </si>
  <si>
    <t xml:space="preserve">1,2*2,6</t>
  </si>
  <si>
    <t xml:space="preserve">56</t>
  </si>
  <si>
    <t xml:space="preserve">781151031</t>
  </si>
  <si>
    <t xml:space="preserve">Celoplošné vyrovnání podkladu stěrkou tl 3 mm</t>
  </si>
  <si>
    <t xml:space="preserve">-464467456</t>
  </si>
  <si>
    <t xml:space="preserve">57</t>
  </si>
  <si>
    <t xml:space="preserve">781474111</t>
  </si>
  <si>
    <t xml:space="preserve">Montáž obkladů vnitřních keramických hladkých přes 6 do 9 ks/m2 lepených flexibilním lepidlem</t>
  </si>
  <si>
    <t xml:space="preserve">-1499210705</t>
  </si>
  <si>
    <t xml:space="preserve">58</t>
  </si>
  <si>
    <t xml:space="preserve">781477111</t>
  </si>
  <si>
    <t xml:space="preserve">Příplatek k montáži obkladů vnitřních keramických hladkých za plochu do 10 m2</t>
  </si>
  <si>
    <t xml:space="preserve">-1713390507</t>
  </si>
  <si>
    <t xml:space="preserve">59</t>
  </si>
  <si>
    <t xml:space="preserve">781477114</t>
  </si>
  <si>
    <t xml:space="preserve">Příplatek k montáži obkladů vnitřních keramických hladkých za spárování tmelem dvousložkovým</t>
  </si>
  <si>
    <t xml:space="preserve">1589459047</t>
  </si>
  <si>
    <t xml:space="preserve">60</t>
  </si>
  <si>
    <t xml:space="preserve">781494511</t>
  </si>
  <si>
    <t xml:space="preserve">Plastové profily ukončovací lepené flexibilním lepidlem</t>
  </si>
  <si>
    <t xml:space="preserve">622347421</t>
  </si>
  <si>
    <t xml:space="preserve">61</t>
  </si>
  <si>
    <t xml:space="preserve">781-pc 1</t>
  </si>
  <si>
    <t xml:space="preserve">Dodávka obkladu vnitřních keramických hladkých 400/400mm</t>
  </si>
  <si>
    <t xml:space="preserve">-509570477</t>
  </si>
  <si>
    <t xml:space="preserve">3,12</t>
  </si>
  <si>
    <t xml:space="preserve">3,12*1,1 'Přepočtené koeficientem množství</t>
  </si>
  <si>
    <t xml:space="preserve">62</t>
  </si>
  <si>
    <t xml:space="preserve">998781201</t>
  </si>
  <si>
    <t xml:space="preserve">Přesun hmot procentní pro obklady keramické v objektech v do 6 m</t>
  </si>
  <si>
    <t xml:space="preserve">358499979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</si>
  <si>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</si>
  <si>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</si>
  <si>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</si>
  <si>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</si>
  <si>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63</t>
  </si>
  <si>
    <t xml:space="preserve">030001000</t>
  </si>
  <si>
    <t xml:space="preserve">Zařízení staveniště 1%</t>
  </si>
  <si>
    <t xml:space="preserve">1024</t>
  </si>
  <si>
    <t xml:space="preserve">2068812796</t>
  </si>
  <si>
    <t xml:space="preserve">VRN6</t>
  </si>
  <si>
    <t xml:space="preserve">Územní vlivy</t>
  </si>
  <si>
    <t xml:space="preserve">64</t>
  </si>
  <si>
    <t xml:space="preserve">062002000</t>
  </si>
  <si>
    <t xml:space="preserve">Ztížené dopravní podmínky</t>
  </si>
  <si>
    <t xml:space="preserve">1047020802</t>
  </si>
  <si>
    <t xml:space="preserve">VRN9</t>
  </si>
  <si>
    <t xml:space="preserve">Ostatní náklady</t>
  </si>
  <si>
    <t xml:space="preserve">65</t>
  </si>
  <si>
    <t xml:space="preserve">090001000</t>
  </si>
  <si>
    <t xml:space="preserve">Mimostaveništní doprava 3%</t>
  </si>
  <si>
    <t xml:space="preserve">-297711081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</si>
</sst>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8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F218:F229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Rakovec4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podlah v chatce č.4 v rekreačním středisku Rakovec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Rakovec,Brno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24. 7. 2022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 Husova 3, Brno 601 67 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'Rakovec4 - Oprava podlah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'Rakovec4 - Oprava podlah ...'!P129</f>
        <v>0</v>
      </c>
      <c r="AV95" s="94" t="n">
        <f aca="false">'Rakovec4 - Oprava podlah ...'!J31</f>
        <v>0</v>
      </c>
      <c r="AW95" s="94" t="n">
        <f aca="false">'Rakovec4 - Oprava podlah ...'!J32</f>
        <v>0</v>
      </c>
      <c r="AX95" s="94" t="n">
        <f aca="false">'Rakovec4 - Oprava podlah ...'!J33</f>
        <v>0</v>
      </c>
      <c r="AY95" s="94" t="n">
        <f aca="false">'Rakovec4 - Oprava podlah ...'!J34</f>
        <v>0</v>
      </c>
      <c r="AZ95" s="94" t="n">
        <f aca="false">'Rakovec4 - Oprava podlah ...'!F31</f>
        <v>0</v>
      </c>
      <c r="BA95" s="94" t="n">
        <f aca="false">'Rakovec4 - Oprava podlah ...'!F32</f>
        <v>0</v>
      </c>
      <c r="BB95" s="94" t="n">
        <f aca="false">'Rakovec4 - Oprava podlah ...'!F33</f>
        <v>0</v>
      </c>
      <c r="BC95" s="94" t="n">
        <f aca="false">'Rakovec4 - Oprava podlah ...'!F34</f>
        <v>0</v>
      </c>
      <c r="BD95" s="96" t="n">
        <f aca="false">'Rakovec4 - Oprava podlah 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Rakovec4 - Oprava podlah 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257"/>
  <sheetViews>
    <sheetView showFormulas="false" showGridLines="false" showRowColHeaders="true" showZeros="true" rightToLeft="false" tabSelected="true" showOutlineSymbols="true" defaultGridColor="true" view="normal" topLeftCell="A243" colorId="64" zoomScale="100" zoomScaleNormal="100" zoomScalePageLayoutView="100" workbookViewId="0">
      <selection pane="topLeft" activeCell="F218" activeCellId="0" sqref="F218:F229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24. 7. 2022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ROUND(J129,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ROUND((SUM(BE129:BE256)),  2)</f>
        <v>0</v>
      </c>
      <c r="G31" s="22"/>
      <c r="H31" s="22"/>
      <c r="I31" s="112" t="n">
        <v>0.21</v>
      </c>
      <c r="J31" s="111" t="n">
        <f aca="false">ROUND(((SUM(BE129:BE256))*I31),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ROUND((SUM(BF129:BF256)),  2)</f>
        <v>0</v>
      </c>
      <c r="G32" s="22"/>
      <c r="H32" s="22"/>
      <c r="I32" s="112" t="n">
        <v>0.15</v>
      </c>
      <c r="J32" s="111" t="n">
        <f aca="false">ROUND(((SUM(BF129:BF256))*I32),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ROUND((SUM(BG129:BG256)),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ROUND((SUM(BH129:BH256)),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ROUND((SUM(BI129:BI256)),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podlah v chatce č.4 v rekreačním středisku Rakovec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Rakovec,Brno</v>
      </c>
      <c r="G87" s="22"/>
      <c r="H87" s="22"/>
      <c r="I87" s="15" t="s">
        <v>21</v>
      </c>
      <c r="J87" s="101" t="str">
        <f aca="false">IF(J10="","",J10)</f>
        <v>24. 7. 2022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 Husova 3, Brno 601 67 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86</v>
      </c>
      <c r="D94" s="22"/>
      <c r="E94" s="22"/>
      <c r="F94" s="22"/>
      <c r="G94" s="22"/>
      <c r="H94" s="22"/>
      <c r="I94" s="22"/>
      <c r="J94" s="108" t="n">
        <f aca="false">J129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J130</f>
        <v>0</v>
      </c>
      <c r="L95" s="126"/>
    </row>
    <row r="96" s="130" customFormat="true" ht="19.95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J131</f>
        <v>0</v>
      </c>
      <c r="L96" s="131"/>
    </row>
    <row r="97" s="130" customFormat="true" ht="19.95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J135</f>
        <v>0</v>
      </c>
      <c r="L97" s="131"/>
    </row>
    <row r="98" s="130" customFormat="true" ht="19.95" hidden="false" customHeight="true" outlineLevel="0" collapsed="false">
      <c r="B98" s="131"/>
      <c r="D98" s="132" t="s">
        <v>91</v>
      </c>
      <c r="E98" s="133"/>
      <c r="F98" s="133"/>
      <c r="G98" s="133"/>
      <c r="H98" s="133"/>
      <c r="I98" s="133"/>
      <c r="J98" s="134" t="n">
        <f aca="false">J145</f>
        <v>0</v>
      </c>
      <c r="L98" s="131"/>
    </row>
    <row r="99" s="130" customFormat="true" ht="19.95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J154</f>
        <v>0</v>
      </c>
      <c r="L99" s="131"/>
    </row>
    <row r="100" s="125" customFormat="true" ht="24.95" hidden="false" customHeight="true" outlineLevel="0" collapsed="false">
      <c r="B100" s="126"/>
      <c r="D100" s="127" t="s">
        <v>93</v>
      </c>
      <c r="E100" s="128"/>
      <c r="F100" s="128"/>
      <c r="G100" s="128"/>
      <c r="H100" s="128"/>
      <c r="I100" s="128"/>
      <c r="J100" s="129" t="n">
        <f aca="false">J156</f>
        <v>0</v>
      </c>
      <c r="L100" s="126"/>
    </row>
    <row r="101" s="130" customFormat="true" ht="19.95" hidden="false" customHeight="true" outlineLevel="0" collapsed="false">
      <c r="B101" s="131"/>
      <c r="D101" s="132" t="s">
        <v>94</v>
      </c>
      <c r="E101" s="133"/>
      <c r="F101" s="133"/>
      <c r="G101" s="133"/>
      <c r="H101" s="133"/>
      <c r="I101" s="133"/>
      <c r="J101" s="134" t="n">
        <f aca="false">J157</f>
        <v>0</v>
      </c>
      <c r="L101" s="131"/>
    </row>
    <row r="102" s="130" customFormat="true" ht="19.95" hidden="false" customHeight="true" outlineLevel="0" collapsed="false">
      <c r="B102" s="131"/>
      <c r="D102" s="132" t="s">
        <v>95</v>
      </c>
      <c r="E102" s="133"/>
      <c r="F102" s="133"/>
      <c r="G102" s="133"/>
      <c r="H102" s="133"/>
      <c r="I102" s="133"/>
      <c r="J102" s="134" t="n">
        <f aca="false">J170</f>
        <v>0</v>
      </c>
      <c r="L102" s="131"/>
    </row>
    <row r="103" s="130" customFormat="true" ht="19.95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J182</f>
        <v>0</v>
      </c>
      <c r="L103" s="131"/>
    </row>
    <row r="104" s="130" customFormat="true" ht="19.95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J186</f>
        <v>0</v>
      </c>
      <c r="L104" s="131"/>
    </row>
    <row r="105" s="130" customFormat="true" ht="19.95" hidden="false" customHeight="true" outlineLevel="0" collapsed="false">
      <c r="B105" s="131"/>
      <c r="D105" s="132" t="s">
        <v>98</v>
      </c>
      <c r="E105" s="133"/>
      <c r="F105" s="133"/>
      <c r="G105" s="133"/>
      <c r="H105" s="133"/>
      <c r="I105" s="133"/>
      <c r="J105" s="134" t="n">
        <f aca="false">J202</f>
        <v>0</v>
      </c>
      <c r="L105" s="131"/>
    </row>
    <row r="106" s="130" customFormat="true" ht="19.95" hidden="false" customHeight="true" outlineLevel="0" collapsed="false">
      <c r="B106" s="131"/>
      <c r="D106" s="132" t="s">
        <v>99</v>
      </c>
      <c r="E106" s="133"/>
      <c r="F106" s="133"/>
      <c r="G106" s="133"/>
      <c r="H106" s="133"/>
      <c r="I106" s="133"/>
      <c r="J106" s="134" t="n">
        <f aca="false">J211</f>
        <v>0</v>
      </c>
      <c r="L106" s="131"/>
    </row>
    <row r="107" s="130" customFormat="true" ht="19.95" hidden="false" customHeight="true" outlineLevel="0" collapsed="false">
      <c r="B107" s="131"/>
      <c r="D107" s="132" t="s">
        <v>100</v>
      </c>
      <c r="E107" s="133"/>
      <c r="F107" s="133"/>
      <c r="G107" s="133"/>
      <c r="H107" s="133"/>
      <c r="I107" s="133"/>
      <c r="J107" s="134" t="n">
        <f aca="false">J238</f>
        <v>0</v>
      </c>
      <c r="L107" s="131"/>
    </row>
    <row r="108" s="125" customFormat="true" ht="24.95" hidden="false" customHeight="true" outlineLevel="0" collapsed="false">
      <c r="B108" s="126"/>
      <c r="D108" s="127" t="s">
        <v>101</v>
      </c>
      <c r="E108" s="128"/>
      <c r="F108" s="128"/>
      <c r="G108" s="128"/>
      <c r="H108" s="128"/>
      <c r="I108" s="128"/>
      <c r="J108" s="129" t="n">
        <f aca="false">J250</f>
        <v>0</v>
      </c>
      <c r="L108" s="126"/>
    </row>
    <row r="109" s="130" customFormat="true" ht="19.95" hidden="false" customHeight="true" outlineLevel="0" collapsed="false">
      <c r="B109" s="131"/>
      <c r="D109" s="132" t="s">
        <v>102</v>
      </c>
      <c r="E109" s="133"/>
      <c r="F109" s="133"/>
      <c r="G109" s="133"/>
      <c r="H109" s="133"/>
      <c r="I109" s="133"/>
      <c r="J109" s="134" t="n">
        <f aca="false">J251</f>
        <v>0</v>
      </c>
      <c r="L109" s="131"/>
    </row>
    <row r="110" s="130" customFormat="true" ht="19.95" hidden="false" customHeight="true" outlineLevel="0" collapsed="false">
      <c r="B110" s="131"/>
      <c r="D110" s="132" t="s">
        <v>103</v>
      </c>
      <c r="E110" s="133"/>
      <c r="F110" s="133"/>
      <c r="G110" s="133"/>
      <c r="H110" s="133"/>
      <c r="I110" s="133"/>
      <c r="J110" s="134" t="n">
        <f aca="false">J253</f>
        <v>0</v>
      </c>
      <c r="L110" s="131"/>
    </row>
    <row r="111" s="130" customFormat="true" ht="19.95" hidden="false" customHeight="true" outlineLevel="0" collapsed="false">
      <c r="B111" s="131"/>
      <c r="D111" s="132" t="s">
        <v>104</v>
      </c>
      <c r="E111" s="133"/>
      <c r="F111" s="133"/>
      <c r="G111" s="133"/>
      <c r="H111" s="133"/>
      <c r="I111" s="133"/>
      <c r="J111" s="134" t="n">
        <f aca="false">J255</f>
        <v>0</v>
      </c>
      <c r="L111" s="131"/>
    </row>
    <row r="112" s="27" customFormat="true" ht="21.8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6.95" hidden="false" customHeight="true" outlineLevel="0" collapsed="false">
      <c r="A113" s="22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7" s="27" customFormat="true" ht="6.95" hidden="false" customHeight="true" outlineLevel="0" collapsed="false">
      <c r="A117" s="22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24.95" hidden="false" customHeight="true" outlineLevel="0" collapsed="false">
      <c r="A118" s="22"/>
      <c r="B118" s="23"/>
      <c r="C118" s="7" t="s">
        <v>105</v>
      </c>
      <c r="D118" s="22"/>
      <c r="E118" s="22"/>
      <c r="F118" s="22"/>
      <c r="G118" s="22"/>
      <c r="H118" s="22"/>
      <c r="I118" s="22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6.9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2" hidden="false" customHeight="true" outlineLevel="0" collapsed="false">
      <c r="A120" s="22"/>
      <c r="B120" s="23"/>
      <c r="C120" s="15" t="s">
        <v>15</v>
      </c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16.5" hidden="false" customHeight="true" outlineLevel="0" collapsed="false">
      <c r="A121" s="22"/>
      <c r="B121" s="23"/>
      <c r="C121" s="22"/>
      <c r="D121" s="22"/>
      <c r="E121" s="100" t="str">
        <f aca="false">E7</f>
        <v>Oprava podlah v chatce č.4 v rekreačním středisku Rakovec</v>
      </c>
      <c r="F121" s="100"/>
      <c r="G121" s="100"/>
      <c r="H121" s="100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2" hidden="false" customHeight="true" outlineLevel="0" collapsed="false">
      <c r="A123" s="22"/>
      <c r="B123" s="23"/>
      <c r="C123" s="15" t="s">
        <v>19</v>
      </c>
      <c r="D123" s="22"/>
      <c r="E123" s="22"/>
      <c r="F123" s="16" t="str">
        <f aca="false">F10</f>
        <v>Rakovec,Brno</v>
      </c>
      <c r="G123" s="22"/>
      <c r="H123" s="22"/>
      <c r="I123" s="15" t="s">
        <v>21</v>
      </c>
      <c r="J123" s="101" t="str">
        <f aca="false">IF(J10="","",J10)</f>
        <v>24. 7. 2022</v>
      </c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5.15" hidden="false" customHeight="true" outlineLevel="0" collapsed="false">
      <c r="A125" s="22"/>
      <c r="B125" s="23"/>
      <c r="C125" s="15" t="s">
        <v>23</v>
      </c>
      <c r="D125" s="22"/>
      <c r="E125" s="22"/>
      <c r="F125" s="16" t="str">
        <f aca="false">E13</f>
        <v>MmBrna,OSM, Husova 3, Brno 601 67 </v>
      </c>
      <c r="G125" s="22"/>
      <c r="H125" s="22"/>
      <c r="I125" s="15" t="s">
        <v>29</v>
      </c>
      <c r="J125" s="121" t="str">
        <f aca="false">E19</f>
        <v>Radka Volková</v>
      </c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5.15" hidden="false" customHeight="true" outlineLevel="0" collapsed="false">
      <c r="A126" s="22"/>
      <c r="B126" s="23"/>
      <c r="C126" s="15" t="s">
        <v>27</v>
      </c>
      <c r="D126" s="22"/>
      <c r="E126" s="22"/>
      <c r="F126" s="16" t="str">
        <f aca="false">IF(E16="","",E16)</f>
        <v>Vyplň údaj</v>
      </c>
      <c r="G126" s="22"/>
      <c r="H126" s="22"/>
      <c r="I126" s="15" t="s">
        <v>32</v>
      </c>
      <c r="J126" s="121" t="str">
        <f aca="false">E22</f>
        <v>Radka Volková</v>
      </c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0.3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141" customFormat="true" ht="29.3" hidden="false" customHeight="true" outlineLevel="0" collapsed="false">
      <c r="A128" s="135"/>
      <c r="B128" s="136"/>
      <c r="C128" s="137" t="s">
        <v>106</v>
      </c>
      <c r="D128" s="138" t="s">
        <v>59</v>
      </c>
      <c r="E128" s="138" t="s">
        <v>55</v>
      </c>
      <c r="F128" s="138" t="s">
        <v>56</v>
      </c>
      <c r="G128" s="138" t="s">
        <v>107</v>
      </c>
      <c r="H128" s="138" t="s">
        <v>108</v>
      </c>
      <c r="I128" s="138" t="s">
        <v>109</v>
      </c>
      <c r="J128" s="138" t="s">
        <v>85</v>
      </c>
      <c r="K128" s="139" t="s">
        <v>110</v>
      </c>
      <c r="L128" s="140"/>
      <c r="M128" s="68"/>
      <c r="N128" s="69" t="s">
        <v>38</v>
      </c>
      <c r="O128" s="69" t="s">
        <v>111</v>
      </c>
      <c r="P128" s="69" t="s">
        <v>112</v>
      </c>
      <c r="Q128" s="69" t="s">
        <v>113</v>
      </c>
      <c r="R128" s="69" t="s">
        <v>114</v>
      </c>
      <c r="S128" s="69" t="s">
        <v>115</v>
      </c>
      <c r="T128" s="70" t="s">
        <v>116</v>
      </c>
      <c r="U128" s="135"/>
      <c r="V128" s="135"/>
      <c r="W128" s="135"/>
      <c r="X128" s="135"/>
      <c r="Y128" s="135"/>
      <c r="Z128" s="135"/>
      <c r="AA128" s="135"/>
      <c r="AB128" s="135"/>
      <c r="AC128" s="135"/>
      <c r="AD128" s="135"/>
      <c r="AE128" s="135"/>
    </row>
    <row r="129" s="27" customFormat="true" ht="22.8" hidden="false" customHeight="true" outlineLevel="0" collapsed="false">
      <c r="A129" s="22"/>
      <c r="B129" s="23"/>
      <c r="C129" s="76" t="s">
        <v>117</v>
      </c>
      <c r="D129" s="22"/>
      <c r="E129" s="22"/>
      <c r="F129" s="22"/>
      <c r="G129" s="22"/>
      <c r="H129" s="22"/>
      <c r="I129" s="22"/>
      <c r="J129" s="142" t="n">
        <f aca="false">BK129</f>
        <v>0</v>
      </c>
      <c r="K129" s="22"/>
      <c r="L129" s="23"/>
      <c r="M129" s="71"/>
      <c r="N129" s="58"/>
      <c r="O129" s="72"/>
      <c r="P129" s="143" t="n">
        <f aca="false">P130+P156+P250</f>
        <v>0</v>
      </c>
      <c r="Q129" s="72"/>
      <c r="R129" s="143" t="n">
        <f aca="false">R130+R156+R250</f>
        <v>6.16422866</v>
      </c>
      <c r="S129" s="72"/>
      <c r="T129" s="144" t="n">
        <f aca="false">T130+T156+T250</f>
        <v>2.36518922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T129" s="3" t="s">
        <v>73</v>
      </c>
      <c r="AU129" s="3" t="s">
        <v>87</v>
      </c>
      <c r="BK129" s="145" t="n">
        <f aca="false">BK130+BK156+BK250</f>
        <v>0</v>
      </c>
    </row>
    <row r="130" s="146" customFormat="true" ht="25.9" hidden="false" customHeight="true" outlineLevel="0" collapsed="false">
      <c r="B130" s="147"/>
      <c r="D130" s="148" t="s">
        <v>73</v>
      </c>
      <c r="E130" s="149" t="s">
        <v>118</v>
      </c>
      <c r="F130" s="149" t="s">
        <v>119</v>
      </c>
      <c r="I130" s="150"/>
      <c r="J130" s="151" t="n">
        <f aca="false">BK130</f>
        <v>0</v>
      </c>
      <c r="L130" s="147"/>
      <c r="M130" s="152"/>
      <c r="N130" s="153"/>
      <c r="O130" s="153"/>
      <c r="P130" s="154" t="n">
        <f aca="false">P131+P135+P145+P154</f>
        <v>0</v>
      </c>
      <c r="Q130" s="153"/>
      <c r="R130" s="154" t="n">
        <f aca="false">R131+R135+R145+R154</f>
        <v>3.2850292</v>
      </c>
      <c r="S130" s="153"/>
      <c r="T130" s="155" t="n">
        <f aca="false">T131+T135+T145+T154</f>
        <v>0.241024</v>
      </c>
      <c r="AR130" s="148" t="s">
        <v>79</v>
      </c>
      <c r="AT130" s="156" t="s">
        <v>73</v>
      </c>
      <c r="AU130" s="156" t="s">
        <v>74</v>
      </c>
      <c r="AY130" s="148" t="s">
        <v>120</v>
      </c>
      <c r="BK130" s="157" t="n">
        <f aca="false">BK131+BK135+BK145+BK154</f>
        <v>0</v>
      </c>
    </row>
    <row r="131" s="146" customFormat="true" ht="22.8" hidden="false" customHeight="true" outlineLevel="0" collapsed="false">
      <c r="B131" s="147"/>
      <c r="D131" s="148" t="s">
        <v>73</v>
      </c>
      <c r="E131" s="158" t="s">
        <v>121</v>
      </c>
      <c r="F131" s="158" t="s">
        <v>122</v>
      </c>
      <c r="I131" s="150"/>
      <c r="J131" s="159" t="n">
        <f aca="false">BK131</f>
        <v>0</v>
      </c>
      <c r="L131" s="147"/>
      <c r="M131" s="152"/>
      <c r="N131" s="153"/>
      <c r="O131" s="153"/>
      <c r="P131" s="154" t="n">
        <f aca="false">SUM(P132:P134)</f>
        <v>0</v>
      </c>
      <c r="Q131" s="153"/>
      <c r="R131" s="154" t="n">
        <f aca="false">SUM(R132:R134)</f>
        <v>3.2799816</v>
      </c>
      <c r="S131" s="153"/>
      <c r="T131" s="155" t="n">
        <f aca="false">SUM(T132:T134)</f>
        <v>0</v>
      </c>
      <c r="AR131" s="148" t="s">
        <v>79</v>
      </c>
      <c r="AT131" s="156" t="s">
        <v>73</v>
      </c>
      <c r="AU131" s="156" t="s">
        <v>79</v>
      </c>
      <c r="AY131" s="148" t="s">
        <v>120</v>
      </c>
      <c r="BK131" s="157" t="n">
        <f aca="false">SUM(BK132:BK134)</f>
        <v>0</v>
      </c>
    </row>
    <row r="132" s="27" customFormat="true" ht="24.15" hidden="false" customHeight="true" outlineLevel="0" collapsed="false">
      <c r="A132" s="22"/>
      <c r="B132" s="160"/>
      <c r="C132" s="161" t="s">
        <v>79</v>
      </c>
      <c r="D132" s="161" t="s">
        <v>123</v>
      </c>
      <c r="E132" s="162" t="s">
        <v>124</v>
      </c>
      <c r="F132" s="163" t="s">
        <v>125</v>
      </c>
      <c r="G132" s="164" t="s">
        <v>126</v>
      </c>
      <c r="H132" s="165" t="n">
        <v>57.848</v>
      </c>
      <c r="I132" s="166"/>
      <c r="J132" s="167" t="n">
        <f aca="false">ROUND(I132*H132,2)</f>
        <v>0</v>
      </c>
      <c r="K132" s="163"/>
      <c r="L132" s="23"/>
      <c r="M132" s="168"/>
      <c r="N132" s="169" t="s">
        <v>39</v>
      </c>
      <c r="O132" s="60"/>
      <c r="P132" s="170" t="n">
        <f aca="false">O132*H132</f>
        <v>0</v>
      </c>
      <c r="Q132" s="170" t="n">
        <v>0.0567</v>
      </c>
      <c r="R132" s="170" t="n">
        <f aca="false">Q132*H132</f>
        <v>3.2799816</v>
      </c>
      <c r="S132" s="170" t="n">
        <v>0</v>
      </c>
      <c r="T132" s="171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72" t="s">
        <v>127</v>
      </c>
      <c r="AT132" s="172" t="s">
        <v>123</v>
      </c>
      <c r="AU132" s="172" t="s">
        <v>81</v>
      </c>
      <c r="AY132" s="3" t="s">
        <v>120</v>
      </c>
      <c r="BE132" s="173" t="n">
        <f aca="false">IF(N132="základní",J132,0)</f>
        <v>0</v>
      </c>
      <c r="BF132" s="173" t="n">
        <f aca="false">IF(N132="snížená",J132,0)</f>
        <v>0</v>
      </c>
      <c r="BG132" s="173" t="n">
        <f aca="false">IF(N132="zákl. přenesená",J132,0)</f>
        <v>0</v>
      </c>
      <c r="BH132" s="173" t="n">
        <f aca="false">IF(N132="sníž. přenesená",J132,0)</f>
        <v>0</v>
      </c>
      <c r="BI132" s="173" t="n">
        <f aca="false">IF(N132="nulová",J132,0)</f>
        <v>0</v>
      </c>
      <c r="BJ132" s="3" t="s">
        <v>79</v>
      </c>
      <c r="BK132" s="173" t="n">
        <f aca="false">ROUND(I132*H132,2)</f>
        <v>0</v>
      </c>
      <c r="BL132" s="3" t="s">
        <v>127</v>
      </c>
      <c r="BM132" s="172" t="s">
        <v>128</v>
      </c>
    </row>
    <row r="133" s="174" customFormat="true" ht="28.3" hidden="false" customHeight="false" outlineLevel="0" collapsed="false">
      <c r="B133" s="175"/>
      <c r="D133" s="176" t="s">
        <v>129</v>
      </c>
      <c r="E133" s="177"/>
      <c r="F133" s="178" t="s">
        <v>130</v>
      </c>
      <c r="H133" s="179" t="n">
        <v>57.848</v>
      </c>
      <c r="I133" s="180"/>
      <c r="L133" s="175"/>
      <c r="M133" s="181"/>
      <c r="N133" s="182"/>
      <c r="O133" s="182"/>
      <c r="P133" s="182"/>
      <c r="Q133" s="182"/>
      <c r="R133" s="182"/>
      <c r="S133" s="182"/>
      <c r="T133" s="183"/>
      <c r="AT133" s="177" t="s">
        <v>129</v>
      </c>
      <c r="AU133" s="177" t="s">
        <v>81</v>
      </c>
      <c r="AV133" s="174" t="s">
        <v>81</v>
      </c>
      <c r="AW133" s="174" t="s">
        <v>31</v>
      </c>
      <c r="AX133" s="174" t="s">
        <v>74</v>
      </c>
      <c r="AY133" s="177" t="s">
        <v>120</v>
      </c>
    </row>
    <row r="134" s="184" customFormat="true" ht="12.8" hidden="false" customHeight="false" outlineLevel="0" collapsed="false">
      <c r="B134" s="185"/>
      <c r="D134" s="176" t="s">
        <v>129</v>
      </c>
      <c r="E134" s="186"/>
      <c r="F134" s="187" t="s">
        <v>131</v>
      </c>
      <c r="H134" s="188" t="n">
        <v>57.848</v>
      </c>
      <c r="I134" s="189"/>
      <c r="L134" s="185"/>
      <c r="M134" s="190"/>
      <c r="N134" s="191"/>
      <c r="O134" s="191"/>
      <c r="P134" s="191"/>
      <c r="Q134" s="191"/>
      <c r="R134" s="191"/>
      <c r="S134" s="191"/>
      <c r="T134" s="192"/>
      <c r="AT134" s="186" t="s">
        <v>129</v>
      </c>
      <c r="AU134" s="186" t="s">
        <v>81</v>
      </c>
      <c r="AV134" s="184" t="s">
        <v>127</v>
      </c>
      <c r="AW134" s="184" t="s">
        <v>31</v>
      </c>
      <c r="AX134" s="184" t="s">
        <v>79</v>
      </c>
      <c r="AY134" s="186" t="s">
        <v>120</v>
      </c>
    </row>
    <row r="135" s="146" customFormat="true" ht="22.8" hidden="false" customHeight="true" outlineLevel="0" collapsed="false">
      <c r="B135" s="147"/>
      <c r="D135" s="148" t="s">
        <v>73</v>
      </c>
      <c r="E135" s="158" t="s">
        <v>132</v>
      </c>
      <c r="F135" s="158" t="s">
        <v>133</v>
      </c>
      <c r="I135" s="150"/>
      <c r="J135" s="159" t="n">
        <f aca="false">BK135</f>
        <v>0</v>
      </c>
      <c r="L135" s="147"/>
      <c r="M135" s="152"/>
      <c r="N135" s="153"/>
      <c r="O135" s="153"/>
      <c r="P135" s="154" t="n">
        <f aca="false">SUM(P136:P144)</f>
        <v>0</v>
      </c>
      <c r="Q135" s="153"/>
      <c r="R135" s="154" t="n">
        <f aca="false">SUM(R136:R144)</f>
        <v>0.0050476</v>
      </c>
      <c r="S135" s="153"/>
      <c r="T135" s="155" t="n">
        <f aca="false">SUM(T136:T144)</f>
        <v>0.241024</v>
      </c>
      <c r="AR135" s="148" t="s">
        <v>79</v>
      </c>
      <c r="AT135" s="156" t="s">
        <v>73</v>
      </c>
      <c r="AU135" s="156" t="s">
        <v>79</v>
      </c>
      <c r="AY135" s="148" t="s">
        <v>120</v>
      </c>
      <c r="BK135" s="157" t="n">
        <f aca="false">SUM(BK136:BK144)</f>
        <v>0</v>
      </c>
    </row>
    <row r="136" s="27" customFormat="true" ht="33" hidden="false" customHeight="true" outlineLevel="0" collapsed="false">
      <c r="A136" s="22"/>
      <c r="B136" s="160"/>
      <c r="C136" s="161" t="s">
        <v>81</v>
      </c>
      <c r="D136" s="161" t="s">
        <v>123</v>
      </c>
      <c r="E136" s="162" t="s">
        <v>134</v>
      </c>
      <c r="F136" s="163" t="s">
        <v>135</v>
      </c>
      <c r="G136" s="164" t="s">
        <v>126</v>
      </c>
      <c r="H136" s="165" t="n">
        <v>5.4</v>
      </c>
      <c r="I136" s="166"/>
      <c r="J136" s="167" t="n">
        <f aca="false">ROUND(I136*H136,2)</f>
        <v>0</v>
      </c>
      <c r="K136" s="163" t="s">
        <v>136</v>
      </c>
      <c r="L136" s="23"/>
      <c r="M136" s="168"/>
      <c r="N136" s="169" t="s">
        <v>39</v>
      </c>
      <c r="O136" s="60"/>
      <c r="P136" s="170" t="n">
        <f aca="false">O136*H136</f>
        <v>0</v>
      </c>
      <c r="Q136" s="170" t="n">
        <v>0.00013</v>
      </c>
      <c r="R136" s="170" t="n">
        <f aca="false">Q136*H136</f>
        <v>0.000702</v>
      </c>
      <c r="S136" s="170" t="n">
        <v>0</v>
      </c>
      <c r="T136" s="171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2" t="s">
        <v>127</v>
      </c>
      <c r="AT136" s="172" t="s">
        <v>123</v>
      </c>
      <c r="AU136" s="172" t="s">
        <v>81</v>
      </c>
      <c r="AY136" s="3" t="s">
        <v>120</v>
      </c>
      <c r="BE136" s="173" t="n">
        <f aca="false">IF(N136="základní",J136,0)</f>
        <v>0</v>
      </c>
      <c r="BF136" s="173" t="n">
        <f aca="false">IF(N136="snížená",J136,0)</f>
        <v>0</v>
      </c>
      <c r="BG136" s="173" t="n">
        <f aca="false">IF(N136="zákl. přenesená",J136,0)</f>
        <v>0</v>
      </c>
      <c r="BH136" s="173" t="n">
        <f aca="false">IF(N136="sníž. přenesená",J136,0)</f>
        <v>0</v>
      </c>
      <c r="BI136" s="173" t="n">
        <f aca="false">IF(N136="nulová",J136,0)</f>
        <v>0</v>
      </c>
      <c r="BJ136" s="3" t="s">
        <v>79</v>
      </c>
      <c r="BK136" s="173" t="n">
        <f aca="false">ROUND(I136*H136,2)</f>
        <v>0</v>
      </c>
      <c r="BL136" s="3" t="s">
        <v>127</v>
      </c>
      <c r="BM136" s="172" t="s">
        <v>137</v>
      </c>
    </row>
    <row r="137" s="174" customFormat="true" ht="12.8" hidden="false" customHeight="false" outlineLevel="0" collapsed="false">
      <c r="B137" s="175"/>
      <c r="D137" s="176" t="s">
        <v>129</v>
      </c>
      <c r="E137" s="177"/>
      <c r="F137" s="178" t="s">
        <v>138</v>
      </c>
      <c r="H137" s="179" t="n">
        <v>5.4</v>
      </c>
      <c r="I137" s="180"/>
      <c r="L137" s="175"/>
      <c r="M137" s="181"/>
      <c r="N137" s="182"/>
      <c r="O137" s="182"/>
      <c r="P137" s="182"/>
      <c r="Q137" s="182"/>
      <c r="R137" s="182"/>
      <c r="S137" s="182"/>
      <c r="T137" s="183"/>
      <c r="AT137" s="177" t="s">
        <v>129</v>
      </c>
      <c r="AU137" s="177" t="s">
        <v>81</v>
      </c>
      <c r="AV137" s="174" t="s">
        <v>81</v>
      </c>
      <c r="AW137" s="174" t="s">
        <v>31</v>
      </c>
      <c r="AX137" s="174" t="s">
        <v>79</v>
      </c>
      <c r="AY137" s="177" t="s">
        <v>120</v>
      </c>
    </row>
    <row r="138" s="27" customFormat="true" ht="24.15" hidden="false" customHeight="true" outlineLevel="0" collapsed="false">
      <c r="A138" s="22"/>
      <c r="B138" s="160"/>
      <c r="C138" s="161" t="s">
        <v>139</v>
      </c>
      <c r="D138" s="161" t="s">
        <v>123</v>
      </c>
      <c r="E138" s="162" t="s">
        <v>140</v>
      </c>
      <c r="F138" s="163" t="s">
        <v>141</v>
      </c>
      <c r="G138" s="164" t="s">
        <v>126</v>
      </c>
      <c r="H138" s="165" t="n">
        <v>107.64</v>
      </c>
      <c r="I138" s="166"/>
      <c r="J138" s="167" t="n">
        <f aca="false">ROUND(I138*H138,2)</f>
        <v>0</v>
      </c>
      <c r="K138" s="163" t="s">
        <v>136</v>
      </c>
      <c r="L138" s="23"/>
      <c r="M138" s="168"/>
      <c r="N138" s="169" t="s">
        <v>39</v>
      </c>
      <c r="O138" s="60"/>
      <c r="P138" s="170" t="n">
        <f aca="false">O138*H138</f>
        <v>0</v>
      </c>
      <c r="Q138" s="170" t="n">
        <v>4E-005</v>
      </c>
      <c r="R138" s="170" t="n">
        <f aca="false">Q138*H138</f>
        <v>0.0043056</v>
      </c>
      <c r="S138" s="170" t="n">
        <v>0</v>
      </c>
      <c r="T138" s="171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2" t="s">
        <v>127</v>
      </c>
      <c r="AT138" s="172" t="s">
        <v>123</v>
      </c>
      <c r="AU138" s="172" t="s">
        <v>81</v>
      </c>
      <c r="AY138" s="3" t="s">
        <v>120</v>
      </c>
      <c r="BE138" s="173" t="n">
        <f aca="false">IF(N138="základní",J138,0)</f>
        <v>0</v>
      </c>
      <c r="BF138" s="173" t="n">
        <f aca="false">IF(N138="snížená",J138,0)</f>
        <v>0</v>
      </c>
      <c r="BG138" s="173" t="n">
        <f aca="false">IF(N138="zákl. přenesená",J138,0)</f>
        <v>0</v>
      </c>
      <c r="BH138" s="173" t="n">
        <f aca="false">IF(N138="sníž. přenesená",J138,0)</f>
        <v>0</v>
      </c>
      <c r="BI138" s="173" t="n">
        <f aca="false">IF(N138="nulová",J138,0)</f>
        <v>0</v>
      </c>
      <c r="BJ138" s="3" t="s">
        <v>79</v>
      </c>
      <c r="BK138" s="173" t="n">
        <f aca="false">ROUND(I138*H138,2)</f>
        <v>0</v>
      </c>
      <c r="BL138" s="3" t="s">
        <v>127</v>
      </c>
      <c r="BM138" s="172" t="s">
        <v>142</v>
      </c>
    </row>
    <row r="139" s="174" customFormat="true" ht="12.8" hidden="false" customHeight="false" outlineLevel="0" collapsed="false">
      <c r="B139" s="175"/>
      <c r="D139" s="176" t="s">
        <v>129</v>
      </c>
      <c r="E139" s="177"/>
      <c r="F139" s="178" t="s">
        <v>143</v>
      </c>
      <c r="H139" s="179" t="n">
        <v>107.64</v>
      </c>
      <c r="I139" s="180"/>
      <c r="L139" s="175"/>
      <c r="M139" s="181"/>
      <c r="N139" s="182"/>
      <c r="O139" s="182"/>
      <c r="P139" s="182"/>
      <c r="Q139" s="182"/>
      <c r="R139" s="182"/>
      <c r="S139" s="182"/>
      <c r="T139" s="183"/>
      <c r="AT139" s="177" t="s">
        <v>129</v>
      </c>
      <c r="AU139" s="177" t="s">
        <v>81</v>
      </c>
      <c r="AV139" s="174" t="s">
        <v>81</v>
      </c>
      <c r="AW139" s="174" t="s">
        <v>31</v>
      </c>
      <c r="AX139" s="174" t="s">
        <v>79</v>
      </c>
      <c r="AY139" s="177" t="s">
        <v>120</v>
      </c>
    </row>
    <row r="140" s="27" customFormat="true" ht="24.15" hidden="false" customHeight="true" outlineLevel="0" collapsed="false">
      <c r="A140" s="22"/>
      <c r="B140" s="160"/>
      <c r="C140" s="161" t="s">
        <v>127</v>
      </c>
      <c r="D140" s="161" t="s">
        <v>123</v>
      </c>
      <c r="E140" s="162" t="s">
        <v>144</v>
      </c>
      <c r="F140" s="163" t="s">
        <v>145</v>
      </c>
      <c r="G140" s="164" t="s">
        <v>146</v>
      </c>
      <c r="H140" s="165" t="n">
        <v>1</v>
      </c>
      <c r="I140" s="166"/>
      <c r="J140" s="167" t="n">
        <f aca="false">ROUND(I140*H140,2)</f>
        <v>0</v>
      </c>
      <c r="K140" s="163"/>
      <c r="L140" s="23"/>
      <c r="M140" s="168"/>
      <c r="N140" s="169" t="s">
        <v>39</v>
      </c>
      <c r="O140" s="60"/>
      <c r="P140" s="170" t="n">
        <f aca="false">O140*H140</f>
        <v>0</v>
      </c>
      <c r="Q140" s="170" t="n">
        <v>4E-005</v>
      </c>
      <c r="R140" s="170" t="n">
        <f aca="false">Q140*H140</f>
        <v>4E-005</v>
      </c>
      <c r="S140" s="170" t="n">
        <v>0</v>
      </c>
      <c r="T140" s="171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2" t="s">
        <v>127</v>
      </c>
      <c r="AT140" s="172" t="s">
        <v>123</v>
      </c>
      <c r="AU140" s="172" t="s">
        <v>81</v>
      </c>
      <c r="AY140" s="3" t="s">
        <v>120</v>
      </c>
      <c r="BE140" s="173" t="n">
        <f aca="false">IF(N140="základní",J140,0)</f>
        <v>0</v>
      </c>
      <c r="BF140" s="173" t="n">
        <f aca="false">IF(N140="snížená",J140,0)</f>
        <v>0</v>
      </c>
      <c r="BG140" s="173" t="n">
        <f aca="false">IF(N140="zákl. přenesená",J140,0)</f>
        <v>0</v>
      </c>
      <c r="BH140" s="173" t="n">
        <f aca="false">IF(N140="sníž. přenesená",J140,0)</f>
        <v>0</v>
      </c>
      <c r="BI140" s="173" t="n">
        <f aca="false">IF(N140="nulová",J140,0)</f>
        <v>0</v>
      </c>
      <c r="BJ140" s="3" t="s">
        <v>79</v>
      </c>
      <c r="BK140" s="173" t="n">
        <f aca="false">ROUND(I140*H140,2)</f>
        <v>0</v>
      </c>
      <c r="BL140" s="3" t="s">
        <v>127</v>
      </c>
      <c r="BM140" s="172" t="s">
        <v>147</v>
      </c>
    </row>
    <row r="141" s="174" customFormat="true" ht="12.8" hidden="false" customHeight="false" outlineLevel="0" collapsed="false">
      <c r="B141" s="175"/>
      <c r="D141" s="176" t="s">
        <v>129</v>
      </c>
      <c r="E141" s="177"/>
      <c r="F141" s="178" t="s">
        <v>79</v>
      </c>
      <c r="H141" s="179" t="n">
        <v>1</v>
      </c>
      <c r="I141" s="180"/>
      <c r="L141" s="175"/>
      <c r="M141" s="181"/>
      <c r="N141" s="182"/>
      <c r="O141" s="182"/>
      <c r="P141" s="182"/>
      <c r="Q141" s="182"/>
      <c r="R141" s="182"/>
      <c r="S141" s="182"/>
      <c r="T141" s="183"/>
      <c r="AT141" s="177" t="s">
        <v>129</v>
      </c>
      <c r="AU141" s="177" t="s">
        <v>81</v>
      </c>
      <c r="AV141" s="174" t="s">
        <v>81</v>
      </c>
      <c r="AW141" s="174" t="s">
        <v>31</v>
      </c>
      <c r="AX141" s="174" t="s">
        <v>79</v>
      </c>
      <c r="AY141" s="177" t="s">
        <v>120</v>
      </c>
    </row>
    <row r="142" s="27" customFormat="true" ht="24.15" hidden="false" customHeight="true" outlineLevel="0" collapsed="false">
      <c r="A142" s="22"/>
      <c r="B142" s="160"/>
      <c r="C142" s="161" t="s">
        <v>148</v>
      </c>
      <c r="D142" s="161" t="s">
        <v>123</v>
      </c>
      <c r="E142" s="162" t="s">
        <v>149</v>
      </c>
      <c r="F142" s="163" t="s">
        <v>150</v>
      </c>
      <c r="G142" s="164" t="s">
        <v>126</v>
      </c>
      <c r="H142" s="165" t="n">
        <v>2</v>
      </c>
      <c r="I142" s="166"/>
      <c r="J142" s="167" t="n">
        <f aca="false">ROUND(I142*H142,2)</f>
        <v>0</v>
      </c>
      <c r="K142" s="163" t="s">
        <v>136</v>
      </c>
      <c r="L142" s="23"/>
      <c r="M142" s="168"/>
      <c r="N142" s="169" t="s">
        <v>39</v>
      </c>
      <c r="O142" s="60"/>
      <c r="P142" s="170" t="n">
        <f aca="false">O142*H142</f>
        <v>0</v>
      </c>
      <c r="Q142" s="170" t="n">
        <v>0</v>
      </c>
      <c r="R142" s="170" t="n">
        <f aca="false">Q142*H142</f>
        <v>0</v>
      </c>
      <c r="S142" s="170" t="n">
        <v>0.048</v>
      </c>
      <c r="T142" s="171" t="n">
        <f aca="false">S142*H142</f>
        <v>0.096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127</v>
      </c>
      <c r="AT142" s="172" t="s">
        <v>123</v>
      </c>
      <c r="AU142" s="172" t="s">
        <v>81</v>
      </c>
      <c r="AY142" s="3" t="s">
        <v>120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79</v>
      </c>
      <c r="BK142" s="173" t="n">
        <f aca="false">ROUND(I142*H142,2)</f>
        <v>0</v>
      </c>
      <c r="BL142" s="3" t="s">
        <v>127</v>
      </c>
      <c r="BM142" s="172" t="s">
        <v>151</v>
      </c>
    </row>
    <row r="143" s="27" customFormat="true" ht="21.75" hidden="false" customHeight="true" outlineLevel="0" collapsed="false">
      <c r="A143" s="22"/>
      <c r="B143" s="160"/>
      <c r="C143" s="161" t="s">
        <v>121</v>
      </c>
      <c r="D143" s="161" t="s">
        <v>123</v>
      </c>
      <c r="E143" s="162" t="s">
        <v>152</v>
      </c>
      <c r="F143" s="163" t="s">
        <v>153</v>
      </c>
      <c r="G143" s="164" t="s">
        <v>126</v>
      </c>
      <c r="H143" s="165" t="n">
        <v>1.648</v>
      </c>
      <c r="I143" s="166"/>
      <c r="J143" s="167" t="n">
        <f aca="false">ROUND(I143*H143,2)</f>
        <v>0</v>
      </c>
      <c r="K143" s="163" t="s">
        <v>136</v>
      </c>
      <c r="L143" s="23"/>
      <c r="M143" s="168"/>
      <c r="N143" s="169" t="s">
        <v>39</v>
      </c>
      <c r="O143" s="60"/>
      <c r="P143" s="170" t="n">
        <f aca="false">O143*H143</f>
        <v>0</v>
      </c>
      <c r="Q143" s="170" t="n">
        <v>0</v>
      </c>
      <c r="R143" s="170" t="n">
        <f aca="false">Q143*H143</f>
        <v>0</v>
      </c>
      <c r="S143" s="170" t="n">
        <v>0.088</v>
      </c>
      <c r="T143" s="171" t="n">
        <f aca="false">S143*H143</f>
        <v>0.145024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2" t="s">
        <v>127</v>
      </c>
      <c r="AT143" s="172" t="s">
        <v>123</v>
      </c>
      <c r="AU143" s="172" t="s">
        <v>81</v>
      </c>
      <c r="AY143" s="3" t="s">
        <v>120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79</v>
      </c>
      <c r="BK143" s="173" t="n">
        <f aca="false">ROUND(I143*H143,2)</f>
        <v>0</v>
      </c>
      <c r="BL143" s="3" t="s">
        <v>127</v>
      </c>
      <c r="BM143" s="172" t="s">
        <v>154</v>
      </c>
    </row>
    <row r="144" s="174" customFormat="true" ht="12.8" hidden="false" customHeight="false" outlineLevel="0" collapsed="false">
      <c r="B144" s="175"/>
      <c r="D144" s="176" t="s">
        <v>129</v>
      </c>
      <c r="E144" s="177"/>
      <c r="F144" s="178" t="s">
        <v>155</v>
      </c>
      <c r="H144" s="179" t="n">
        <v>1.648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129</v>
      </c>
      <c r="AU144" s="177" t="s">
        <v>81</v>
      </c>
      <c r="AV144" s="174" t="s">
        <v>81</v>
      </c>
      <c r="AW144" s="174" t="s">
        <v>31</v>
      </c>
      <c r="AX144" s="174" t="s">
        <v>79</v>
      </c>
      <c r="AY144" s="177" t="s">
        <v>120</v>
      </c>
    </row>
    <row r="145" s="146" customFormat="true" ht="22.8" hidden="false" customHeight="true" outlineLevel="0" collapsed="false">
      <c r="B145" s="147"/>
      <c r="D145" s="148" t="s">
        <v>73</v>
      </c>
      <c r="E145" s="158" t="s">
        <v>156</v>
      </c>
      <c r="F145" s="158" t="s">
        <v>157</v>
      </c>
      <c r="I145" s="150"/>
      <c r="J145" s="159" t="n">
        <f aca="false">BK145</f>
        <v>0</v>
      </c>
      <c r="L145" s="147"/>
      <c r="M145" s="152"/>
      <c r="N145" s="153"/>
      <c r="O145" s="153"/>
      <c r="P145" s="154" t="n">
        <f aca="false">SUM(P146:P153)</f>
        <v>0</v>
      </c>
      <c r="Q145" s="153"/>
      <c r="R145" s="154" t="n">
        <f aca="false">SUM(R146:R153)</f>
        <v>0</v>
      </c>
      <c r="S145" s="153"/>
      <c r="T145" s="155" t="n">
        <f aca="false">SUM(T146:T153)</f>
        <v>0</v>
      </c>
      <c r="AR145" s="148" t="s">
        <v>79</v>
      </c>
      <c r="AT145" s="156" t="s">
        <v>73</v>
      </c>
      <c r="AU145" s="156" t="s">
        <v>79</v>
      </c>
      <c r="AY145" s="148" t="s">
        <v>120</v>
      </c>
      <c r="BK145" s="157" t="n">
        <f aca="false">SUM(BK146:BK153)</f>
        <v>0</v>
      </c>
    </row>
    <row r="146" s="27" customFormat="true" ht="24.15" hidden="false" customHeight="true" outlineLevel="0" collapsed="false">
      <c r="A146" s="22"/>
      <c r="B146" s="160"/>
      <c r="C146" s="161" t="s">
        <v>158</v>
      </c>
      <c r="D146" s="161" t="s">
        <v>123</v>
      </c>
      <c r="E146" s="162" t="s">
        <v>159</v>
      </c>
      <c r="F146" s="163" t="s">
        <v>160</v>
      </c>
      <c r="G146" s="164" t="s">
        <v>161</v>
      </c>
      <c r="H146" s="165" t="n">
        <v>2.365</v>
      </c>
      <c r="I146" s="166"/>
      <c r="J146" s="167" t="n">
        <f aca="false">ROUND(I146*H146,2)</f>
        <v>0</v>
      </c>
      <c r="K146" s="163" t="s">
        <v>136</v>
      </c>
      <c r="L146" s="23"/>
      <c r="M146" s="168"/>
      <c r="N146" s="169" t="s">
        <v>39</v>
      </c>
      <c r="O146" s="60"/>
      <c r="P146" s="170" t="n">
        <f aca="false">O146*H146</f>
        <v>0</v>
      </c>
      <c r="Q146" s="170" t="n">
        <v>0</v>
      </c>
      <c r="R146" s="170" t="n">
        <f aca="false">Q146*H146</f>
        <v>0</v>
      </c>
      <c r="S146" s="170" t="n">
        <v>0</v>
      </c>
      <c r="T146" s="171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2" t="s">
        <v>127</v>
      </c>
      <c r="AT146" s="172" t="s">
        <v>123</v>
      </c>
      <c r="AU146" s="172" t="s">
        <v>81</v>
      </c>
      <c r="AY146" s="3" t="s">
        <v>120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79</v>
      </c>
      <c r="BK146" s="173" t="n">
        <f aca="false">ROUND(I146*H146,2)</f>
        <v>0</v>
      </c>
      <c r="BL146" s="3" t="s">
        <v>127</v>
      </c>
      <c r="BM146" s="172" t="s">
        <v>162</v>
      </c>
    </row>
    <row r="147" s="27" customFormat="true" ht="24.15" hidden="false" customHeight="true" outlineLevel="0" collapsed="false">
      <c r="A147" s="22"/>
      <c r="B147" s="160"/>
      <c r="C147" s="161" t="s">
        <v>163</v>
      </c>
      <c r="D147" s="161" t="s">
        <v>123</v>
      </c>
      <c r="E147" s="162" t="s">
        <v>164</v>
      </c>
      <c r="F147" s="163" t="s">
        <v>165</v>
      </c>
      <c r="G147" s="164" t="s">
        <v>161</v>
      </c>
      <c r="H147" s="165" t="n">
        <v>2.365</v>
      </c>
      <c r="I147" s="166"/>
      <c r="J147" s="167" t="n">
        <f aca="false">ROUND(I147*H147,2)</f>
        <v>0</v>
      </c>
      <c r="K147" s="163" t="s">
        <v>136</v>
      </c>
      <c r="L147" s="23"/>
      <c r="M147" s="168"/>
      <c r="N147" s="169" t="s">
        <v>39</v>
      </c>
      <c r="O147" s="60"/>
      <c r="P147" s="170" t="n">
        <f aca="false">O147*H147</f>
        <v>0</v>
      </c>
      <c r="Q147" s="170" t="n">
        <v>0</v>
      </c>
      <c r="R147" s="170" t="n">
        <f aca="false">Q147*H147</f>
        <v>0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127</v>
      </c>
      <c r="AT147" s="172" t="s">
        <v>123</v>
      </c>
      <c r="AU147" s="172" t="s">
        <v>81</v>
      </c>
      <c r="AY147" s="3" t="s">
        <v>120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79</v>
      </c>
      <c r="BK147" s="173" t="n">
        <f aca="false">ROUND(I147*H147,2)</f>
        <v>0</v>
      </c>
      <c r="BL147" s="3" t="s">
        <v>127</v>
      </c>
      <c r="BM147" s="172" t="s">
        <v>166</v>
      </c>
    </row>
    <row r="148" s="27" customFormat="true" ht="24.15" hidden="false" customHeight="true" outlineLevel="0" collapsed="false">
      <c r="A148" s="22"/>
      <c r="B148" s="160"/>
      <c r="C148" s="161" t="s">
        <v>132</v>
      </c>
      <c r="D148" s="161" t="s">
        <v>123</v>
      </c>
      <c r="E148" s="162" t="s">
        <v>167</v>
      </c>
      <c r="F148" s="163" t="s">
        <v>168</v>
      </c>
      <c r="G148" s="164" t="s">
        <v>161</v>
      </c>
      <c r="H148" s="165" t="n">
        <v>59.125</v>
      </c>
      <c r="I148" s="166"/>
      <c r="J148" s="167" t="n">
        <f aca="false">ROUND(I148*H148,2)</f>
        <v>0</v>
      </c>
      <c r="K148" s="163" t="s">
        <v>136</v>
      </c>
      <c r="L148" s="23"/>
      <c r="M148" s="168"/>
      <c r="N148" s="169" t="s">
        <v>39</v>
      </c>
      <c r="O148" s="60"/>
      <c r="P148" s="170" t="n">
        <f aca="false">O148*H148</f>
        <v>0</v>
      </c>
      <c r="Q148" s="170" t="n">
        <v>0</v>
      </c>
      <c r="R148" s="170" t="n">
        <f aca="false">Q148*H148</f>
        <v>0</v>
      </c>
      <c r="S148" s="170" t="n">
        <v>0</v>
      </c>
      <c r="T148" s="171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127</v>
      </c>
      <c r="AT148" s="172" t="s">
        <v>123</v>
      </c>
      <c r="AU148" s="172" t="s">
        <v>81</v>
      </c>
      <c r="AY148" s="3" t="s">
        <v>120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79</v>
      </c>
      <c r="BK148" s="173" t="n">
        <f aca="false">ROUND(I148*H148,2)</f>
        <v>0</v>
      </c>
      <c r="BL148" s="3" t="s">
        <v>127</v>
      </c>
      <c r="BM148" s="172" t="s">
        <v>169</v>
      </c>
    </row>
    <row r="149" s="174" customFormat="true" ht="12.8" hidden="false" customHeight="false" outlineLevel="0" collapsed="false">
      <c r="B149" s="175"/>
      <c r="D149" s="176" t="s">
        <v>129</v>
      </c>
      <c r="F149" s="178" t="s">
        <v>170</v>
      </c>
      <c r="H149" s="179" t="n">
        <v>59.125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129</v>
      </c>
      <c r="AU149" s="177" t="s">
        <v>81</v>
      </c>
      <c r="AV149" s="174" t="s">
        <v>81</v>
      </c>
      <c r="AW149" s="174" t="s">
        <v>2</v>
      </c>
      <c r="AX149" s="174" t="s">
        <v>79</v>
      </c>
      <c r="AY149" s="177" t="s">
        <v>120</v>
      </c>
    </row>
    <row r="150" s="27" customFormat="true" ht="33" hidden="false" customHeight="true" outlineLevel="0" collapsed="false">
      <c r="A150" s="22"/>
      <c r="B150" s="160"/>
      <c r="C150" s="161" t="s">
        <v>171</v>
      </c>
      <c r="D150" s="161" t="s">
        <v>123</v>
      </c>
      <c r="E150" s="162" t="s">
        <v>172</v>
      </c>
      <c r="F150" s="163" t="s">
        <v>173</v>
      </c>
      <c r="G150" s="164" t="s">
        <v>161</v>
      </c>
      <c r="H150" s="165" t="n">
        <v>0.414</v>
      </c>
      <c r="I150" s="166"/>
      <c r="J150" s="167" t="n">
        <f aca="false">ROUND(I150*H150,2)</f>
        <v>0</v>
      </c>
      <c r="K150" s="163" t="s">
        <v>136</v>
      </c>
      <c r="L150" s="23"/>
      <c r="M150" s="168"/>
      <c r="N150" s="169" t="s">
        <v>39</v>
      </c>
      <c r="O150" s="60"/>
      <c r="P150" s="170" t="n">
        <f aca="false">O150*H150</f>
        <v>0</v>
      </c>
      <c r="Q150" s="170" t="n">
        <v>0</v>
      </c>
      <c r="R150" s="170" t="n">
        <f aca="false">Q150*H150</f>
        <v>0</v>
      </c>
      <c r="S150" s="170" t="n">
        <v>0</v>
      </c>
      <c r="T150" s="17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127</v>
      </c>
      <c r="AT150" s="172" t="s">
        <v>123</v>
      </c>
      <c r="AU150" s="172" t="s">
        <v>81</v>
      </c>
      <c r="AY150" s="3" t="s">
        <v>120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79</v>
      </c>
      <c r="BK150" s="173" t="n">
        <f aca="false">ROUND(I150*H150,2)</f>
        <v>0</v>
      </c>
      <c r="BL150" s="3" t="s">
        <v>127</v>
      </c>
      <c r="BM150" s="172" t="s">
        <v>174</v>
      </c>
    </row>
    <row r="151" s="27" customFormat="true" ht="33" hidden="false" customHeight="true" outlineLevel="0" collapsed="false">
      <c r="A151" s="22"/>
      <c r="B151" s="160"/>
      <c r="C151" s="161" t="s">
        <v>175</v>
      </c>
      <c r="D151" s="161" t="s">
        <v>123</v>
      </c>
      <c r="E151" s="162" t="s">
        <v>176</v>
      </c>
      <c r="F151" s="163" t="s">
        <v>177</v>
      </c>
      <c r="G151" s="164" t="s">
        <v>161</v>
      </c>
      <c r="H151" s="165" t="n">
        <v>0.355</v>
      </c>
      <c r="I151" s="166"/>
      <c r="J151" s="167" t="n">
        <f aca="false">ROUND(I151*H151,2)</f>
        <v>0</v>
      </c>
      <c r="K151" s="163" t="s">
        <v>136</v>
      </c>
      <c r="L151" s="23"/>
      <c r="M151" s="168"/>
      <c r="N151" s="169" t="s">
        <v>39</v>
      </c>
      <c r="O151" s="60"/>
      <c r="P151" s="170" t="n">
        <f aca="false">O151*H151</f>
        <v>0</v>
      </c>
      <c r="Q151" s="170" t="n">
        <v>0</v>
      </c>
      <c r="R151" s="170" t="n">
        <f aca="false">Q151*H151</f>
        <v>0</v>
      </c>
      <c r="S151" s="170" t="n">
        <v>0</v>
      </c>
      <c r="T151" s="17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127</v>
      </c>
      <c r="AT151" s="172" t="s">
        <v>123</v>
      </c>
      <c r="AU151" s="172" t="s">
        <v>81</v>
      </c>
      <c r="AY151" s="3" t="s">
        <v>120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79</v>
      </c>
      <c r="BK151" s="173" t="n">
        <f aca="false">ROUND(I151*H151,2)</f>
        <v>0</v>
      </c>
      <c r="BL151" s="3" t="s">
        <v>127</v>
      </c>
      <c r="BM151" s="172" t="s">
        <v>178</v>
      </c>
    </row>
    <row r="152" s="27" customFormat="true" ht="33" hidden="false" customHeight="true" outlineLevel="0" collapsed="false">
      <c r="A152" s="22"/>
      <c r="B152" s="160"/>
      <c r="C152" s="161" t="s">
        <v>179</v>
      </c>
      <c r="D152" s="161" t="s">
        <v>123</v>
      </c>
      <c r="E152" s="162" t="s">
        <v>180</v>
      </c>
      <c r="F152" s="163" t="s">
        <v>181</v>
      </c>
      <c r="G152" s="164" t="s">
        <v>161</v>
      </c>
      <c r="H152" s="165" t="n">
        <v>1.863</v>
      </c>
      <c r="I152" s="166"/>
      <c r="J152" s="167" t="n">
        <f aca="false">ROUND(I152*H152,2)</f>
        <v>0</v>
      </c>
      <c r="K152" s="163" t="s">
        <v>136</v>
      </c>
      <c r="L152" s="23"/>
      <c r="M152" s="168"/>
      <c r="N152" s="169" t="s">
        <v>39</v>
      </c>
      <c r="O152" s="60"/>
      <c r="P152" s="170" t="n">
        <f aca="false">O152*H152</f>
        <v>0</v>
      </c>
      <c r="Q152" s="170" t="n">
        <v>0</v>
      </c>
      <c r="R152" s="170" t="n">
        <f aca="false">Q152*H152</f>
        <v>0</v>
      </c>
      <c r="S152" s="170" t="n">
        <v>0</v>
      </c>
      <c r="T152" s="17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127</v>
      </c>
      <c r="AT152" s="172" t="s">
        <v>123</v>
      </c>
      <c r="AU152" s="172" t="s">
        <v>81</v>
      </c>
      <c r="AY152" s="3" t="s">
        <v>120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79</v>
      </c>
      <c r="BK152" s="173" t="n">
        <f aca="false">ROUND(I152*H152,2)</f>
        <v>0</v>
      </c>
      <c r="BL152" s="3" t="s">
        <v>127</v>
      </c>
      <c r="BM152" s="172" t="s">
        <v>182</v>
      </c>
    </row>
    <row r="153" s="27" customFormat="true" ht="37.8" hidden="false" customHeight="true" outlineLevel="0" collapsed="false">
      <c r="A153" s="22"/>
      <c r="B153" s="160"/>
      <c r="C153" s="161" t="s">
        <v>183</v>
      </c>
      <c r="D153" s="161" t="s">
        <v>123</v>
      </c>
      <c r="E153" s="162" t="s">
        <v>184</v>
      </c>
      <c r="F153" s="163" t="s">
        <v>185</v>
      </c>
      <c r="G153" s="164" t="s">
        <v>161</v>
      </c>
      <c r="H153" s="165" t="n">
        <v>0.355</v>
      </c>
      <c r="I153" s="166"/>
      <c r="J153" s="167" t="n">
        <f aca="false">ROUND(I153*H153,2)</f>
        <v>0</v>
      </c>
      <c r="K153" s="163" t="s">
        <v>136</v>
      </c>
      <c r="L153" s="23"/>
      <c r="M153" s="168"/>
      <c r="N153" s="169" t="s">
        <v>39</v>
      </c>
      <c r="O153" s="60"/>
      <c r="P153" s="170" t="n">
        <f aca="false">O153*H153</f>
        <v>0</v>
      </c>
      <c r="Q153" s="170" t="n">
        <v>0</v>
      </c>
      <c r="R153" s="170" t="n">
        <f aca="false">Q153*H153</f>
        <v>0</v>
      </c>
      <c r="S153" s="170" t="n">
        <v>0</v>
      </c>
      <c r="T153" s="171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2" t="s">
        <v>127</v>
      </c>
      <c r="AT153" s="172" t="s">
        <v>123</v>
      </c>
      <c r="AU153" s="172" t="s">
        <v>81</v>
      </c>
      <c r="AY153" s="3" t="s">
        <v>120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79</v>
      </c>
      <c r="BK153" s="173" t="n">
        <f aca="false">ROUND(I153*H153,2)</f>
        <v>0</v>
      </c>
      <c r="BL153" s="3" t="s">
        <v>127</v>
      </c>
      <c r="BM153" s="172" t="s">
        <v>186</v>
      </c>
    </row>
    <row r="154" s="146" customFormat="true" ht="22.8" hidden="false" customHeight="true" outlineLevel="0" collapsed="false">
      <c r="B154" s="147"/>
      <c r="D154" s="148" t="s">
        <v>73</v>
      </c>
      <c r="E154" s="158" t="s">
        <v>187</v>
      </c>
      <c r="F154" s="158" t="s">
        <v>188</v>
      </c>
      <c r="I154" s="150"/>
      <c r="J154" s="159" t="n">
        <f aca="false">BK154</f>
        <v>0</v>
      </c>
      <c r="L154" s="147"/>
      <c r="M154" s="152"/>
      <c r="N154" s="153"/>
      <c r="O154" s="153"/>
      <c r="P154" s="154" t="n">
        <f aca="false">P155</f>
        <v>0</v>
      </c>
      <c r="Q154" s="153"/>
      <c r="R154" s="154" t="n">
        <f aca="false">R155</f>
        <v>0</v>
      </c>
      <c r="S154" s="153"/>
      <c r="T154" s="155" t="n">
        <f aca="false">T155</f>
        <v>0</v>
      </c>
      <c r="AR154" s="148" t="s">
        <v>79</v>
      </c>
      <c r="AT154" s="156" t="s">
        <v>73</v>
      </c>
      <c r="AU154" s="156" t="s">
        <v>79</v>
      </c>
      <c r="AY154" s="148" t="s">
        <v>120</v>
      </c>
      <c r="BK154" s="157" t="n">
        <f aca="false">BK155</f>
        <v>0</v>
      </c>
    </row>
    <row r="155" s="27" customFormat="true" ht="16.5" hidden="false" customHeight="true" outlineLevel="0" collapsed="false">
      <c r="A155" s="22"/>
      <c r="B155" s="160"/>
      <c r="C155" s="161" t="s">
        <v>189</v>
      </c>
      <c r="D155" s="161" t="s">
        <v>123</v>
      </c>
      <c r="E155" s="162" t="s">
        <v>190</v>
      </c>
      <c r="F155" s="163" t="s">
        <v>191</v>
      </c>
      <c r="G155" s="164" t="s">
        <v>161</v>
      </c>
      <c r="H155" s="165" t="n">
        <v>3.285</v>
      </c>
      <c r="I155" s="166"/>
      <c r="J155" s="167" t="n">
        <f aca="false">ROUND(I155*H155,2)</f>
        <v>0</v>
      </c>
      <c r="K155" s="163" t="s">
        <v>136</v>
      </c>
      <c r="L155" s="23"/>
      <c r="M155" s="168"/>
      <c r="N155" s="169" t="s">
        <v>39</v>
      </c>
      <c r="O155" s="60"/>
      <c r="P155" s="170" t="n">
        <f aca="false">O155*H155</f>
        <v>0</v>
      </c>
      <c r="Q155" s="170" t="n">
        <v>0</v>
      </c>
      <c r="R155" s="170" t="n">
        <f aca="false">Q155*H155</f>
        <v>0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127</v>
      </c>
      <c r="AT155" s="172" t="s">
        <v>123</v>
      </c>
      <c r="AU155" s="172" t="s">
        <v>81</v>
      </c>
      <c r="AY155" s="3" t="s">
        <v>120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79</v>
      </c>
      <c r="BK155" s="173" t="n">
        <f aca="false">ROUND(I155*H155,2)</f>
        <v>0</v>
      </c>
      <c r="BL155" s="3" t="s">
        <v>127</v>
      </c>
      <c r="BM155" s="172" t="s">
        <v>192</v>
      </c>
    </row>
    <row r="156" s="146" customFormat="true" ht="25.9" hidden="false" customHeight="true" outlineLevel="0" collapsed="false">
      <c r="B156" s="147"/>
      <c r="D156" s="148" t="s">
        <v>73</v>
      </c>
      <c r="E156" s="149" t="s">
        <v>193</v>
      </c>
      <c r="F156" s="149" t="s">
        <v>194</v>
      </c>
      <c r="I156" s="150"/>
      <c r="J156" s="151" t="n">
        <f aca="false">BK156</f>
        <v>0</v>
      </c>
      <c r="L156" s="147"/>
      <c r="M156" s="152"/>
      <c r="N156" s="153"/>
      <c r="O156" s="153"/>
      <c r="P156" s="154" t="n">
        <f aca="false">P157+P170+P182+P186+P202+P211+P238</f>
        <v>0</v>
      </c>
      <c r="Q156" s="153"/>
      <c r="R156" s="154" t="n">
        <f aca="false">R157+R170+R182+R186+R202+R211+R238</f>
        <v>2.87919946</v>
      </c>
      <c r="S156" s="153"/>
      <c r="T156" s="155" t="n">
        <f aca="false">T157+T170+T182+T186+T202+T211+T238</f>
        <v>2.12416522</v>
      </c>
      <c r="AR156" s="148" t="s">
        <v>81</v>
      </c>
      <c r="AT156" s="156" t="s">
        <v>73</v>
      </c>
      <c r="AU156" s="156" t="s">
        <v>74</v>
      </c>
      <c r="AY156" s="148" t="s">
        <v>120</v>
      </c>
      <c r="BK156" s="157" t="n">
        <f aca="false">BK157+BK170+BK182+BK186+BK202+BK211+BK238</f>
        <v>0</v>
      </c>
    </row>
    <row r="157" s="146" customFormat="true" ht="22.8" hidden="false" customHeight="true" outlineLevel="0" collapsed="false">
      <c r="B157" s="147"/>
      <c r="D157" s="148" t="s">
        <v>73</v>
      </c>
      <c r="E157" s="158" t="s">
        <v>195</v>
      </c>
      <c r="F157" s="158" t="s">
        <v>196</v>
      </c>
      <c r="I157" s="150"/>
      <c r="J157" s="159" t="n">
        <f aca="false">BK157</f>
        <v>0</v>
      </c>
      <c r="L157" s="147"/>
      <c r="M157" s="152"/>
      <c r="N157" s="153"/>
      <c r="O157" s="153"/>
      <c r="P157" s="154" t="n">
        <f aca="false">SUM(P158:P169)</f>
        <v>0</v>
      </c>
      <c r="Q157" s="153"/>
      <c r="R157" s="154" t="n">
        <f aca="false">SUM(R158:R169)</f>
        <v>0.3661819</v>
      </c>
      <c r="S157" s="153"/>
      <c r="T157" s="155" t="n">
        <f aca="false">SUM(T158:T169)</f>
        <v>0.244432</v>
      </c>
      <c r="AR157" s="148" t="s">
        <v>81</v>
      </c>
      <c r="AT157" s="156" t="s">
        <v>73</v>
      </c>
      <c r="AU157" s="156" t="s">
        <v>79</v>
      </c>
      <c r="AY157" s="148" t="s">
        <v>120</v>
      </c>
      <c r="BK157" s="157" t="n">
        <f aca="false">SUM(BK158:BK169)</f>
        <v>0</v>
      </c>
    </row>
    <row r="158" s="27" customFormat="true" ht="24.15" hidden="false" customHeight="true" outlineLevel="0" collapsed="false">
      <c r="A158" s="22"/>
      <c r="B158" s="160"/>
      <c r="C158" s="161" t="s">
        <v>7</v>
      </c>
      <c r="D158" s="161" t="s">
        <v>123</v>
      </c>
      <c r="E158" s="162" t="s">
        <v>197</v>
      </c>
      <c r="F158" s="163" t="s">
        <v>198</v>
      </c>
      <c r="G158" s="164" t="s">
        <v>126</v>
      </c>
      <c r="H158" s="165" t="n">
        <v>61.108</v>
      </c>
      <c r="I158" s="166"/>
      <c r="J158" s="167" t="n">
        <f aca="false">ROUND(I158*H158,2)</f>
        <v>0</v>
      </c>
      <c r="K158" s="163" t="s">
        <v>136</v>
      </c>
      <c r="L158" s="23"/>
      <c r="M158" s="168"/>
      <c r="N158" s="169" t="s">
        <v>39</v>
      </c>
      <c r="O158" s="60"/>
      <c r="P158" s="170" t="n">
        <f aca="false">O158*H158</f>
        <v>0</v>
      </c>
      <c r="Q158" s="170" t="n">
        <v>0</v>
      </c>
      <c r="R158" s="170" t="n">
        <f aca="false">Q158*H158</f>
        <v>0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199</v>
      </c>
      <c r="AT158" s="172" t="s">
        <v>123</v>
      </c>
      <c r="AU158" s="172" t="s">
        <v>81</v>
      </c>
      <c r="AY158" s="3" t="s">
        <v>120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79</v>
      </c>
      <c r="BK158" s="173" t="n">
        <f aca="false">ROUND(I158*H158,2)</f>
        <v>0</v>
      </c>
      <c r="BL158" s="3" t="s">
        <v>199</v>
      </c>
      <c r="BM158" s="172" t="s">
        <v>200</v>
      </c>
    </row>
    <row r="159" s="174" customFormat="true" ht="28.3" hidden="false" customHeight="false" outlineLevel="0" collapsed="false">
      <c r="B159" s="175"/>
      <c r="D159" s="176" t="s">
        <v>129</v>
      </c>
      <c r="E159" s="177"/>
      <c r="F159" s="178" t="s">
        <v>201</v>
      </c>
      <c r="H159" s="179" t="n">
        <v>61.108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129</v>
      </c>
      <c r="AU159" s="177" t="s">
        <v>81</v>
      </c>
      <c r="AV159" s="174" t="s">
        <v>81</v>
      </c>
      <c r="AW159" s="174" t="s">
        <v>31</v>
      </c>
      <c r="AX159" s="174" t="s">
        <v>74</v>
      </c>
      <c r="AY159" s="177" t="s">
        <v>120</v>
      </c>
    </row>
    <row r="160" s="184" customFormat="true" ht="12.8" hidden="false" customHeight="false" outlineLevel="0" collapsed="false">
      <c r="B160" s="185"/>
      <c r="D160" s="176" t="s">
        <v>129</v>
      </c>
      <c r="E160" s="186"/>
      <c r="F160" s="187" t="s">
        <v>131</v>
      </c>
      <c r="H160" s="188" t="n">
        <v>61.108</v>
      </c>
      <c r="I160" s="189"/>
      <c r="L160" s="185"/>
      <c r="M160" s="190"/>
      <c r="N160" s="191"/>
      <c r="O160" s="191"/>
      <c r="P160" s="191"/>
      <c r="Q160" s="191"/>
      <c r="R160" s="191"/>
      <c r="S160" s="191"/>
      <c r="T160" s="192"/>
      <c r="AT160" s="186" t="s">
        <v>129</v>
      </c>
      <c r="AU160" s="186" t="s">
        <v>81</v>
      </c>
      <c r="AV160" s="184" t="s">
        <v>127</v>
      </c>
      <c r="AW160" s="184" t="s">
        <v>31</v>
      </c>
      <c r="AX160" s="184" t="s">
        <v>79</v>
      </c>
      <c r="AY160" s="186" t="s">
        <v>120</v>
      </c>
    </row>
    <row r="161" s="27" customFormat="true" ht="16.5" hidden="false" customHeight="true" outlineLevel="0" collapsed="false">
      <c r="A161" s="22"/>
      <c r="B161" s="160"/>
      <c r="C161" s="193" t="s">
        <v>199</v>
      </c>
      <c r="D161" s="193" t="s">
        <v>202</v>
      </c>
      <c r="E161" s="194" t="s">
        <v>203</v>
      </c>
      <c r="F161" s="195" t="s">
        <v>204</v>
      </c>
      <c r="G161" s="196" t="s">
        <v>161</v>
      </c>
      <c r="H161" s="197" t="n">
        <v>0.007</v>
      </c>
      <c r="I161" s="198"/>
      <c r="J161" s="199" t="n">
        <f aca="false">ROUND(I161*H161,2)</f>
        <v>0</v>
      </c>
      <c r="K161" s="200" t="s">
        <v>136</v>
      </c>
      <c r="L161" s="201"/>
      <c r="M161" s="202"/>
      <c r="N161" s="203" t="s">
        <v>39</v>
      </c>
      <c r="O161" s="60"/>
      <c r="P161" s="170" t="n">
        <f aca="false">O161*H161</f>
        <v>0</v>
      </c>
      <c r="Q161" s="170" t="n">
        <v>1</v>
      </c>
      <c r="R161" s="170" t="n">
        <f aca="false">Q161*H161</f>
        <v>0.007</v>
      </c>
      <c r="S161" s="170" t="n">
        <v>0</v>
      </c>
      <c r="T161" s="171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205</v>
      </c>
      <c r="AT161" s="172" t="s">
        <v>202</v>
      </c>
      <c r="AU161" s="172" t="s">
        <v>81</v>
      </c>
      <c r="AY161" s="3" t="s">
        <v>120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79</v>
      </c>
      <c r="BK161" s="173" t="n">
        <f aca="false">ROUND(I161*H161,2)</f>
        <v>0</v>
      </c>
      <c r="BL161" s="3" t="s">
        <v>199</v>
      </c>
      <c r="BM161" s="172" t="s">
        <v>206</v>
      </c>
    </row>
    <row r="162" s="174" customFormat="true" ht="12.8" hidden="false" customHeight="false" outlineLevel="0" collapsed="false">
      <c r="B162" s="175"/>
      <c r="D162" s="176" t="s">
        <v>129</v>
      </c>
      <c r="F162" s="178" t="s">
        <v>207</v>
      </c>
      <c r="H162" s="179" t="n">
        <v>0.007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129</v>
      </c>
      <c r="AU162" s="177" t="s">
        <v>81</v>
      </c>
      <c r="AV162" s="174" t="s">
        <v>81</v>
      </c>
      <c r="AW162" s="174" t="s">
        <v>2</v>
      </c>
      <c r="AX162" s="174" t="s">
        <v>79</v>
      </c>
      <c r="AY162" s="177" t="s">
        <v>120</v>
      </c>
    </row>
    <row r="163" s="27" customFormat="true" ht="16.5" hidden="false" customHeight="true" outlineLevel="0" collapsed="false">
      <c r="A163" s="22"/>
      <c r="B163" s="160"/>
      <c r="C163" s="161" t="s">
        <v>208</v>
      </c>
      <c r="D163" s="161" t="s">
        <v>123</v>
      </c>
      <c r="E163" s="162" t="s">
        <v>209</v>
      </c>
      <c r="F163" s="204" t="s">
        <v>210</v>
      </c>
      <c r="G163" s="164" t="s">
        <v>126</v>
      </c>
      <c r="H163" s="165" t="n">
        <v>61.108</v>
      </c>
      <c r="I163" s="166"/>
      <c r="J163" s="167" t="n">
        <f aca="false">ROUND(I163*H163,2)</f>
        <v>0</v>
      </c>
      <c r="K163" s="163" t="s">
        <v>136</v>
      </c>
      <c r="L163" s="23"/>
      <c r="M163" s="168"/>
      <c r="N163" s="169" t="s">
        <v>39</v>
      </c>
      <c r="O163" s="60"/>
      <c r="P163" s="170" t="n">
        <f aca="false">O163*H163</f>
        <v>0</v>
      </c>
      <c r="Q163" s="170" t="n">
        <v>0</v>
      </c>
      <c r="R163" s="170" t="n">
        <f aca="false">Q163*H163</f>
        <v>0</v>
      </c>
      <c r="S163" s="170" t="n">
        <v>0.004</v>
      </c>
      <c r="T163" s="171" t="n">
        <f aca="false">S163*H163</f>
        <v>0.244432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2" t="s">
        <v>199</v>
      </c>
      <c r="AT163" s="172" t="s">
        <v>123</v>
      </c>
      <c r="AU163" s="172" t="s">
        <v>81</v>
      </c>
      <c r="AY163" s="3" t="s">
        <v>120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79</v>
      </c>
      <c r="BK163" s="173" t="n">
        <f aca="false">ROUND(I163*H163,2)</f>
        <v>0</v>
      </c>
      <c r="BL163" s="3" t="s">
        <v>199</v>
      </c>
      <c r="BM163" s="172" t="s">
        <v>211</v>
      </c>
    </row>
    <row r="164" s="174" customFormat="true" ht="28.3" hidden="false" customHeight="false" outlineLevel="0" collapsed="false">
      <c r="B164" s="175"/>
      <c r="D164" s="176" t="s">
        <v>129</v>
      </c>
      <c r="E164" s="177"/>
      <c r="F164" s="178" t="s">
        <v>201</v>
      </c>
      <c r="H164" s="179" t="n">
        <v>61.108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129</v>
      </c>
      <c r="AU164" s="177" t="s">
        <v>81</v>
      </c>
      <c r="AV164" s="174" t="s">
        <v>81</v>
      </c>
      <c r="AW164" s="174" t="s">
        <v>31</v>
      </c>
      <c r="AX164" s="174" t="s">
        <v>74</v>
      </c>
      <c r="AY164" s="177" t="s">
        <v>120</v>
      </c>
    </row>
    <row r="165" s="184" customFormat="true" ht="12.8" hidden="false" customHeight="false" outlineLevel="0" collapsed="false">
      <c r="B165" s="185"/>
      <c r="D165" s="176" t="s">
        <v>129</v>
      </c>
      <c r="E165" s="186"/>
      <c r="F165" s="187" t="s">
        <v>131</v>
      </c>
      <c r="H165" s="188" t="n">
        <v>61.108</v>
      </c>
      <c r="I165" s="189"/>
      <c r="L165" s="185"/>
      <c r="M165" s="190"/>
      <c r="N165" s="191"/>
      <c r="O165" s="191"/>
      <c r="P165" s="191"/>
      <c r="Q165" s="191"/>
      <c r="R165" s="191"/>
      <c r="S165" s="191"/>
      <c r="T165" s="192"/>
      <c r="AT165" s="186" t="s">
        <v>129</v>
      </c>
      <c r="AU165" s="186" t="s">
        <v>81</v>
      </c>
      <c r="AV165" s="184" t="s">
        <v>127</v>
      </c>
      <c r="AW165" s="184" t="s">
        <v>31</v>
      </c>
      <c r="AX165" s="184" t="s">
        <v>79</v>
      </c>
      <c r="AY165" s="186" t="s">
        <v>120</v>
      </c>
    </row>
    <row r="166" s="27" customFormat="true" ht="24.15" hidden="false" customHeight="true" outlineLevel="0" collapsed="false">
      <c r="A166" s="22"/>
      <c r="B166" s="160"/>
      <c r="C166" s="161" t="s">
        <v>212</v>
      </c>
      <c r="D166" s="161" t="s">
        <v>123</v>
      </c>
      <c r="E166" s="162" t="s">
        <v>213</v>
      </c>
      <c r="F166" s="163" t="s">
        <v>214</v>
      </c>
      <c r="G166" s="164" t="s">
        <v>126</v>
      </c>
      <c r="H166" s="165" t="n">
        <v>61.108</v>
      </c>
      <c r="I166" s="166"/>
      <c r="J166" s="167" t="n">
        <f aca="false">ROUND(I166*H166,2)</f>
        <v>0</v>
      </c>
      <c r="K166" s="163" t="s">
        <v>136</v>
      </c>
      <c r="L166" s="23"/>
      <c r="M166" s="168"/>
      <c r="N166" s="169" t="s">
        <v>39</v>
      </c>
      <c r="O166" s="60"/>
      <c r="P166" s="170" t="n">
        <f aca="false">O166*H166</f>
        <v>0</v>
      </c>
      <c r="Q166" s="170" t="n">
        <v>0.0004</v>
      </c>
      <c r="R166" s="170" t="n">
        <f aca="false">Q166*H166</f>
        <v>0.0244432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199</v>
      </c>
      <c r="AT166" s="172" t="s">
        <v>123</v>
      </c>
      <c r="AU166" s="172" t="s">
        <v>81</v>
      </c>
      <c r="AY166" s="3" t="s">
        <v>120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79</v>
      </c>
      <c r="BK166" s="173" t="n">
        <f aca="false">ROUND(I166*H166,2)</f>
        <v>0</v>
      </c>
      <c r="BL166" s="3" t="s">
        <v>199</v>
      </c>
      <c r="BM166" s="172" t="s">
        <v>215</v>
      </c>
    </row>
    <row r="167" s="27" customFormat="true" ht="55.5" hidden="false" customHeight="true" outlineLevel="0" collapsed="false">
      <c r="A167" s="22"/>
      <c r="B167" s="160"/>
      <c r="C167" s="193" t="s">
        <v>216</v>
      </c>
      <c r="D167" s="193" t="s">
        <v>202</v>
      </c>
      <c r="E167" s="194" t="s">
        <v>217</v>
      </c>
      <c r="F167" s="200" t="s">
        <v>218</v>
      </c>
      <c r="G167" s="196" t="s">
        <v>126</v>
      </c>
      <c r="H167" s="197" t="n">
        <v>71.221</v>
      </c>
      <c r="I167" s="198"/>
      <c r="J167" s="199" t="n">
        <f aca="false">ROUND(I167*H167,2)</f>
        <v>0</v>
      </c>
      <c r="K167" s="200" t="s">
        <v>136</v>
      </c>
      <c r="L167" s="201"/>
      <c r="M167" s="202"/>
      <c r="N167" s="203" t="s">
        <v>39</v>
      </c>
      <c r="O167" s="60"/>
      <c r="P167" s="170" t="n">
        <f aca="false">O167*H167</f>
        <v>0</v>
      </c>
      <c r="Q167" s="170" t="n">
        <v>0.0047</v>
      </c>
      <c r="R167" s="170" t="n">
        <f aca="false">Q167*H167</f>
        <v>0.3347387</v>
      </c>
      <c r="S167" s="170" t="n">
        <v>0</v>
      </c>
      <c r="T167" s="17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205</v>
      </c>
      <c r="AT167" s="172" t="s">
        <v>202</v>
      </c>
      <c r="AU167" s="172" t="s">
        <v>81</v>
      </c>
      <c r="AY167" s="3" t="s">
        <v>120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79</v>
      </c>
      <c r="BK167" s="173" t="n">
        <f aca="false">ROUND(I167*H167,2)</f>
        <v>0</v>
      </c>
      <c r="BL167" s="3" t="s">
        <v>199</v>
      </c>
      <c r="BM167" s="172" t="s">
        <v>219</v>
      </c>
    </row>
    <row r="168" s="174" customFormat="true" ht="12.8" hidden="false" customHeight="false" outlineLevel="0" collapsed="false">
      <c r="B168" s="175"/>
      <c r="D168" s="176" t="s">
        <v>129</v>
      </c>
      <c r="F168" s="178" t="s">
        <v>220</v>
      </c>
      <c r="H168" s="179" t="n">
        <v>71.221</v>
      </c>
      <c r="I168" s="180"/>
      <c r="L168" s="175"/>
      <c r="M168" s="181"/>
      <c r="N168" s="182"/>
      <c r="O168" s="182"/>
      <c r="P168" s="182"/>
      <c r="Q168" s="182"/>
      <c r="R168" s="182"/>
      <c r="S168" s="182"/>
      <c r="T168" s="183"/>
      <c r="AT168" s="177" t="s">
        <v>129</v>
      </c>
      <c r="AU168" s="177" t="s">
        <v>81</v>
      </c>
      <c r="AV168" s="174" t="s">
        <v>81</v>
      </c>
      <c r="AW168" s="174" t="s">
        <v>2</v>
      </c>
      <c r="AX168" s="174" t="s">
        <v>79</v>
      </c>
      <c r="AY168" s="177" t="s">
        <v>120</v>
      </c>
    </row>
    <row r="169" s="27" customFormat="true" ht="24.15" hidden="false" customHeight="true" outlineLevel="0" collapsed="false">
      <c r="A169" s="22"/>
      <c r="B169" s="160"/>
      <c r="C169" s="161" t="s">
        <v>221</v>
      </c>
      <c r="D169" s="161" t="s">
        <v>123</v>
      </c>
      <c r="E169" s="162" t="s">
        <v>222</v>
      </c>
      <c r="F169" s="163" t="s">
        <v>223</v>
      </c>
      <c r="G169" s="164" t="s">
        <v>224</v>
      </c>
      <c r="H169" s="205"/>
      <c r="I169" s="166"/>
      <c r="J169" s="167" t="n">
        <f aca="false">ROUND(I169*H169,2)</f>
        <v>0</v>
      </c>
      <c r="K169" s="163" t="s">
        <v>136</v>
      </c>
      <c r="L169" s="23"/>
      <c r="M169" s="168"/>
      <c r="N169" s="169" t="s">
        <v>39</v>
      </c>
      <c r="O169" s="60"/>
      <c r="P169" s="170" t="n">
        <f aca="false">O169*H169</f>
        <v>0</v>
      </c>
      <c r="Q169" s="170" t="n">
        <v>0</v>
      </c>
      <c r="R169" s="170" t="n">
        <f aca="false">Q169*H169</f>
        <v>0</v>
      </c>
      <c r="S169" s="170" t="n">
        <v>0</v>
      </c>
      <c r="T169" s="171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2" t="s">
        <v>199</v>
      </c>
      <c r="AT169" s="172" t="s">
        <v>123</v>
      </c>
      <c r="AU169" s="172" t="s">
        <v>81</v>
      </c>
      <c r="AY169" s="3" t="s">
        <v>120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3" t="s">
        <v>79</v>
      </c>
      <c r="BK169" s="173" t="n">
        <f aca="false">ROUND(I169*H169,2)</f>
        <v>0</v>
      </c>
      <c r="BL169" s="3" t="s">
        <v>199</v>
      </c>
      <c r="BM169" s="172" t="s">
        <v>225</v>
      </c>
    </row>
    <row r="170" s="146" customFormat="true" ht="22.8" hidden="false" customHeight="true" outlineLevel="0" collapsed="false">
      <c r="B170" s="147"/>
      <c r="D170" s="148" t="s">
        <v>73</v>
      </c>
      <c r="E170" s="158" t="s">
        <v>226</v>
      </c>
      <c r="F170" s="158" t="s">
        <v>227</v>
      </c>
      <c r="I170" s="150"/>
      <c r="J170" s="159" t="n">
        <f aca="false">BK170</f>
        <v>0</v>
      </c>
      <c r="L170" s="147"/>
      <c r="M170" s="152"/>
      <c r="N170" s="153"/>
      <c r="O170" s="153"/>
      <c r="P170" s="154" t="n">
        <f aca="false">SUM(P171:P181)</f>
        <v>0</v>
      </c>
      <c r="Q170" s="153"/>
      <c r="R170" s="154" t="n">
        <f aca="false">SUM(R171:R181)</f>
        <v>1.25499264</v>
      </c>
      <c r="S170" s="153"/>
      <c r="T170" s="155" t="n">
        <f aca="false">SUM(T171:T181)</f>
        <v>1.43317422</v>
      </c>
      <c r="AR170" s="148" t="s">
        <v>81</v>
      </c>
      <c r="AT170" s="156" t="s">
        <v>73</v>
      </c>
      <c r="AU170" s="156" t="s">
        <v>79</v>
      </c>
      <c r="AY170" s="148" t="s">
        <v>120</v>
      </c>
      <c r="BK170" s="157" t="n">
        <f aca="false">SUM(BK171:BK181)</f>
        <v>0</v>
      </c>
    </row>
    <row r="171" s="27" customFormat="true" ht="24.15" hidden="false" customHeight="true" outlineLevel="0" collapsed="false">
      <c r="A171" s="22"/>
      <c r="B171" s="160"/>
      <c r="C171" s="161" t="s">
        <v>6</v>
      </c>
      <c r="D171" s="161" t="s">
        <v>123</v>
      </c>
      <c r="E171" s="162" t="s">
        <v>228</v>
      </c>
      <c r="F171" s="163" t="s">
        <v>229</v>
      </c>
      <c r="G171" s="164" t="s">
        <v>126</v>
      </c>
      <c r="H171" s="165" t="n">
        <v>89.133</v>
      </c>
      <c r="I171" s="166"/>
      <c r="J171" s="167" t="n">
        <f aca="false">ROUND(I171*H171,2)</f>
        <v>0</v>
      </c>
      <c r="K171" s="163" t="s">
        <v>136</v>
      </c>
      <c r="L171" s="23"/>
      <c r="M171" s="168"/>
      <c r="N171" s="169" t="s">
        <v>39</v>
      </c>
      <c r="O171" s="60"/>
      <c r="P171" s="170" t="n">
        <f aca="false">O171*H171</f>
        <v>0</v>
      </c>
      <c r="Q171" s="170" t="n">
        <v>0.0139</v>
      </c>
      <c r="R171" s="170" t="n">
        <f aca="false">Q171*H171</f>
        <v>1.2389487</v>
      </c>
      <c r="S171" s="170" t="n">
        <v>0</v>
      </c>
      <c r="T171" s="17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199</v>
      </c>
      <c r="AT171" s="172" t="s">
        <v>123</v>
      </c>
      <c r="AU171" s="172" t="s">
        <v>81</v>
      </c>
      <c r="AY171" s="3" t="s">
        <v>120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79</v>
      </c>
      <c r="BK171" s="173" t="n">
        <f aca="false">ROUND(I171*H171,2)</f>
        <v>0</v>
      </c>
      <c r="BL171" s="3" t="s">
        <v>199</v>
      </c>
      <c r="BM171" s="172" t="s">
        <v>230</v>
      </c>
    </row>
    <row r="172" s="174" customFormat="true" ht="28.3" hidden="false" customHeight="false" outlineLevel="0" collapsed="false">
      <c r="B172" s="175"/>
      <c r="D172" s="176" t="s">
        <v>129</v>
      </c>
      <c r="E172" s="177"/>
      <c r="F172" s="178" t="s">
        <v>130</v>
      </c>
      <c r="H172" s="179" t="n">
        <v>57.848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77" t="s">
        <v>129</v>
      </c>
      <c r="AU172" s="177" t="s">
        <v>81</v>
      </c>
      <c r="AV172" s="174" t="s">
        <v>81</v>
      </c>
      <c r="AW172" s="174" t="s">
        <v>31</v>
      </c>
      <c r="AX172" s="174" t="s">
        <v>74</v>
      </c>
      <c r="AY172" s="177" t="s">
        <v>120</v>
      </c>
    </row>
    <row r="173" s="174" customFormat="true" ht="12.8" hidden="false" customHeight="false" outlineLevel="0" collapsed="false">
      <c r="B173" s="175"/>
      <c r="D173" s="176" t="s">
        <v>129</v>
      </c>
      <c r="E173" s="177"/>
      <c r="F173" s="178" t="s">
        <v>231</v>
      </c>
      <c r="H173" s="179" t="n">
        <v>33.205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129</v>
      </c>
      <c r="AU173" s="177" t="s">
        <v>81</v>
      </c>
      <c r="AV173" s="174" t="s">
        <v>81</v>
      </c>
      <c r="AW173" s="174" t="s">
        <v>31</v>
      </c>
      <c r="AX173" s="174" t="s">
        <v>74</v>
      </c>
      <c r="AY173" s="177" t="s">
        <v>120</v>
      </c>
    </row>
    <row r="174" s="174" customFormat="true" ht="12.8" hidden="false" customHeight="false" outlineLevel="0" collapsed="false">
      <c r="B174" s="175"/>
      <c r="D174" s="176" t="s">
        <v>129</v>
      </c>
      <c r="E174" s="177"/>
      <c r="F174" s="178" t="s">
        <v>232</v>
      </c>
      <c r="H174" s="179" t="n">
        <v>-1.92</v>
      </c>
      <c r="I174" s="180"/>
      <c r="L174" s="175"/>
      <c r="M174" s="181"/>
      <c r="N174" s="182"/>
      <c r="O174" s="182"/>
      <c r="P174" s="182"/>
      <c r="Q174" s="182"/>
      <c r="R174" s="182"/>
      <c r="S174" s="182"/>
      <c r="T174" s="183"/>
      <c r="AT174" s="177" t="s">
        <v>129</v>
      </c>
      <c r="AU174" s="177" t="s">
        <v>81</v>
      </c>
      <c r="AV174" s="174" t="s">
        <v>81</v>
      </c>
      <c r="AW174" s="174" t="s">
        <v>31</v>
      </c>
      <c r="AX174" s="174" t="s">
        <v>74</v>
      </c>
      <c r="AY174" s="177" t="s">
        <v>120</v>
      </c>
    </row>
    <row r="175" s="184" customFormat="true" ht="12.8" hidden="false" customHeight="false" outlineLevel="0" collapsed="false">
      <c r="B175" s="185"/>
      <c r="D175" s="176" t="s">
        <v>129</v>
      </c>
      <c r="E175" s="186"/>
      <c r="F175" s="187" t="s">
        <v>131</v>
      </c>
      <c r="H175" s="188" t="n">
        <v>89.133</v>
      </c>
      <c r="I175" s="189"/>
      <c r="L175" s="185"/>
      <c r="M175" s="190"/>
      <c r="N175" s="191"/>
      <c r="O175" s="191"/>
      <c r="P175" s="191"/>
      <c r="Q175" s="191"/>
      <c r="R175" s="191"/>
      <c r="S175" s="191"/>
      <c r="T175" s="192"/>
      <c r="AT175" s="186" t="s">
        <v>129</v>
      </c>
      <c r="AU175" s="186" t="s">
        <v>81</v>
      </c>
      <c r="AV175" s="184" t="s">
        <v>127</v>
      </c>
      <c r="AW175" s="184" t="s">
        <v>31</v>
      </c>
      <c r="AX175" s="184" t="s">
        <v>79</v>
      </c>
      <c r="AY175" s="186" t="s">
        <v>120</v>
      </c>
    </row>
    <row r="176" s="27" customFormat="true" ht="33" hidden="false" customHeight="true" outlineLevel="0" collapsed="false">
      <c r="A176" s="22"/>
      <c r="B176" s="160"/>
      <c r="C176" s="161" t="s">
        <v>233</v>
      </c>
      <c r="D176" s="161" t="s">
        <v>123</v>
      </c>
      <c r="E176" s="162" t="s">
        <v>234</v>
      </c>
      <c r="F176" s="204" t="s">
        <v>235</v>
      </c>
      <c r="G176" s="164" t="s">
        <v>126</v>
      </c>
      <c r="H176" s="165" t="n">
        <v>91.053</v>
      </c>
      <c r="I176" s="166"/>
      <c r="J176" s="167" t="n">
        <f aca="false">ROUND(I176*H176,2)</f>
        <v>0</v>
      </c>
      <c r="K176" s="163" t="s">
        <v>136</v>
      </c>
      <c r="L176" s="23"/>
      <c r="M176" s="168"/>
      <c r="N176" s="169" t="s">
        <v>39</v>
      </c>
      <c r="O176" s="60"/>
      <c r="P176" s="170" t="n">
        <f aca="false">O176*H176</f>
        <v>0</v>
      </c>
      <c r="Q176" s="170" t="n">
        <v>0</v>
      </c>
      <c r="R176" s="170" t="n">
        <f aca="false">Q176*H176</f>
        <v>0</v>
      </c>
      <c r="S176" s="170" t="n">
        <v>0.01574</v>
      </c>
      <c r="T176" s="171" t="n">
        <f aca="false">S176*H176</f>
        <v>1.43317422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2" t="s">
        <v>199</v>
      </c>
      <c r="AT176" s="172" t="s">
        <v>123</v>
      </c>
      <c r="AU176" s="172" t="s">
        <v>81</v>
      </c>
      <c r="AY176" s="3" t="s">
        <v>120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79</v>
      </c>
      <c r="BK176" s="173" t="n">
        <f aca="false">ROUND(I176*H176,2)</f>
        <v>0</v>
      </c>
      <c r="BL176" s="3" t="s">
        <v>199</v>
      </c>
      <c r="BM176" s="172" t="s">
        <v>236</v>
      </c>
    </row>
    <row r="177" s="174" customFormat="true" ht="28.3" hidden="false" customHeight="false" outlineLevel="0" collapsed="false">
      <c r="B177" s="175"/>
      <c r="D177" s="176" t="s">
        <v>129</v>
      </c>
      <c r="E177" s="177"/>
      <c r="F177" s="178" t="s">
        <v>130</v>
      </c>
      <c r="H177" s="179" t="n">
        <v>57.848</v>
      </c>
      <c r="I177" s="180"/>
      <c r="L177" s="175"/>
      <c r="M177" s="181"/>
      <c r="N177" s="182"/>
      <c r="O177" s="182"/>
      <c r="P177" s="182"/>
      <c r="Q177" s="182"/>
      <c r="R177" s="182"/>
      <c r="S177" s="182"/>
      <c r="T177" s="183"/>
      <c r="AT177" s="177" t="s">
        <v>129</v>
      </c>
      <c r="AU177" s="177" t="s">
        <v>81</v>
      </c>
      <c r="AV177" s="174" t="s">
        <v>81</v>
      </c>
      <c r="AW177" s="174" t="s">
        <v>31</v>
      </c>
      <c r="AX177" s="174" t="s">
        <v>74</v>
      </c>
      <c r="AY177" s="177" t="s">
        <v>120</v>
      </c>
    </row>
    <row r="178" s="174" customFormat="true" ht="12.8" hidden="false" customHeight="false" outlineLevel="0" collapsed="false">
      <c r="B178" s="175"/>
      <c r="D178" s="176" t="s">
        <v>129</v>
      </c>
      <c r="E178" s="177"/>
      <c r="F178" s="178" t="s">
        <v>231</v>
      </c>
      <c r="H178" s="179" t="n">
        <v>33.205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129</v>
      </c>
      <c r="AU178" s="177" t="s">
        <v>81</v>
      </c>
      <c r="AV178" s="174" t="s">
        <v>81</v>
      </c>
      <c r="AW178" s="174" t="s">
        <v>31</v>
      </c>
      <c r="AX178" s="174" t="s">
        <v>74</v>
      </c>
      <c r="AY178" s="177" t="s">
        <v>120</v>
      </c>
    </row>
    <row r="179" s="184" customFormat="true" ht="12.8" hidden="false" customHeight="false" outlineLevel="0" collapsed="false">
      <c r="B179" s="185"/>
      <c r="D179" s="176" t="s">
        <v>129</v>
      </c>
      <c r="E179" s="186"/>
      <c r="F179" s="187" t="s">
        <v>131</v>
      </c>
      <c r="H179" s="188" t="n">
        <v>91.053</v>
      </c>
      <c r="I179" s="189"/>
      <c r="L179" s="185"/>
      <c r="M179" s="190"/>
      <c r="N179" s="191"/>
      <c r="O179" s="191"/>
      <c r="P179" s="191"/>
      <c r="Q179" s="191"/>
      <c r="R179" s="191"/>
      <c r="S179" s="191"/>
      <c r="T179" s="192"/>
      <c r="AT179" s="186" t="s">
        <v>129</v>
      </c>
      <c r="AU179" s="186" t="s">
        <v>81</v>
      </c>
      <c r="AV179" s="184" t="s">
        <v>127</v>
      </c>
      <c r="AW179" s="184" t="s">
        <v>31</v>
      </c>
      <c r="AX179" s="184" t="s">
        <v>79</v>
      </c>
      <c r="AY179" s="186" t="s">
        <v>120</v>
      </c>
    </row>
    <row r="180" s="27" customFormat="true" ht="24.15" hidden="false" customHeight="true" outlineLevel="0" collapsed="false">
      <c r="A180" s="22"/>
      <c r="B180" s="160"/>
      <c r="C180" s="161" t="s">
        <v>237</v>
      </c>
      <c r="D180" s="161" t="s">
        <v>123</v>
      </c>
      <c r="E180" s="162" t="s">
        <v>238</v>
      </c>
      <c r="F180" s="163" t="s">
        <v>239</v>
      </c>
      <c r="G180" s="164" t="s">
        <v>126</v>
      </c>
      <c r="H180" s="165" t="n">
        <v>89.133</v>
      </c>
      <c r="I180" s="166"/>
      <c r="J180" s="167" t="n">
        <f aca="false">ROUND(I180*H180,2)</f>
        <v>0</v>
      </c>
      <c r="K180" s="163" t="s">
        <v>136</v>
      </c>
      <c r="L180" s="23"/>
      <c r="M180" s="168"/>
      <c r="N180" s="169" t="s">
        <v>39</v>
      </c>
      <c r="O180" s="60"/>
      <c r="P180" s="170" t="n">
        <f aca="false">O180*H180</f>
        <v>0</v>
      </c>
      <c r="Q180" s="170" t="n">
        <v>0.00018</v>
      </c>
      <c r="R180" s="170" t="n">
        <f aca="false">Q180*H180</f>
        <v>0.01604394</v>
      </c>
      <c r="S180" s="170" t="n">
        <v>0</v>
      </c>
      <c r="T180" s="17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199</v>
      </c>
      <c r="AT180" s="172" t="s">
        <v>123</v>
      </c>
      <c r="AU180" s="172" t="s">
        <v>81</v>
      </c>
      <c r="AY180" s="3" t="s">
        <v>120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79</v>
      </c>
      <c r="BK180" s="173" t="n">
        <f aca="false">ROUND(I180*H180,2)</f>
        <v>0</v>
      </c>
      <c r="BL180" s="3" t="s">
        <v>199</v>
      </c>
      <c r="BM180" s="172" t="s">
        <v>240</v>
      </c>
    </row>
    <row r="181" s="27" customFormat="true" ht="24.15" hidden="false" customHeight="true" outlineLevel="0" collapsed="false">
      <c r="A181" s="22"/>
      <c r="B181" s="160"/>
      <c r="C181" s="161" t="s">
        <v>241</v>
      </c>
      <c r="D181" s="161" t="s">
        <v>123</v>
      </c>
      <c r="E181" s="162" t="s">
        <v>242</v>
      </c>
      <c r="F181" s="163" t="s">
        <v>243</v>
      </c>
      <c r="G181" s="164" t="s">
        <v>224</v>
      </c>
      <c r="H181" s="205"/>
      <c r="I181" s="166"/>
      <c r="J181" s="167" t="n">
        <f aca="false">ROUND(I181*H181,2)</f>
        <v>0</v>
      </c>
      <c r="K181" s="163" t="s">
        <v>136</v>
      </c>
      <c r="L181" s="23"/>
      <c r="M181" s="168"/>
      <c r="N181" s="169" t="s">
        <v>39</v>
      </c>
      <c r="O181" s="60"/>
      <c r="P181" s="170" t="n">
        <f aca="false">O181*H181</f>
        <v>0</v>
      </c>
      <c r="Q181" s="170" t="n">
        <v>0</v>
      </c>
      <c r="R181" s="170" t="n">
        <f aca="false">Q181*H181</f>
        <v>0</v>
      </c>
      <c r="S181" s="170" t="n">
        <v>0</v>
      </c>
      <c r="T181" s="171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199</v>
      </c>
      <c r="AT181" s="172" t="s">
        <v>123</v>
      </c>
      <c r="AU181" s="172" t="s">
        <v>81</v>
      </c>
      <c r="AY181" s="3" t="s">
        <v>120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79</v>
      </c>
      <c r="BK181" s="173" t="n">
        <f aca="false">ROUND(I181*H181,2)</f>
        <v>0</v>
      </c>
      <c r="BL181" s="3" t="s">
        <v>199</v>
      </c>
      <c r="BM181" s="172" t="s">
        <v>244</v>
      </c>
    </row>
    <row r="182" s="146" customFormat="true" ht="22.8" hidden="false" customHeight="true" outlineLevel="0" collapsed="false">
      <c r="B182" s="147"/>
      <c r="D182" s="148" t="s">
        <v>73</v>
      </c>
      <c r="E182" s="158" t="s">
        <v>245</v>
      </c>
      <c r="F182" s="158" t="s">
        <v>246</v>
      </c>
      <c r="I182" s="150"/>
      <c r="J182" s="159" t="n">
        <f aca="false">BK182</f>
        <v>0</v>
      </c>
      <c r="L182" s="147"/>
      <c r="M182" s="152"/>
      <c r="N182" s="153"/>
      <c r="O182" s="153"/>
      <c r="P182" s="154" t="n">
        <f aca="false">SUM(P183:P185)</f>
        <v>0</v>
      </c>
      <c r="Q182" s="153"/>
      <c r="R182" s="154" t="n">
        <f aca="false">SUM(R183:R185)</f>
        <v>0</v>
      </c>
      <c r="S182" s="153"/>
      <c r="T182" s="155" t="n">
        <f aca="false">SUM(T183:T185)</f>
        <v>0</v>
      </c>
      <c r="AR182" s="148" t="s">
        <v>81</v>
      </c>
      <c r="AT182" s="156" t="s">
        <v>73</v>
      </c>
      <c r="AU182" s="156" t="s">
        <v>79</v>
      </c>
      <c r="AY182" s="148" t="s">
        <v>120</v>
      </c>
      <c r="BK182" s="157" t="n">
        <f aca="false">SUM(BK183:BK185)</f>
        <v>0</v>
      </c>
    </row>
    <row r="183" s="27" customFormat="true" ht="33" hidden="false" customHeight="true" outlineLevel="0" collapsed="false">
      <c r="A183" s="22"/>
      <c r="B183" s="160"/>
      <c r="C183" s="161" t="s">
        <v>247</v>
      </c>
      <c r="D183" s="161" t="s">
        <v>123</v>
      </c>
      <c r="E183" s="162" t="s">
        <v>248</v>
      </c>
      <c r="F183" s="163" t="s">
        <v>249</v>
      </c>
      <c r="G183" s="164" t="s">
        <v>250</v>
      </c>
      <c r="H183" s="165" t="n">
        <v>2</v>
      </c>
      <c r="I183" s="166"/>
      <c r="J183" s="167" t="n">
        <f aca="false">ROUND(I183*H183,2)</f>
        <v>0</v>
      </c>
      <c r="K183" s="163"/>
      <c r="L183" s="23"/>
      <c r="M183" s="168"/>
      <c r="N183" s="169" t="s">
        <v>39</v>
      </c>
      <c r="O183" s="60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</v>
      </c>
      <c r="T183" s="171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199</v>
      </c>
      <c r="AT183" s="172" t="s">
        <v>123</v>
      </c>
      <c r="AU183" s="172" t="s">
        <v>81</v>
      </c>
      <c r="AY183" s="3" t="s">
        <v>120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79</v>
      </c>
      <c r="BK183" s="173" t="n">
        <f aca="false">ROUND(I183*H183,2)</f>
        <v>0</v>
      </c>
      <c r="BL183" s="3" t="s">
        <v>199</v>
      </c>
      <c r="BM183" s="172" t="s">
        <v>251</v>
      </c>
    </row>
    <row r="184" s="27" customFormat="true" ht="37.8" hidden="false" customHeight="true" outlineLevel="0" collapsed="false">
      <c r="A184" s="22"/>
      <c r="B184" s="160"/>
      <c r="C184" s="161" t="s">
        <v>252</v>
      </c>
      <c r="D184" s="161" t="s">
        <v>123</v>
      </c>
      <c r="E184" s="162" t="s">
        <v>253</v>
      </c>
      <c r="F184" s="163" t="s">
        <v>254</v>
      </c>
      <c r="G184" s="164" t="s">
        <v>250</v>
      </c>
      <c r="H184" s="165" t="n">
        <v>1</v>
      </c>
      <c r="I184" s="166"/>
      <c r="J184" s="167" t="n">
        <f aca="false">ROUND(I184*H184,2)</f>
        <v>0</v>
      </c>
      <c r="K184" s="163"/>
      <c r="L184" s="23"/>
      <c r="M184" s="168"/>
      <c r="N184" s="169" t="s">
        <v>39</v>
      </c>
      <c r="O184" s="60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</v>
      </c>
      <c r="T184" s="171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199</v>
      </c>
      <c r="AT184" s="172" t="s">
        <v>123</v>
      </c>
      <c r="AU184" s="172" t="s">
        <v>81</v>
      </c>
      <c r="AY184" s="3" t="s">
        <v>120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79</v>
      </c>
      <c r="BK184" s="173" t="n">
        <f aca="false">ROUND(I184*H184,2)</f>
        <v>0</v>
      </c>
      <c r="BL184" s="3" t="s">
        <v>199</v>
      </c>
      <c r="BM184" s="172" t="s">
        <v>255</v>
      </c>
    </row>
    <row r="185" s="27" customFormat="true" ht="24.15" hidden="false" customHeight="true" outlineLevel="0" collapsed="false">
      <c r="A185" s="22"/>
      <c r="B185" s="160"/>
      <c r="C185" s="161" t="s">
        <v>256</v>
      </c>
      <c r="D185" s="161" t="s">
        <v>123</v>
      </c>
      <c r="E185" s="162" t="s">
        <v>257</v>
      </c>
      <c r="F185" s="163" t="s">
        <v>258</v>
      </c>
      <c r="G185" s="164" t="s">
        <v>224</v>
      </c>
      <c r="H185" s="205"/>
      <c r="I185" s="166"/>
      <c r="J185" s="167" t="n">
        <f aca="false">ROUND(I185*H185,2)</f>
        <v>0</v>
      </c>
      <c r="K185" s="163" t="s">
        <v>136</v>
      </c>
      <c r="L185" s="23"/>
      <c r="M185" s="168"/>
      <c r="N185" s="169" t="s">
        <v>39</v>
      </c>
      <c r="O185" s="60"/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</v>
      </c>
      <c r="T185" s="171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199</v>
      </c>
      <c r="AT185" s="172" t="s">
        <v>123</v>
      </c>
      <c r="AU185" s="172" t="s">
        <v>81</v>
      </c>
      <c r="AY185" s="3" t="s">
        <v>120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79</v>
      </c>
      <c r="BK185" s="173" t="n">
        <f aca="false">ROUND(I185*H185,2)</f>
        <v>0</v>
      </c>
      <c r="BL185" s="3" t="s">
        <v>199</v>
      </c>
      <c r="BM185" s="172" t="s">
        <v>259</v>
      </c>
    </row>
    <row r="186" s="146" customFormat="true" ht="22.8" hidden="false" customHeight="true" outlineLevel="0" collapsed="false">
      <c r="B186" s="147"/>
      <c r="D186" s="148" t="s">
        <v>73</v>
      </c>
      <c r="E186" s="158" t="s">
        <v>260</v>
      </c>
      <c r="F186" s="158" t="s">
        <v>261</v>
      </c>
      <c r="I186" s="150"/>
      <c r="J186" s="159" t="n">
        <f aca="false">BK186</f>
        <v>0</v>
      </c>
      <c r="L186" s="147"/>
      <c r="M186" s="152"/>
      <c r="N186" s="153"/>
      <c r="O186" s="153"/>
      <c r="P186" s="154" t="n">
        <f aca="false">SUM(P187:P201)</f>
        <v>0</v>
      </c>
      <c r="Q186" s="153"/>
      <c r="R186" s="154" t="n">
        <f aca="false">SUM(R187:R201)</f>
        <v>0.0747916</v>
      </c>
      <c r="S186" s="153"/>
      <c r="T186" s="155" t="n">
        <f aca="false">SUM(T187:T201)</f>
        <v>0</v>
      </c>
      <c r="AR186" s="148" t="s">
        <v>81</v>
      </c>
      <c r="AT186" s="156" t="s">
        <v>73</v>
      </c>
      <c r="AU186" s="156" t="s">
        <v>79</v>
      </c>
      <c r="AY186" s="148" t="s">
        <v>120</v>
      </c>
      <c r="BK186" s="157" t="n">
        <f aca="false">SUM(BK187:BK201)</f>
        <v>0</v>
      </c>
    </row>
    <row r="187" s="27" customFormat="true" ht="16.5" hidden="false" customHeight="true" outlineLevel="0" collapsed="false">
      <c r="A187" s="22"/>
      <c r="B187" s="160"/>
      <c r="C187" s="161" t="s">
        <v>262</v>
      </c>
      <c r="D187" s="161" t="s">
        <v>123</v>
      </c>
      <c r="E187" s="162" t="s">
        <v>263</v>
      </c>
      <c r="F187" s="163" t="s">
        <v>264</v>
      </c>
      <c r="G187" s="164" t="s">
        <v>126</v>
      </c>
      <c r="H187" s="165" t="n">
        <v>1.92</v>
      </c>
      <c r="I187" s="166"/>
      <c r="J187" s="167" t="n">
        <f aca="false">ROUND(I187*H187,2)</f>
        <v>0</v>
      </c>
      <c r="K187" s="163" t="s">
        <v>136</v>
      </c>
      <c r="L187" s="23"/>
      <c r="M187" s="168"/>
      <c r="N187" s="169" t="s">
        <v>39</v>
      </c>
      <c r="O187" s="60"/>
      <c r="P187" s="170" t="n">
        <f aca="false">O187*H187</f>
        <v>0</v>
      </c>
      <c r="Q187" s="170" t="n">
        <v>0.0003</v>
      </c>
      <c r="R187" s="170" t="n">
        <f aca="false">Q187*H187</f>
        <v>0.000576</v>
      </c>
      <c r="S187" s="170" t="n">
        <v>0</v>
      </c>
      <c r="T187" s="17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199</v>
      </c>
      <c r="AT187" s="172" t="s">
        <v>123</v>
      </c>
      <c r="AU187" s="172" t="s">
        <v>81</v>
      </c>
      <c r="AY187" s="3" t="s">
        <v>120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79</v>
      </c>
      <c r="BK187" s="173" t="n">
        <f aca="false">ROUND(I187*H187,2)</f>
        <v>0</v>
      </c>
      <c r="BL187" s="3" t="s">
        <v>199</v>
      </c>
      <c r="BM187" s="172" t="s">
        <v>265</v>
      </c>
    </row>
    <row r="188" s="174" customFormat="true" ht="12.8" hidden="false" customHeight="false" outlineLevel="0" collapsed="false">
      <c r="B188" s="175"/>
      <c r="D188" s="176" t="s">
        <v>129</v>
      </c>
      <c r="E188" s="177"/>
      <c r="F188" s="178" t="s">
        <v>266</v>
      </c>
      <c r="H188" s="179" t="n">
        <v>1.92</v>
      </c>
      <c r="I188" s="180"/>
      <c r="L188" s="175"/>
      <c r="M188" s="181"/>
      <c r="N188" s="182"/>
      <c r="O188" s="182"/>
      <c r="P188" s="182"/>
      <c r="Q188" s="182"/>
      <c r="R188" s="182"/>
      <c r="S188" s="182"/>
      <c r="T188" s="183"/>
      <c r="AT188" s="177" t="s">
        <v>129</v>
      </c>
      <c r="AU188" s="177" t="s">
        <v>81</v>
      </c>
      <c r="AV188" s="174" t="s">
        <v>81</v>
      </c>
      <c r="AW188" s="174" t="s">
        <v>31</v>
      </c>
      <c r="AX188" s="174" t="s">
        <v>79</v>
      </c>
      <c r="AY188" s="177" t="s">
        <v>120</v>
      </c>
    </row>
    <row r="189" s="27" customFormat="true" ht="24.15" hidden="false" customHeight="true" outlineLevel="0" collapsed="false">
      <c r="A189" s="22"/>
      <c r="B189" s="160"/>
      <c r="C189" s="161" t="s">
        <v>267</v>
      </c>
      <c r="D189" s="161" t="s">
        <v>123</v>
      </c>
      <c r="E189" s="162" t="s">
        <v>268</v>
      </c>
      <c r="F189" s="163" t="s">
        <v>269</v>
      </c>
      <c r="G189" s="164" t="s">
        <v>126</v>
      </c>
      <c r="H189" s="165" t="n">
        <v>1.92</v>
      </c>
      <c r="I189" s="166"/>
      <c r="J189" s="167" t="n">
        <f aca="false">ROUND(I189*H189,2)</f>
        <v>0</v>
      </c>
      <c r="K189" s="163" t="s">
        <v>136</v>
      </c>
      <c r="L189" s="23"/>
      <c r="M189" s="168"/>
      <c r="N189" s="169" t="s">
        <v>39</v>
      </c>
      <c r="O189" s="60"/>
      <c r="P189" s="170" t="n">
        <f aca="false">O189*H189</f>
        <v>0</v>
      </c>
      <c r="Q189" s="170" t="n">
        <v>0.00758</v>
      </c>
      <c r="R189" s="170" t="n">
        <f aca="false">Q189*H189</f>
        <v>0.0145536</v>
      </c>
      <c r="S189" s="170" t="n">
        <v>0</v>
      </c>
      <c r="T189" s="171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199</v>
      </c>
      <c r="AT189" s="172" t="s">
        <v>123</v>
      </c>
      <c r="AU189" s="172" t="s">
        <v>81</v>
      </c>
      <c r="AY189" s="3" t="s">
        <v>120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79</v>
      </c>
      <c r="BK189" s="173" t="n">
        <f aca="false">ROUND(I189*H189,2)</f>
        <v>0</v>
      </c>
      <c r="BL189" s="3" t="s">
        <v>199</v>
      </c>
      <c r="BM189" s="172" t="s">
        <v>270</v>
      </c>
    </row>
    <row r="190" s="27" customFormat="true" ht="24.15" hidden="false" customHeight="true" outlineLevel="0" collapsed="false">
      <c r="A190" s="22"/>
      <c r="B190" s="160"/>
      <c r="C190" s="161" t="s">
        <v>271</v>
      </c>
      <c r="D190" s="161" t="s">
        <v>123</v>
      </c>
      <c r="E190" s="162" t="s">
        <v>272</v>
      </c>
      <c r="F190" s="163" t="s">
        <v>273</v>
      </c>
      <c r="G190" s="164" t="s">
        <v>274</v>
      </c>
      <c r="H190" s="165" t="n">
        <v>4.4</v>
      </c>
      <c r="I190" s="166"/>
      <c r="J190" s="167" t="n">
        <f aca="false">ROUND(I190*H190,2)</f>
        <v>0</v>
      </c>
      <c r="K190" s="163" t="s">
        <v>136</v>
      </c>
      <c r="L190" s="23"/>
      <c r="M190" s="168"/>
      <c r="N190" s="169" t="s">
        <v>39</v>
      </c>
      <c r="O190" s="60"/>
      <c r="P190" s="170" t="n">
        <f aca="false">O190*H190</f>
        <v>0</v>
      </c>
      <c r="Q190" s="170" t="n">
        <v>0.0002</v>
      </c>
      <c r="R190" s="170" t="n">
        <f aca="false">Q190*H190</f>
        <v>0.00088</v>
      </c>
      <c r="S190" s="170" t="n">
        <v>0</v>
      </c>
      <c r="T190" s="171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199</v>
      </c>
      <c r="AT190" s="172" t="s">
        <v>123</v>
      </c>
      <c r="AU190" s="172" t="s">
        <v>81</v>
      </c>
      <c r="AY190" s="3" t="s">
        <v>120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79</v>
      </c>
      <c r="BK190" s="173" t="n">
        <f aca="false">ROUND(I190*H190,2)</f>
        <v>0</v>
      </c>
      <c r="BL190" s="3" t="s">
        <v>199</v>
      </c>
      <c r="BM190" s="172" t="s">
        <v>275</v>
      </c>
    </row>
    <row r="191" s="174" customFormat="true" ht="12.8" hidden="false" customHeight="false" outlineLevel="0" collapsed="false">
      <c r="B191" s="175"/>
      <c r="D191" s="176" t="s">
        <v>129</v>
      </c>
      <c r="E191" s="177"/>
      <c r="F191" s="178" t="s">
        <v>276</v>
      </c>
      <c r="H191" s="179" t="n">
        <v>4.4</v>
      </c>
      <c r="I191" s="180"/>
      <c r="L191" s="175"/>
      <c r="M191" s="181"/>
      <c r="N191" s="182"/>
      <c r="O191" s="182"/>
      <c r="P191" s="182"/>
      <c r="Q191" s="182"/>
      <c r="R191" s="182"/>
      <c r="S191" s="182"/>
      <c r="T191" s="183"/>
      <c r="AT191" s="177" t="s">
        <v>129</v>
      </c>
      <c r="AU191" s="177" t="s">
        <v>81</v>
      </c>
      <c r="AV191" s="174" t="s">
        <v>81</v>
      </c>
      <c r="AW191" s="174" t="s">
        <v>31</v>
      </c>
      <c r="AX191" s="174" t="s">
        <v>79</v>
      </c>
      <c r="AY191" s="177" t="s">
        <v>120</v>
      </c>
    </row>
    <row r="192" s="27" customFormat="true" ht="24.15" hidden="false" customHeight="true" outlineLevel="0" collapsed="false">
      <c r="A192" s="22"/>
      <c r="B192" s="160"/>
      <c r="C192" s="193" t="s">
        <v>277</v>
      </c>
      <c r="D192" s="193" t="s">
        <v>202</v>
      </c>
      <c r="E192" s="194" t="s">
        <v>278</v>
      </c>
      <c r="F192" s="200" t="s">
        <v>279</v>
      </c>
      <c r="G192" s="196" t="s">
        <v>274</v>
      </c>
      <c r="H192" s="197" t="n">
        <v>4.84</v>
      </c>
      <c r="I192" s="198"/>
      <c r="J192" s="199" t="n">
        <f aca="false">ROUND(I192*H192,2)</f>
        <v>0</v>
      </c>
      <c r="K192" s="200" t="s">
        <v>136</v>
      </c>
      <c r="L192" s="201"/>
      <c r="M192" s="202"/>
      <c r="N192" s="203" t="s">
        <v>39</v>
      </c>
      <c r="O192" s="60"/>
      <c r="P192" s="170" t="n">
        <f aca="false">O192*H192</f>
        <v>0</v>
      </c>
      <c r="Q192" s="170" t="n">
        <v>0.00021</v>
      </c>
      <c r="R192" s="170" t="n">
        <f aca="false">Q192*H192</f>
        <v>0.0010164</v>
      </c>
      <c r="S192" s="170" t="n">
        <v>0</v>
      </c>
      <c r="T192" s="171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205</v>
      </c>
      <c r="AT192" s="172" t="s">
        <v>202</v>
      </c>
      <c r="AU192" s="172" t="s">
        <v>81</v>
      </c>
      <c r="AY192" s="3" t="s">
        <v>120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79</v>
      </c>
      <c r="BK192" s="173" t="n">
        <f aca="false">ROUND(I192*H192,2)</f>
        <v>0</v>
      </c>
      <c r="BL192" s="3" t="s">
        <v>199</v>
      </c>
      <c r="BM192" s="172" t="s">
        <v>280</v>
      </c>
    </row>
    <row r="193" s="174" customFormat="true" ht="12.8" hidden="false" customHeight="false" outlineLevel="0" collapsed="false">
      <c r="B193" s="175"/>
      <c r="D193" s="176" t="s">
        <v>129</v>
      </c>
      <c r="F193" s="178" t="s">
        <v>281</v>
      </c>
      <c r="H193" s="179" t="n">
        <v>4.84</v>
      </c>
      <c r="I193" s="180"/>
      <c r="L193" s="175"/>
      <c r="M193" s="181"/>
      <c r="N193" s="182"/>
      <c r="O193" s="182"/>
      <c r="P193" s="182"/>
      <c r="Q193" s="182"/>
      <c r="R193" s="182"/>
      <c r="S193" s="182"/>
      <c r="T193" s="183"/>
      <c r="AT193" s="177" t="s">
        <v>129</v>
      </c>
      <c r="AU193" s="177" t="s">
        <v>81</v>
      </c>
      <c r="AV193" s="174" t="s">
        <v>81</v>
      </c>
      <c r="AW193" s="174" t="s">
        <v>2</v>
      </c>
      <c r="AX193" s="174" t="s">
        <v>79</v>
      </c>
      <c r="AY193" s="177" t="s">
        <v>120</v>
      </c>
    </row>
    <row r="194" s="27" customFormat="true" ht="24.15" hidden="false" customHeight="true" outlineLevel="0" collapsed="false">
      <c r="A194" s="22"/>
      <c r="B194" s="160"/>
      <c r="C194" s="161" t="s">
        <v>205</v>
      </c>
      <c r="D194" s="161" t="s">
        <v>123</v>
      </c>
      <c r="E194" s="162" t="s">
        <v>282</v>
      </c>
      <c r="F194" s="163" t="s">
        <v>283</v>
      </c>
      <c r="G194" s="164" t="s">
        <v>126</v>
      </c>
      <c r="H194" s="165" t="n">
        <v>1.92</v>
      </c>
      <c r="I194" s="166"/>
      <c r="J194" s="167" t="n">
        <f aca="false">ROUND(I194*H194,2)</f>
        <v>0</v>
      </c>
      <c r="K194" s="163" t="s">
        <v>136</v>
      </c>
      <c r="L194" s="23"/>
      <c r="M194" s="168"/>
      <c r="N194" s="169" t="s">
        <v>39</v>
      </c>
      <c r="O194" s="60"/>
      <c r="P194" s="170" t="n">
        <f aca="false">O194*H194</f>
        <v>0</v>
      </c>
      <c r="Q194" s="170" t="n">
        <v>0.0075</v>
      </c>
      <c r="R194" s="170" t="n">
        <f aca="false">Q194*H194</f>
        <v>0.0144</v>
      </c>
      <c r="S194" s="170" t="n">
        <v>0</v>
      </c>
      <c r="T194" s="17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199</v>
      </c>
      <c r="AT194" s="172" t="s">
        <v>123</v>
      </c>
      <c r="AU194" s="172" t="s">
        <v>81</v>
      </c>
      <c r="AY194" s="3" t="s">
        <v>120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79</v>
      </c>
      <c r="BK194" s="173" t="n">
        <f aca="false">ROUND(I194*H194,2)</f>
        <v>0</v>
      </c>
      <c r="BL194" s="3" t="s">
        <v>199</v>
      </c>
      <c r="BM194" s="172" t="s">
        <v>284</v>
      </c>
    </row>
    <row r="195" s="27" customFormat="true" ht="24.15" hidden="false" customHeight="true" outlineLevel="0" collapsed="false">
      <c r="A195" s="22"/>
      <c r="B195" s="160"/>
      <c r="C195" s="193" t="s">
        <v>285</v>
      </c>
      <c r="D195" s="193" t="s">
        <v>202</v>
      </c>
      <c r="E195" s="194" t="s">
        <v>286</v>
      </c>
      <c r="F195" s="200" t="s">
        <v>287</v>
      </c>
      <c r="G195" s="196" t="s">
        <v>126</v>
      </c>
      <c r="H195" s="197" t="n">
        <v>2.448</v>
      </c>
      <c r="I195" s="198"/>
      <c r="J195" s="199" t="n">
        <f aca="false">ROUND(I195*H195,2)</f>
        <v>0</v>
      </c>
      <c r="K195" s="200" t="s">
        <v>136</v>
      </c>
      <c r="L195" s="201"/>
      <c r="M195" s="202"/>
      <c r="N195" s="203" t="s">
        <v>39</v>
      </c>
      <c r="O195" s="60"/>
      <c r="P195" s="170" t="n">
        <f aca="false">O195*H195</f>
        <v>0</v>
      </c>
      <c r="Q195" s="170" t="n">
        <v>0.0177</v>
      </c>
      <c r="R195" s="170" t="n">
        <f aca="false">Q195*H195</f>
        <v>0.0433296</v>
      </c>
      <c r="S195" s="170" t="n">
        <v>0</v>
      </c>
      <c r="T195" s="171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205</v>
      </c>
      <c r="AT195" s="172" t="s">
        <v>202</v>
      </c>
      <c r="AU195" s="172" t="s">
        <v>81</v>
      </c>
      <c r="AY195" s="3" t="s">
        <v>120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79</v>
      </c>
      <c r="BK195" s="173" t="n">
        <f aca="false">ROUND(I195*H195,2)</f>
        <v>0</v>
      </c>
      <c r="BL195" s="3" t="s">
        <v>199</v>
      </c>
      <c r="BM195" s="172" t="s">
        <v>288</v>
      </c>
    </row>
    <row r="196" s="174" customFormat="true" ht="12.8" hidden="false" customHeight="false" outlineLevel="0" collapsed="false">
      <c r="B196" s="175"/>
      <c r="D196" s="176" t="s">
        <v>129</v>
      </c>
      <c r="F196" s="178" t="s">
        <v>289</v>
      </c>
      <c r="H196" s="179" t="n">
        <v>2.448</v>
      </c>
      <c r="I196" s="180"/>
      <c r="L196" s="175"/>
      <c r="M196" s="181"/>
      <c r="N196" s="182"/>
      <c r="O196" s="182"/>
      <c r="P196" s="182"/>
      <c r="Q196" s="182"/>
      <c r="R196" s="182"/>
      <c r="S196" s="182"/>
      <c r="T196" s="183"/>
      <c r="AT196" s="177" t="s">
        <v>129</v>
      </c>
      <c r="AU196" s="177" t="s">
        <v>81</v>
      </c>
      <c r="AV196" s="174" t="s">
        <v>81</v>
      </c>
      <c r="AW196" s="174" t="s">
        <v>2</v>
      </c>
      <c r="AX196" s="174" t="s">
        <v>79</v>
      </c>
      <c r="AY196" s="177" t="s">
        <v>120</v>
      </c>
    </row>
    <row r="197" s="27" customFormat="true" ht="24.15" hidden="false" customHeight="true" outlineLevel="0" collapsed="false">
      <c r="A197" s="22"/>
      <c r="B197" s="160"/>
      <c r="C197" s="161" t="s">
        <v>290</v>
      </c>
      <c r="D197" s="161" t="s">
        <v>123</v>
      </c>
      <c r="E197" s="162" t="s">
        <v>291</v>
      </c>
      <c r="F197" s="163" t="s">
        <v>292</v>
      </c>
      <c r="G197" s="164" t="s">
        <v>126</v>
      </c>
      <c r="H197" s="165" t="n">
        <v>1.92</v>
      </c>
      <c r="I197" s="166"/>
      <c r="J197" s="167" t="n">
        <f aca="false">ROUND(I197*H197,2)</f>
        <v>0</v>
      </c>
      <c r="K197" s="163" t="s">
        <v>136</v>
      </c>
      <c r="L197" s="23"/>
      <c r="M197" s="168"/>
      <c r="N197" s="169" t="s">
        <v>39</v>
      </c>
      <c r="O197" s="60"/>
      <c r="P197" s="170" t="n">
        <f aca="false">O197*H197</f>
        <v>0</v>
      </c>
      <c r="Q197" s="170" t="n">
        <v>0</v>
      </c>
      <c r="R197" s="170" t="n">
        <f aca="false">Q197*H197</f>
        <v>0</v>
      </c>
      <c r="S197" s="170" t="n">
        <v>0</v>
      </c>
      <c r="T197" s="171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199</v>
      </c>
      <c r="AT197" s="172" t="s">
        <v>123</v>
      </c>
      <c r="AU197" s="172" t="s">
        <v>81</v>
      </c>
      <c r="AY197" s="3" t="s">
        <v>120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79</v>
      </c>
      <c r="BK197" s="173" t="n">
        <f aca="false">ROUND(I197*H197,2)</f>
        <v>0</v>
      </c>
      <c r="BL197" s="3" t="s">
        <v>199</v>
      </c>
      <c r="BM197" s="172" t="s">
        <v>293</v>
      </c>
    </row>
    <row r="198" s="27" customFormat="true" ht="37.8" hidden="false" customHeight="true" outlineLevel="0" collapsed="false">
      <c r="A198" s="22"/>
      <c r="B198" s="160"/>
      <c r="C198" s="161" t="s">
        <v>294</v>
      </c>
      <c r="D198" s="161" t="s">
        <v>123</v>
      </c>
      <c r="E198" s="162" t="s">
        <v>295</v>
      </c>
      <c r="F198" s="163" t="s">
        <v>296</v>
      </c>
      <c r="G198" s="164" t="s">
        <v>126</v>
      </c>
      <c r="H198" s="165" t="n">
        <v>1.92</v>
      </c>
      <c r="I198" s="166"/>
      <c r="J198" s="167" t="n">
        <f aca="false">ROUND(I198*H198,2)</f>
        <v>0</v>
      </c>
      <c r="K198" s="163" t="s">
        <v>136</v>
      </c>
      <c r="L198" s="23"/>
      <c r="M198" s="168"/>
      <c r="N198" s="169" t="s">
        <v>39</v>
      </c>
      <c r="O198" s="60"/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</v>
      </c>
      <c r="T198" s="171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199</v>
      </c>
      <c r="AT198" s="172" t="s">
        <v>123</v>
      </c>
      <c r="AU198" s="172" t="s">
        <v>81</v>
      </c>
      <c r="AY198" s="3" t="s">
        <v>120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79</v>
      </c>
      <c r="BK198" s="173" t="n">
        <f aca="false">ROUND(I198*H198,2)</f>
        <v>0</v>
      </c>
      <c r="BL198" s="3" t="s">
        <v>199</v>
      </c>
      <c r="BM198" s="172" t="s">
        <v>297</v>
      </c>
    </row>
    <row r="199" s="27" customFormat="true" ht="16.5" hidden="false" customHeight="true" outlineLevel="0" collapsed="false">
      <c r="A199" s="22"/>
      <c r="B199" s="160"/>
      <c r="C199" s="161" t="s">
        <v>298</v>
      </c>
      <c r="D199" s="161" t="s">
        <v>123</v>
      </c>
      <c r="E199" s="162" t="s">
        <v>299</v>
      </c>
      <c r="F199" s="163" t="s">
        <v>300</v>
      </c>
      <c r="G199" s="164" t="s">
        <v>274</v>
      </c>
      <c r="H199" s="165" t="n">
        <v>1.2</v>
      </c>
      <c r="I199" s="166"/>
      <c r="J199" s="167" t="n">
        <f aca="false">ROUND(I199*H199,2)</f>
        <v>0</v>
      </c>
      <c r="K199" s="163" t="s">
        <v>136</v>
      </c>
      <c r="L199" s="23"/>
      <c r="M199" s="168"/>
      <c r="N199" s="169" t="s">
        <v>39</v>
      </c>
      <c r="O199" s="60"/>
      <c r="P199" s="170" t="n">
        <f aca="false">O199*H199</f>
        <v>0</v>
      </c>
      <c r="Q199" s="170" t="n">
        <v>3E-005</v>
      </c>
      <c r="R199" s="170" t="n">
        <f aca="false">Q199*H199</f>
        <v>3.6E-005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199</v>
      </c>
      <c r="AT199" s="172" t="s">
        <v>123</v>
      </c>
      <c r="AU199" s="172" t="s">
        <v>81</v>
      </c>
      <c r="AY199" s="3" t="s">
        <v>120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79</v>
      </c>
      <c r="BK199" s="173" t="n">
        <f aca="false">ROUND(I199*H199,2)</f>
        <v>0</v>
      </c>
      <c r="BL199" s="3" t="s">
        <v>199</v>
      </c>
      <c r="BM199" s="172" t="s">
        <v>301</v>
      </c>
    </row>
    <row r="200" s="174" customFormat="true" ht="12.8" hidden="false" customHeight="false" outlineLevel="0" collapsed="false">
      <c r="B200" s="175"/>
      <c r="D200" s="176" t="s">
        <v>129</v>
      </c>
      <c r="E200" s="177"/>
      <c r="F200" s="178" t="s">
        <v>302</v>
      </c>
      <c r="H200" s="179" t="n">
        <v>1.2</v>
      </c>
      <c r="I200" s="180"/>
      <c r="L200" s="175"/>
      <c r="M200" s="181"/>
      <c r="N200" s="182"/>
      <c r="O200" s="182"/>
      <c r="P200" s="182"/>
      <c r="Q200" s="182"/>
      <c r="R200" s="182"/>
      <c r="S200" s="182"/>
      <c r="T200" s="183"/>
      <c r="AT200" s="177" t="s">
        <v>129</v>
      </c>
      <c r="AU200" s="177" t="s">
        <v>81</v>
      </c>
      <c r="AV200" s="174" t="s">
        <v>81</v>
      </c>
      <c r="AW200" s="174" t="s">
        <v>31</v>
      </c>
      <c r="AX200" s="174" t="s">
        <v>79</v>
      </c>
      <c r="AY200" s="177" t="s">
        <v>120</v>
      </c>
    </row>
    <row r="201" s="27" customFormat="true" ht="24.15" hidden="false" customHeight="true" outlineLevel="0" collapsed="false">
      <c r="A201" s="22"/>
      <c r="B201" s="160"/>
      <c r="C201" s="161" t="s">
        <v>303</v>
      </c>
      <c r="D201" s="161" t="s">
        <v>123</v>
      </c>
      <c r="E201" s="162" t="s">
        <v>304</v>
      </c>
      <c r="F201" s="163" t="s">
        <v>305</v>
      </c>
      <c r="G201" s="164" t="s">
        <v>224</v>
      </c>
      <c r="H201" s="205"/>
      <c r="I201" s="166"/>
      <c r="J201" s="167" t="n">
        <f aca="false">ROUND(I201*H201,2)</f>
        <v>0</v>
      </c>
      <c r="K201" s="163" t="s">
        <v>136</v>
      </c>
      <c r="L201" s="23"/>
      <c r="M201" s="168"/>
      <c r="N201" s="169" t="s">
        <v>39</v>
      </c>
      <c r="O201" s="60"/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</v>
      </c>
      <c r="T201" s="171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199</v>
      </c>
      <c r="AT201" s="172" t="s">
        <v>123</v>
      </c>
      <c r="AU201" s="172" t="s">
        <v>81</v>
      </c>
      <c r="AY201" s="3" t="s">
        <v>120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79</v>
      </c>
      <c r="BK201" s="173" t="n">
        <f aca="false">ROUND(I201*H201,2)</f>
        <v>0</v>
      </c>
      <c r="BL201" s="3" t="s">
        <v>199</v>
      </c>
      <c r="BM201" s="172" t="s">
        <v>306</v>
      </c>
    </row>
    <row r="202" s="146" customFormat="true" ht="22.8" hidden="false" customHeight="true" outlineLevel="0" collapsed="false">
      <c r="B202" s="147"/>
      <c r="D202" s="148" t="s">
        <v>73</v>
      </c>
      <c r="E202" s="158" t="s">
        <v>307</v>
      </c>
      <c r="F202" s="158" t="s">
        <v>308</v>
      </c>
      <c r="I202" s="150"/>
      <c r="J202" s="159" t="n">
        <f aca="false">BK202</f>
        <v>0</v>
      </c>
      <c r="L202" s="147"/>
      <c r="M202" s="152"/>
      <c r="N202" s="153"/>
      <c r="O202" s="153"/>
      <c r="P202" s="154" t="n">
        <f aca="false">SUM(P203:P210)</f>
        <v>0</v>
      </c>
      <c r="Q202" s="153"/>
      <c r="R202" s="154" t="n">
        <f aca="false">SUM(R203:R210)</f>
        <v>0.0245385</v>
      </c>
      <c r="S202" s="153"/>
      <c r="T202" s="155" t="n">
        <f aca="false">SUM(T203:T210)</f>
        <v>0.09225</v>
      </c>
      <c r="AR202" s="148" t="s">
        <v>81</v>
      </c>
      <c r="AT202" s="156" t="s">
        <v>73</v>
      </c>
      <c r="AU202" s="156" t="s">
        <v>79</v>
      </c>
      <c r="AY202" s="148" t="s">
        <v>120</v>
      </c>
      <c r="BK202" s="157" t="n">
        <f aca="false">SUM(BK203:BK210)</f>
        <v>0</v>
      </c>
    </row>
    <row r="203" s="27" customFormat="true" ht="24.15" hidden="false" customHeight="true" outlineLevel="0" collapsed="false">
      <c r="A203" s="22"/>
      <c r="B203" s="160"/>
      <c r="C203" s="161" t="s">
        <v>309</v>
      </c>
      <c r="D203" s="161" t="s">
        <v>123</v>
      </c>
      <c r="E203" s="162" t="s">
        <v>310</v>
      </c>
      <c r="F203" s="163" t="s">
        <v>311</v>
      </c>
      <c r="G203" s="164" t="s">
        <v>274</v>
      </c>
      <c r="H203" s="165" t="n">
        <v>92.25</v>
      </c>
      <c r="I203" s="166"/>
      <c r="J203" s="167" t="n">
        <f aca="false">ROUND(I203*H203,2)</f>
        <v>0</v>
      </c>
      <c r="K203" s="163" t="s">
        <v>136</v>
      </c>
      <c r="L203" s="23"/>
      <c r="M203" s="168"/>
      <c r="N203" s="169" t="s">
        <v>39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0.001</v>
      </c>
      <c r="T203" s="171" t="n">
        <f aca="false">S203*H203</f>
        <v>0.09225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199</v>
      </c>
      <c r="AT203" s="172" t="s">
        <v>123</v>
      </c>
      <c r="AU203" s="172" t="s">
        <v>81</v>
      </c>
      <c r="AY203" s="3" t="s">
        <v>120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79</v>
      </c>
      <c r="BK203" s="173" t="n">
        <f aca="false">ROUND(I203*H203,2)</f>
        <v>0</v>
      </c>
      <c r="BL203" s="3" t="s">
        <v>199</v>
      </c>
      <c r="BM203" s="172" t="s">
        <v>312</v>
      </c>
    </row>
    <row r="204" s="174" customFormat="true" ht="12.8" hidden="false" customHeight="false" outlineLevel="0" collapsed="false">
      <c r="B204" s="175"/>
      <c r="D204" s="176" t="s">
        <v>129</v>
      </c>
      <c r="E204" s="177"/>
      <c r="F204" s="178" t="s">
        <v>313</v>
      </c>
      <c r="H204" s="179" t="n">
        <v>54.4</v>
      </c>
      <c r="I204" s="180"/>
      <c r="L204" s="175"/>
      <c r="M204" s="181"/>
      <c r="N204" s="182"/>
      <c r="O204" s="182"/>
      <c r="P204" s="182"/>
      <c r="Q204" s="182"/>
      <c r="R204" s="182"/>
      <c r="S204" s="182"/>
      <c r="T204" s="183"/>
      <c r="AT204" s="177" t="s">
        <v>129</v>
      </c>
      <c r="AU204" s="177" t="s">
        <v>81</v>
      </c>
      <c r="AV204" s="174" t="s">
        <v>81</v>
      </c>
      <c r="AW204" s="174" t="s">
        <v>31</v>
      </c>
      <c r="AX204" s="174" t="s">
        <v>74</v>
      </c>
      <c r="AY204" s="177" t="s">
        <v>120</v>
      </c>
    </row>
    <row r="205" s="174" customFormat="true" ht="12.8" hidden="false" customHeight="false" outlineLevel="0" collapsed="false">
      <c r="B205" s="175"/>
      <c r="D205" s="176" t="s">
        <v>129</v>
      </c>
      <c r="E205" s="177"/>
      <c r="F205" s="178" t="s">
        <v>314</v>
      </c>
      <c r="H205" s="179" t="n">
        <v>37.85</v>
      </c>
      <c r="I205" s="180"/>
      <c r="L205" s="175"/>
      <c r="M205" s="181"/>
      <c r="N205" s="182"/>
      <c r="O205" s="182"/>
      <c r="P205" s="182"/>
      <c r="Q205" s="182"/>
      <c r="R205" s="182"/>
      <c r="S205" s="182"/>
      <c r="T205" s="183"/>
      <c r="AT205" s="177" t="s">
        <v>129</v>
      </c>
      <c r="AU205" s="177" t="s">
        <v>81</v>
      </c>
      <c r="AV205" s="174" t="s">
        <v>81</v>
      </c>
      <c r="AW205" s="174" t="s">
        <v>31</v>
      </c>
      <c r="AX205" s="174" t="s">
        <v>74</v>
      </c>
      <c r="AY205" s="177" t="s">
        <v>120</v>
      </c>
    </row>
    <row r="206" s="184" customFormat="true" ht="12.8" hidden="false" customHeight="false" outlineLevel="0" collapsed="false">
      <c r="B206" s="185"/>
      <c r="D206" s="176" t="s">
        <v>129</v>
      </c>
      <c r="E206" s="186"/>
      <c r="F206" s="187" t="s">
        <v>131</v>
      </c>
      <c r="H206" s="188" t="n">
        <v>92.25</v>
      </c>
      <c r="I206" s="189"/>
      <c r="L206" s="185"/>
      <c r="M206" s="190"/>
      <c r="N206" s="191"/>
      <c r="O206" s="191"/>
      <c r="P206" s="191"/>
      <c r="Q206" s="191"/>
      <c r="R206" s="191"/>
      <c r="S206" s="191"/>
      <c r="T206" s="192"/>
      <c r="AT206" s="186" t="s">
        <v>129</v>
      </c>
      <c r="AU206" s="186" t="s">
        <v>81</v>
      </c>
      <c r="AV206" s="184" t="s">
        <v>127</v>
      </c>
      <c r="AW206" s="184" t="s">
        <v>31</v>
      </c>
      <c r="AX206" s="184" t="s">
        <v>79</v>
      </c>
      <c r="AY206" s="186" t="s">
        <v>120</v>
      </c>
    </row>
    <row r="207" s="27" customFormat="true" ht="24.15" hidden="false" customHeight="true" outlineLevel="0" collapsed="false">
      <c r="A207" s="22"/>
      <c r="B207" s="160"/>
      <c r="C207" s="161" t="s">
        <v>315</v>
      </c>
      <c r="D207" s="161" t="s">
        <v>123</v>
      </c>
      <c r="E207" s="162" t="s">
        <v>316</v>
      </c>
      <c r="F207" s="163" t="s">
        <v>317</v>
      </c>
      <c r="G207" s="164" t="s">
        <v>274</v>
      </c>
      <c r="H207" s="165" t="n">
        <v>92.25</v>
      </c>
      <c r="I207" s="166"/>
      <c r="J207" s="167" t="n">
        <f aca="false">ROUND(I207*H207,2)</f>
        <v>0</v>
      </c>
      <c r="K207" s="163" t="s">
        <v>136</v>
      </c>
      <c r="L207" s="23"/>
      <c r="M207" s="168"/>
      <c r="N207" s="169" t="s">
        <v>39</v>
      </c>
      <c r="O207" s="60"/>
      <c r="P207" s="170" t="n">
        <f aca="false">O207*H207</f>
        <v>0</v>
      </c>
      <c r="Q207" s="170" t="n">
        <v>5E-005</v>
      </c>
      <c r="R207" s="170" t="n">
        <f aca="false">Q207*H207</f>
        <v>0.0046125</v>
      </c>
      <c r="S207" s="170" t="n">
        <v>0</v>
      </c>
      <c r="T207" s="171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199</v>
      </c>
      <c r="AT207" s="172" t="s">
        <v>123</v>
      </c>
      <c r="AU207" s="172" t="s">
        <v>81</v>
      </c>
      <c r="AY207" s="3" t="s">
        <v>120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79</v>
      </c>
      <c r="BK207" s="173" t="n">
        <f aca="false">ROUND(I207*H207,2)</f>
        <v>0</v>
      </c>
      <c r="BL207" s="3" t="s">
        <v>199</v>
      </c>
      <c r="BM207" s="172" t="s">
        <v>318</v>
      </c>
    </row>
    <row r="208" s="27" customFormat="true" ht="16.5" hidden="false" customHeight="true" outlineLevel="0" collapsed="false">
      <c r="A208" s="22"/>
      <c r="B208" s="160"/>
      <c r="C208" s="193" t="s">
        <v>319</v>
      </c>
      <c r="D208" s="193" t="s">
        <v>202</v>
      </c>
      <c r="E208" s="194" t="s">
        <v>320</v>
      </c>
      <c r="F208" s="200" t="s">
        <v>321</v>
      </c>
      <c r="G208" s="196" t="s">
        <v>274</v>
      </c>
      <c r="H208" s="197" t="n">
        <v>99.63</v>
      </c>
      <c r="I208" s="198"/>
      <c r="J208" s="199" t="n">
        <f aca="false">ROUND(I208*H208,2)</f>
        <v>0</v>
      </c>
      <c r="K208" s="200" t="s">
        <v>136</v>
      </c>
      <c r="L208" s="201"/>
      <c r="M208" s="202"/>
      <c r="N208" s="203" t="s">
        <v>39</v>
      </c>
      <c r="O208" s="60"/>
      <c r="P208" s="170" t="n">
        <f aca="false">O208*H208</f>
        <v>0</v>
      </c>
      <c r="Q208" s="170" t="n">
        <v>0.0002</v>
      </c>
      <c r="R208" s="170" t="n">
        <f aca="false">Q208*H208</f>
        <v>0.019926</v>
      </c>
      <c r="S208" s="170" t="n">
        <v>0</v>
      </c>
      <c r="T208" s="171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205</v>
      </c>
      <c r="AT208" s="172" t="s">
        <v>202</v>
      </c>
      <c r="AU208" s="172" t="s">
        <v>81</v>
      </c>
      <c r="AY208" s="3" t="s">
        <v>120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79</v>
      </c>
      <c r="BK208" s="173" t="n">
        <f aca="false">ROUND(I208*H208,2)</f>
        <v>0</v>
      </c>
      <c r="BL208" s="3" t="s">
        <v>199</v>
      </c>
      <c r="BM208" s="172" t="s">
        <v>322</v>
      </c>
    </row>
    <row r="209" s="174" customFormat="true" ht="12.8" hidden="false" customHeight="false" outlineLevel="0" collapsed="false">
      <c r="B209" s="175"/>
      <c r="D209" s="176" t="s">
        <v>129</v>
      </c>
      <c r="F209" s="178" t="s">
        <v>323</v>
      </c>
      <c r="H209" s="179" t="n">
        <v>99.63</v>
      </c>
      <c r="I209" s="180"/>
      <c r="L209" s="175"/>
      <c r="M209" s="181"/>
      <c r="N209" s="182"/>
      <c r="O209" s="182"/>
      <c r="P209" s="182"/>
      <c r="Q209" s="182"/>
      <c r="R209" s="182"/>
      <c r="S209" s="182"/>
      <c r="T209" s="183"/>
      <c r="AT209" s="177" t="s">
        <v>129</v>
      </c>
      <c r="AU209" s="177" t="s">
        <v>81</v>
      </c>
      <c r="AV209" s="174" t="s">
        <v>81</v>
      </c>
      <c r="AW209" s="174" t="s">
        <v>2</v>
      </c>
      <c r="AX209" s="174" t="s">
        <v>79</v>
      </c>
      <c r="AY209" s="177" t="s">
        <v>120</v>
      </c>
    </row>
    <row r="210" s="27" customFormat="true" ht="24.15" hidden="false" customHeight="true" outlineLevel="0" collapsed="false">
      <c r="A210" s="22"/>
      <c r="B210" s="160"/>
      <c r="C210" s="161" t="s">
        <v>324</v>
      </c>
      <c r="D210" s="161" t="s">
        <v>123</v>
      </c>
      <c r="E210" s="162" t="s">
        <v>325</v>
      </c>
      <c r="F210" s="163" t="s">
        <v>326</v>
      </c>
      <c r="G210" s="164" t="s">
        <v>224</v>
      </c>
      <c r="H210" s="205"/>
      <c r="I210" s="166"/>
      <c r="J210" s="167" t="n">
        <f aca="false">ROUND(I210*H210,2)</f>
        <v>0</v>
      </c>
      <c r="K210" s="163" t="s">
        <v>136</v>
      </c>
      <c r="L210" s="23"/>
      <c r="M210" s="168"/>
      <c r="N210" s="169" t="s">
        <v>39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</v>
      </c>
      <c r="T210" s="171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199</v>
      </c>
      <c r="AT210" s="172" t="s">
        <v>123</v>
      </c>
      <c r="AU210" s="172" t="s">
        <v>81</v>
      </c>
      <c r="AY210" s="3" t="s">
        <v>120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79</v>
      </c>
      <c r="BK210" s="173" t="n">
        <f aca="false">ROUND(I210*H210,2)</f>
        <v>0</v>
      </c>
      <c r="BL210" s="3" t="s">
        <v>199</v>
      </c>
      <c r="BM210" s="172" t="s">
        <v>327</v>
      </c>
    </row>
    <row r="211" s="146" customFormat="true" ht="22.8" hidden="false" customHeight="true" outlineLevel="0" collapsed="false">
      <c r="B211" s="147"/>
      <c r="D211" s="148" t="s">
        <v>73</v>
      </c>
      <c r="E211" s="158" t="s">
        <v>328</v>
      </c>
      <c r="F211" s="158" t="s">
        <v>329</v>
      </c>
      <c r="I211" s="150"/>
      <c r="J211" s="159" t="n">
        <f aca="false">BK211</f>
        <v>0</v>
      </c>
      <c r="L211" s="147"/>
      <c r="M211" s="152"/>
      <c r="N211" s="153"/>
      <c r="O211" s="153"/>
      <c r="P211" s="154" t="n">
        <f aca="false">SUM(P212:P237)</f>
        <v>0</v>
      </c>
      <c r="Q211" s="153"/>
      <c r="R211" s="154" t="n">
        <f aca="false">SUM(R212:R237)</f>
        <v>1.09328922</v>
      </c>
      <c r="S211" s="153"/>
      <c r="T211" s="155" t="n">
        <f aca="false">SUM(T212:T237)</f>
        <v>0.354309</v>
      </c>
      <c r="AR211" s="148" t="s">
        <v>81</v>
      </c>
      <c r="AT211" s="156" t="s">
        <v>73</v>
      </c>
      <c r="AU211" s="156" t="s">
        <v>79</v>
      </c>
      <c r="AY211" s="148" t="s">
        <v>120</v>
      </c>
      <c r="BK211" s="157" t="n">
        <f aca="false">SUM(BK212:BK237)</f>
        <v>0</v>
      </c>
    </row>
    <row r="212" s="27" customFormat="true" ht="24.15" hidden="false" customHeight="true" outlineLevel="0" collapsed="false">
      <c r="A212" s="22"/>
      <c r="B212" s="160"/>
      <c r="C212" s="161" t="s">
        <v>330</v>
      </c>
      <c r="D212" s="161" t="s">
        <v>123</v>
      </c>
      <c r="E212" s="162" t="s">
        <v>331</v>
      </c>
      <c r="F212" s="163" t="s">
        <v>332</v>
      </c>
      <c r="G212" s="164" t="s">
        <v>126</v>
      </c>
      <c r="H212" s="165" t="n">
        <v>57.848</v>
      </c>
      <c r="I212" s="166"/>
      <c r="J212" s="167" t="n">
        <f aca="false">ROUND(I212*H212,2)</f>
        <v>0</v>
      </c>
      <c r="K212" s="163" t="s">
        <v>136</v>
      </c>
      <c r="L212" s="23"/>
      <c r="M212" s="168"/>
      <c r="N212" s="169" t="s">
        <v>39</v>
      </c>
      <c r="O212" s="60"/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</v>
      </c>
      <c r="T212" s="171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199</v>
      </c>
      <c r="AT212" s="172" t="s">
        <v>123</v>
      </c>
      <c r="AU212" s="172" t="s">
        <v>81</v>
      </c>
      <c r="AY212" s="3" t="s">
        <v>120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79</v>
      </c>
      <c r="BK212" s="173" t="n">
        <f aca="false">ROUND(I212*H212,2)</f>
        <v>0</v>
      </c>
      <c r="BL212" s="3" t="s">
        <v>199</v>
      </c>
      <c r="BM212" s="172" t="s">
        <v>333</v>
      </c>
    </row>
    <row r="213" s="27" customFormat="true" ht="16.5" hidden="false" customHeight="true" outlineLevel="0" collapsed="false">
      <c r="A213" s="22"/>
      <c r="B213" s="160"/>
      <c r="C213" s="161" t="s">
        <v>334</v>
      </c>
      <c r="D213" s="161" t="s">
        <v>123</v>
      </c>
      <c r="E213" s="162" t="s">
        <v>335</v>
      </c>
      <c r="F213" s="163" t="s">
        <v>336</v>
      </c>
      <c r="G213" s="164" t="s">
        <v>126</v>
      </c>
      <c r="H213" s="165" t="n">
        <v>89.133</v>
      </c>
      <c r="I213" s="166"/>
      <c r="J213" s="167" t="n">
        <f aca="false">ROUND(I213*H213,2)</f>
        <v>0</v>
      </c>
      <c r="K213" s="163" t="s">
        <v>136</v>
      </c>
      <c r="L213" s="23"/>
      <c r="M213" s="168"/>
      <c r="N213" s="169" t="s">
        <v>39</v>
      </c>
      <c r="O213" s="60"/>
      <c r="P213" s="170" t="n">
        <f aca="false">O213*H213</f>
        <v>0</v>
      </c>
      <c r="Q213" s="170" t="n">
        <v>0</v>
      </c>
      <c r="R213" s="170" t="n">
        <f aca="false">Q213*H213</f>
        <v>0</v>
      </c>
      <c r="S213" s="170" t="n">
        <v>0</v>
      </c>
      <c r="T213" s="171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2" t="s">
        <v>199</v>
      </c>
      <c r="AT213" s="172" t="s">
        <v>123</v>
      </c>
      <c r="AU213" s="172" t="s">
        <v>81</v>
      </c>
      <c r="AY213" s="3" t="s">
        <v>120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3" t="s">
        <v>79</v>
      </c>
      <c r="BK213" s="173" t="n">
        <f aca="false">ROUND(I213*H213,2)</f>
        <v>0</v>
      </c>
      <c r="BL213" s="3" t="s">
        <v>199</v>
      </c>
      <c r="BM213" s="172" t="s">
        <v>337</v>
      </c>
    </row>
    <row r="214" s="27" customFormat="true" ht="24.15" hidden="false" customHeight="true" outlineLevel="0" collapsed="false">
      <c r="A214" s="22"/>
      <c r="B214" s="160"/>
      <c r="C214" s="161" t="s">
        <v>338</v>
      </c>
      <c r="D214" s="161" t="s">
        <v>123</v>
      </c>
      <c r="E214" s="162" t="s">
        <v>339</v>
      </c>
      <c r="F214" s="163" t="s">
        <v>340</v>
      </c>
      <c r="G214" s="164" t="s">
        <v>126</v>
      </c>
      <c r="H214" s="165" t="n">
        <v>89.133</v>
      </c>
      <c r="I214" s="166"/>
      <c r="J214" s="167" t="n">
        <f aca="false">ROUND(I214*H214,2)</f>
        <v>0</v>
      </c>
      <c r="K214" s="163" t="s">
        <v>136</v>
      </c>
      <c r="L214" s="23"/>
      <c r="M214" s="168"/>
      <c r="N214" s="169" t="s">
        <v>39</v>
      </c>
      <c r="O214" s="60"/>
      <c r="P214" s="170" t="n">
        <f aca="false">O214*H214</f>
        <v>0</v>
      </c>
      <c r="Q214" s="170" t="n">
        <v>3E-005</v>
      </c>
      <c r="R214" s="170" t="n">
        <f aca="false">Q214*H214</f>
        <v>0.00267399</v>
      </c>
      <c r="S214" s="170" t="n">
        <v>0</v>
      </c>
      <c r="T214" s="171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199</v>
      </c>
      <c r="AT214" s="172" t="s">
        <v>123</v>
      </c>
      <c r="AU214" s="172" t="s">
        <v>81</v>
      </c>
      <c r="AY214" s="3" t="s">
        <v>120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79</v>
      </c>
      <c r="BK214" s="173" t="n">
        <f aca="false">ROUND(I214*H214,2)</f>
        <v>0</v>
      </c>
      <c r="BL214" s="3" t="s">
        <v>199</v>
      </c>
      <c r="BM214" s="172" t="s">
        <v>341</v>
      </c>
    </row>
    <row r="215" s="27" customFormat="true" ht="24.15" hidden="false" customHeight="true" outlineLevel="0" collapsed="false">
      <c r="A215" s="22"/>
      <c r="B215" s="160"/>
      <c r="C215" s="161" t="s">
        <v>342</v>
      </c>
      <c r="D215" s="161" t="s">
        <v>123</v>
      </c>
      <c r="E215" s="162" t="s">
        <v>343</v>
      </c>
      <c r="F215" s="163" t="s">
        <v>344</v>
      </c>
      <c r="G215" s="164" t="s">
        <v>126</v>
      </c>
      <c r="H215" s="165" t="n">
        <v>14.76</v>
      </c>
      <c r="I215" s="166"/>
      <c r="J215" s="167" t="n">
        <f aca="false">ROUND(I215*H215,2)</f>
        <v>0</v>
      </c>
      <c r="K215" s="163" t="s">
        <v>136</v>
      </c>
      <c r="L215" s="23"/>
      <c r="M215" s="168"/>
      <c r="N215" s="169" t="s">
        <v>39</v>
      </c>
      <c r="O215" s="60"/>
      <c r="P215" s="170" t="n">
        <f aca="false">O215*H215</f>
        <v>0</v>
      </c>
      <c r="Q215" s="170" t="n">
        <v>5E-005</v>
      </c>
      <c r="R215" s="170" t="n">
        <f aca="false">Q215*H215</f>
        <v>0.000738</v>
      </c>
      <c r="S215" s="170" t="n">
        <v>0</v>
      </c>
      <c r="T215" s="171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199</v>
      </c>
      <c r="AT215" s="172" t="s">
        <v>123</v>
      </c>
      <c r="AU215" s="172" t="s">
        <v>81</v>
      </c>
      <c r="AY215" s="3" t="s">
        <v>120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79</v>
      </c>
      <c r="BK215" s="173" t="n">
        <f aca="false">ROUND(I215*H215,2)</f>
        <v>0</v>
      </c>
      <c r="BL215" s="3" t="s">
        <v>199</v>
      </c>
      <c r="BM215" s="172" t="s">
        <v>345</v>
      </c>
    </row>
    <row r="216" s="174" customFormat="true" ht="12.8" hidden="false" customHeight="false" outlineLevel="0" collapsed="false">
      <c r="B216" s="175"/>
      <c r="D216" s="176" t="s">
        <v>129</v>
      </c>
      <c r="E216" s="177"/>
      <c r="F216" s="178" t="s">
        <v>346</v>
      </c>
      <c r="H216" s="179" t="n">
        <v>14.76</v>
      </c>
      <c r="I216" s="180"/>
      <c r="L216" s="175"/>
      <c r="M216" s="181"/>
      <c r="N216" s="182"/>
      <c r="O216" s="182"/>
      <c r="P216" s="182"/>
      <c r="Q216" s="182"/>
      <c r="R216" s="182"/>
      <c r="S216" s="182"/>
      <c r="T216" s="183"/>
      <c r="AT216" s="177" t="s">
        <v>129</v>
      </c>
      <c r="AU216" s="177" t="s">
        <v>81</v>
      </c>
      <c r="AV216" s="174" t="s">
        <v>81</v>
      </c>
      <c r="AW216" s="174" t="s">
        <v>31</v>
      </c>
      <c r="AX216" s="174" t="s">
        <v>79</v>
      </c>
      <c r="AY216" s="177" t="s">
        <v>120</v>
      </c>
    </row>
    <row r="217" s="27" customFormat="true" ht="33" hidden="false" customHeight="true" outlineLevel="0" collapsed="false">
      <c r="A217" s="22"/>
      <c r="B217" s="160"/>
      <c r="C217" s="161" t="s">
        <v>347</v>
      </c>
      <c r="D217" s="161" t="s">
        <v>123</v>
      </c>
      <c r="E217" s="162" t="s">
        <v>348</v>
      </c>
      <c r="F217" s="163" t="s">
        <v>349</v>
      </c>
      <c r="G217" s="164" t="s">
        <v>126</v>
      </c>
      <c r="H217" s="165" t="n">
        <v>89.133</v>
      </c>
      <c r="I217" s="166"/>
      <c r="J217" s="167" t="n">
        <f aca="false">ROUND(I217*H217,2)</f>
        <v>0</v>
      </c>
      <c r="K217" s="163" t="s">
        <v>136</v>
      </c>
      <c r="L217" s="23"/>
      <c r="M217" s="168"/>
      <c r="N217" s="169" t="s">
        <v>39</v>
      </c>
      <c r="O217" s="60"/>
      <c r="P217" s="170" t="n">
        <f aca="false">O217*H217</f>
        <v>0</v>
      </c>
      <c r="Q217" s="170" t="n">
        <v>0.00758</v>
      </c>
      <c r="R217" s="170" t="n">
        <f aca="false">Q217*H217</f>
        <v>0.67562814</v>
      </c>
      <c r="S217" s="170" t="n">
        <v>0</v>
      </c>
      <c r="T217" s="171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199</v>
      </c>
      <c r="AT217" s="172" t="s">
        <v>123</v>
      </c>
      <c r="AU217" s="172" t="s">
        <v>81</v>
      </c>
      <c r="AY217" s="3" t="s">
        <v>120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79</v>
      </c>
      <c r="BK217" s="173" t="n">
        <f aca="false">ROUND(I217*H217,2)</f>
        <v>0</v>
      </c>
      <c r="BL217" s="3" t="s">
        <v>199</v>
      </c>
      <c r="BM217" s="172" t="s">
        <v>350</v>
      </c>
    </row>
    <row r="218" s="174" customFormat="true" ht="28.3" hidden="false" customHeight="false" outlineLevel="0" collapsed="false">
      <c r="B218" s="175"/>
      <c r="D218" s="176" t="s">
        <v>129</v>
      </c>
      <c r="E218" s="177"/>
      <c r="F218" s="178" t="s">
        <v>130</v>
      </c>
      <c r="H218" s="179" t="n">
        <v>57.848</v>
      </c>
      <c r="I218" s="180"/>
      <c r="L218" s="175"/>
      <c r="M218" s="181"/>
      <c r="N218" s="182"/>
      <c r="O218" s="182"/>
      <c r="P218" s="182"/>
      <c r="Q218" s="182"/>
      <c r="R218" s="182"/>
      <c r="S218" s="182"/>
      <c r="T218" s="183"/>
      <c r="AT218" s="177" t="s">
        <v>129</v>
      </c>
      <c r="AU218" s="177" t="s">
        <v>81</v>
      </c>
      <c r="AV218" s="174" t="s">
        <v>81</v>
      </c>
      <c r="AW218" s="174" t="s">
        <v>31</v>
      </c>
      <c r="AX218" s="174" t="s">
        <v>74</v>
      </c>
      <c r="AY218" s="177" t="s">
        <v>120</v>
      </c>
    </row>
    <row r="219" s="174" customFormat="true" ht="12.8" hidden="false" customHeight="false" outlineLevel="0" collapsed="false">
      <c r="B219" s="175"/>
      <c r="D219" s="176" t="s">
        <v>129</v>
      </c>
      <c r="E219" s="177"/>
      <c r="F219" s="178" t="s">
        <v>351</v>
      </c>
      <c r="H219" s="179" t="n">
        <v>31.285</v>
      </c>
      <c r="I219" s="180"/>
      <c r="L219" s="175"/>
      <c r="M219" s="181"/>
      <c r="N219" s="182"/>
      <c r="O219" s="182"/>
      <c r="P219" s="182"/>
      <c r="Q219" s="182"/>
      <c r="R219" s="182"/>
      <c r="S219" s="182"/>
      <c r="T219" s="183"/>
      <c r="AT219" s="177" t="s">
        <v>129</v>
      </c>
      <c r="AU219" s="177" t="s">
        <v>81</v>
      </c>
      <c r="AV219" s="174" t="s">
        <v>81</v>
      </c>
      <c r="AW219" s="174" t="s">
        <v>31</v>
      </c>
      <c r="AX219" s="174" t="s">
        <v>74</v>
      </c>
      <c r="AY219" s="177" t="s">
        <v>120</v>
      </c>
    </row>
    <row r="220" s="184" customFormat="true" ht="12.8" hidden="false" customHeight="false" outlineLevel="0" collapsed="false">
      <c r="B220" s="185"/>
      <c r="D220" s="176" t="s">
        <v>129</v>
      </c>
      <c r="E220" s="186"/>
      <c r="F220" s="187" t="s">
        <v>131</v>
      </c>
      <c r="H220" s="188" t="n">
        <v>89.133</v>
      </c>
      <c r="I220" s="189"/>
      <c r="L220" s="185"/>
      <c r="M220" s="190"/>
      <c r="N220" s="191"/>
      <c r="O220" s="191"/>
      <c r="P220" s="191"/>
      <c r="Q220" s="191"/>
      <c r="R220" s="191"/>
      <c r="S220" s="191"/>
      <c r="T220" s="192"/>
      <c r="AT220" s="186" t="s">
        <v>129</v>
      </c>
      <c r="AU220" s="186" t="s">
        <v>81</v>
      </c>
      <c r="AV220" s="184" t="s">
        <v>127</v>
      </c>
      <c r="AW220" s="184" t="s">
        <v>31</v>
      </c>
      <c r="AX220" s="184" t="s">
        <v>79</v>
      </c>
      <c r="AY220" s="186" t="s">
        <v>120</v>
      </c>
    </row>
    <row r="221" s="27" customFormat="true" ht="37.8" hidden="false" customHeight="true" outlineLevel="0" collapsed="false">
      <c r="A221" s="22"/>
      <c r="B221" s="160"/>
      <c r="C221" s="161" t="s">
        <v>352</v>
      </c>
      <c r="D221" s="161" t="s">
        <v>123</v>
      </c>
      <c r="E221" s="162" t="s">
        <v>353</v>
      </c>
      <c r="F221" s="204" t="s">
        <v>354</v>
      </c>
      <c r="G221" s="164" t="s">
        <v>126</v>
      </c>
      <c r="H221" s="165" t="n">
        <v>14.76</v>
      </c>
      <c r="I221" s="166"/>
      <c r="J221" s="167" t="n">
        <f aca="false">ROUND(I221*H221,2)</f>
        <v>0</v>
      </c>
      <c r="K221" s="163" t="s">
        <v>136</v>
      </c>
      <c r="L221" s="23"/>
      <c r="M221" s="168"/>
      <c r="N221" s="169" t="s">
        <v>39</v>
      </c>
      <c r="O221" s="60"/>
      <c r="P221" s="170" t="n">
        <f aca="false">O221*H221</f>
        <v>0</v>
      </c>
      <c r="Q221" s="170" t="n">
        <v>0.00825</v>
      </c>
      <c r="R221" s="170" t="n">
        <f aca="false">Q221*H221</f>
        <v>0.12177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199</v>
      </c>
      <c r="AT221" s="172" t="s">
        <v>123</v>
      </c>
      <c r="AU221" s="172" t="s">
        <v>81</v>
      </c>
      <c r="AY221" s="3" t="s">
        <v>120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79</v>
      </c>
      <c r="BK221" s="173" t="n">
        <f aca="false">ROUND(I221*H221,2)</f>
        <v>0</v>
      </c>
      <c r="BL221" s="3" t="s">
        <v>199</v>
      </c>
      <c r="BM221" s="172" t="s">
        <v>355</v>
      </c>
    </row>
    <row r="222" s="27" customFormat="true" ht="16.5" hidden="false" customHeight="true" outlineLevel="0" collapsed="false">
      <c r="A222" s="22"/>
      <c r="B222" s="160"/>
      <c r="C222" s="161" t="s">
        <v>356</v>
      </c>
      <c r="D222" s="161" t="s">
        <v>123</v>
      </c>
      <c r="E222" s="162" t="s">
        <v>357</v>
      </c>
      <c r="F222" s="204" t="s">
        <v>358</v>
      </c>
      <c r="G222" s="164" t="s">
        <v>126</v>
      </c>
      <c r="H222" s="165" t="n">
        <v>91.053</v>
      </c>
      <c r="I222" s="166"/>
      <c r="J222" s="167" t="n">
        <f aca="false">ROUND(I222*H222,2)</f>
        <v>0</v>
      </c>
      <c r="K222" s="163" t="s">
        <v>136</v>
      </c>
      <c r="L222" s="23"/>
      <c r="M222" s="168"/>
      <c r="N222" s="169" t="s">
        <v>39</v>
      </c>
      <c r="O222" s="60"/>
      <c r="P222" s="170" t="n">
        <f aca="false">O222*H222</f>
        <v>0</v>
      </c>
      <c r="Q222" s="170" t="n">
        <v>0</v>
      </c>
      <c r="R222" s="170" t="n">
        <f aca="false">Q222*H222</f>
        <v>0</v>
      </c>
      <c r="S222" s="170" t="n">
        <v>0.003</v>
      </c>
      <c r="T222" s="171" t="n">
        <f aca="false">S222*H222</f>
        <v>0.273159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199</v>
      </c>
      <c r="AT222" s="172" t="s">
        <v>123</v>
      </c>
      <c r="AU222" s="172" t="s">
        <v>81</v>
      </c>
      <c r="AY222" s="3" t="s">
        <v>120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79</v>
      </c>
      <c r="BK222" s="173" t="n">
        <f aca="false">ROUND(I222*H222,2)</f>
        <v>0</v>
      </c>
      <c r="BL222" s="3" t="s">
        <v>199</v>
      </c>
      <c r="BM222" s="172" t="s">
        <v>359</v>
      </c>
    </row>
    <row r="223" s="174" customFormat="true" ht="28.3" hidden="false" customHeight="false" outlineLevel="0" collapsed="false">
      <c r="B223" s="175"/>
      <c r="D223" s="176" t="s">
        <v>129</v>
      </c>
      <c r="E223" s="177"/>
      <c r="F223" s="178" t="s">
        <v>130</v>
      </c>
      <c r="H223" s="179" t="n">
        <v>57.848</v>
      </c>
      <c r="I223" s="180"/>
      <c r="L223" s="175"/>
      <c r="M223" s="181"/>
      <c r="N223" s="182"/>
      <c r="O223" s="182"/>
      <c r="P223" s="182"/>
      <c r="Q223" s="182"/>
      <c r="R223" s="182"/>
      <c r="S223" s="182"/>
      <c r="T223" s="183"/>
      <c r="AT223" s="177" t="s">
        <v>129</v>
      </c>
      <c r="AU223" s="177" t="s">
        <v>81</v>
      </c>
      <c r="AV223" s="174" t="s">
        <v>81</v>
      </c>
      <c r="AW223" s="174" t="s">
        <v>31</v>
      </c>
      <c r="AX223" s="174" t="s">
        <v>74</v>
      </c>
      <c r="AY223" s="177" t="s">
        <v>120</v>
      </c>
    </row>
    <row r="224" s="174" customFormat="true" ht="12.8" hidden="false" customHeight="false" outlineLevel="0" collapsed="false">
      <c r="B224" s="175"/>
      <c r="D224" s="176" t="s">
        <v>129</v>
      </c>
      <c r="E224" s="177"/>
      <c r="F224" s="178" t="s">
        <v>231</v>
      </c>
      <c r="H224" s="179" t="n">
        <v>33.205</v>
      </c>
      <c r="I224" s="180"/>
      <c r="L224" s="175"/>
      <c r="M224" s="181"/>
      <c r="N224" s="182"/>
      <c r="O224" s="182"/>
      <c r="P224" s="182"/>
      <c r="Q224" s="182"/>
      <c r="R224" s="182"/>
      <c r="S224" s="182"/>
      <c r="T224" s="183"/>
      <c r="AT224" s="177" t="s">
        <v>129</v>
      </c>
      <c r="AU224" s="177" t="s">
        <v>81</v>
      </c>
      <c r="AV224" s="174" t="s">
        <v>81</v>
      </c>
      <c r="AW224" s="174" t="s">
        <v>31</v>
      </c>
      <c r="AX224" s="174" t="s">
        <v>74</v>
      </c>
      <c r="AY224" s="177" t="s">
        <v>120</v>
      </c>
    </row>
    <row r="225" s="184" customFormat="true" ht="12.8" hidden="false" customHeight="false" outlineLevel="0" collapsed="false">
      <c r="B225" s="185"/>
      <c r="D225" s="176" t="s">
        <v>129</v>
      </c>
      <c r="E225" s="186"/>
      <c r="F225" s="187" t="s">
        <v>131</v>
      </c>
      <c r="H225" s="188" t="n">
        <v>91.053</v>
      </c>
      <c r="I225" s="189"/>
      <c r="L225" s="185"/>
      <c r="M225" s="190"/>
      <c r="N225" s="191"/>
      <c r="O225" s="191"/>
      <c r="P225" s="191"/>
      <c r="Q225" s="191"/>
      <c r="R225" s="191"/>
      <c r="S225" s="191"/>
      <c r="T225" s="192"/>
      <c r="AT225" s="186" t="s">
        <v>129</v>
      </c>
      <c r="AU225" s="186" t="s">
        <v>81</v>
      </c>
      <c r="AV225" s="184" t="s">
        <v>127</v>
      </c>
      <c r="AW225" s="184" t="s">
        <v>31</v>
      </c>
      <c r="AX225" s="184" t="s">
        <v>79</v>
      </c>
      <c r="AY225" s="186" t="s">
        <v>120</v>
      </c>
    </row>
    <row r="226" s="27" customFormat="true" ht="16.5" hidden="false" customHeight="true" outlineLevel="0" collapsed="false">
      <c r="A226" s="22"/>
      <c r="B226" s="160"/>
      <c r="C226" s="161" t="s">
        <v>360</v>
      </c>
      <c r="D226" s="161" t="s">
        <v>123</v>
      </c>
      <c r="E226" s="162" t="s">
        <v>361</v>
      </c>
      <c r="F226" s="204" t="s">
        <v>362</v>
      </c>
      <c r="G226" s="164" t="s">
        <v>126</v>
      </c>
      <c r="H226" s="165" t="n">
        <v>89.133</v>
      </c>
      <c r="I226" s="166"/>
      <c r="J226" s="167" t="n">
        <f aca="false">ROUND(I226*H226,2)</f>
        <v>0</v>
      </c>
      <c r="K226" s="163" t="s">
        <v>136</v>
      </c>
      <c r="L226" s="23"/>
      <c r="M226" s="168"/>
      <c r="N226" s="169" t="s">
        <v>39</v>
      </c>
      <c r="O226" s="60"/>
      <c r="P226" s="170" t="n">
        <f aca="false">O226*H226</f>
        <v>0</v>
      </c>
      <c r="Q226" s="170" t="n">
        <v>0.0003</v>
      </c>
      <c r="R226" s="170" t="n">
        <f aca="false">Q226*H226</f>
        <v>0.0267399</v>
      </c>
      <c r="S226" s="170" t="n">
        <v>0</v>
      </c>
      <c r="T226" s="17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199</v>
      </c>
      <c r="AT226" s="172" t="s">
        <v>123</v>
      </c>
      <c r="AU226" s="172" t="s">
        <v>81</v>
      </c>
      <c r="AY226" s="3" t="s">
        <v>120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79</v>
      </c>
      <c r="BK226" s="173" t="n">
        <f aca="false">ROUND(I226*H226,2)</f>
        <v>0</v>
      </c>
      <c r="BL226" s="3" t="s">
        <v>199</v>
      </c>
      <c r="BM226" s="172" t="s">
        <v>363</v>
      </c>
    </row>
    <row r="227" s="174" customFormat="true" ht="28.3" hidden="false" customHeight="false" outlineLevel="0" collapsed="false">
      <c r="B227" s="175"/>
      <c r="D227" s="176" t="s">
        <v>129</v>
      </c>
      <c r="E227" s="177"/>
      <c r="F227" s="178" t="s">
        <v>130</v>
      </c>
      <c r="H227" s="179" t="n">
        <v>57.848</v>
      </c>
      <c r="I227" s="180"/>
      <c r="L227" s="175"/>
      <c r="M227" s="181"/>
      <c r="N227" s="182"/>
      <c r="O227" s="182"/>
      <c r="P227" s="182"/>
      <c r="Q227" s="182"/>
      <c r="R227" s="182"/>
      <c r="S227" s="182"/>
      <c r="T227" s="183"/>
      <c r="AT227" s="177" t="s">
        <v>129</v>
      </c>
      <c r="AU227" s="177" t="s">
        <v>81</v>
      </c>
      <c r="AV227" s="174" t="s">
        <v>81</v>
      </c>
      <c r="AW227" s="174" t="s">
        <v>31</v>
      </c>
      <c r="AX227" s="174" t="s">
        <v>74</v>
      </c>
      <c r="AY227" s="177" t="s">
        <v>120</v>
      </c>
    </row>
    <row r="228" s="174" customFormat="true" ht="12.8" hidden="false" customHeight="false" outlineLevel="0" collapsed="false">
      <c r="B228" s="175"/>
      <c r="D228" s="176" t="s">
        <v>129</v>
      </c>
      <c r="E228" s="177"/>
      <c r="F228" s="178" t="s">
        <v>351</v>
      </c>
      <c r="H228" s="179" t="n">
        <v>31.285</v>
      </c>
      <c r="I228" s="180"/>
      <c r="L228" s="175"/>
      <c r="M228" s="181"/>
      <c r="N228" s="182"/>
      <c r="O228" s="182"/>
      <c r="P228" s="182"/>
      <c r="Q228" s="182"/>
      <c r="R228" s="182"/>
      <c r="S228" s="182"/>
      <c r="T228" s="183"/>
      <c r="AT228" s="177" t="s">
        <v>129</v>
      </c>
      <c r="AU228" s="177" t="s">
        <v>81</v>
      </c>
      <c r="AV228" s="174" t="s">
        <v>81</v>
      </c>
      <c r="AW228" s="174" t="s">
        <v>31</v>
      </c>
      <c r="AX228" s="174" t="s">
        <v>74</v>
      </c>
      <c r="AY228" s="177" t="s">
        <v>120</v>
      </c>
    </row>
    <row r="229" s="184" customFormat="true" ht="12.8" hidden="false" customHeight="false" outlineLevel="0" collapsed="false">
      <c r="B229" s="185"/>
      <c r="D229" s="176" t="s">
        <v>129</v>
      </c>
      <c r="E229" s="186"/>
      <c r="F229" s="187" t="s">
        <v>131</v>
      </c>
      <c r="H229" s="188" t="n">
        <v>89.133</v>
      </c>
      <c r="I229" s="189"/>
      <c r="L229" s="185"/>
      <c r="M229" s="190"/>
      <c r="N229" s="191"/>
      <c r="O229" s="191"/>
      <c r="P229" s="191"/>
      <c r="Q229" s="191"/>
      <c r="R229" s="191"/>
      <c r="S229" s="191"/>
      <c r="T229" s="192"/>
      <c r="AT229" s="186" t="s">
        <v>129</v>
      </c>
      <c r="AU229" s="186" t="s">
        <v>81</v>
      </c>
      <c r="AV229" s="184" t="s">
        <v>127</v>
      </c>
      <c r="AW229" s="184" t="s">
        <v>31</v>
      </c>
      <c r="AX229" s="184" t="s">
        <v>79</v>
      </c>
      <c r="AY229" s="186" t="s">
        <v>120</v>
      </c>
    </row>
    <row r="230" s="27" customFormat="true" ht="16.5" hidden="false" customHeight="true" outlineLevel="0" collapsed="false">
      <c r="A230" s="22"/>
      <c r="B230" s="160"/>
      <c r="C230" s="193" t="s">
        <v>364</v>
      </c>
      <c r="D230" s="193" t="s">
        <v>202</v>
      </c>
      <c r="E230" s="194" t="s">
        <v>365</v>
      </c>
      <c r="F230" s="200" t="s">
        <v>366</v>
      </c>
      <c r="G230" s="196" t="s">
        <v>126</v>
      </c>
      <c r="H230" s="197" t="n">
        <v>98.046</v>
      </c>
      <c r="I230" s="198"/>
      <c r="J230" s="199" t="n">
        <f aca="false">ROUND(I230*H230,2)</f>
        <v>0</v>
      </c>
      <c r="K230" s="200" t="s">
        <v>136</v>
      </c>
      <c r="L230" s="201"/>
      <c r="M230" s="202"/>
      <c r="N230" s="203" t="s">
        <v>39</v>
      </c>
      <c r="O230" s="60"/>
      <c r="P230" s="170" t="n">
        <f aca="false">O230*H230</f>
        <v>0</v>
      </c>
      <c r="Q230" s="170" t="n">
        <v>0.00264</v>
      </c>
      <c r="R230" s="170" t="n">
        <f aca="false">Q230*H230</f>
        <v>0.25884144</v>
      </c>
      <c r="S230" s="170" t="n">
        <v>0</v>
      </c>
      <c r="T230" s="171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205</v>
      </c>
      <c r="AT230" s="172" t="s">
        <v>202</v>
      </c>
      <c r="AU230" s="172" t="s">
        <v>81</v>
      </c>
      <c r="AY230" s="3" t="s">
        <v>120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79</v>
      </c>
      <c r="BK230" s="173" t="n">
        <f aca="false">ROUND(I230*H230,2)</f>
        <v>0</v>
      </c>
      <c r="BL230" s="3" t="s">
        <v>199</v>
      </c>
      <c r="BM230" s="172" t="s">
        <v>367</v>
      </c>
    </row>
    <row r="231" s="174" customFormat="true" ht="12.8" hidden="false" customHeight="false" outlineLevel="0" collapsed="false">
      <c r="B231" s="175"/>
      <c r="D231" s="176" t="s">
        <v>129</v>
      </c>
      <c r="F231" s="178" t="s">
        <v>368</v>
      </c>
      <c r="H231" s="179" t="n">
        <v>98.046</v>
      </c>
      <c r="I231" s="180"/>
      <c r="L231" s="175"/>
      <c r="M231" s="181"/>
      <c r="N231" s="182"/>
      <c r="O231" s="182"/>
      <c r="P231" s="182"/>
      <c r="Q231" s="182"/>
      <c r="R231" s="182"/>
      <c r="S231" s="182"/>
      <c r="T231" s="183"/>
      <c r="AT231" s="177" t="s">
        <v>129</v>
      </c>
      <c r="AU231" s="177" t="s">
        <v>81</v>
      </c>
      <c r="AV231" s="174" t="s">
        <v>81</v>
      </c>
      <c r="AW231" s="174" t="s">
        <v>2</v>
      </c>
      <c r="AX231" s="174" t="s">
        <v>79</v>
      </c>
      <c r="AY231" s="177" t="s">
        <v>120</v>
      </c>
    </row>
    <row r="232" s="27" customFormat="true" ht="24.15" hidden="false" customHeight="true" outlineLevel="0" collapsed="false">
      <c r="A232" s="22"/>
      <c r="B232" s="160"/>
      <c r="C232" s="161" t="s">
        <v>369</v>
      </c>
      <c r="D232" s="161" t="s">
        <v>123</v>
      </c>
      <c r="E232" s="162" t="s">
        <v>370</v>
      </c>
      <c r="F232" s="163" t="s">
        <v>371</v>
      </c>
      <c r="G232" s="164" t="s">
        <v>274</v>
      </c>
      <c r="H232" s="165" t="n">
        <v>27.05</v>
      </c>
      <c r="I232" s="166"/>
      <c r="J232" s="167" t="n">
        <f aca="false">ROUND(I232*H232,2)</f>
        <v>0</v>
      </c>
      <c r="K232" s="163" t="s">
        <v>136</v>
      </c>
      <c r="L232" s="23"/>
      <c r="M232" s="168"/>
      <c r="N232" s="169" t="s">
        <v>39</v>
      </c>
      <c r="O232" s="60"/>
      <c r="P232" s="170" t="n">
        <f aca="false">O232*H232</f>
        <v>0</v>
      </c>
      <c r="Q232" s="170" t="n">
        <v>0</v>
      </c>
      <c r="R232" s="170" t="n">
        <f aca="false">Q232*H232</f>
        <v>0</v>
      </c>
      <c r="S232" s="170" t="n">
        <v>0.003</v>
      </c>
      <c r="T232" s="171" t="n">
        <f aca="false">S232*H232</f>
        <v>0.08115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199</v>
      </c>
      <c r="AT232" s="172" t="s">
        <v>123</v>
      </c>
      <c r="AU232" s="172" t="s">
        <v>81</v>
      </c>
      <c r="AY232" s="3" t="s">
        <v>120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79</v>
      </c>
      <c r="BK232" s="173" t="n">
        <f aca="false">ROUND(I232*H232,2)</f>
        <v>0</v>
      </c>
      <c r="BL232" s="3" t="s">
        <v>199</v>
      </c>
      <c r="BM232" s="172" t="s">
        <v>372</v>
      </c>
    </row>
    <row r="233" s="174" customFormat="true" ht="12.8" hidden="false" customHeight="false" outlineLevel="0" collapsed="false">
      <c r="B233" s="175"/>
      <c r="D233" s="176" t="s">
        <v>129</v>
      </c>
      <c r="E233" s="177"/>
      <c r="F233" s="178" t="s">
        <v>373</v>
      </c>
      <c r="H233" s="179" t="n">
        <v>27.05</v>
      </c>
      <c r="I233" s="180"/>
      <c r="L233" s="175"/>
      <c r="M233" s="181"/>
      <c r="N233" s="182"/>
      <c r="O233" s="182"/>
      <c r="P233" s="182"/>
      <c r="Q233" s="182"/>
      <c r="R233" s="182"/>
      <c r="S233" s="182"/>
      <c r="T233" s="183"/>
      <c r="AT233" s="177" t="s">
        <v>129</v>
      </c>
      <c r="AU233" s="177" t="s">
        <v>81</v>
      </c>
      <c r="AV233" s="174" t="s">
        <v>81</v>
      </c>
      <c r="AW233" s="174" t="s">
        <v>31</v>
      </c>
      <c r="AX233" s="174" t="s">
        <v>79</v>
      </c>
      <c r="AY233" s="177" t="s">
        <v>120</v>
      </c>
    </row>
    <row r="234" s="27" customFormat="true" ht="16.5" hidden="false" customHeight="true" outlineLevel="0" collapsed="false">
      <c r="A234" s="22"/>
      <c r="B234" s="160"/>
      <c r="C234" s="161" t="s">
        <v>374</v>
      </c>
      <c r="D234" s="161" t="s">
        <v>123</v>
      </c>
      <c r="E234" s="162" t="s">
        <v>375</v>
      </c>
      <c r="F234" s="163" t="s">
        <v>376</v>
      </c>
      <c r="G234" s="164" t="s">
        <v>274</v>
      </c>
      <c r="H234" s="165" t="n">
        <v>27.05</v>
      </c>
      <c r="I234" s="166"/>
      <c r="J234" s="167" t="n">
        <f aca="false">ROUND(I234*H234,2)</f>
        <v>0</v>
      </c>
      <c r="K234" s="163" t="s">
        <v>136</v>
      </c>
      <c r="L234" s="23"/>
      <c r="M234" s="168"/>
      <c r="N234" s="169" t="s">
        <v>39</v>
      </c>
      <c r="O234" s="60"/>
      <c r="P234" s="170" t="n">
        <f aca="false">O234*H234</f>
        <v>0</v>
      </c>
      <c r="Q234" s="170" t="n">
        <v>0</v>
      </c>
      <c r="R234" s="170" t="n">
        <f aca="false">Q234*H234</f>
        <v>0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199</v>
      </c>
      <c r="AT234" s="172" t="s">
        <v>123</v>
      </c>
      <c r="AU234" s="172" t="s">
        <v>81</v>
      </c>
      <c r="AY234" s="3" t="s">
        <v>120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79</v>
      </c>
      <c r="BK234" s="173" t="n">
        <f aca="false">ROUND(I234*H234,2)</f>
        <v>0</v>
      </c>
      <c r="BL234" s="3" t="s">
        <v>199</v>
      </c>
      <c r="BM234" s="172" t="s">
        <v>377</v>
      </c>
    </row>
    <row r="235" s="27" customFormat="true" ht="24.15" hidden="false" customHeight="true" outlineLevel="0" collapsed="false">
      <c r="A235" s="22"/>
      <c r="B235" s="160"/>
      <c r="C235" s="193" t="s">
        <v>378</v>
      </c>
      <c r="D235" s="193" t="s">
        <v>202</v>
      </c>
      <c r="E235" s="194" t="s">
        <v>379</v>
      </c>
      <c r="F235" s="200" t="s">
        <v>380</v>
      </c>
      <c r="G235" s="196" t="s">
        <v>274</v>
      </c>
      <c r="H235" s="197" t="n">
        <v>27.591</v>
      </c>
      <c r="I235" s="198"/>
      <c r="J235" s="199" t="n">
        <f aca="false">ROUND(I235*H235,2)</f>
        <v>0</v>
      </c>
      <c r="K235" s="200" t="s">
        <v>136</v>
      </c>
      <c r="L235" s="201"/>
      <c r="M235" s="202"/>
      <c r="N235" s="203" t="s">
        <v>39</v>
      </c>
      <c r="O235" s="60"/>
      <c r="P235" s="170" t="n">
        <f aca="false">O235*H235</f>
        <v>0</v>
      </c>
      <c r="Q235" s="170" t="n">
        <v>0.00025</v>
      </c>
      <c r="R235" s="170" t="n">
        <f aca="false">Q235*H235</f>
        <v>0.00689775</v>
      </c>
      <c r="S235" s="170" t="n">
        <v>0</v>
      </c>
      <c r="T235" s="17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205</v>
      </c>
      <c r="AT235" s="172" t="s">
        <v>202</v>
      </c>
      <c r="AU235" s="172" t="s">
        <v>81</v>
      </c>
      <c r="AY235" s="3" t="s">
        <v>120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79</v>
      </c>
      <c r="BK235" s="173" t="n">
        <f aca="false">ROUND(I235*H235,2)</f>
        <v>0</v>
      </c>
      <c r="BL235" s="3" t="s">
        <v>199</v>
      </c>
      <c r="BM235" s="172" t="s">
        <v>381</v>
      </c>
    </row>
    <row r="236" s="174" customFormat="true" ht="12.8" hidden="false" customHeight="false" outlineLevel="0" collapsed="false">
      <c r="B236" s="175"/>
      <c r="D236" s="176" t="s">
        <v>129</v>
      </c>
      <c r="F236" s="178" t="s">
        <v>382</v>
      </c>
      <c r="H236" s="179" t="n">
        <v>27.591</v>
      </c>
      <c r="I236" s="180"/>
      <c r="L236" s="175"/>
      <c r="M236" s="181"/>
      <c r="N236" s="182"/>
      <c r="O236" s="182"/>
      <c r="P236" s="182"/>
      <c r="Q236" s="182"/>
      <c r="R236" s="182"/>
      <c r="S236" s="182"/>
      <c r="T236" s="183"/>
      <c r="AT236" s="177" t="s">
        <v>129</v>
      </c>
      <c r="AU236" s="177" t="s">
        <v>81</v>
      </c>
      <c r="AV236" s="174" t="s">
        <v>81</v>
      </c>
      <c r="AW236" s="174" t="s">
        <v>2</v>
      </c>
      <c r="AX236" s="174" t="s">
        <v>79</v>
      </c>
      <c r="AY236" s="177" t="s">
        <v>120</v>
      </c>
    </row>
    <row r="237" s="27" customFormat="true" ht="24.15" hidden="false" customHeight="true" outlineLevel="0" collapsed="false">
      <c r="A237" s="22"/>
      <c r="B237" s="160"/>
      <c r="C237" s="161" t="s">
        <v>383</v>
      </c>
      <c r="D237" s="161" t="s">
        <v>123</v>
      </c>
      <c r="E237" s="162" t="s">
        <v>384</v>
      </c>
      <c r="F237" s="163" t="s">
        <v>385</v>
      </c>
      <c r="G237" s="164" t="s">
        <v>224</v>
      </c>
      <c r="H237" s="205"/>
      <c r="I237" s="166"/>
      <c r="J237" s="167" t="n">
        <f aca="false">ROUND(I237*H237,2)</f>
        <v>0</v>
      </c>
      <c r="K237" s="163" t="s">
        <v>136</v>
      </c>
      <c r="L237" s="23"/>
      <c r="M237" s="168"/>
      <c r="N237" s="169" t="s">
        <v>39</v>
      </c>
      <c r="O237" s="60"/>
      <c r="P237" s="170" t="n">
        <f aca="false">O237*H237</f>
        <v>0</v>
      </c>
      <c r="Q237" s="170" t="n">
        <v>0</v>
      </c>
      <c r="R237" s="170" t="n">
        <f aca="false">Q237*H237</f>
        <v>0</v>
      </c>
      <c r="S237" s="170" t="n">
        <v>0</v>
      </c>
      <c r="T237" s="171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199</v>
      </c>
      <c r="AT237" s="172" t="s">
        <v>123</v>
      </c>
      <c r="AU237" s="172" t="s">
        <v>81</v>
      </c>
      <c r="AY237" s="3" t="s">
        <v>120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79</v>
      </c>
      <c r="BK237" s="173" t="n">
        <f aca="false">ROUND(I237*H237,2)</f>
        <v>0</v>
      </c>
      <c r="BL237" s="3" t="s">
        <v>199</v>
      </c>
      <c r="BM237" s="172" t="s">
        <v>386</v>
      </c>
    </row>
    <row r="238" s="146" customFormat="true" ht="22.8" hidden="false" customHeight="true" outlineLevel="0" collapsed="false">
      <c r="B238" s="147"/>
      <c r="D238" s="148" t="s">
        <v>73</v>
      </c>
      <c r="E238" s="158" t="s">
        <v>387</v>
      </c>
      <c r="F238" s="158" t="s">
        <v>388</v>
      </c>
      <c r="I238" s="150"/>
      <c r="J238" s="159" t="n">
        <f aca="false">BK238</f>
        <v>0</v>
      </c>
      <c r="L238" s="147"/>
      <c r="M238" s="152"/>
      <c r="N238" s="153"/>
      <c r="O238" s="153"/>
      <c r="P238" s="154" t="n">
        <f aca="false">SUM(P239:P249)</f>
        <v>0</v>
      </c>
      <c r="Q238" s="153"/>
      <c r="R238" s="154" t="n">
        <f aca="false">SUM(R239:R249)</f>
        <v>0.0654056</v>
      </c>
      <c r="S238" s="153"/>
      <c r="T238" s="155" t="n">
        <f aca="false">SUM(T239:T249)</f>
        <v>0</v>
      </c>
      <c r="AR238" s="148" t="s">
        <v>81</v>
      </c>
      <c r="AT238" s="156" t="s">
        <v>73</v>
      </c>
      <c r="AU238" s="156" t="s">
        <v>79</v>
      </c>
      <c r="AY238" s="148" t="s">
        <v>120</v>
      </c>
      <c r="BK238" s="157" t="n">
        <f aca="false">SUM(BK239:BK249)</f>
        <v>0</v>
      </c>
    </row>
    <row r="239" s="27" customFormat="true" ht="16.5" hidden="false" customHeight="true" outlineLevel="0" collapsed="false">
      <c r="A239" s="22"/>
      <c r="B239" s="160"/>
      <c r="C239" s="161" t="s">
        <v>389</v>
      </c>
      <c r="D239" s="161" t="s">
        <v>123</v>
      </c>
      <c r="E239" s="162" t="s">
        <v>390</v>
      </c>
      <c r="F239" s="163" t="s">
        <v>391</v>
      </c>
      <c r="G239" s="164" t="s">
        <v>126</v>
      </c>
      <c r="H239" s="165" t="n">
        <v>3.12</v>
      </c>
      <c r="I239" s="166"/>
      <c r="J239" s="167" t="n">
        <f aca="false">ROUND(I239*H239,2)</f>
        <v>0</v>
      </c>
      <c r="K239" s="163" t="s">
        <v>136</v>
      </c>
      <c r="L239" s="23"/>
      <c r="M239" s="168"/>
      <c r="N239" s="169" t="s">
        <v>39</v>
      </c>
      <c r="O239" s="60"/>
      <c r="P239" s="170" t="n">
        <f aca="false">O239*H239</f>
        <v>0</v>
      </c>
      <c r="Q239" s="170" t="n">
        <v>0.0003</v>
      </c>
      <c r="R239" s="170" t="n">
        <f aca="false">Q239*H239</f>
        <v>0.000936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199</v>
      </c>
      <c r="AT239" s="172" t="s">
        <v>123</v>
      </c>
      <c r="AU239" s="172" t="s">
        <v>81</v>
      </c>
      <c r="AY239" s="3" t="s">
        <v>120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79</v>
      </c>
      <c r="BK239" s="173" t="n">
        <f aca="false">ROUND(I239*H239,2)</f>
        <v>0</v>
      </c>
      <c r="BL239" s="3" t="s">
        <v>199</v>
      </c>
      <c r="BM239" s="172" t="s">
        <v>392</v>
      </c>
    </row>
    <row r="240" s="174" customFormat="true" ht="12.8" hidden="false" customHeight="false" outlineLevel="0" collapsed="false">
      <c r="B240" s="175"/>
      <c r="D240" s="176" t="s">
        <v>129</v>
      </c>
      <c r="E240" s="177"/>
      <c r="F240" s="178" t="s">
        <v>393</v>
      </c>
      <c r="H240" s="179" t="n">
        <v>3.12</v>
      </c>
      <c r="I240" s="180"/>
      <c r="L240" s="175"/>
      <c r="M240" s="181"/>
      <c r="N240" s="182"/>
      <c r="O240" s="182"/>
      <c r="P240" s="182"/>
      <c r="Q240" s="182"/>
      <c r="R240" s="182"/>
      <c r="S240" s="182"/>
      <c r="T240" s="183"/>
      <c r="AT240" s="177" t="s">
        <v>129</v>
      </c>
      <c r="AU240" s="177" t="s">
        <v>81</v>
      </c>
      <c r="AV240" s="174" t="s">
        <v>81</v>
      </c>
      <c r="AW240" s="174" t="s">
        <v>31</v>
      </c>
      <c r="AX240" s="174" t="s">
        <v>79</v>
      </c>
      <c r="AY240" s="177" t="s">
        <v>120</v>
      </c>
    </row>
    <row r="241" s="27" customFormat="true" ht="16.5" hidden="false" customHeight="true" outlineLevel="0" collapsed="false">
      <c r="A241" s="22"/>
      <c r="B241" s="160"/>
      <c r="C241" s="161" t="s">
        <v>394</v>
      </c>
      <c r="D241" s="161" t="s">
        <v>123</v>
      </c>
      <c r="E241" s="162" t="s">
        <v>395</v>
      </c>
      <c r="F241" s="163" t="s">
        <v>396</v>
      </c>
      <c r="G241" s="164" t="s">
        <v>126</v>
      </c>
      <c r="H241" s="165" t="n">
        <v>3.12</v>
      </c>
      <c r="I241" s="166"/>
      <c r="J241" s="167" t="n">
        <f aca="false">ROUND(I241*H241,2)</f>
        <v>0</v>
      </c>
      <c r="K241" s="163" t="s">
        <v>136</v>
      </c>
      <c r="L241" s="23"/>
      <c r="M241" s="168"/>
      <c r="N241" s="169" t="s">
        <v>39</v>
      </c>
      <c r="O241" s="60"/>
      <c r="P241" s="170" t="n">
        <f aca="false">O241*H241</f>
        <v>0</v>
      </c>
      <c r="Q241" s="170" t="n">
        <v>0.0045</v>
      </c>
      <c r="R241" s="170" t="n">
        <f aca="false">Q241*H241</f>
        <v>0.01404</v>
      </c>
      <c r="S241" s="170" t="n">
        <v>0</v>
      </c>
      <c r="T241" s="171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199</v>
      </c>
      <c r="AT241" s="172" t="s">
        <v>123</v>
      </c>
      <c r="AU241" s="172" t="s">
        <v>81</v>
      </c>
      <c r="AY241" s="3" t="s">
        <v>120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79</v>
      </c>
      <c r="BK241" s="173" t="n">
        <f aca="false">ROUND(I241*H241,2)</f>
        <v>0</v>
      </c>
      <c r="BL241" s="3" t="s">
        <v>199</v>
      </c>
      <c r="BM241" s="172" t="s">
        <v>397</v>
      </c>
    </row>
    <row r="242" s="27" customFormat="true" ht="33" hidden="false" customHeight="true" outlineLevel="0" collapsed="false">
      <c r="A242" s="22"/>
      <c r="B242" s="160"/>
      <c r="C242" s="161" t="s">
        <v>398</v>
      </c>
      <c r="D242" s="161" t="s">
        <v>123</v>
      </c>
      <c r="E242" s="162" t="s">
        <v>399</v>
      </c>
      <c r="F242" s="163" t="s">
        <v>400</v>
      </c>
      <c r="G242" s="164" t="s">
        <v>126</v>
      </c>
      <c r="H242" s="165" t="n">
        <v>3.12</v>
      </c>
      <c r="I242" s="166"/>
      <c r="J242" s="167" t="n">
        <f aca="false">ROUND(I242*H242,2)</f>
        <v>0</v>
      </c>
      <c r="K242" s="163" t="s">
        <v>136</v>
      </c>
      <c r="L242" s="23"/>
      <c r="M242" s="168"/>
      <c r="N242" s="169" t="s">
        <v>39</v>
      </c>
      <c r="O242" s="60"/>
      <c r="P242" s="170" t="n">
        <f aca="false">O242*H242</f>
        <v>0</v>
      </c>
      <c r="Q242" s="170" t="n">
        <v>0.0073</v>
      </c>
      <c r="R242" s="170" t="n">
        <f aca="false">Q242*H242</f>
        <v>0.022776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199</v>
      </c>
      <c r="AT242" s="172" t="s">
        <v>123</v>
      </c>
      <c r="AU242" s="172" t="s">
        <v>81</v>
      </c>
      <c r="AY242" s="3" t="s">
        <v>120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79</v>
      </c>
      <c r="BK242" s="173" t="n">
        <f aca="false">ROUND(I242*H242,2)</f>
        <v>0</v>
      </c>
      <c r="BL242" s="3" t="s">
        <v>199</v>
      </c>
      <c r="BM242" s="172" t="s">
        <v>401</v>
      </c>
    </row>
    <row r="243" s="27" customFormat="true" ht="24.15" hidden="false" customHeight="true" outlineLevel="0" collapsed="false">
      <c r="A243" s="22"/>
      <c r="B243" s="160"/>
      <c r="C243" s="161" t="s">
        <v>402</v>
      </c>
      <c r="D243" s="161" t="s">
        <v>123</v>
      </c>
      <c r="E243" s="162" t="s">
        <v>403</v>
      </c>
      <c r="F243" s="163" t="s">
        <v>404</v>
      </c>
      <c r="G243" s="164" t="s">
        <v>126</v>
      </c>
      <c r="H243" s="165" t="n">
        <v>3.12</v>
      </c>
      <c r="I243" s="166"/>
      <c r="J243" s="167" t="n">
        <f aca="false">ROUND(I243*H243,2)</f>
        <v>0</v>
      </c>
      <c r="K243" s="163" t="s">
        <v>136</v>
      </c>
      <c r="L243" s="23"/>
      <c r="M243" s="168"/>
      <c r="N243" s="169" t="s">
        <v>39</v>
      </c>
      <c r="O243" s="60"/>
      <c r="P243" s="170" t="n">
        <f aca="false">O243*H243</f>
        <v>0</v>
      </c>
      <c r="Q243" s="170" t="n">
        <v>0</v>
      </c>
      <c r="R243" s="170" t="n">
        <f aca="false">Q243*H243</f>
        <v>0</v>
      </c>
      <c r="S243" s="170" t="n">
        <v>0</v>
      </c>
      <c r="T243" s="171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199</v>
      </c>
      <c r="AT243" s="172" t="s">
        <v>123</v>
      </c>
      <c r="AU243" s="172" t="s">
        <v>81</v>
      </c>
      <c r="AY243" s="3" t="s">
        <v>120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79</v>
      </c>
      <c r="BK243" s="173" t="n">
        <f aca="false">ROUND(I243*H243,2)</f>
        <v>0</v>
      </c>
      <c r="BL243" s="3" t="s">
        <v>199</v>
      </c>
      <c r="BM243" s="172" t="s">
        <v>405</v>
      </c>
    </row>
    <row r="244" s="27" customFormat="true" ht="24.15" hidden="false" customHeight="true" outlineLevel="0" collapsed="false">
      <c r="A244" s="22"/>
      <c r="B244" s="160"/>
      <c r="C244" s="161" t="s">
        <v>406</v>
      </c>
      <c r="D244" s="161" t="s">
        <v>123</v>
      </c>
      <c r="E244" s="162" t="s">
        <v>407</v>
      </c>
      <c r="F244" s="163" t="s">
        <v>408</v>
      </c>
      <c r="G244" s="164" t="s">
        <v>126</v>
      </c>
      <c r="H244" s="165" t="n">
        <v>3.12</v>
      </c>
      <c r="I244" s="166"/>
      <c r="J244" s="167" t="n">
        <f aca="false">ROUND(I244*H244,2)</f>
        <v>0</v>
      </c>
      <c r="K244" s="163" t="s">
        <v>136</v>
      </c>
      <c r="L244" s="23"/>
      <c r="M244" s="168"/>
      <c r="N244" s="169" t="s">
        <v>39</v>
      </c>
      <c r="O244" s="60"/>
      <c r="P244" s="170" t="n">
        <f aca="false">O244*H244</f>
        <v>0</v>
      </c>
      <c r="Q244" s="170" t="n">
        <v>0</v>
      </c>
      <c r="R244" s="170" t="n">
        <f aca="false">Q244*H244</f>
        <v>0</v>
      </c>
      <c r="S244" s="170" t="n">
        <v>0</v>
      </c>
      <c r="T244" s="17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199</v>
      </c>
      <c r="AT244" s="172" t="s">
        <v>123</v>
      </c>
      <c r="AU244" s="172" t="s">
        <v>81</v>
      </c>
      <c r="AY244" s="3" t="s">
        <v>120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79</v>
      </c>
      <c r="BK244" s="173" t="n">
        <f aca="false">ROUND(I244*H244,2)</f>
        <v>0</v>
      </c>
      <c r="BL244" s="3" t="s">
        <v>199</v>
      </c>
      <c r="BM244" s="172" t="s">
        <v>409</v>
      </c>
    </row>
    <row r="245" s="27" customFormat="true" ht="21.75" hidden="false" customHeight="true" outlineLevel="0" collapsed="false">
      <c r="A245" s="22"/>
      <c r="B245" s="160"/>
      <c r="C245" s="161" t="s">
        <v>410</v>
      </c>
      <c r="D245" s="161" t="s">
        <v>123</v>
      </c>
      <c r="E245" s="162" t="s">
        <v>411</v>
      </c>
      <c r="F245" s="163" t="s">
        <v>412</v>
      </c>
      <c r="G245" s="164" t="s">
        <v>274</v>
      </c>
      <c r="H245" s="165" t="n">
        <v>5.2</v>
      </c>
      <c r="I245" s="166"/>
      <c r="J245" s="167" t="n">
        <f aca="false">ROUND(I245*H245,2)</f>
        <v>0</v>
      </c>
      <c r="K245" s="163" t="s">
        <v>136</v>
      </c>
      <c r="L245" s="23"/>
      <c r="M245" s="168"/>
      <c r="N245" s="169" t="s">
        <v>39</v>
      </c>
      <c r="O245" s="60"/>
      <c r="P245" s="170" t="n">
        <f aca="false">O245*H245</f>
        <v>0</v>
      </c>
      <c r="Q245" s="170" t="n">
        <v>0.0005</v>
      </c>
      <c r="R245" s="170" t="n">
        <f aca="false">Q245*H245</f>
        <v>0.0026</v>
      </c>
      <c r="S245" s="170" t="n">
        <v>0</v>
      </c>
      <c r="T245" s="17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199</v>
      </c>
      <c r="AT245" s="172" t="s">
        <v>123</v>
      </c>
      <c r="AU245" s="172" t="s">
        <v>81</v>
      </c>
      <c r="AY245" s="3" t="s">
        <v>120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79</v>
      </c>
      <c r="BK245" s="173" t="n">
        <f aca="false">ROUND(I245*H245,2)</f>
        <v>0</v>
      </c>
      <c r="BL245" s="3" t="s">
        <v>199</v>
      </c>
      <c r="BM245" s="172" t="s">
        <v>413</v>
      </c>
    </row>
    <row r="246" s="27" customFormat="true" ht="24.15" hidden="false" customHeight="true" outlineLevel="0" collapsed="false">
      <c r="A246" s="22"/>
      <c r="B246" s="160"/>
      <c r="C246" s="161" t="s">
        <v>414</v>
      </c>
      <c r="D246" s="161" t="s">
        <v>123</v>
      </c>
      <c r="E246" s="162" t="s">
        <v>415</v>
      </c>
      <c r="F246" s="163" t="s">
        <v>416</v>
      </c>
      <c r="G246" s="164" t="s">
        <v>126</v>
      </c>
      <c r="H246" s="165" t="n">
        <v>3.432</v>
      </c>
      <c r="I246" s="166"/>
      <c r="J246" s="167" t="n">
        <f aca="false">ROUND(I246*H246,2)</f>
        <v>0</v>
      </c>
      <c r="K246" s="163"/>
      <c r="L246" s="23"/>
      <c r="M246" s="168"/>
      <c r="N246" s="169" t="s">
        <v>39</v>
      </c>
      <c r="O246" s="60"/>
      <c r="P246" s="170" t="n">
        <f aca="false">O246*H246</f>
        <v>0</v>
      </c>
      <c r="Q246" s="170" t="n">
        <v>0.0073</v>
      </c>
      <c r="R246" s="170" t="n">
        <f aca="false">Q246*H246</f>
        <v>0.0250536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199</v>
      </c>
      <c r="AT246" s="172" t="s">
        <v>123</v>
      </c>
      <c r="AU246" s="172" t="s">
        <v>81</v>
      </c>
      <c r="AY246" s="3" t="s">
        <v>120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79</v>
      </c>
      <c r="BK246" s="173" t="n">
        <f aca="false">ROUND(I246*H246,2)</f>
        <v>0</v>
      </c>
      <c r="BL246" s="3" t="s">
        <v>199</v>
      </c>
      <c r="BM246" s="172" t="s">
        <v>417</v>
      </c>
    </row>
    <row r="247" s="174" customFormat="true" ht="12.8" hidden="false" customHeight="false" outlineLevel="0" collapsed="false">
      <c r="B247" s="175"/>
      <c r="D247" s="176" t="s">
        <v>129</v>
      </c>
      <c r="E247" s="177"/>
      <c r="F247" s="178" t="s">
        <v>418</v>
      </c>
      <c r="H247" s="179" t="n">
        <v>3.12</v>
      </c>
      <c r="I247" s="180"/>
      <c r="L247" s="175"/>
      <c r="M247" s="181"/>
      <c r="N247" s="182"/>
      <c r="O247" s="182"/>
      <c r="P247" s="182"/>
      <c r="Q247" s="182"/>
      <c r="R247" s="182"/>
      <c r="S247" s="182"/>
      <c r="T247" s="183"/>
      <c r="AT247" s="177" t="s">
        <v>129</v>
      </c>
      <c r="AU247" s="177" t="s">
        <v>81</v>
      </c>
      <c r="AV247" s="174" t="s">
        <v>81</v>
      </c>
      <c r="AW247" s="174" t="s">
        <v>31</v>
      </c>
      <c r="AX247" s="174" t="s">
        <v>79</v>
      </c>
      <c r="AY247" s="177" t="s">
        <v>120</v>
      </c>
    </row>
    <row r="248" s="174" customFormat="true" ht="12.8" hidden="false" customHeight="false" outlineLevel="0" collapsed="false">
      <c r="B248" s="175"/>
      <c r="D248" s="176" t="s">
        <v>129</v>
      </c>
      <c r="F248" s="178" t="s">
        <v>419</v>
      </c>
      <c r="H248" s="179" t="n">
        <v>3.432</v>
      </c>
      <c r="I248" s="180"/>
      <c r="L248" s="175"/>
      <c r="M248" s="181"/>
      <c r="N248" s="182"/>
      <c r="O248" s="182"/>
      <c r="P248" s="182"/>
      <c r="Q248" s="182"/>
      <c r="R248" s="182"/>
      <c r="S248" s="182"/>
      <c r="T248" s="183"/>
      <c r="AT248" s="177" t="s">
        <v>129</v>
      </c>
      <c r="AU248" s="177" t="s">
        <v>81</v>
      </c>
      <c r="AV248" s="174" t="s">
        <v>81</v>
      </c>
      <c r="AW248" s="174" t="s">
        <v>2</v>
      </c>
      <c r="AX248" s="174" t="s">
        <v>79</v>
      </c>
      <c r="AY248" s="177" t="s">
        <v>120</v>
      </c>
    </row>
    <row r="249" s="27" customFormat="true" ht="24.15" hidden="false" customHeight="true" outlineLevel="0" collapsed="false">
      <c r="A249" s="22"/>
      <c r="B249" s="160"/>
      <c r="C249" s="161" t="s">
        <v>420</v>
      </c>
      <c r="D249" s="161" t="s">
        <v>123</v>
      </c>
      <c r="E249" s="162" t="s">
        <v>421</v>
      </c>
      <c r="F249" s="163" t="s">
        <v>422</v>
      </c>
      <c r="G249" s="164" t="s">
        <v>224</v>
      </c>
      <c r="H249" s="205"/>
      <c r="I249" s="166"/>
      <c r="J249" s="167" t="n">
        <f aca="false">ROUND(I249*H249,2)</f>
        <v>0</v>
      </c>
      <c r="K249" s="163" t="s">
        <v>136</v>
      </c>
      <c r="L249" s="23"/>
      <c r="M249" s="168"/>
      <c r="N249" s="169" t="s">
        <v>39</v>
      </c>
      <c r="O249" s="60"/>
      <c r="P249" s="170" t="n">
        <f aca="false">O249*H249</f>
        <v>0</v>
      </c>
      <c r="Q249" s="170" t="n">
        <v>0</v>
      </c>
      <c r="R249" s="170" t="n">
        <f aca="false">Q249*H249</f>
        <v>0</v>
      </c>
      <c r="S249" s="170" t="n">
        <v>0</v>
      </c>
      <c r="T249" s="171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2" t="s">
        <v>199</v>
      </c>
      <c r="AT249" s="172" t="s">
        <v>123</v>
      </c>
      <c r="AU249" s="172" t="s">
        <v>81</v>
      </c>
      <c r="AY249" s="3" t="s">
        <v>120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79</v>
      </c>
      <c r="BK249" s="173" t="n">
        <f aca="false">ROUND(I249*H249,2)</f>
        <v>0</v>
      </c>
      <c r="BL249" s="3" t="s">
        <v>199</v>
      </c>
      <c r="BM249" s="172" t="s">
        <v>423</v>
      </c>
    </row>
    <row r="250" s="146" customFormat="true" ht="25.9" hidden="false" customHeight="true" outlineLevel="0" collapsed="false">
      <c r="B250" s="147"/>
      <c r="D250" s="148" t="s">
        <v>73</v>
      </c>
      <c r="E250" s="149" t="s">
        <v>424</v>
      </c>
      <c r="F250" s="149" t="s">
        <v>425</v>
      </c>
      <c r="I250" s="150"/>
      <c r="J250" s="151" t="n">
        <f aca="false">BK250</f>
        <v>0</v>
      </c>
      <c r="L250" s="147"/>
      <c r="M250" s="152"/>
      <c r="N250" s="153"/>
      <c r="O250" s="153"/>
      <c r="P250" s="154" t="n">
        <f aca="false">P251+P253+P255</f>
        <v>0</v>
      </c>
      <c r="Q250" s="153"/>
      <c r="R250" s="154" t="n">
        <f aca="false">R251+R253+R255</f>
        <v>0</v>
      </c>
      <c r="S250" s="153"/>
      <c r="T250" s="155" t="n">
        <f aca="false">T251+T253+T255</f>
        <v>0</v>
      </c>
      <c r="AR250" s="148" t="s">
        <v>148</v>
      </c>
      <c r="AT250" s="156" t="s">
        <v>73</v>
      </c>
      <c r="AU250" s="156" t="s">
        <v>74</v>
      </c>
      <c r="AY250" s="148" t="s">
        <v>120</v>
      </c>
      <c r="BK250" s="157" t="n">
        <f aca="false">BK251+BK253+BK255</f>
        <v>0</v>
      </c>
    </row>
    <row r="251" s="146" customFormat="true" ht="22.8" hidden="false" customHeight="true" outlineLevel="0" collapsed="false">
      <c r="B251" s="147"/>
      <c r="D251" s="148" t="s">
        <v>73</v>
      </c>
      <c r="E251" s="158" t="s">
        <v>426</v>
      </c>
      <c r="F251" s="158" t="s">
        <v>427</v>
      </c>
      <c r="I251" s="150"/>
      <c r="J251" s="159" t="n">
        <f aca="false">BK251</f>
        <v>0</v>
      </c>
      <c r="L251" s="147"/>
      <c r="M251" s="152"/>
      <c r="N251" s="153"/>
      <c r="O251" s="153"/>
      <c r="P251" s="154" t="n">
        <f aca="false">P252</f>
        <v>0</v>
      </c>
      <c r="Q251" s="153"/>
      <c r="R251" s="154" t="n">
        <f aca="false">R252</f>
        <v>0</v>
      </c>
      <c r="S251" s="153"/>
      <c r="T251" s="155" t="n">
        <f aca="false">T252</f>
        <v>0</v>
      </c>
      <c r="AR251" s="148" t="s">
        <v>148</v>
      </c>
      <c r="AT251" s="156" t="s">
        <v>73</v>
      </c>
      <c r="AU251" s="156" t="s">
        <v>79</v>
      </c>
      <c r="AY251" s="148" t="s">
        <v>120</v>
      </c>
      <c r="BK251" s="157" t="n">
        <f aca="false">BK252</f>
        <v>0</v>
      </c>
    </row>
    <row r="252" s="27" customFormat="true" ht="16.5" hidden="false" customHeight="true" outlineLevel="0" collapsed="false">
      <c r="A252" s="22"/>
      <c r="B252" s="160"/>
      <c r="C252" s="161" t="s">
        <v>428</v>
      </c>
      <c r="D252" s="161" t="s">
        <v>123</v>
      </c>
      <c r="E252" s="162" t="s">
        <v>429</v>
      </c>
      <c r="F252" s="163" t="s">
        <v>430</v>
      </c>
      <c r="G252" s="164" t="s">
        <v>146</v>
      </c>
      <c r="H252" s="165" t="n">
        <v>1</v>
      </c>
      <c r="I252" s="166"/>
      <c r="J252" s="167" t="n">
        <f aca="false">ROUND(I252*H252,2)</f>
        <v>0</v>
      </c>
      <c r="K252" s="163" t="s">
        <v>136</v>
      </c>
      <c r="L252" s="23"/>
      <c r="M252" s="168"/>
      <c r="N252" s="169" t="s">
        <v>39</v>
      </c>
      <c r="O252" s="60"/>
      <c r="P252" s="170" t="n">
        <f aca="false">O252*H252</f>
        <v>0</v>
      </c>
      <c r="Q252" s="170" t="n">
        <v>0</v>
      </c>
      <c r="R252" s="170" t="n">
        <f aca="false">Q252*H252</f>
        <v>0</v>
      </c>
      <c r="S252" s="170" t="n">
        <v>0</v>
      </c>
      <c r="T252" s="171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2" t="s">
        <v>431</v>
      </c>
      <c r="AT252" s="172" t="s">
        <v>123</v>
      </c>
      <c r="AU252" s="172" t="s">
        <v>81</v>
      </c>
      <c r="AY252" s="3" t="s">
        <v>120</v>
      </c>
      <c r="BE252" s="173" t="n">
        <f aca="false">IF(N252="základní",J252,0)</f>
        <v>0</v>
      </c>
      <c r="BF252" s="173" t="n">
        <f aca="false">IF(N252="snížená",J252,0)</f>
        <v>0</v>
      </c>
      <c r="BG252" s="173" t="n">
        <f aca="false">IF(N252="zákl. přenesená",J252,0)</f>
        <v>0</v>
      </c>
      <c r="BH252" s="173" t="n">
        <f aca="false">IF(N252="sníž. přenesená",J252,0)</f>
        <v>0</v>
      </c>
      <c r="BI252" s="173" t="n">
        <f aca="false">IF(N252="nulová",J252,0)</f>
        <v>0</v>
      </c>
      <c r="BJ252" s="3" t="s">
        <v>79</v>
      </c>
      <c r="BK252" s="173" t="n">
        <f aca="false">ROUND(I252*H252,2)</f>
        <v>0</v>
      </c>
      <c r="BL252" s="3" t="s">
        <v>431</v>
      </c>
      <c r="BM252" s="172" t="s">
        <v>432</v>
      </c>
    </row>
    <row r="253" s="146" customFormat="true" ht="22.8" hidden="false" customHeight="true" outlineLevel="0" collapsed="false">
      <c r="B253" s="147"/>
      <c r="D253" s="148" t="s">
        <v>73</v>
      </c>
      <c r="E253" s="158" t="s">
        <v>433</v>
      </c>
      <c r="F253" s="158" t="s">
        <v>434</v>
      </c>
      <c r="I253" s="150"/>
      <c r="J253" s="159" t="n">
        <f aca="false">BK253</f>
        <v>0</v>
      </c>
      <c r="L253" s="147"/>
      <c r="M253" s="152"/>
      <c r="N253" s="153"/>
      <c r="O253" s="153"/>
      <c r="P253" s="154" t="n">
        <f aca="false">P254</f>
        <v>0</v>
      </c>
      <c r="Q253" s="153"/>
      <c r="R253" s="154" t="n">
        <f aca="false">R254</f>
        <v>0</v>
      </c>
      <c r="S253" s="153"/>
      <c r="T253" s="155" t="n">
        <f aca="false">T254</f>
        <v>0</v>
      </c>
      <c r="AR253" s="148" t="s">
        <v>148</v>
      </c>
      <c r="AT253" s="156" t="s">
        <v>73</v>
      </c>
      <c r="AU253" s="156" t="s">
        <v>79</v>
      </c>
      <c r="AY253" s="148" t="s">
        <v>120</v>
      </c>
      <c r="BK253" s="157" t="n">
        <f aca="false">BK254</f>
        <v>0</v>
      </c>
    </row>
    <row r="254" s="27" customFormat="true" ht="16.5" hidden="false" customHeight="true" outlineLevel="0" collapsed="false">
      <c r="A254" s="22"/>
      <c r="B254" s="160"/>
      <c r="C254" s="161" t="s">
        <v>435</v>
      </c>
      <c r="D254" s="161" t="s">
        <v>123</v>
      </c>
      <c r="E254" s="162" t="s">
        <v>436</v>
      </c>
      <c r="F254" s="163" t="s">
        <v>437</v>
      </c>
      <c r="G254" s="164" t="s">
        <v>146</v>
      </c>
      <c r="H254" s="165" t="n">
        <v>1</v>
      </c>
      <c r="I254" s="166"/>
      <c r="J254" s="167" t="n">
        <f aca="false">ROUND(I254*H254,2)</f>
        <v>0</v>
      </c>
      <c r="K254" s="163" t="s">
        <v>136</v>
      </c>
      <c r="L254" s="23"/>
      <c r="M254" s="168"/>
      <c r="N254" s="169" t="s">
        <v>39</v>
      </c>
      <c r="O254" s="60"/>
      <c r="P254" s="170" t="n">
        <f aca="false">O254*H254</f>
        <v>0</v>
      </c>
      <c r="Q254" s="170" t="n">
        <v>0</v>
      </c>
      <c r="R254" s="170" t="n">
        <f aca="false">Q254*H254</f>
        <v>0</v>
      </c>
      <c r="S254" s="170" t="n">
        <v>0</v>
      </c>
      <c r="T254" s="171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2" t="s">
        <v>431</v>
      </c>
      <c r="AT254" s="172" t="s">
        <v>123</v>
      </c>
      <c r="AU254" s="172" t="s">
        <v>81</v>
      </c>
      <c r="AY254" s="3" t="s">
        <v>120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79</v>
      </c>
      <c r="BK254" s="173" t="n">
        <f aca="false">ROUND(I254*H254,2)</f>
        <v>0</v>
      </c>
      <c r="BL254" s="3" t="s">
        <v>431</v>
      </c>
      <c r="BM254" s="172" t="s">
        <v>438</v>
      </c>
    </row>
    <row r="255" s="146" customFormat="true" ht="22.8" hidden="false" customHeight="true" outlineLevel="0" collapsed="false">
      <c r="B255" s="147"/>
      <c r="D255" s="148" t="s">
        <v>73</v>
      </c>
      <c r="E255" s="158" t="s">
        <v>439</v>
      </c>
      <c r="F255" s="158" t="s">
        <v>440</v>
      </c>
      <c r="I255" s="150"/>
      <c r="J255" s="159" t="n">
        <f aca="false">BK255</f>
        <v>0</v>
      </c>
      <c r="L255" s="147"/>
      <c r="M255" s="152"/>
      <c r="N255" s="153"/>
      <c r="O255" s="153"/>
      <c r="P255" s="154" t="n">
        <f aca="false">P256</f>
        <v>0</v>
      </c>
      <c r="Q255" s="153"/>
      <c r="R255" s="154" t="n">
        <f aca="false">R256</f>
        <v>0</v>
      </c>
      <c r="S255" s="153"/>
      <c r="T255" s="155" t="n">
        <f aca="false">T256</f>
        <v>0</v>
      </c>
      <c r="AR255" s="148" t="s">
        <v>148</v>
      </c>
      <c r="AT255" s="156" t="s">
        <v>73</v>
      </c>
      <c r="AU255" s="156" t="s">
        <v>79</v>
      </c>
      <c r="AY255" s="148" t="s">
        <v>120</v>
      </c>
      <c r="BK255" s="157" t="n">
        <f aca="false">BK256</f>
        <v>0</v>
      </c>
    </row>
    <row r="256" s="27" customFormat="true" ht="16.5" hidden="false" customHeight="true" outlineLevel="0" collapsed="false">
      <c r="A256" s="22"/>
      <c r="B256" s="160"/>
      <c r="C256" s="161" t="s">
        <v>441</v>
      </c>
      <c r="D256" s="161" t="s">
        <v>123</v>
      </c>
      <c r="E256" s="162" t="s">
        <v>442</v>
      </c>
      <c r="F256" s="163" t="s">
        <v>443</v>
      </c>
      <c r="G256" s="164" t="s">
        <v>146</v>
      </c>
      <c r="H256" s="165" t="n">
        <v>1</v>
      </c>
      <c r="I256" s="166"/>
      <c r="J256" s="167" t="n">
        <f aca="false">ROUND(I256*H256,2)</f>
        <v>0</v>
      </c>
      <c r="K256" s="163" t="s">
        <v>136</v>
      </c>
      <c r="L256" s="23"/>
      <c r="M256" s="206"/>
      <c r="N256" s="207" t="s">
        <v>39</v>
      </c>
      <c r="O256" s="208"/>
      <c r="P256" s="209" t="n">
        <f aca="false">O256*H256</f>
        <v>0</v>
      </c>
      <c r="Q256" s="209" t="n">
        <v>0</v>
      </c>
      <c r="R256" s="209" t="n">
        <f aca="false">Q256*H256</f>
        <v>0</v>
      </c>
      <c r="S256" s="209" t="n">
        <v>0</v>
      </c>
      <c r="T256" s="210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431</v>
      </c>
      <c r="AT256" s="172" t="s">
        <v>123</v>
      </c>
      <c r="AU256" s="172" t="s">
        <v>81</v>
      </c>
      <c r="AY256" s="3" t="s">
        <v>120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79</v>
      </c>
      <c r="BK256" s="173" t="n">
        <f aca="false">ROUND(I256*H256,2)</f>
        <v>0</v>
      </c>
      <c r="BL256" s="3" t="s">
        <v>431</v>
      </c>
      <c r="BM256" s="172" t="s">
        <v>444</v>
      </c>
    </row>
    <row r="257" s="27" customFormat="true" ht="6.95" hidden="false" customHeight="true" outlineLevel="0" collapsed="false">
      <c r="A257" s="22"/>
      <c r="B257" s="44"/>
      <c r="C257" s="45"/>
      <c r="D257" s="45"/>
      <c r="E257" s="45"/>
      <c r="F257" s="45"/>
      <c r="G257" s="45"/>
      <c r="H257" s="45"/>
      <c r="I257" s="45"/>
      <c r="J257" s="45"/>
      <c r="K257" s="45"/>
      <c r="L257" s="23"/>
      <c r="M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</row>
  </sheetData>
  <autoFilter ref="C128:K256"/>
  <mergeCells count="6">
    <mergeCell ref="L2:V2"/>
    <mergeCell ref="E7:H7"/>
    <mergeCell ref="E16:H16"/>
    <mergeCell ref="E25:H25"/>
    <mergeCell ref="E85:H85"/>
    <mergeCell ref="E121:H121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2022-07-23T12:32:42Z</dcterms:created>
  <dc:creator>Eva-TOSH\Eva</dc:creator>
  <dc:description/>
  <dc:language>cs-CZ</dc:language>
  <cp:lastModifiedBy/>
  <dcterms:modified xsi:type="dcterms:W3CDTF">2022-07-23T14:40:52Z</dcterms:modified>
  <cp:revision>1</cp:revision>
  <dc:subject/>
  <dc:title/>
</cp:coreProperties>
</file>