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2021\21-214-2014 PD  rek_MaR a tech_VS ZŠ Čejkovická,  Brno\Projekt\DPS\Výkaz  výměr\"/>
    </mc:Choice>
  </mc:AlternateContent>
  <xr:revisionPtr revIDLastSave="0" documentId="13_ncr:1_{4E0F2DAE-2307-4AC5-BF30-8C3EB4860483}" xr6:coauthVersionLast="47" xr6:coauthVersionMax="47" xr10:uidLastSave="{00000000-0000-0000-0000-000000000000}"/>
  <bookViews>
    <workbookView xWindow="8130" yWindow="240" windowWidth="17625" windowHeight="1425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 OVN" sheetId="12" r:id="rId4"/>
    <sheet name="1 Strojní" sheetId="13" r:id="rId5"/>
    <sheet name="2 El_MaR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OVN'!$1:$7</definedName>
    <definedName name="_xlnm.Print_Titles" localSheetId="4">'1 Strojní'!$1:$7</definedName>
    <definedName name="_xlnm.Print_Titles" localSheetId="5">'2 El_MaR'!$1:$7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OVN'!$A$1:$X$29</definedName>
    <definedName name="_xlnm.Print_Area" localSheetId="4">'1 Strojní'!$A$1:$X$157</definedName>
    <definedName name="_xlnm.Print_Area" localSheetId="5">'2 El_MaR'!$A$1:$X$21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I61" i="1"/>
  <c r="I60" i="1"/>
  <c r="I59" i="1"/>
  <c r="I58" i="1"/>
  <c r="I57" i="1"/>
  <c r="I56" i="1"/>
  <c r="I55" i="1"/>
  <c r="I54" i="1"/>
  <c r="I53" i="1"/>
  <c r="G45" i="1"/>
  <c r="F45" i="1"/>
  <c r="G44" i="1"/>
  <c r="H44" i="1" s="1"/>
  <c r="I44" i="1" s="1"/>
  <c r="F44" i="1"/>
  <c r="G43" i="1"/>
  <c r="F43" i="1"/>
  <c r="G42" i="1"/>
  <c r="F42" i="1"/>
  <c r="G11" i="14"/>
  <c r="G8" i="14"/>
  <c r="Q8" i="14"/>
  <c r="G9" i="14"/>
  <c r="M9" i="14" s="1"/>
  <c r="M8" i="14" s="1"/>
  <c r="I9" i="14"/>
  <c r="I8" i="14" s="1"/>
  <c r="K9" i="14"/>
  <c r="K8" i="14" s="1"/>
  <c r="O9" i="14"/>
  <c r="O8" i="14" s="1"/>
  <c r="Q9" i="14"/>
  <c r="V9" i="14"/>
  <c r="V8" i="14" s="1"/>
  <c r="AE11" i="14"/>
  <c r="AF11" i="14"/>
  <c r="G147" i="13"/>
  <c r="G9" i="13"/>
  <c r="G8" i="13" s="1"/>
  <c r="I9" i="13"/>
  <c r="K9" i="13"/>
  <c r="K8" i="13" s="1"/>
  <c r="O9" i="13"/>
  <c r="O8" i="13" s="1"/>
  <c r="Q9" i="13"/>
  <c r="V9" i="13"/>
  <c r="V8" i="13" s="1"/>
  <c r="G11" i="13"/>
  <c r="I11" i="13"/>
  <c r="K11" i="13"/>
  <c r="M11" i="13"/>
  <c r="O11" i="13"/>
  <c r="Q11" i="13"/>
  <c r="V11" i="13"/>
  <c r="G13" i="13"/>
  <c r="M13" i="13" s="1"/>
  <c r="I13" i="13"/>
  <c r="K13" i="13"/>
  <c r="O13" i="13"/>
  <c r="Q13" i="13"/>
  <c r="V13" i="13"/>
  <c r="G15" i="13"/>
  <c r="I15" i="13"/>
  <c r="I8" i="13" s="1"/>
  <c r="K15" i="13"/>
  <c r="M15" i="13"/>
  <c r="O15" i="13"/>
  <c r="Q15" i="13"/>
  <c r="Q8" i="13" s="1"/>
  <c r="V15" i="13"/>
  <c r="G17" i="13"/>
  <c r="M17" i="13" s="1"/>
  <c r="I17" i="13"/>
  <c r="K17" i="13"/>
  <c r="O17" i="13"/>
  <c r="Q17" i="13"/>
  <c r="V17" i="13"/>
  <c r="G20" i="13"/>
  <c r="G19" i="13" s="1"/>
  <c r="I20" i="13"/>
  <c r="I19" i="13" s="1"/>
  <c r="K20" i="13"/>
  <c r="K19" i="13" s="1"/>
  <c r="O20" i="13"/>
  <c r="O19" i="13" s="1"/>
  <c r="Q20" i="13"/>
  <c r="V20" i="13"/>
  <c r="V19" i="13" s="1"/>
  <c r="G22" i="13"/>
  <c r="M22" i="13" s="1"/>
  <c r="I22" i="13"/>
  <c r="K22" i="13"/>
  <c r="O22" i="13"/>
  <c r="Q22" i="13"/>
  <c r="Q19" i="13" s="1"/>
  <c r="V22" i="13"/>
  <c r="G24" i="13"/>
  <c r="I24" i="13"/>
  <c r="K24" i="13"/>
  <c r="M24" i="13"/>
  <c r="O24" i="13"/>
  <c r="Q24" i="13"/>
  <c r="V24" i="13"/>
  <c r="G26" i="13"/>
  <c r="I26" i="13"/>
  <c r="K26" i="13"/>
  <c r="M26" i="13"/>
  <c r="O26" i="13"/>
  <c r="Q26" i="13"/>
  <c r="V26" i="13"/>
  <c r="G28" i="13"/>
  <c r="M28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I40" i="13"/>
  <c r="I39" i="13" s="1"/>
  <c r="K40" i="13"/>
  <c r="M40" i="13"/>
  <c r="O40" i="13"/>
  <c r="O39" i="13" s="1"/>
  <c r="Q40" i="13"/>
  <c r="Q39" i="13" s="1"/>
  <c r="V40" i="13"/>
  <c r="G42" i="13"/>
  <c r="M42" i="13" s="1"/>
  <c r="I42" i="13"/>
  <c r="K42" i="13"/>
  <c r="K39" i="13" s="1"/>
  <c r="O42" i="13"/>
  <c r="Q42" i="13"/>
  <c r="V42" i="13"/>
  <c r="G44" i="13"/>
  <c r="I44" i="13"/>
  <c r="K44" i="13"/>
  <c r="M44" i="13"/>
  <c r="O44" i="13"/>
  <c r="Q44" i="13"/>
  <c r="V44" i="13"/>
  <c r="G46" i="13"/>
  <c r="I46" i="13"/>
  <c r="K46" i="13"/>
  <c r="M46" i="13"/>
  <c r="O46" i="13"/>
  <c r="Q46" i="13"/>
  <c r="V46" i="13"/>
  <c r="V39" i="13" s="1"/>
  <c r="G48" i="13"/>
  <c r="I48" i="13"/>
  <c r="K48" i="13"/>
  <c r="M48" i="13"/>
  <c r="O48" i="13"/>
  <c r="Q48" i="13"/>
  <c r="V48" i="13"/>
  <c r="G50" i="13"/>
  <c r="M50" i="13" s="1"/>
  <c r="I50" i="13"/>
  <c r="K50" i="13"/>
  <c r="O50" i="13"/>
  <c r="Q50" i="13"/>
  <c r="V50" i="13"/>
  <c r="G52" i="13"/>
  <c r="M52" i="13" s="1"/>
  <c r="I52" i="13"/>
  <c r="K52" i="13"/>
  <c r="O52" i="13"/>
  <c r="Q52" i="13"/>
  <c r="V52" i="13"/>
  <c r="G54" i="13"/>
  <c r="M54" i="13" s="1"/>
  <c r="I54" i="13"/>
  <c r="K54" i="13"/>
  <c r="O54" i="13"/>
  <c r="Q54" i="13"/>
  <c r="V54" i="13"/>
  <c r="G56" i="13"/>
  <c r="I56" i="13"/>
  <c r="K56" i="13"/>
  <c r="M56" i="13"/>
  <c r="O56" i="13"/>
  <c r="Q56" i="13"/>
  <c r="V56" i="13"/>
  <c r="G58" i="13"/>
  <c r="M58" i="13" s="1"/>
  <c r="I58" i="13"/>
  <c r="K58" i="13"/>
  <c r="O58" i="13"/>
  <c r="Q58" i="13"/>
  <c r="V58" i="13"/>
  <c r="G60" i="13"/>
  <c r="I60" i="13"/>
  <c r="K60" i="13"/>
  <c r="M60" i="13"/>
  <c r="O60" i="13"/>
  <c r="Q60" i="13"/>
  <c r="V60" i="13"/>
  <c r="G62" i="13"/>
  <c r="I62" i="13"/>
  <c r="K62" i="13"/>
  <c r="M62" i="13"/>
  <c r="O62" i="13"/>
  <c r="Q62" i="13"/>
  <c r="V62" i="13"/>
  <c r="G64" i="13"/>
  <c r="I64" i="13"/>
  <c r="K64" i="13"/>
  <c r="M64" i="13"/>
  <c r="O64" i="13"/>
  <c r="Q64" i="13"/>
  <c r="V64" i="13"/>
  <c r="G66" i="13"/>
  <c r="M66" i="13" s="1"/>
  <c r="I66" i="13"/>
  <c r="K66" i="13"/>
  <c r="O66" i="13"/>
  <c r="Q66" i="13"/>
  <c r="V66" i="13"/>
  <c r="G68" i="13"/>
  <c r="M68" i="13" s="1"/>
  <c r="I68" i="13"/>
  <c r="K68" i="13"/>
  <c r="O68" i="13"/>
  <c r="Q68" i="13"/>
  <c r="V68" i="13"/>
  <c r="G70" i="13"/>
  <c r="M70" i="13" s="1"/>
  <c r="I70" i="13"/>
  <c r="K70" i="13"/>
  <c r="O70" i="13"/>
  <c r="Q70" i="13"/>
  <c r="V70" i="13"/>
  <c r="G72" i="13"/>
  <c r="I72" i="13"/>
  <c r="K72" i="13"/>
  <c r="M72" i="13"/>
  <c r="O72" i="13"/>
  <c r="Q72" i="13"/>
  <c r="V72" i="13"/>
  <c r="G74" i="13"/>
  <c r="M74" i="13" s="1"/>
  <c r="I74" i="13"/>
  <c r="K74" i="13"/>
  <c r="O74" i="13"/>
  <c r="Q74" i="13"/>
  <c r="V74" i="13"/>
  <c r="G76" i="13"/>
  <c r="I76" i="13"/>
  <c r="K76" i="13"/>
  <c r="M76" i="13"/>
  <c r="O76" i="13"/>
  <c r="Q76" i="13"/>
  <c r="V76" i="13"/>
  <c r="G78" i="13"/>
  <c r="M78" i="13" s="1"/>
  <c r="I78" i="13"/>
  <c r="K78" i="13"/>
  <c r="O78" i="13"/>
  <c r="Q78" i="13"/>
  <c r="V78" i="13"/>
  <c r="G80" i="13"/>
  <c r="G79" i="13" s="1"/>
  <c r="I80" i="13"/>
  <c r="I79" i="13" s="1"/>
  <c r="K80" i="13"/>
  <c r="K79" i="13" s="1"/>
  <c r="O80" i="13"/>
  <c r="O79" i="13" s="1"/>
  <c r="Q80" i="13"/>
  <c r="V80" i="13"/>
  <c r="V79" i="13" s="1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6" i="13"/>
  <c r="I86" i="13"/>
  <c r="K86" i="13"/>
  <c r="M86" i="13"/>
  <c r="O86" i="13"/>
  <c r="Q86" i="13"/>
  <c r="V86" i="13"/>
  <c r="G88" i="13"/>
  <c r="M88" i="13" s="1"/>
  <c r="I88" i="13"/>
  <c r="K88" i="13"/>
  <c r="O88" i="13"/>
  <c r="Q88" i="13"/>
  <c r="V88" i="13"/>
  <c r="G90" i="13"/>
  <c r="I90" i="13"/>
  <c r="K90" i="13"/>
  <c r="M90" i="13"/>
  <c r="O90" i="13"/>
  <c r="Q90" i="13"/>
  <c r="V90" i="13"/>
  <c r="G92" i="13"/>
  <c r="M92" i="13" s="1"/>
  <c r="I92" i="13"/>
  <c r="K92" i="13"/>
  <c r="O92" i="13"/>
  <c r="Q92" i="13"/>
  <c r="V92" i="13"/>
  <c r="G94" i="13"/>
  <c r="I94" i="13"/>
  <c r="K94" i="13"/>
  <c r="M94" i="13"/>
  <c r="O94" i="13"/>
  <c r="Q94" i="13"/>
  <c r="Q79" i="13" s="1"/>
  <c r="V94" i="13"/>
  <c r="G96" i="13"/>
  <c r="M96" i="13" s="1"/>
  <c r="I96" i="13"/>
  <c r="K96" i="13"/>
  <c r="O96" i="13"/>
  <c r="Q96" i="13"/>
  <c r="V96" i="13"/>
  <c r="G98" i="13"/>
  <c r="I98" i="13"/>
  <c r="K98" i="13"/>
  <c r="M98" i="13"/>
  <c r="O98" i="13"/>
  <c r="Q98" i="13"/>
  <c r="V98" i="13"/>
  <c r="G100" i="13"/>
  <c r="M100" i="13" s="1"/>
  <c r="I100" i="13"/>
  <c r="K100" i="13"/>
  <c r="O100" i="13"/>
  <c r="Q100" i="13"/>
  <c r="V100" i="13"/>
  <c r="G102" i="13"/>
  <c r="I102" i="13"/>
  <c r="K102" i="13"/>
  <c r="M102" i="13"/>
  <c r="O102" i="13"/>
  <c r="Q102" i="13"/>
  <c r="V102" i="13"/>
  <c r="K103" i="13"/>
  <c r="G104" i="13"/>
  <c r="I104" i="13"/>
  <c r="I103" i="13" s="1"/>
  <c r="K104" i="13"/>
  <c r="M104" i="13"/>
  <c r="O104" i="13"/>
  <c r="Q104" i="13"/>
  <c r="Q103" i="13" s="1"/>
  <c r="V104" i="13"/>
  <c r="V103" i="13" s="1"/>
  <c r="G106" i="13"/>
  <c r="M106" i="13" s="1"/>
  <c r="I106" i="13"/>
  <c r="K106" i="13"/>
  <c r="O106" i="13"/>
  <c r="O103" i="13" s="1"/>
  <c r="Q106" i="13"/>
  <c r="V106" i="13"/>
  <c r="G108" i="13"/>
  <c r="I108" i="13"/>
  <c r="K108" i="13"/>
  <c r="M108" i="13"/>
  <c r="O108" i="13"/>
  <c r="Q108" i="13"/>
  <c r="V108" i="13"/>
  <c r="G110" i="13"/>
  <c r="M110" i="13" s="1"/>
  <c r="I110" i="13"/>
  <c r="K110" i="13"/>
  <c r="O110" i="13"/>
  <c r="Q110" i="13"/>
  <c r="V110" i="13"/>
  <c r="G112" i="13"/>
  <c r="I112" i="13"/>
  <c r="K112" i="13"/>
  <c r="M112" i="13"/>
  <c r="O112" i="13"/>
  <c r="Q112" i="13"/>
  <c r="V112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K115" i="13" s="1"/>
  <c r="O116" i="13"/>
  <c r="O115" i="13" s="1"/>
  <c r="Q116" i="13"/>
  <c r="Q115" i="13" s="1"/>
  <c r="V116" i="13"/>
  <c r="V115" i="13" s="1"/>
  <c r="G118" i="13"/>
  <c r="I118" i="13"/>
  <c r="K118" i="13"/>
  <c r="M118" i="13"/>
  <c r="O118" i="13"/>
  <c r="Q118" i="13"/>
  <c r="V118" i="13"/>
  <c r="G120" i="13"/>
  <c r="I120" i="13"/>
  <c r="K120" i="13"/>
  <c r="M120" i="13"/>
  <c r="O120" i="13"/>
  <c r="Q120" i="13"/>
  <c r="V120" i="13"/>
  <c r="G122" i="13"/>
  <c r="I122" i="13"/>
  <c r="K122" i="13"/>
  <c r="M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I130" i="13"/>
  <c r="I115" i="13" s="1"/>
  <c r="K130" i="13"/>
  <c r="M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K135" i="13"/>
  <c r="O135" i="13"/>
  <c r="G136" i="13"/>
  <c r="I136" i="13"/>
  <c r="I135" i="13" s="1"/>
  <c r="K136" i="13"/>
  <c r="M136" i="13"/>
  <c r="O136" i="13"/>
  <c r="Q136" i="13"/>
  <c r="Q135" i="13" s="1"/>
  <c r="V136" i="13"/>
  <c r="G138" i="13"/>
  <c r="G135" i="13" s="1"/>
  <c r="I138" i="13"/>
  <c r="K138" i="13"/>
  <c r="O138" i="13"/>
  <c r="Q138" i="13"/>
  <c r="V138" i="13"/>
  <c r="V135" i="13" s="1"/>
  <c r="G140" i="13"/>
  <c r="I140" i="13"/>
  <c r="K140" i="13"/>
  <c r="M140" i="13"/>
  <c r="O140" i="13"/>
  <c r="Q140" i="13"/>
  <c r="V140" i="13"/>
  <c r="G141" i="13"/>
  <c r="V141" i="13"/>
  <c r="G142" i="13"/>
  <c r="I142" i="13"/>
  <c r="I141" i="13" s="1"/>
  <c r="K142" i="13"/>
  <c r="M142" i="13"/>
  <c r="M141" i="13" s="1"/>
  <c r="O142" i="13"/>
  <c r="Q142" i="13"/>
  <c r="Q141" i="13" s="1"/>
  <c r="V142" i="13"/>
  <c r="G144" i="13"/>
  <c r="M144" i="13" s="1"/>
  <c r="I144" i="13"/>
  <c r="K144" i="13"/>
  <c r="K141" i="13" s="1"/>
  <c r="O144" i="13"/>
  <c r="O141" i="13" s="1"/>
  <c r="Q144" i="13"/>
  <c r="V144" i="13"/>
  <c r="AE147" i="13"/>
  <c r="AF147" i="13"/>
  <c r="G8" i="12"/>
  <c r="I62" i="1" s="1"/>
  <c r="I19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I10" i="12" s="1"/>
  <c r="K11" i="12"/>
  <c r="M11" i="12"/>
  <c r="O11" i="12"/>
  <c r="O10" i="12" s="1"/>
  <c r="Q11" i="12"/>
  <c r="V11" i="12"/>
  <c r="V10" i="12" s="1"/>
  <c r="G12" i="12"/>
  <c r="M12" i="12" s="1"/>
  <c r="I12" i="12"/>
  <c r="K12" i="12"/>
  <c r="K10" i="12" s="1"/>
  <c r="O12" i="12"/>
  <c r="Q12" i="12"/>
  <c r="Q10" i="12" s="1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AE19" i="12"/>
  <c r="F41" i="1" s="1"/>
  <c r="I18" i="1"/>
  <c r="H45" i="1"/>
  <c r="I45" i="1" s="1"/>
  <c r="H43" i="1"/>
  <c r="I43" i="1" s="1"/>
  <c r="H42" i="1"/>
  <c r="I42" i="1" s="1"/>
  <c r="J28" i="1"/>
  <c r="J26" i="1"/>
  <c r="G38" i="1"/>
  <c r="F38" i="1"/>
  <c r="J23" i="1"/>
  <c r="J24" i="1"/>
  <c r="J25" i="1"/>
  <c r="J27" i="1"/>
  <c r="E24" i="1"/>
  <c r="E26" i="1"/>
  <c r="M10" i="12" l="1"/>
  <c r="F39" i="1"/>
  <c r="F46" i="1" s="1"/>
  <c r="F40" i="1"/>
  <c r="I17" i="1"/>
  <c r="M115" i="13"/>
  <c r="M39" i="13"/>
  <c r="M103" i="13"/>
  <c r="G39" i="13"/>
  <c r="G115" i="13"/>
  <c r="G103" i="13"/>
  <c r="M138" i="13"/>
  <c r="M135" i="13" s="1"/>
  <c r="M80" i="13"/>
  <c r="M79" i="13" s="1"/>
  <c r="M20" i="13"/>
  <c r="M19" i="13" s="1"/>
  <c r="M9" i="13"/>
  <c r="M8" i="13" s="1"/>
  <c r="AF19" i="12"/>
  <c r="G10" i="12"/>
  <c r="I63" i="1" s="1"/>
  <c r="I20" i="1" s="1"/>
  <c r="G19" i="12" l="1"/>
  <c r="I64" i="1"/>
  <c r="J55" i="1" s="1"/>
  <c r="I21" i="1"/>
  <c r="G41" i="1"/>
  <c r="H41" i="1" s="1"/>
  <c r="I41" i="1" s="1"/>
  <c r="G40" i="1"/>
  <c r="H40" i="1" s="1"/>
  <c r="I40" i="1" s="1"/>
  <c r="G39" i="1"/>
  <c r="G23" i="1"/>
  <c r="A23" i="1" s="1"/>
  <c r="J53" i="1" l="1"/>
  <c r="J59" i="1"/>
  <c r="J63" i="1"/>
  <c r="J58" i="1"/>
  <c r="J54" i="1"/>
  <c r="J57" i="1"/>
  <c r="J62" i="1"/>
  <c r="J60" i="1"/>
  <c r="J64" i="1" s="1"/>
  <c r="J56" i="1"/>
  <c r="J61" i="1"/>
  <c r="G46" i="1"/>
  <c r="H39" i="1"/>
  <c r="H46" i="1" s="1"/>
  <c r="G24" i="1"/>
  <c r="A24" i="1"/>
  <c r="I39" i="1" l="1"/>
  <c r="I46" i="1" s="1"/>
  <c r="G25" i="1"/>
  <c r="A25" i="1" s="1"/>
  <c r="G28" i="1"/>
  <c r="A26" i="1" l="1"/>
  <c r="G26" i="1"/>
  <c r="J41" i="1"/>
  <c r="J43" i="1"/>
  <c r="J40" i="1"/>
  <c r="J45" i="1"/>
  <c r="J42" i="1"/>
  <c r="J39" i="1"/>
  <c r="J46" i="1" s="1"/>
  <c r="J44" i="1"/>
  <c r="A27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Půček Vladimír</author>
  </authors>
  <commentList>
    <comment ref="S6" authorId="0" shapeId="0" xr:uid="{D2155FE1-358B-494E-8BCC-D9D23B608B0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1DA2C5-3393-4914-B376-164A70FB413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Půček Vladimír</author>
  </authors>
  <commentList>
    <comment ref="S6" authorId="0" shapeId="0" xr:uid="{7ADEF356-228E-48D6-9376-662CB28142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009F4AB-1FA3-4D24-B70A-31250EF24C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Půček Vladimír</author>
  </authors>
  <commentList>
    <comment ref="S6" authorId="0" shapeId="0" xr:uid="{C4871DAC-C305-4ABD-B884-8779877B9D1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C767A81-8A0E-4B9D-95D8-AAC55B308F1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<sst xmlns="http://schemas.openxmlformats.org/spreadsheetml/2006/main" count="954" uniqueCount="313">
  <si>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</si>
  <si>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</si>
  <si>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</si>
  <si>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</si>
  <si>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</si>
  <si>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</si>
  <si>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</si>
  <si>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</si>
  <si>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</si>
  <si>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</si>
  <si>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</si>
  <si>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</si>
  <si>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</si>
  <si>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</si>
  <si>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</si>
  <si>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</si>
  <si>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</si>
  <si>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</si>
  <si>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</si>
  <si>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</si>
  <si>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</si>
  <si>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</si>
  <si>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</si>
  <si>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</si>
  <si>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</si>
  <si>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</si>
  <si>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</si>
  <si>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</si>
  <si>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</si>
  <si>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</si>
  <si>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</si>
  <si>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</si>
  <si>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</si>
  <si>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</si>
  <si>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</si>
  <si>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</si>
  <si>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</si>
  <si>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</si>
  <si>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</si>
  <si>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</si>
  <si>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</si>
  <si>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</si>
  <si>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</si>
  <si>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Z21-214</t>
  </si>
  <si>
    <t>Rekonstrukce  MaR a technologie výměníkové stanice ZŠ Čejkovická 4339/10, Brno</t>
  </si>
  <si>
    <t>Stavba</t>
  </si>
  <si>
    <t>0</t>
  </si>
  <si>
    <t>Ostatní vedlejší náklady</t>
  </si>
  <si>
    <t>OVN</t>
  </si>
  <si>
    <t>Ostatní a vedlejší náklady</t>
  </si>
  <si>
    <t>1</t>
  </si>
  <si>
    <t>Strojní  zařízení</t>
  </si>
  <si>
    <t>2</t>
  </si>
  <si>
    <t>Elektro  a  MaR</t>
  </si>
  <si>
    <t>Elektro a MaR</t>
  </si>
  <si>
    <t>Celkem za stavbu</t>
  </si>
  <si>
    <t>CZK</t>
  </si>
  <si>
    <t>Rekapitulace dílů</t>
  </si>
  <si>
    <t>Typ dílu</t>
  </si>
  <si>
    <t>900</t>
  </si>
  <si>
    <t>HZS</t>
  </si>
  <si>
    <t>713</t>
  </si>
  <si>
    <t>Izolace tepelné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</si>
  <si>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</si>
  <si>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</si>
  <si>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</si>
  <si>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</si>
  <si>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</si>
  <si>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</si>
  <si>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</si>
  <si>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</si>
  <si>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</si>
  <si>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</si>
  <si>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</si>
  <si>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</si>
  <si>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M21</t>
  </si>
  <si>
    <t>Elektromontáže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</si>
  <si>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</si>
  <si>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</si>
  <si>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</si>
  <si>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</si>
  <si>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</si>
  <si>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</si>
  <si>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</si>
  <si>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</si>
  <si>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</si>
  <si>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</si>
  <si>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</si>
  <si>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</si>
  <si>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</si>
  <si>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</si>
  <si>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</si>
  <si>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</si>
  <si>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</si>
  <si>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</si>
  <si>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</si>
  <si>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</si>
  <si>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</si>
  <si>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</si>
  <si>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</si>
  <si>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</si>
  <si>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</si>
  <si>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</si>
  <si>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</si>
  <si>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</si>
  <si>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</si>
  <si>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</si>
  <si>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005124010R</t>
  </si>
  <si>
    <t>Koordinační činnost</t>
  </si>
  <si>
    <t>Soubor</t>
  </si>
  <si>
    <t>RTS 21/ II</t>
  </si>
  <si>
    <t>Kalkul</t>
  </si>
  <si>
    <t>VRN</t>
  </si>
  <si>
    <t>POL99_8</t>
  </si>
  <si>
    <t>005211010R</t>
  </si>
  <si>
    <t>Předání a převzetí staveniště</t>
  </si>
  <si>
    <t>005211080R</t>
  </si>
  <si>
    <t>Bezpečnostní a hygienická opatření na staveništi  požární dohled</t>
  </si>
  <si>
    <t>POL99_2</t>
  </si>
  <si>
    <t>005231040R</t>
  </si>
  <si>
    <t>Provozní řády</t>
  </si>
  <si>
    <t>005231020R</t>
  </si>
  <si>
    <t>Individuální a komplexní vyzkoušení</t>
  </si>
  <si>
    <t>00524 R</t>
  </si>
  <si>
    <t>Předání a převzetí díla</t>
  </si>
  <si>
    <t>005241010R</t>
  </si>
  <si>
    <t xml:space="preserve">Dokumentace skutečného provedení </t>
  </si>
  <si>
    <t>005261010R</t>
  </si>
  <si>
    <t>Pojištění dodavatele a pojištění díla</t>
  </si>
  <si>
    <t>SUM</t>
  </si>
  <si>
    <t>Poznámky uchazeče k zadání</t>
  </si>
  <si>
    <t>POPUZIV</t>
  </si>
  <si>
    <t>END</t>
  </si>
  <si>
    <t>00523  RXY</t>
  </si>
  <si>
    <t>HZS - topná zkouška</t>
  </si>
  <si>
    <t xml:space="preserve">hod   </t>
  </si>
  <si>
    <t>Vlastní</t>
  </si>
  <si>
    <t>Indiv</t>
  </si>
  <si>
    <t>Práce</t>
  </si>
  <si>
    <t>POL1_</t>
  </si>
  <si>
    <t>16</t>
  </si>
  <si>
    <t>VV</t>
  </si>
  <si>
    <t>273169T10</t>
  </si>
  <si>
    <t>HZS - seřízení a uvedení do provozu</t>
  </si>
  <si>
    <t>hod</t>
  </si>
  <si>
    <t>Vlastní CÚ</t>
  </si>
  <si>
    <t>40</t>
  </si>
  <si>
    <t>273178T10</t>
  </si>
  <si>
    <t>HZS - nepředvídatelné práce</t>
  </si>
  <si>
    <t>20</t>
  </si>
  <si>
    <t>273181T10</t>
  </si>
  <si>
    <t>HZS - napuštění a vypuštění soustavy</t>
  </si>
  <si>
    <t>10</t>
  </si>
  <si>
    <t>273184T10</t>
  </si>
  <si>
    <t>HZS - tlakové zkoušky</t>
  </si>
  <si>
    <t>8</t>
  </si>
  <si>
    <t>713400843R00</t>
  </si>
  <si>
    <t>Odstranění izolace vláknité bez konstr. bez úpravy</t>
  </si>
  <si>
    <t>m2</t>
  </si>
  <si>
    <t>4</t>
  </si>
  <si>
    <t>713411121R00</t>
  </si>
  <si>
    <t>Izolace tepelná potrubí pásy LSP a drátem, 1vrstvá</t>
  </si>
  <si>
    <t>12,5</t>
  </si>
  <si>
    <t>979082111R00</t>
  </si>
  <si>
    <t>Vnitrostaveništní doprava suti do 10 m</t>
  </si>
  <si>
    <t>t</t>
  </si>
  <si>
    <t>0,05</t>
  </si>
  <si>
    <t>979990144R00</t>
  </si>
  <si>
    <t>Poplatek za skládku suti - minerální vata</t>
  </si>
  <si>
    <t>801</t>
  </si>
  <si>
    <t>Pouzdro potrubní izolační 57/60mm, čedičová vlna s polepem Al fólií</t>
  </si>
  <si>
    <t xml:space="preserve">m     </t>
  </si>
  <si>
    <t>Specifikace</t>
  </si>
  <si>
    <t>POL3_</t>
  </si>
  <si>
    <t>23</t>
  </si>
  <si>
    <t>802</t>
  </si>
  <si>
    <t xml:space="preserve">Pouzdro potrubní izolační PE 63/9mm </t>
  </si>
  <si>
    <t>803</t>
  </si>
  <si>
    <t>Pouzdro potrubní izolační PE 63/20mm</t>
  </si>
  <si>
    <t>804</t>
  </si>
  <si>
    <t>Pouzdro potrubní izolační PE 32/20mm</t>
  </si>
  <si>
    <t>805</t>
  </si>
  <si>
    <t>Oprava, doplnění stávajících tep. izolací v místech napojení nového potrubí</t>
  </si>
  <si>
    <t xml:space="preserve">ks    </t>
  </si>
  <si>
    <t>998713201R00</t>
  </si>
  <si>
    <t>Přesun hmot pro izolace tepelné, výšky do 6 m</t>
  </si>
  <si>
    <t>Přesun hmot</t>
  </si>
  <si>
    <t>POL7_</t>
  </si>
  <si>
    <t>722172316R00</t>
  </si>
  <si>
    <t>Potrubí z PPR, studená, D 63x8,6 mm</t>
  </si>
  <si>
    <t>m</t>
  </si>
  <si>
    <t>722172336R00</t>
  </si>
  <si>
    <t>Potrubí z PPR, teplá, D 63x10,5 mm</t>
  </si>
  <si>
    <t>722172733R00</t>
  </si>
  <si>
    <t>Potrubí z PPR Ekoplastik, D 32 x 5,4 mm, PN 20</t>
  </si>
  <si>
    <t>9</t>
  </si>
  <si>
    <t>722182014R00</t>
  </si>
  <si>
    <t>Montáž izolač.skruží na potrubí přímé DN 40,páska</t>
  </si>
  <si>
    <t>722182016R00</t>
  </si>
  <si>
    <t>Montáž izolač.skruží na potrubí přímé DN 80,páska</t>
  </si>
  <si>
    <t>24</t>
  </si>
  <si>
    <t>722237626R00</t>
  </si>
  <si>
    <t>Ventil vod.zpět.,2xvnitř.závit DN 50</t>
  </si>
  <si>
    <t>kus</t>
  </si>
  <si>
    <t>722237126R00</t>
  </si>
  <si>
    <t>Kohout vod.kul.,2xvnitř.záv. DN 50</t>
  </si>
  <si>
    <t>3</t>
  </si>
  <si>
    <t>722269114R00</t>
  </si>
  <si>
    <t>Montáž vodoměru závitového jdnovt. suchob. G5/4"</t>
  </si>
  <si>
    <t>722290234R00</t>
  </si>
  <si>
    <t>Proplach a dezinfekce vodovod.potrubí DN 80</t>
  </si>
  <si>
    <t>33</t>
  </si>
  <si>
    <t>734251125R00</t>
  </si>
  <si>
    <t>Ventily pojistné G 1, Po800 kPa</t>
  </si>
  <si>
    <t>734235124R00</t>
  </si>
  <si>
    <t>Kohout kulový,2xvnitřní záv.  DN 32</t>
  </si>
  <si>
    <t>734245424R00</t>
  </si>
  <si>
    <t>Klapka zpětná,2xvnitř.závit DN 32</t>
  </si>
  <si>
    <t>734245426R00</t>
  </si>
  <si>
    <t>Klapka zpětná,2xvnitřní závit DN 50</t>
  </si>
  <si>
    <t>734295321R00</t>
  </si>
  <si>
    <t>Kohout kul.vypouštěcí DN 15</t>
  </si>
  <si>
    <t>734293224R00</t>
  </si>
  <si>
    <t>Filtr, vnitřní-vnitřní z. DN 32</t>
  </si>
  <si>
    <t>734293226R00</t>
  </si>
  <si>
    <t>Filtr, vnitřní-vnitřní z. DN 50</t>
  </si>
  <si>
    <t>734411142R00</t>
  </si>
  <si>
    <t>Teploměr dvoukovový DTR,pevný stonek 100 mm</t>
  </si>
  <si>
    <t>RTS 19/ I</t>
  </si>
  <si>
    <t>rozsah 0-120°C : 2</t>
  </si>
  <si>
    <t>734421150R00</t>
  </si>
  <si>
    <t>Tlakoměr deformační 0-10 MPa č. 53312, D 100</t>
  </si>
  <si>
    <t>3010</t>
  </si>
  <si>
    <t xml:space="preserve">Vodoměr SV Qn=6,3 m3/hod, včetně M-bus převodníku se 2 výstupy </t>
  </si>
  <si>
    <t>998722201R00</t>
  </si>
  <si>
    <t>Přesun hmot pro vnitřní vodovod, výšky do 6 m</t>
  </si>
  <si>
    <t>732199100RM1</t>
  </si>
  <si>
    <t>Montáž orientačního štítku včetně dodávky štítku</t>
  </si>
  <si>
    <t>soubor</t>
  </si>
  <si>
    <t>732214813R00</t>
  </si>
  <si>
    <t>Vypuštění vody z ohříváků o obsahu do 800 l</t>
  </si>
  <si>
    <t>732320815R00</t>
  </si>
  <si>
    <t>Odpojení nádrží od rozvodů potrubí, do 1000 l</t>
  </si>
  <si>
    <t>732339105R00</t>
  </si>
  <si>
    <t>Montáž nádoby expanzní tlakové 80 l</t>
  </si>
  <si>
    <t>732429112R00</t>
  </si>
  <si>
    <t>Montáž čerpadel oběhových spirálních, DN 40</t>
  </si>
  <si>
    <t>4005</t>
  </si>
  <si>
    <t>Expanzní nádoba pro pitnou vodu V=60l, PN10, vč.odděl. armatury</t>
  </si>
  <si>
    <t>4006</t>
  </si>
  <si>
    <t>Čerpadlo cirkulační s elektron. řízenými ot. Q=1m3/hod, H=3,8m , 230V, včetně mosaz. šroubení</t>
  </si>
  <si>
    <t>4007</t>
  </si>
  <si>
    <t>Deskový pájený výměník tepla Q=180 kW, PN25/10 vč. tep.izol.</t>
  </si>
  <si>
    <t>4008</t>
  </si>
  <si>
    <t>Nerezová akumulační nádoba TV Q=750l, PN10, vč.izolace tep. a šroubení</t>
  </si>
  <si>
    <t>4009</t>
  </si>
  <si>
    <t>Regulátor difer. tlaku DN32/PN25 rozsah 5-30 kPa</t>
  </si>
  <si>
    <t>4010</t>
  </si>
  <si>
    <t>Demontáž stávajícího ohřevu TV</t>
  </si>
  <si>
    <t>viz výkresová část : 1</t>
  </si>
  <si>
    <t>998732201R00</t>
  </si>
  <si>
    <t>Přesun hmot pro strojovny, výšky do 6 m</t>
  </si>
  <si>
    <t>733111113R00</t>
  </si>
  <si>
    <t>Potrubí závit. bezešvé běžné v kotelnách DN 15</t>
  </si>
  <si>
    <t>6</t>
  </si>
  <si>
    <t>733110808R00</t>
  </si>
  <si>
    <t>Demontáž potrubí ocelového závitového do DN 32-50</t>
  </si>
  <si>
    <t>733121218R00</t>
  </si>
  <si>
    <t>Potrubí hladké bezešvé v kotelnách D 57 x 2,9 mm</t>
  </si>
  <si>
    <t>22</t>
  </si>
  <si>
    <t>733190108R00</t>
  </si>
  <si>
    <t>Tlaková zkouška potrubí  DN 50</t>
  </si>
  <si>
    <t>602</t>
  </si>
  <si>
    <t>Dopojení nových rozvodů do stáv. potrubí</t>
  </si>
  <si>
    <t>998733201R00</t>
  </si>
  <si>
    <t>Přesun hmot pro rozvody potrubí, výšky do 6 m</t>
  </si>
  <si>
    <t>734109313R00</t>
  </si>
  <si>
    <t>Montáž přírub.armatur se 2 přírub.PN 2,5-4,0,DN 40</t>
  </si>
  <si>
    <t>734163414R00</t>
  </si>
  <si>
    <t>Filtry s výměnnou vložkou DN 50/PN40</t>
  </si>
  <si>
    <t>734319113R00</t>
  </si>
  <si>
    <t>Montáž horkovod. ventilu přivař., DN 15</t>
  </si>
  <si>
    <t>734319117R00</t>
  </si>
  <si>
    <t>Montáž horkovod.regulačního ventilu přivař., DN 50</t>
  </si>
  <si>
    <t>734411143R00</t>
  </si>
  <si>
    <t>Teploměr dvoukovový DTR,pevný stonek 160 mm 0-150°C</t>
  </si>
  <si>
    <t>0-150°C, stonek 100mm : 2</t>
  </si>
  <si>
    <t>734421160R00</t>
  </si>
  <si>
    <t>Tlakoměr deformační 0-25 MPa  D 100</t>
  </si>
  <si>
    <t>rozsah 0-25 MPa : 2</t>
  </si>
  <si>
    <t>5001</t>
  </si>
  <si>
    <t>5002</t>
  </si>
  <si>
    <t xml:space="preserve">Ventil horkovodní přivařovací DN15/25 </t>
  </si>
  <si>
    <t>5003</t>
  </si>
  <si>
    <t>Ventil horkovodní přivařovací DN50/25</t>
  </si>
  <si>
    <t>998734201R00</t>
  </si>
  <si>
    <t>Přesun hmot pro armatury, výšky do 6 m</t>
  </si>
  <si>
    <t>767995103R00</t>
  </si>
  <si>
    <t>Výroba a montáž kov. atypických konstr. do 20 kg</t>
  </si>
  <si>
    <t>kg</t>
  </si>
  <si>
    <t>90</t>
  </si>
  <si>
    <t>7001</t>
  </si>
  <si>
    <t>OK válcovaný hutní materiáli</t>
  </si>
  <si>
    <t>998767201R00</t>
  </si>
  <si>
    <t>Přesun hmot pro zámečnické konstr., výšky do 6 m</t>
  </si>
  <si>
    <t>783124120R00</t>
  </si>
  <si>
    <t>Nátěr syntetický OK "B" dvojnásobný</t>
  </si>
  <si>
    <t>0,5</t>
  </si>
  <si>
    <t>783424140R00</t>
  </si>
  <si>
    <t>Nátěr syntetický potrubí do DN 50 mm  Z + 2x</t>
  </si>
  <si>
    <t>28</t>
  </si>
  <si>
    <t>kpl</t>
  </si>
  <si>
    <t>Dvoucestný reg. ventil s el.pohonem s  hav.  funkcí DN40/PN25, kvs= 4m3/hod, 0-10V, 24AC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</si>
</sst>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I16" sqref="I16:J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1" t="s">
        <v>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24</v>
      </c>
      <c r="C2" s="77"/>
      <c r="D2" s="78" t="s">
        <v>43</v>
      </c>
      <c r="E2" s="200" t="s">
        <v>44</v>
      </c>
      <c r="F2" s="201"/>
      <c r="G2" s="201"/>
      <c r="H2" s="201"/>
      <c r="I2" s="201"/>
      <c r="J2" s="202"/>
      <c r="O2" s="1"/>
    </row>
    <row r="3" spans="1:15" ht="27" hidden="1" customHeight="1" x14ac:dyDescent="0.2">
      <c r="A3" s="2"/>
      <c r="B3" s="79"/>
      <c r="C3" s="77"/>
      <c r="D3" s="80"/>
      <c r="E3" s="203"/>
      <c r="F3" s="204"/>
      <c r="G3" s="204"/>
      <c r="H3" s="204"/>
      <c r="I3" s="204"/>
      <c r="J3" s="205"/>
    </row>
    <row r="4" spans="1:15" ht="23.25" customHeight="1" x14ac:dyDescent="0.2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7"/>
      <c r="E11" s="207"/>
      <c r="F11" s="207"/>
      <c r="G11" s="207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6"/>
      <c r="F15" s="206"/>
      <c r="G15" s="208"/>
      <c r="H15" s="208"/>
      <c r="I15" s="208" t="s">
        <v>31</v>
      </c>
      <c r="J15" s="209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SUMIF(F53:F63,A16,I53:I63)+SUMIF(F53:F63,"PSU",I53:I63)</f>
        <v>0</v>
      </c>
      <c r="J16" s="199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SUMIF(F53:F63,A17,I53:I63)</f>
        <v>0</v>
      </c>
      <c r="J17" s="199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SUMIF(F53:F63,A18,I53:I63)</f>
        <v>0</v>
      </c>
      <c r="J18" s="199"/>
    </row>
    <row r="19" spans="1:10" ht="23.25" customHeight="1" x14ac:dyDescent="0.2">
      <c r="A19" s="138" t="s">
        <v>77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SUMIF(F53:F63,A19,I53:I63)</f>
        <v>0</v>
      </c>
      <c r="J19" s="199"/>
    </row>
    <row r="20" spans="1:10" ht="23.25" customHeight="1" x14ac:dyDescent="0.2">
      <c r="A20" s="138" t="s">
        <v>78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SUMIF(F53:F63,A20,I53:I63)</f>
        <v>0</v>
      </c>
      <c r="J20" s="19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4">
        <f>A25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6">
        <f>CenaCelkem-(ZakladDPHSni+DPHSni+ZakladDPHZakl+DPHZakl)</f>
        <v>0</v>
      </c>
      <c r="H27" s="196"/>
      <c r="I27" s="19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0">
        <f>ZakladDPHSniVypocet+ZakladDPHZaklVypocet</f>
        <v>0</v>
      </c>
      <c r="H28" s="230"/>
      <c r="I28" s="23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9">
        <f>A27</f>
        <v>0</v>
      </c>
      <c r="H29" s="229"/>
      <c r="I29" s="229"/>
      <c r="J29" s="119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235"/>
      <c r="D39" s="235"/>
      <c r="E39" s="235"/>
      <c r="F39" s="99">
        <f>'0 OVN'!AE19+'1 Strojní'!AE147+'2 El_MaR'!AE11</f>
        <v>0</v>
      </c>
      <c r="G39" s="100">
        <f>'0 OVN'!AF19+'1 Strojní'!AF147+'2 El_MaR'!AF11</f>
        <v>0</v>
      </c>
      <c r="H39" s="101">
        <f t="shared" ref="H39:H45" si="1">(F39*SazbaDPH1/100)+(G39*SazbaDPH2/100)</f>
        <v>0</v>
      </c>
      <c r="I39" s="101">
        <f t="shared" ref="I39:I45" si="2">F39+G39+H39</f>
        <v>0</v>
      </c>
      <c r="J39" s="102" t="str">
        <f t="shared" ref="J39:J45" si="3">IF(CenaCelkemVypocet=0,"",I39/CenaCelkemVypocet*100)</f>
        <v/>
      </c>
    </row>
    <row r="40" spans="1:10" ht="25.5" customHeight="1" x14ac:dyDescent="0.2">
      <c r="A40" s="88">
        <v>2</v>
      </c>
      <c r="B40" s="103" t="s">
        <v>46</v>
      </c>
      <c r="C40" s="236" t="s">
        <v>47</v>
      </c>
      <c r="D40" s="236"/>
      <c r="E40" s="236"/>
      <c r="F40" s="104">
        <f>'0 OVN'!AE19</f>
        <v>0</v>
      </c>
      <c r="G40" s="105">
        <f>'0 OVN'!AF19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 x14ac:dyDescent="0.2">
      <c r="A41" s="88">
        <v>3</v>
      </c>
      <c r="B41" s="107" t="s">
        <v>48</v>
      </c>
      <c r="C41" s="235" t="s">
        <v>49</v>
      </c>
      <c r="D41" s="235"/>
      <c r="E41" s="235"/>
      <c r="F41" s="108">
        <f>'0 OVN'!AE19</f>
        <v>0</v>
      </c>
      <c r="G41" s="101">
        <f>'0 OVN'!AF19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 x14ac:dyDescent="0.2">
      <c r="A42" s="88">
        <v>2</v>
      </c>
      <c r="B42" s="103" t="s">
        <v>50</v>
      </c>
      <c r="C42" s="236" t="s">
        <v>51</v>
      </c>
      <c r="D42" s="236"/>
      <c r="E42" s="236"/>
      <c r="F42" s="104">
        <f>'1 Strojní'!AE147</f>
        <v>0</v>
      </c>
      <c r="G42" s="105">
        <f>'1 Strojní'!AF147</f>
        <v>0</v>
      </c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 x14ac:dyDescent="0.2">
      <c r="A43" s="88">
        <v>3</v>
      </c>
      <c r="B43" s="107" t="s">
        <v>50</v>
      </c>
      <c r="C43" s="235" t="s">
        <v>51</v>
      </c>
      <c r="D43" s="235"/>
      <c r="E43" s="235"/>
      <c r="F43" s="108">
        <f>'1 Strojní'!AE147</f>
        <v>0</v>
      </c>
      <c r="G43" s="101">
        <f>'1 Strojní'!AF147</f>
        <v>0</v>
      </c>
      <c r="H43" s="101">
        <f t="shared" si="1"/>
        <v>0</v>
      </c>
      <c r="I43" s="101">
        <f t="shared" si="2"/>
        <v>0</v>
      </c>
      <c r="J43" s="102" t="str">
        <f t="shared" si="3"/>
        <v/>
      </c>
    </row>
    <row r="44" spans="1:10" ht="25.5" customHeight="1" x14ac:dyDescent="0.2">
      <c r="A44" s="88">
        <v>2</v>
      </c>
      <c r="B44" s="103" t="s">
        <v>52</v>
      </c>
      <c r="C44" s="236" t="s">
        <v>53</v>
      </c>
      <c r="D44" s="236"/>
      <c r="E44" s="236"/>
      <c r="F44" s="104">
        <f>'2 El_MaR'!AE11</f>
        <v>0</v>
      </c>
      <c r="G44" s="105">
        <f>'2 El_MaR'!AF11</f>
        <v>0</v>
      </c>
      <c r="H44" s="105">
        <f t="shared" si="1"/>
        <v>0</v>
      </c>
      <c r="I44" s="105">
        <f t="shared" si="2"/>
        <v>0</v>
      </c>
      <c r="J44" s="106" t="str">
        <f t="shared" si="3"/>
        <v/>
      </c>
    </row>
    <row r="45" spans="1:10" ht="25.5" customHeight="1" x14ac:dyDescent="0.2">
      <c r="A45" s="88">
        <v>3</v>
      </c>
      <c r="B45" s="107" t="s">
        <v>52</v>
      </c>
      <c r="C45" s="235" t="s">
        <v>54</v>
      </c>
      <c r="D45" s="235"/>
      <c r="E45" s="235"/>
      <c r="F45" s="108">
        <f>'2 El_MaR'!AE11</f>
        <v>0</v>
      </c>
      <c r="G45" s="101">
        <f>'2 El_MaR'!AF11</f>
        <v>0</v>
      </c>
      <c r="H45" s="101">
        <f t="shared" si="1"/>
        <v>0</v>
      </c>
      <c r="I45" s="101">
        <f t="shared" si="2"/>
        <v>0</v>
      </c>
      <c r="J45" s="102" t="str">
        <f t="shared" si="3"/>
        <v/>
      </c>
    </row>
    <row r="46" spans="1:10" ht="25.5" customHeight="1" x14ac:dyDescent="0.2">
      <c r="A46" s="88"/>
      <c r="B46" s="237" t="s">
        <v>55</v>
      </c>
      <c r="C46" s="238"/>
      <c r="D46" s="238"/>
      <c r="E46" s="239"/>
      <c r="F46" s="109">
        <f>SUMIF(A39:A45,"=1",F39:F45)</f>
        <v>0</v>
      </c>
      <c r="G46" s="110">
        <f>SUMIF(A39:A45,"=1",G39:G45)</f>
        <v>0</v>
      </c>
      <c r="H46" s="110">
        <f>SUMIF(A39:A45,"=1",H39:H45)</f>
        <v>0</v>
      </c>
      <c r="I46" s="110">
        <f>SUMIF(A39:A45,"=1",I39:I45)</f>
        <v>0</v>
      </c>
      <c r="J46" s="111">
        <f>SUMIF(A39:A45,"=1",J39:J45)</f>
        <v>0</v>
      </c>
    </row>
    <row r="50" spans="1:10" ht="15.75" x14ac:dyDescent="0.25">
      <c r="B50" s="120" t="s">
        <v>57</v>
      </c>
    </row>
    <row r="52" spans="1:10" ht="25.5" customHeight="1" x14ac:dyDescent="0.2">
      <c r="A52" s="122"/>
      <c r="B52" s="125" t="s">
        <v>18</v>
      </c>
      <c r="C52" s="125" t="s">
        <v>6</v>
      </c>
      <c r="D52" s="126"/>
      <c r="E52" s="126"/>
      <c r="F52" s="127" t="s">
        <v>58</v>
      </c>
      <c r="G52" s="127"/>
      <c r="H52" s="127"/>
      <c r="I52" s="127" t="s">
        <v>31</v>
      </c>
      <c r="J52" s="127" t="s">
        <v>0</v>
      </c>
    </row>
    <row r="53" spans="1:10" ht="36.75" customHeight="1" x14ac:dyDescent="0.2">
      <c r="A53" s="123"/>
      <c r="B53" s="128" t="s">
        <v>59</v>
      </c>
      <c r="C53" s="240" t="s">
        <v>60</v>
      </c>
      <c r="D53" s="241"/>
      <c r="E53" s="241"/>
      <c r="F53" s="134" t="s">
        <v>26</v>
      </c>
      <c r="G53" s="135"/>
      <c r="H53" s="135"/>
      <c r="I53" s="135">
        <f>'1 Strojní'!G8</f>
        <v>0</v>
      </c>
      <c r="J53" s="132" t="str">
        <f>IF(I64=0,"",I53/I64*100)</f>
        <v/>
      </c>
    </row>
    <row r="54" spans="1:10" ht="36.75" customHeight="1" x14ac:dyDescent="0.2">
      <c r="A54" s="123"/>
      <c r="B54" s="128" t="s">
        <v>61</v>
      </c>
      <c r="C54" s="240" t="s">
        <v>62</v>
      </c>
      <c r="D54" s="241"/>
      <c r="E54" s="241"/>
      <c r="F54" s="134" t="s">
        <v>27</v>
      </c>
      <c r="G54" s="135"/>
      <c r="H54" s="135"/>
      <c r="I54" s="135">
        <f>'1 Strojní'!G19</f>
        <v>0</v>
      </c>
      <c r="J54" s="132" t="str">
        <f>IF(I64=0,"",I54/I64*100)</f>
        <v/>
      </c>
    </row>
    <row r="55" spans="1:10" ht="36.75" customHeight="1" x14ac:dyDescent="0.2">
      <c r="A55" s="123"/>
      <c r="B55" s="128" t="s">
        <v>63</v>
      </c>
      <c r="C55" s="240" t="s">
        <v>64</v>
      </c>
      <c r="D55" s="241"/>
      <c r="E55" s="241"/>
      <c r="F55" s="134" t="s">
        <v>27</v>
      </c>
      <c r="G55" s="135"/>
      <c r="H55" s="135"/>
      <c r="I55" s="135">
        <f>'1 Strojní'!G39</f>
        <v>0</v>
      </c>
      <c r="J55" s="132" t="str">
        <f>IF(I64=0,"",I55/I64*100)</f>
        <v/>
      </c>
    </row>
    <row r="56" spans="1:10" ht="36.75" customHeight="1" x14ac:dyDescent="0.2">
      <c r="A56" s="123"/>
      <c r="B56" s="128" t="s">
        <v>65</v>
      </c>
      <c r="C56" s="240" t="s">
        <v>66</v>
      </c>
      <c r="D56" s="241"/>
      <c r="E56" s="241"/>
      <c r="F56" s="134" t="s">
        <v>27</v>
      </c>
      <c r="G56" s="135"/>
      <c r="H56" s="135"/>
      <c r="I56" s="135">
        <f>'1 Strojní'!G79</f>
        <v>0</v>
      </c>
      <c r="J56" s="132" t="str">
        <f>IF(I64=0,"",I56/I64*100)</f>
        <v/>
      </c>
    </row>
    <row r="57" spans="1:10" ht="36.75" customHeight="1" x14ac:dyDescent="0.2">
      <c r="A57" s="123"/>
      <c r="B57" s="128" t="s">
        <v>67</v>
      </c>
      <c r="C57" s="240" t="s">
        <v>68</v>
      </c>
      <c r="D57" s="241"/>
      <c r="E57" s="241"/>
      <c r="F57" s="134" t="s">
        <v>27</v>
      </c>
      <c r="G57" s="135"/>
      <c r="H57" s="135"/>
      <c r="I57" s="135">
        <f>'1 Strojní'!G103</f>
        <v>0</v>
      </c>
      <c r="J57" s="132" t="str">
        <f>IF(I64=0,"",I57/I64*100)</f>
        <v/>
      </c>
    </row>
    <row r="58" spans="1:10" ht="36.75" customHeight="1" x14ac:dyDescent="0.2">
      <c r="A58" s="123"/>
      <c r="B58" s="128" t="s">
        <v>69</v>
      </c>
      <c r="C58" s="240" t="s">
        <v>70</v>
      </c>
      <c r="D58" s="241"/>
      <c r="E58" s="241"/>
      <c r="F58" s="134" t="s">
        <v>27</v>
      </c>
      <c r="G58" s="135"/>
      <c r="H58" s="135"/>
      <c r="I58" s="135">
        <f>'1 Strojní'!G115</f>
        <v>0</v>
      </c>
      <c r="J58" s="132" t="str">
        <f>IF(I64=0,"",I58/I64*100)</f>
        <v/>
      </c>
    </row>
    <row r="59" spans="1:10" ht="36.75" customHeight="1" x14ac:dyDescent="0.2">
      <c r="A59" s="123"/>
      <c r="B59" s="128" t="s">
        <v>71</v>
      </c>
      <c r="C59" s="240" t="s">
        <v>72</v>
      </c>
      <c r="D59" s="241"/>
      <c r="E59" s="241"/>
      <c r="F59" s="134" t="s">
        <v>27</v>
      </c>
      <c r="G59" s="135"/>
      <c r="H59" s="135"/>
      <c r="I59" s="135">
        <f>'1 Strojní'!G135</f>
        <v>0</v>
      </c>
      <c r="J59" s="132" t="str">
        <f>IF(I64=0,"",I59/I64*100)</f>
        <v/>
      </c>
    </row>
    <row r="60" spans="1:10" ht="36.75" customHeight="1" x14ac:dyDescent="0.2">
      <c r="A60" s="123"/>
      <c r="B60" s="128" t="s">
        <v>73</v>
      </c>
      <c r="C60" s="240" t="s">
        <v>74</v>
      </c>
      <c r="D60" s="241"/>
      <c r="E60" s="241"/>
      <c r="F60" s="134" t="s">
        <v>27</v>
      </c>
      <c r="G60" s="135"/>
      <c r="H60" s="135"/>
      <c r="I60" s="135">
        <f>'1 Strojní'!G141</f>
        <v>0</v>
      </c>
      <c r="J60" s="132" t="str">
        <f>IF(I64=0,"",I60/I64*100)</f>
        <v/>
      </c>
    </row>
    <row r="61" spans="1:10" ht="36.75" customHeight="1" x14ac:dyDescent="0.2">
      <c r="A61" s="123"/>
      <c r="B61" s="128" t="s">
        <v>75</v>
      </c>
      <c r="C61" s="240" t="s">
        <v>76</v>
      </c>
      <c r="D61" s="241"/>
      <c r="E61" s="241"/>
      <c r="F61" s="134" t="s">
        <v>28</v>
      </c>
      <c r="G61" s="135"/>
      <c r="H61" s="135"/>
      <c r="I61" s="135">
        <f>'2 El_MaR'!G8</f>
        <v>0</v>
      </c>
      <c r="J61" s="132" t="str">
        <f>IF(I64=0,"",I61/I64*100)</f>
        <v/>
      </c>
    </row>
    <row r="62" spans="1:10" ht="36.75" customHeight="1" x14ac:dyDescent="0.2">
      <c r="A62" s="123"/>
      <c r="B62" s="128" t="s">
        <v>77</v>
      </c>
      <c r="C62" s="240" t="s">
        <v>29</v>
      </c>
      <c r="D62" s="241"/>
      <c r="E62" s="241"/>
      <c r="F62" s="134" t="s">
        <v>77</v>
      </c>
      <c r="G62" s="135"/>
      <c r="H62" s="135"/>
      <c r="I62" s="135">
        <f>'0 OVN'!G8</f>
        <v>0</v>
      </c>
      <c r="J62" s="132" t="str">
        <f>IF(I64=0,"",I62/I64*100)</f>
        <v/>
      </c>
    </row>
    <row r="63" spans="1:10" ht="36.75" customHeight="1" x14ac:dyDescent="0.2">
      <c r="A63" s="123"/>
      <c r="B63" s="128" t="s">
        <v>78</v>
      </c>
      <c r="C63" s="240" t="s">
        <v>30</v>
      </c>
      <c r="D63" s="241"/>
      <c r="E63" s="241"/>
      <c r="F63" s="134" t="s">
        <v>78</v>
      </c>
      <c r="G63" s="135"/>
      <c r="H63" s="135"/>
      <c r="I63" s="135">
        <f>'0 OVN'!G10</f>
        <v>0</v>
      </c>
      <c r="J63" s="132" t="str">
        <f>IF(I64=0,"",I63/I64*100)</f>
        <v/>
      </c>
    </row>
    <row r="64" spans="1:10" ht="25.5" customHeight="1" x14ac:dyDescent="0.2">
      <c r="A64" s="124"/>
      <c r="B64" s="129" t="s">
        <v>1</v>
      </c>
      <c r="C64" s="130"/>
      <c r="D64" s="131"/>
      <c r="E64" s="131"/>
      <c r="F64" s="136"/>
      <c r="G64" s="137"/>
      <c r="H64" s="137"/>
      <c r="I64" s="137">
        <f>SUM(I53:I63)</f>
        <v>0</v>
      </c>
      <c r="J64" s="133">
        <f>SUM(J53:J63)</f>
        <v>0</v>
      </c>
    </row>
    <row r="65" spans="6:10" x14ac:dyDescent="0.2">
      <c r="F65" s="86"/>
      <c r="G65" s="86"/>
      <c r="H65" s="86"/>
      <c r="I65" s="86"/>
      <c r="J65" s="87"/>
    </row>
    <row r="66" spans="6:10" x14ac:dyDescent="0.2">
      <c r="F66" s="86"/>
      <c r="G66" s="86"/>
      <c r="H66" s="86"/>
      <c r="I66" s="86"/>
      <c r="J66" s="87"/>
    </row>
    <row r="67" spans="6:10" x14ac:dyDescent="0.2">
      <c r="F67" s="86"/>
      <c r="G67" s="86"/>
      <c r="H67" s="86"/>
      <c r="I67" s="86"/>
      <c r="J67" s="87"/>
    </row>
  </sheetData>
  <sheetProtection algorithmName="SHA-512" hashValue="3IiMVidxzD4vVwkAGFTAjDwXcB6zy7eAGYu+t8cIHGlPQbTiq9Mq/ursUmBeybkUXm+IXufoOegZeoT07IOs7w==" saltValue="9mz/BmOOT/ez/9xdVNNny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FAE76-06A6-4B15-9A82-1FAC248A03BA}">
  <sheetPr>
    <outlinePr summaryBelow="0"/>
  </sheetPr>
  <dimension ref="A1:BH5000"/>
  <sheetViews>
    <sheetView workbookViewId="0">
      <pane ySplit="7" topLeftCell="A8" activePane="bottomLeft" state="frozen"/>
      <selection pane="bottomLeft" activeCell="Z24" sqref="Z2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79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80</v>
      </c>
    </row>
    <row r="3" spans="1:60" ht="24.95" customHeight="1" x14ac:dyDescent="0.2">
      <c r="A3" s="139" t="s">
        <v>9</v>
      </c>
      <c r="B3" s="49" t="s">
        <v>46</v>
      </c>
      <c r="C3" s="259" t="s">
        <v>47</v>
      </c>
      <c r="D3" s="260"/>
      <c r="E3" s="260"/>
      <c r="F3" s="260"/>
      <c r="G3" s="261"/>
      <c r="AC3" s="121" t="s">
        <v>81</v>
      </c>
      <c r="AG3" t="s">
        <v>82</v>
      </c>
    </row>
    <row r="4" spans="1:60" ht="24.95" customHeight="1" x14ac:dyDescent="0.2">
      <c r="A4" s="140" t="s">
        <v>10</v>
      </c>
      <c r="B4" s="141" t="s">
        <v>48</v>
      </c>
      <c r="C4" s="262" t="s">
        <v>49</v>
      </c>
      <c r="D4" s="263"/>
      <c r="E4" s="263"/>
      <c r="F4" s="263"/>
      <c r="G4" s="264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105</v>
      </c>
      <c r="B8" s="161" t="s">
        <v>77</v>
      </c>
      <c r="C8" s="179" t="s">
        <v>29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AG8" t="s">
        <v>106</v>
      </c>
    </row>
    <row r="9" spans="1:60" outlineLevel="1" x14ac:dyDescent="0.2">
      <c r="A9" s="172">
        <v>1</v>
      </c>
      <c r="B9" s="173" t="s">
        <v>107</v>
      </c>
      <c r="C9" s="180" t="s">
        <v>108</v>
      </c>
      <c r="D9" s="174" t="s">
        <v>109</v>
      </c>
      <c r="E9" s="175">
        <v>1</v>
      </c>
      <c r="F9" s="176"/>
      <c r="G9" s="17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110</v>
      </c>
      <c r="T9" s="157" t="s">
        <v>111</v>
      </c>
      <c r="U9" s="157">
        <v>0</v>
      </c>
      <c r="V9" s="157">
        <f>ROUND(E9*U9,2)</f>
        <v>0</v>
      </c>
      <c r="W9" s="157"/>
      <c r="X9" s="157" t="s">
        <v>112</v>
      </c>
      <c r="Y9" s="147"/>
      <c r="Z9" s="147"/>
      <c r="AA9" s="147"/>
      <c r="AB9" s="147"/>
      <c r="AC9" s="147"/>
      <c r="AD9" s="147"/>
      <c r="AE9" s="147"/>
      <c r="AF9" s="147"/>
      <c r="AG9" s="147" t="s">
        <v>113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160" t="s">
        <v>105</v>
      </c>
      <c r="B10" s="161" t="s">
        <v>78</v>
      </c>
      <c r="C10" s="179" t="s">
        <v>30</v>
      </c>
      <c r="D10" s="162"/>
      <c r="E10" s="163"/>
      <c r="F10" s="164"/>
      <c r="G10" s="165">
        <f>SUMIF(AG11:AG17,"&lt;&gt;NOR",G11:G17)</f>
        <v>0</v>
      </c>
      <c r="H10" s="159"/>
      <c r="I10" s="159">
        <f>SUM(I11:I17)</f>
        <v>0</v>
      </c>
      <c r="J10" s="159"/>
      <c r="K10" s="159">
        <f>SUM(K11:K17)</f>
        <v>0</v>
      </c>
      <c r="L10" s="159"/>
      <c r="M10" s="159">
        <f>SUM(M11:M17)</f>
        <v>0</v>
      </c>
      <c r="N10" s="159"/>
      <c r="O10" s="159">
        <f>SUM(O11:O17)</f>
        <v>0</v>
      </c>
      <c r="P10" s="159"/>
      <c r="Q10" s="159">
        <f>SUM(Q11:Q17)</f>
        <v>0</v>
      </c>
      <c r="R10" s="159"/>
      <c r="S10" s="159"/>
      <c r="T10" s="159"/>
      <c r="U10" s="159"/>
      <c r="V10" s="159">
        <f>SUM(V11:V17)</f>
        <v>0</v>
      </c>
      <c r="W10" s="159"/>
      <c r="X10" s="159"/>
      <c r="AG10" t="s">
        <v>106</v>
      </c>
    </row>
    <row r="11" spans="1:60" outlineLevel="1" x14ac:dyDescent="0.2">
      <c r="A11" s="172">
        <v>2</v>
      </c>
      <c r="B11" s="173" t="s">
        <v>114</v>
      </c>
      <c r="C11" s="180" t="s">
        <v>115</v>
      </c>
      <c r="D11" s="174" t="s">
        <v>109</v>
      </c>
      <c r="E11" s="175">
        <v>1</v>
      </c>
      <c r="F11" s="176"/>
      <c r="G11" s="177">
        <f t="shared" ref="G11:G17" si="0">ROUND(E11*F11,2)</f>
        <v>0</v>
      </c>
      <c r="H11" s="158"/>
      <c r="I11" s="157">
        <f t="shared" ref="I11:I17" si="1">ROUND(E11*H11,2)</f>
        <v>0</v>
      </c>
      <c r="J11" s="158"/>
      <c r="K11" s="157">
        <f t="shared" ref="K11:K17" si="2">ROUND(E11*J11,2)</f>
        <v>0</v>
      </c>
      <c r="L11" s="157">
        <v>21</v>
      </c>
      <c r="M11" s="157">
        <f t="shared" ref="M11:M17" si="3">G11*(1+L11/100)</f>
        <v>0</v>
      </c>
      <c r="N11" s="157">
        <v>0</v>
      </c>
      <c r="O11" s="157">
        <f t="shared" ref="O11:O17" si="4">ROUND(E11*N11,2)</f>
        <v>0</v>
      </c>
      <c r="P11" s="157">
        <v>0</v>
      </c>
      <c r="Q11" s="157">
        <f t="shared" ref="Q11:Q17" si="5">ROUND(E11*P11,2)</f>
        <v>0</v>
      </c>
      <c r="R11" s="157"/>
      <c r="S11" s="157" t="s">
        <v>110</v>
      </c>
      <c r="T11" s="157" t="s">
        <v>111</v>
      </c>
      <c r="U11" s="157">
        <v>0</v>
      </c>
      <c r="V11" s="157">
        <f t="shared" ref="V11:V17" si="6">ROUND(E11*U11,2)</f>
        <v>0</v>
      </c>
      <c r="W11" s="157"/>
      <c r="X11" s="157" t="s">
        <v>112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113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72">
        <v>3</v>
      </c>
      <c r="B12" s="173" t="s">
        <v>116</v>
      </c>
      <c r="C12" s="180" t="s">
        <v>117</v>
      </c>
      <c r="D12" s="174" t="s">
        <v>109</v>
      </c>
      <c r="E12" s="175">
        <v>1</v>
      </c>
      <c r="F12" s="176"/>
      <c r="G12" s="177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21</v>
      </c>
      <c r="M12" s="157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110</v>
      </c>
      <c r="T12" s="157" t="s">
        <v>111</v>
      </c>
      <c r="U12" s="157">
        <v>0</v>
      </c>
      <c r="V12" s="157">
        <f t="shared" si="6"/>
        <v>0</v>
      </c>
      <c r="W12" s="157"/>
      <c r="X12" s="157" t="s">
        <v>112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118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2">
        <v>4</v>
      </c>
      <c r="B13" s="173" t="s">
        <v>119</v>
      </c>
      <c r="C13" s="180" t="s">
        <v>120</v>
      </c>
      <c r="D13" s="174" t="s">
        <v>109</v>
      </c>
      <c r="E13" s="175">
        <v>1</v>
      </c>
      <c r="F13" s="176"/>
      <c r="G13" s="177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21</v>
      </c>
      <c r="M13" s="157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110</v>
      </c>
      <c r="T13" s="157" t="s">
        <v>111</v>
      </c>
      <c r="U13" s="157">
        <v>0</v>
      </c>
      <c r="V13" s="157">
        <f t="shared" si="6"/>
        <v>0</v>
      </c>
      <c r="W13" s="157"/>
      <c r="X13" s="157" t="s">
        <v>112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118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2">
        <v>5</v>
      </c>
      <c r="B14" s="173" t="s">
        <v>121</v>
      </c>
      <c r="C14" s="180" t="s">
        <v>122</v>
      </c>
      <c r="D14" s="174" t="s">
        <v>109</v>
      </c>
      <c r="E14" s="175">
        <v>1</v>
      </c>
      <c r="F14" s="176"/>
      <c r="G14" s="177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110</v>
      </c>
      <c r="T14" s="157" t="s">
        <v>111</v>
      </c>
      <c r="U14" s="157">
        <v>0</v>
      </c>
      <c r="V14" s="157">
        <f t="shared" si="6"/>
        <v>0</v>
      </c>
      <c r="W14" s="157"/>
      <c r="X14" s="157" t="s">
        <v>112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118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2">
        <v>6</v>
      </c>
      <c r="B15" s="173" t="s">
        <v>123</v>
      </c>
      <c r="C15" s="180" t="s">
        <v>124</v>
      </c>
      <c r="D15" s="174" t="s">
        <v>109</v>
      </c>
      <c r="E15" s="175">
        <v>1</v>
      </c>
      <c r="F15" s="176"/>
      <c r="G15" s="177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110</v>
      </c>
      <c r="T15" s="157" t="s">
        <v>111</v>
      </c>
      <c r="U15" s="157">
        <v>0</v>
      </c>
      <c r="V15" s="157">
        <f t="shared" si="6"/>
        <v>0</v>
      </c>
      <c r="W15" s="157"/>
      <c r="X15" s="157" t="s">
        <v>112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118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2">
        <v>7</v>
      </c>
      <c r="B16" s="173" t="s">
        <v>125</v>
      </c>
      <c r="C16" s="180" t="s">
        <v>126</v>
      </c>
      <c r="D16" s="174" t="s">
        <v>109</v>
      </c>
      <c r="E16" s="175">
        <v>1</v>
      </c>
      <c r="F16" s="176"/>
      <c r="G16" s="177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7"/>
      <c r="S16" s="157" t="s">
        <v>110</v>
      </c>
      <c r="T16" s="157" t="s">
        <v>111</v>
      </c>
      <c r="U16" s="157">
        <v>0</v>
      </c>
      <c r="V16" s="157">
        <f t="shared" si="6"/>
        <v>0</v>
      </c>
      <c r="W16" s="157"/>
      <c r="X16" s="157" t="s">
        <v>112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113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6">
        <v>8</v>
      </c>
      <c r="B17" s="167" t="s">
        <v>127</v>
      </c>
      <c r="C17" s="181" t="s">
        <v>128</v>
      </c>
      <c r="D17" s="168" t="s">
        <v>109</v>
      </c>
      <c r="E17" s="169">
        <v>1</v>
      </c>
      <c r="F17" s="170"/>
      <c r="G17" s="171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7"/>
      <c r="S17" s="157" t="s">
        <v>110</v>
      </c>
      <c r="T17" s="157" t="s">
        <v>111</v>
      </c>
      <c r="U17" s="157">
        <v>0</v>
      </c>
      <c r="V17" s="157">
        <f t="shared" si="6"/>
        <v>0</v>
      </c>
      <c r="W17" s="157"/>
      <c r="X17" s="157" t="s">
        <v>112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113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">
      <c r="A18" s="3"/>
      <c r="B18" s="4"/>
      <c r="C18" s="18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92</v>
      </c>
    </row>
    <row r="19" spans="1:60" x14ac:dyDescent="0.2">
      <c r="A19" s="150"/>
      <c r="B19" s="151" t="s">
        <v>31</v>
      </c>
      <c r="C19" s="183"/>
      <c r="D19" s="152"/>
      <c r="E19" s="153"/>
      <c r="F19" s="153"/>
      <c r="G19" s="178">
        <f>G8+G10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129</v>
      </c>
    </row>
    <row r="20" spans="1:60" x14ac:dyDescent="0.2">
      <c r="A20" s="3"/>
      <c r="B20" s="4"/>
      <c r="C20" s="18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60" x14ac:dyDescent="0.2">
      <c r="A21" s="3"/>
      <c r="B21" s="4"/>
      <c r="C21" s="182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60" x14ac:dyDescent="0.2">
      <c r="A22" s="265" t="s">
        <v>130</v>
      </c>
      <c r="B22" s="265"/>
      <c r="C22" s="266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60" x14ac:dyDescent="0.2">
      <c r="A23" s="246"/>
      <c r="B23" s="247"/>
      <c r="C23" s="248"/>
      <c r="D23" s="247"/>
      <c r="E23" s="247"/>
      <c r="F23" s="247"/>
      <c r="G23" s="24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G23" t="s">
        <v>131</v>
      </c>
    </row>
    <row r="24" spans="1:60" x14ac:dyDescent="0.2">
      <c r="A24" s="250"/>
      <c r="B24" s="251"/>
      <c r="C24" s="252"/>
      <c r="D24" s="251"/>
      <c r="E24" s="251"/>
      <c r="F24" s="251"/>
      <c r="G24" s="25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250"/>
      <c r="B25" s="251"/>
      <c r="C25" s="252"/>
      <c r="D25" s="251"/>
      <c r="E25" s="251"/>
      <c r="F25" s="251"/>
      <c r="G25" s="25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50"/>
      <c r="B26" s="251"/>
      <c r="C26" s="252"/>
      <c r="D26" s="251"/>
      <c r="E26" s="251"/>
      <c r="F26" s="251"/>
      <c r="G26" s="25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54"/>
      <c r="B27" s="255"/>
      <c r="C27" s="256"/>
      <c r="D27" s="255"/>
      <c r="E27" s="255"/>
      <c r="F27" s="255"/>
      <c r="G27" s="257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">
      <c r="A28" s="3"/>
      <c r="B28" s="4"/>
      <c r="C28" s="182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C29" s="184"/>
      <c r="D29" s="10"/>
      <c r="AG29" t="s">
        <v>132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JdWsUDZaPN8Ji2FOk0E5vfR5dgcAnmc4OImH168cGQH59PgKHgp8pQiUfVCt0n4N4kKrkIQrQNI0IYSzrUMhA==" saltValue="98BQUOO5NQGrcBbjU/miqQ==" spinCount="100000" sheet="1" objects="1" scenarios="1"/>
  <mergeCells count="6">
    <mergeCell ref="A23:G27"/>
    <mergeCell ref="A1:G1"/>
    <mergeCell ref="C2:G2"/>
    <mergeCell ref="C3:G3"/>
    <mergeCell ref="C4:G4"/>
    <mergeCell ref="A22:C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E7CE-A0C8-42EE-B0A8-7DF5CAD33BE3}">
  <sheetPr>
    <outlinePr summaryBelow="0"/>
  </sheetPr>
  <dimension ref="A1:BH5000"/>
  <sheetViews>
    <sheetView tabSelected="1" workbookViewId="0">
      <pane ySplit="7" topLeftCell="A122" activePane="bottomLeft" state="frozen"/>
      <selection pane="bottomLeft" activeCell="C128" sqref="C128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79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80</v>
      </c>
    </row>
    <row r="3" spans="1:60" ht="24.95" customHeight="1" x14ac:dyDescent="0.2">
      <c r="A3" s="139" t="s">
        <v>9</v>
      </c>
      <c r="B3" s="49" t="s">
        <v>50</v>
      </c>
      <c r="C3" s="259" t="s">
        <v>51</v>
      </c>
      <c r="D3" s="260"/>
      <c r="E3" s="260"/>
      <c r="F3" s="260"/>
      <c r="G3" s="261"/>
      <c r="AC3" s="121" t="s">
        <v>80</v>
      </c>
      <c r="AG3" t="s">
        <v>82</v>
      </c>
    </row>
    <row r="4" spans="1:60" ht="24.95" customHeight="1" x14ac:dyDescent="0.2">
      <c r="A4" s="140" t="s">
        <v>10</v>
      </c>
      <c r="B4" s="141" t="s">
        <v>50</v>
      </c>
      <c r="C4" s="262" t="s">
        <v>51</v>
      </c>
      <c r="D4" s="263"/>
      <c r="E4" s="263"/>
      <c r="F4" s="263"/>
      <c r="G4" s="264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105</v>
      </c>
      <c r="B8" s="161" t="s">
        <v>59</v>
      </c>
      <c r="C8" s="179" t="s">
        <v>60</v>
      </c>
      <c r="D8" s="162"/>
      <c r="E8" s="163"/>
      <c r="F8" s="164"/>
      <c r="G8" s="165">
        <f>SUMIF(AG9:AG18,"&lt;&gt;NOR",G9:G18)</f>
        <v>0</v>
      </c>
      <c r="H8" s="159"/>
      <c r="I8" s="159">
        <f>SUM(I9:I18)</f>
        <v>0</v>
      </c>
      <c r="J8" s="159"/>
      <c r="K8" s="159">
        <f>SUM(K9:K18)</f>
        <v>0</v>
      </c>
      <c r="L8" s="159"/>
      <c r="M8" s="159">
        <f>SUM(M9:M18)</f>
        <v>0</v>
      </c>
      <c r="N8" s="159"/>
      <c r="O8" s="159">
        <f>SUM(O9:O18)</f>
        <v>0</v>
      </c>
      <c r="P8" s="159"/>
      <c r="Q8" s="159">
        <f>SUM(Q9:Q18)</f>
        <v>0</v>
      </c>
      <c r="R8" s="159"/>
      <c r="S8" s="159"/>
      <c r="T8" s="159"/>
      <c r="U8" s="159"/>
      <c r="V8" s="159">
        <f>SUM(V9:V18)</f>
        <v>0</v>
      </c>
      <c r="W8" s="159"/>
      <c r="X8" s="159"/>
      <c r="AG8" t="s">
        <v>106</v>
      </c>
    </row>
    <row r="9" spans="1:60" outlineLevel="1" x14ac:dyDescent="0.2">
      <c r="A9" s="166">
        <v>1</v>
      </c>
      <c r="B9" s="167" t="s">
        <v>133</v>
      </c>
      <c r="C9" s="181" t="s">
        <v>134</v>
      </c>
      <c r="D9" s="168" t="s">
        <v>135</v>
      </c>
      <c r="E9" s="169">
        <v>16</v>
      </c>
      <c r="F9" s="170"/>
      <c r="G9" s="171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136</v>
      </c>
      <c r="T9" s="157" t="s">
        <v>137</v>
      </c>
      <c r="U9" s="157">
        <v>0</v>
      </c>
      <c r="V9" s="157">
        <f>ROUND(E9*U9,2)</f>
        <v>0</v>
      </c>
      <c r="W9" s="157"/>
      <c r="X9" s="157" t="s">
        <v>138</v>
      </c>
      <c r="Y9" s="147"/>
      <c r="Z9" s="147"/>
      <c r="AA9" s="147"/>
      <c r="AB9" s="147"/>
      <c r="AC9" s="147"/>
      <c r="AD9" s="147"/>
      <c r="AE9" s="147"/>
      <c r="AF9" s="147"/>
      <c r="AG9" s="147" t="s">
        <v>139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8" t="s">
        <v>140</v>
      </c>
      <c r="D10" s="185"/>
      <c r="E10" s="186">
        <v>16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141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142</v>
      </c>
      <c r="C11" s="181" t="s">
        <v>143</v>
      </c>
      <c r="D11" s="168" t="s">
        <v>144</v>
      </c>
      <c r="E11" s="169">
        <v>40</v>
      </c>
      <c r="F11" s="170"/>
      <c r="G11" s="171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7"/>
      <c r="S11" s="157" t="s">
        <v>136</v>
      </c>
      <c r="T11" s="157" t="s">
        <v>145</v>
      </c>
      <c r="U11" s="157">
        <v>0</v>
      </c>
      <c r="V11" s="157">
        <f>ROUND(E11*U11,2)</f>
        <v>0</v>
      </c>
      <c r="W11" s="157"/>
      <c r="X11" s="157" t="s">
        <v>138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139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8" t="s">
        <v>146</v>
      </c>
      <c r="D12" s="185"/>
      <c r="E12" s="186">
        <v>40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141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6">
        <v>3</v>
      </c>
      <c r="B13" s="167" t="s">
        <v>147</v>
      </c>
      <c r="C13" s="181" t="s">
        <v>148</v>
      </c>
      <c r="D13" s="168" t="s">
        <v>144</v>
      </c>
      <c r="E13" s="169">
        <v>20</v>
      </c>
      <c r="F13" s="170"/>
      <c r="G13" s="171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7"/>
      <c r="S13" s="157" t="s">
        <v>136</v>
      </c>
      <c r="T13" s="157" t="s">
        <v>145</v>
      </c>
      <c r="U13" s="157">
        <v>0</v>
      </c>
      <c r="V13" s="157">
        <f>ROUND(E13*U13,2)</f>
        <v>0</v>
      </c>
      <c r="W13" s="157"/>
      <c r="X13" s="157" t="s">
        <v>138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139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8" t="s">
        <v>149</v>
      </c>
      <c r="D14" s="185"/>
      <c r="E14" s="186">
        <v>20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141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6">
        <v>4</v>
      </c>
      <c r="B15" s="167" t="s">
        <v>150</v>
      </c>
      <c r="C15" s="181" t="s">
        <v>151</v>
      </c>
      <c r="D15" s="168" t="s">
        <v>144</v>
      </c>
      <c r="E15" s="169">
        <v>10</v>
      </c>
      <c r="F15" s="170"/>
      <c r="G15" s="171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136</v>
      </c>
      <c r="T15" s="157" t="s">
        <v>145</v>
      </c>
      <c r="U15" s="157">
        <v>0</v>
      </c>
      <c r="V15" s="157">
        <f>ROUND(E15*U15,2)</f>
        <v>0</v>
      </c>
      <c r="W15" s="157"/>
      <c r="X15" s="157" t="s">
        <v>138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8" t="s">
        <v>152</v>
      </c>
      <c r="D16" s="185"/>
      <c r="E16" s="186">
        <v>10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141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6">
        <v>5</v>
      </c>
      <c r="B17" s="167" t="s">
        <v>153</v>
      </c>
      <c r="C17" s="181" t="s">
        <v>154</v>
      </c>
      <c r="D17" s="168" t="s">
        <v>144</v>
      </c>
      <c r="E17" s="169">
        <v>8</v>
      </c>
      <c r="F17" s="170"/>
      <c r="G17" s="171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7"/>
      <c r="S17" s="157" t="s">
        <v>136</v>
      </c>
      <c r="T17" s="157" t="s">
        <v>145</v>
      </c>
      <c r="U17" s="157">
        <v>0</v>
      </c>
      <c r="V17" s="157">
        <f>ROUND(E17*U17,2)</f>
        <v>0</v>
      </c>
      <c r="W17" s="157"/>
      <c r="X17" s="157" t="s">
        <v>138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139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88" t="s">
        <v>155</v>
      </c>
      <c r="D18" s="185"/>
      <c r="E18" s="186">
        <v>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141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60" t="s">
        <v>105</v>
      </c>
      <c r="B19" s="161" t="s">
        <v>61</v>
      </c>
      <c r="C19" s="179" t="s">
        <v>62</v>
      </c>
      <c r="D19" s="162"/>
      <c r="E19" s="163"/>
      <c r="F19" s="164"/>
      <c r="G19" s="165">
        <f>SUMIF(AG20:AG38,"&lt;&gt;NOR",G20:G38)</f>
        <v>0</v>
      </c>
      <c r="H19" s="159"/>
      <c r="I19" s="159">
        <f>SUM(I20:I38)</f>
        <v>0</v>
      </c>
      <c r="J19" s="159"/>
      <c r="K19" s="159">
        <f>SUM(K20:K38)</f>
        <v>0</v>
      </c>
      <c r="L19" s="159"/>
      <c r="M19" s="159">
        <f>SUM(M20:M38)</f>
        <v>0</v>
      </c>
      <c r="N19" s="159"/>
      <c r="O19" s="159">
        <f>SUM(O20:O38)</f>
        <v>0.24000000000000002</v>
      </c>
      <c r="P19" s="159"/>
      <c r="Q19" s="159">
        <f>SUM(Q20:Q38)</f>
        <v>7.0000000000000007E-2</v>
      </c>
      <c r="R19" s="159"/>
      <c r="S19" s="159"/>
      <c r="T19" s="159"/>
      <c r="U19" s="159"/>
      <c r="V19" s="159">
        <f>SUM(V20:V38)</f>
        <v>4.8</v>
      </c>
      <c r="W19" s="159"/>
      <c r="X19" s="159"/>
      <c r="AG19" t="s">
        <v>106</v>
      </c>
    </row>
    <row r="20" spans="1:60" outlineLevel="1" x14ac:dyDescent="0.2">
      <c r="A20" s="166">
        <v>6</v>
      </c>
      <c r="B20" s="167" t="s">
        <v>156</v>
      </c>
      <c r="C20" s="181" t="s">
        <v>157</v>
      </c>
      <c r="D20" s="168" t="s">
        <v>158</v>
      </c>
      <c r="E20" s="169">
        <v>4</v>
      </c>
      <c r="F20" s="170"/>
      <c r="G20" s="171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7">
        <v>0</v>
      </c>
      <c r="O20" s="157">
        <f>ROUND(E20*N20,2)</f>
        <v>0</v>
      </c>
      <c r="P20" s="157">
        <v>1.8499999999999999E-2</v>
      </c>
      <c r="Q20" s="157">
        <f>ROUND(E20*P20,2)</f>
        <v>7.0000000000000007E-2</v>
      </c>
      <c r="R20" s="157"/>
      <c r="S20" s="157" t="s">
        <v>110</v>
      </c>
      <c r="T20" s="157" t="s">
        <v>110</v>
      </c>
      <c r="U20" s="157">
        <v>0.2</v>
      </c>
      <c r="V20" s="157">
        <f>ROUND(E20*U20,2)</f>
        <v>0.8</v>
      </c>
      <c r="W20" s="157"/>
      <c r="X20" s="157" t="s">
        <v>138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139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8" t="s">
        <v>159</v>
      </c>
      <c r="D21" s="185"/>
      <c r="E21" s="186">
        <v>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141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6">
        <v>7</v>
      </c>
      <c r="B22" s="167" t="s">
        <v>160</v>
      </c>
      <c r="C22" s="181" t="s">
        <v>161</v>
      </c>
      <c r="D22" s="168" t="s">
        <v>158</v>
      </c>
      <c r="E22" s="169">
        <v>12.5</v>
      </c>
      <c r="F22" s="170"/>
      <c r="G22" s="171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7">
        <v>6.2E-4</v>
      </c>
      <c r="O22" s="157">
        <f>ROUND(E22*N22,2)</f>
        <v>0.01</v>
      </c>
      <c r="P22" s="157">
        <v>0</v>
      </c>
      <c r="Q22" s="157">
        <f>ROUND(E22*P22,2)</f>
        <v>0</v>
      </c>
      <c r="R22" s="157"/>
      <c r="S22" s="157" t="s">
        <v>110</v>
      </c>
      <c r="T22" s="157" t="s">
        <v>110</v>
      </c>
      <c r="U22" s="157">
        <v>0.316</v>
      </c>
      <c r="V22" s="157">
        <f>ROUND(E22*U22,2)</f>
        <v>3.95</v>
      </c>
      <c r="W22" s="157"/>
      <c r="X22" s="157" t="s">
        <v>138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139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8" t="s">
        <v>162</v>
      </c>
      <c r="D23" s="185"/>
      <c r="E23" s="186">
        <v>12.5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141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6">
        <v>8</v>
      </c>
      <c r="B24" s="167" t="s">
        <v>163</v>
      </c>
      <c r="C24" s="181" t="s">
        <v>164</v>
      </c>
      <c r="D24" s="168" t="s">
        <v>165</v>
      </c>
      <c r="E24" s="169">
        <v>0.05</v>
      </c>
      <c r="F24" s="170"/>
      <c r="G24" s="171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110</v>
      </c>
      <c r="T24" s="157" t="s">
        <v>110</v>
      </c>
      <c r="U24" s="157">
        <v>0.94199999999999995</v>
      </c>
      <c r="V24" s="157">
        <f>ROUND(E24*U24,2)</f>
        <v>0.05</v>
      </c>
      <c r="W24" s="157"/>
      <c r="X24" s="157" t="s">
        <v>138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139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8" t="s">
        <v>166</v>
      </c>
      <c r="D25" s="185"/>
      <c r="E25" s="186">
        <v>0.05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141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6">
        <v>9</v>
      </c>
      <c r="B26" s="167" t="s">
        <v>167</v>
      </c>
      <c r="C26" s="181" t="s">
        <v>168</v>
      </c>
      <c r="D26" s="168" t="s">
        <v>165</v>
      </c>
      <c r="E26" s="169">
        <v>0.05</v>
      </c>
      <c r="F26" s="170"/>
      <c r="G26" s="171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110</v>
      </c>
      <c r="T26" s="157" t="s">
        <v>110</v>
      </c>
      <c r="U26" s="157">
        <v>0</v>
      </c>
      <c r="V26" s="157">
        <f>ROUND(E26*U26,2)</f>
        <v>0</v>
      </c>
      <c r="W26" s="157"/>
      <c r="X26" s="157" t="s">
        <v>138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139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8" t="s">
        <v>166</v>
      </c>
      <c r="D27" s="185"/>
      <c r="E27" s="186">
        <v>0.05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141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66">
        <v>10</v>
      </c>
      <c r="B28" s="167" t="s">
        <v>169</v>
      </c>
      <c r="C28" s="181" t="s">
        <v>170</v>
      </c>
      <c r="D28" s="168" t="s">
        <v>171</v>
      </c>
      <c r="E28" s="169">
        <v>23</v>
      </c>
      <c r="F28" s="170"/>
      <c r="G28" s="171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7">
        <v>0.01</v>
      </c>
      <c r="O28" s="157">
        <f>ROUND(E28*N28,2)</f>
        <v>0.23</v>
      </c>
      <c r="P28" s="157">
        <v>0</v>
      </c>
      <c r="Q28" s="157">
        <f>ROUND(E28*P28,2)</f>
        <v>0</v>
      </c>
      <c r="R28" s="157"/>
      <c r="S28" s="157" t="s">
        <v>136</v>
      </c>
      <c r="T28" s="157" t="s">
        <v>137</v>
      </c>
      <c r="U28" s="157">
        <v>0</v>
      </c>
      <c r="V28" s="157">
        <f>ROUND(E28*U28,2)</f>
        <v>0</v>
      </c>
      <c r="W28" s="157"/>
      <c r="X28" s="157" t="s">
        <v>172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173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8" t="s">
        <v>174</v>
      </c>
      <c r="D29" s="185"/>
      <c r="E29" s="186">
        <v>23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141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6">
        <v>11</v>
      </c>
      <c r="B30" s="167" t="s">
        <v>175</v>
      </c>
      <c r="C30" s="181" t="s">
        <v>176</v>
      </c>
      <c r="D30" s="168" t="s">
        <v>171</v>
      </c>
      <c r="E30" s="169">
        <v>16</v>
      </c>
      <c r="F30" s="170"/>
      <c r="G30" s="171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21</v>
      </c>
      <c r="M30" s="157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7"/>
      <c r="S30" s="157" t="s">
        <v>136</v>
      </c>
      <c r="T30" s="157" t="s">
        <v>111</v>
      </c>
      <c r="U30" s="157">
        <v>0</v>
      </c>
      <c r="V30" s="157">
        <f>ROUND(E30*U30,2)</f>
        <v>0</v>
      </c>
      <c r="W30" s="157"/>
      <c r="X30" s="157" t="s">
        <v>172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173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8" t="s">
        <v>140</v>
      </c>
      <c r="D31" s="185"/>
      <c r="E31" s="186">
        <v>16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141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6">
        <v>12</v>
      </c>
      <c r="B32" s="167" t="s">
        <v>177</v>
      </c>
      <c r="C32" s="181" t="s">
        <v>178</v>
      </c>
      <c r="D32" s="168" t="s">
        <v>171</v>
      </c>
      <c r="E32" s="169">
        <v>8</v>
      </c>
      <c r="F32" s="170"/>
      <c r="G32" s="171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136</v>
      </c>
      <c r="T32" s="157" t="s">
        <v>111</v>
      </c>
      <c r="U32" s="157">
        <v>0</v>
      </c>
      <c r="V32" s="157">
        <f>ROUND(E32*U32,2)</f>
        <v>0</v>
      </c>
      <c r="W32" s="157"/>
      <c r="X32" s="157" t="s">
        <v>172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173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8" t="s">
        <v>155</v>
      </c>
      <c r="D33" s="185"/>
      <c r="E33" s="186">
        <v>8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141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66">
        <v>13</v>
      </c>
      <c r="B34" s="167" t="s">
        <v>179</v>
      </c>
      <c r="C34" s="181" t="s">
        <v>180</v>
      </c>
      <c r="D34" s="168" t="s">
        <v>171</v>
      </c>
      <c r="E34" s="169">
        <v>8</v>
      </c>
      <c r="F34" s="170"/>
      <c r="G34" s="171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21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136</v>
      </c>
      <c r="T34" s="157" t="s">
        <v>111</v>
      </c>
      <c r="U34" s="157">
        <v>0</v>
      </c>
      <c r="V34" s="157">
        <f>ROUND(E34*U34,2)</f>
        <v>0</v>
      </c>
      <c r="W34" s="157"/>
      <c r="X34" s="157" t="s">
        <v>172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173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54"/>
      <c r="B35" s="155"/>
      <c r="C35" s="188" t="s">
        <v>155</v>
      </c>
      <c r="D35" s="185"/>
      <c r="E35" s="186">
        <v>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7"/>
      <c r="Z35" s="147"/>
      <c r="AA35" s="147"/>
      <c r="AB35" s="147"/>
      <c r="AC35" s="147"/>
      <c r="AD35" s="147"/>
      <c r="AE35" s="147"/>
      <c r="AF35" s="147"/>
      <c r="AG35" s="147" t="s">
        <v>141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66">
        <v>14</v>
      </c>
      <c r="B36" s="167" t="s">
        <v>181</v>
      </c>
      <c r="C36" s="181" t="s">
        <v>182</v>
      </c>
      <c r="D36" s="168" t="s">
        <v>183</v>
      </c>
      <c r="E36" s="169">
        <v>1</v>
      </c>
      <c r="F36" s="170"/>
      <c r="G36" s="171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136</v>
      </c>
      <c r="T36" s="157" t="s">
        <v>111</v>
      </c>
      <c r="U36" s="157">
        <v>0</v>
      </c>
      <c r="V36" s="157">
        <f>ROUND(E36*U36,2)</f>
        <v>0</v>
      </c>
      <c r="W36" s="157"/>
      <c r="X36" s="157" t="s">
        <v>172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173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8" t="s">
        <v>50</v>
      </c>
      <c r="D37" s="185"/>
      <c r="E37" s="186">
        <v>1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141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>
        <v>15</v>
      </c>
      <c r="B38" s="155" t="s">
        <v>184</v>
      </c>
      <c r="C38" s="189" t="s">
        <v>185</v>
      </c>
      <c r="D38" s="156" t="s">
        <v>0</v>
      </c>
      <c r="E38" s="187"/>
      <c r="F38" s="158"/>
      <c r="G38" s="157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110</v>
      </c>
      <c r="T38" s="157" t="s">
        <v>110</v>
      </c>
      <c r="U38" s="157">
        <v>0</v>
      </c>
      <c r="V38" s="157">
        <f>ROUND(E38*U38,2)</f>
        <v>0</v>
      </c>
      <c r="W38" s="157"/>
      <c r="X38" s="157" t="s">
        <v>186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187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0" t="s">
        <v>105</v>
      </c>
      <c r="B39" s="161" t="s">
        <v>63</v>
      </c>
      <c r="C39" s="179" t="s">
        <v>64</v>
      </c>
      <c r="D39" s="162"/>
      <c r="E39" s="163"/>
      <c r="F39" s="164"/>
      <c r="G39" s="165">
        <f>SUMIF(AG40:AG78,"&lt;&gt;NOR",G40:G78)</f>
        <v>0</v>
      </c>
      <c r="H39" s="159"/>
      <c r="I39" s="159">
        <f>SUM(I40:I78)</f>
        <v>0</v>
      </c>
      <c r="J39" s="159"/>
      <c r="K39" s="159">
        <f>SUM(K40:K78)</f>
        <v>0</v>
      </c>
      <c r="L39" s="159"/>
      <c r="M39" s="159">
        <f>SUM(M40:M78)</f>
        <v>0</v>
      </c>
      <c r="N39" s="159"/>
      <c r="O39" s="159">
        <f>SUM(O40:O78)</f>
        <v>0.16000000000000003</v>
      </c>
      <c r="P39" s="159"/>
      <c r="Q39" s="159">
        <f>SUM(Q40:Q78)</f>
        <v>0</v>
      </c>
      <c r="R39" s="159"/>
      <c r="S39" s="159"/>
      <c r="T39" s="159"/>
      <c r="U39" s="159"/>
      <c r="V39" s="159">
        <f>SUM(V40:V78)</f>
        <v>41.689999999999991</v>
      </c>
      <c r="W39" s="159"/>
      <c r="X39" s="159"/>
      <c r="AG39" t="s">
        <v>106</v>
      </c>
    </row>
    <row r="40" spans="1:60" outlineLevel="1" x14ac:dyDescent="0.2">
      <c r="A40" s="166">
        <v>16</v>
      </c>
      <c r="B40" s="167" t="s">
        <v>188</v>
      </c>
      <c r="C40" s="181" t="s">
        <v>189</v>
      </c>
      <c r="D40" s="168" t="s">
        <v>190</v>
      </c>
      <c r="E40" s="169">
        <v>16</v>
      </c>
      <c r="F40" s="170"/>
      <c r="G40" s="171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7">
        <v>6.5399999999999998E-3</v>
      </c>
      <c r="O40" s="157">
        <f>ROUND(E40*N40,2)</f>
        <v>0.1</v>
      </c>
      <c r="P40" s="157">
        <v>0</v>
      </c>
      <c r="Q40" s="157">
        <f>ROUND(E40*P40,2)</f>
        <v>0</v>
      </c>
      <c r="R40" s="157"/>
      <c r="S40" s="157" t="s">
        <v>110</v>
      </c>
      <c r="T40" s="157" t="s">
        <v>110</v>
      </c>
      <c r="U40" s="157">
        <v>1.0047999999999999</v>
      </c>
      <c r="V40" s="157">
        <f>ROUND(E40*U40,2)</f>
        <v>16.079999999999998</v>
      </c>
      <c r="W40" s="157"/>
      <c r="X40" s="157" t="s">
        <v>138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139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88" t="s">
        <v>140</v>
      </c>
      <c r="D41" s="185"/>
      <c r="E41" s="186">
        <v>16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141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6">
        <v>17</v>
      </c>
      <c r="B42" s="167" t="s">
        <v>191</v>
      </c>
      <c r="C42" s="181" t="s">
        <v>192</v>
      </c>
      <c r="D42" s="168" t="s">
        <v>190</v>
      </c>
      <c r="E42" s="169">
        <v>8</v>
      </c>
      <c r="F42" s="170"/>
      <c r="G42" s="171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6.7999999999999996E-3</v>
      </c>
      <c r="O42" s="157">
        <f>ROUND(E42*N42,2)</f>
        <v>0.05</v>
      </c>
      <c r="P42" s="157">
        <v>0</v>
      </c>
      <c r="Q42" s="157">
        <f>ROUND(E42*P42,2)</f>
        <v>0</v>
      </c>
      <c r="R42" s="157"/>
      <c r="S42" s="157" t="s">
        <v>110</v>
      </c>
      <c r="T42" s="157" t="s">
        <v>110</v>
      </c>
      <c r="U42" s="157">
        <v>1.0047999999999999</v>
      </c>
      <c r="V42" s="157">
        <f>ROUND(E42*U42,2)</f>
        <v>8.0399999999999991</v>
      </c>
      <c r="W42" s="157"/>
      <c r="X42" s="157" t="s">
        <v>138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139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8" t="s">
        <v>155</v>
      </c>
      <c r="D43" s="185"/>
      <c r="E43" s="186">
        <v>8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141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66">
        <v>18</v>
      </c>
      <c r="B44" s="167" t="s">
        <v>193</v>
      </c>
      <c r="C44" s="181" t="s">
        <v>194</v>
      </c>
      <c r="D44" s="168" t="s">
        <v>190</v>
      </c>
      <c r="E44" s="169">
        <v>9</v>
      </c>
      <c r="F44" s="170"/>
      <c r="G44" s="171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7.5000000000000002E-4</v>
      </c>
      <c r="O44" s="157">
        <f>ROUND(E44*N44,2)</f>
        <v>0.01</v>
      </c>
      <c r="P44" s="157">
        <v>0</v>
      </c>
      <c r="Q44" s="157">
        <f>ROUND(E44*P44,2)</f>
        <v>0</v>
      </c>
      <c r="R44" s="157"/>
      <c r="S44" s="157" t="s">
        <v>110</v>
      </c>
      <c r="T44" s="157" t="s">
        <v>110</v>
      </c>
      <c r="U44" s="157">
        <v>0.33279999999999998</v>
      </c>
      <c r="V44" s="157">
        <f>ROUND(E44*U44,2)</f>
        <v>3</v>
      </c>
      <c r="W44" s="157"/>
      <c r="X44" s="157" t="s">
        <v>138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139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8" t="s">
        <v>195</v>
      </c>
      <c r="D45" s="185"/>
      <c r="E45" s="186">
        <v>9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141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6">
        <v>19</v>
      </c>
      <c r="B46" s="167" t="s">
        <v>196</v>
      </c>
      <c r="C46" s="181" t="s">
        <v>197</v>
      </c>
      <c r="D46" s="168" t="s">
        <v>190</v>
      </c>
      <c r="E46" s="169">
        <v>8</v>
      </c>
      <c r="F46" s="170"/>
      <c r="G46" s="171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7"/>
      <c r="S46" s="157" t="s">
        <v>110</v>
      </c>
      <c r="T46" s="157" t="s">
        <v>110</v>
      </c>
      <c r="U46" s="157">
        <v>0.13500000000000001</v>
      </c>
      <c r="V46" s="157">
        <f>ROUND(E46*U46,2)</f>
        <v>1.08</v>
      </c>
      <c r="W46" s="157"/>
      <c r="X46" s="157" t="s">
        <v>138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139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8" t="s">
        <v>155</v>
      </c>
      <c r="D47" s="185"/>
      <c r="E47" s="186">
        <v>8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141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6">
        <v>20</v>
      </c>
      <c r="B48" s="167" t="s">
        <v>198</v>
      </c>
      <c r="C48" s="181" t="s">
        <v>199</v>
      </c>
      <c r="D48" s="168" t="s">
        <v>190</v>
      </c>
      <c r="E48" s="169">
        <v>24</v>
      </c>
      <c r="F48" s="170"/>
      <c r="G48" s="171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110</v>
      </c>
      <c r="T48" s="157" t="s">
        <v>110</v>
      </c>
      <c r="U48" s="157">
        <v>0.19500000000000001</v>
      </c>
      <c r="V48" s="157">
        <f>ROUND(E48*U48,2)</f>
        <v>4.68</v>
      </c>
      <c r="W48" s="157"/>
      <c r="X48" s="157" t="s">
        <v>138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139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8" t="s">
        <v>200</v>
      </c>
      <c r="D49" s="185"/>
      <c r="E49" s="186">
        <v>24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141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66">
        <v>21</v>
      </c>
      <c r="B50" s="167" t="s">
        <v>201</v>
      </c>
      <c r="C50" s="181" t="s">
        <v>202</v>
      </c>
      <c r="D50" s="168" t="s">
        <v>203</v>
      </c>
      <c r="E50" s="169">
        <v>1</v>
      </c>
      <c r="F50" s="170"/>
      <c r="G50" s="171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7.6999999999999996E-4</v>
      </c>
      <c r="O50" s="157">
        <f>ROUND(E50*N50,2)</f>
        <v>0</v>
      </c>
      <c r="P50" s="157">
        <v>0</v>
      </c>
      <c r="Q50" s="157">
        <f>ROUND(E50*P50,2)</f>
        <v>0</v>
      </c>
      <c r="R50" s="157"/>
      <c r="S50" s="157" t="s">
        <v>110</v>
      </c>
      <c r="T50" s="157" t="s">
        <v>110</v>
      </c>
      <c r="U50" s="157">
        <v>0.42399999999999999</v>
      </c>
      <c r="V50" s="157">
        <f>ROUND(E50*U50,2)</f>
        <v>0.42</v>
      </c>
      <c r="W50" s="157"/>
      <c r="X50" s="157" t="s">
        <v>138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139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8" t="s">
        <v>50</v>
      </c>
      <c r="D51" s="185"/>
      <c r="E51" s="186">
        <v>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141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6">
        <v>22</v>
      </c>
      <c r="B52" s="167" t="s">
        <v>204</v>
      </c>
      <c r="C52" s="181" t="s">
        <v>205</v>
      </c>
      <c r="D52" s="168" t="s">
        <v>203</v>
      </c>
      <c r="E52" s="169">
        <v>3</v>
      </c>
      <c r="F52" s="170"/>
      <c r="G52" s="171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57">
        <v>1.6299999999999999E-3</v>
      </c>
      <c r="O52" s="157">
        <f>ROUND(E52*N52,2)</f>
        <v>0</v>
      </c>
      <c r="P52" s="157">
        <v>0</v>
      </c>
      <c r="Q52" s="157">
        <f>ROUND(E52*P52,2)</f>
        <v>0</v>
      </c>
      <c r="R52" s="157"/>
      <c r="S52" s="157" t="s">
        <v>110</v>
      </c>
      <c r="T52" s="157" t="s">
        <v>110</v>
      </c>
      <c r="U52" s="157">
        <v>0.42399999999999999</v>
      </c>
      <c r="V52" s="157">
        <f>ROUND(E52*U52,2)</f>
        <v>1.27</v>
      </c>
      <c r="W52" s="157"/>
      <c r="X52" s="157" t="s">
        <v>138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139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8" t="s">
        <v>206</v>
      </c>
      <c r="D53" s="185"/>
      <c r="E53" s="186">
        <v>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141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6">
        <v>23</v>
      </c>
      <c r="B54" s="167" t="s">
        <v>207</v>
      </c>
      <c r="C54" s="181" t="s">
        <v>208</v>
      </c>
      <c r="D54" s="168" t="s">
        <v>203</v>
      </c>
      <c r="E54" s="169">
        <v>1</v>
      </c>
      <c r="F54" s="170"/>
      <c r="G54" s="171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7">
        <v>3.5899999999999999E-3</v>
      </c>
      <c r="O54" s="157">
        <f>ROUND(E54*N54,2)</f>
        <v>0</v>
      </c>
      <c r="P54" s="157">
        <v>0</v>
      </c>
      <c r="Q54" s="157">
        <f>ROUND(E54*P54,2)</f>
        <v>0</v>
      </c>
      <c r="R54" s="157"/>
      <c r="S54" s="157" t="s">
        <v>110</v>
      </c>
      <c r="T54" s="157" t="s">
        <v>110</v>
      </c>
      <c r="U54" s="157">
        <v>0.47599999999999998</v>
      </c>
      <c r="V54" s="157">
        <f>ROUND(E54*U54,2)</f>
        <v>0.48</v>
      </c>
      <c r="W54" s="157"/>
      <c r="X54" s="157" t="s">
        <v>138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139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8" t="s">
        <v>50</v>
      </c>
      <c r="D55" s="185"/>
      <c r="E55" s="186">
        <v>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141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6">
        <v>24</v>
      </c>
      <c r="B56" s="167" t="s">
        <v>209</v>
      </c>
      <c r="C56" s="181" t="s">
        <v>210</v>
      </c>
      <c r="D56" s="168" t="s">
        <v>190</v>
      </c>
      <c r="E56" s="169">
        <v>33</v>
      </c>
      <c r="F56" s="170"/>
      <c r="G56" s="171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7">
        <v>1.0000000000000001E-5</v>
      </c>
      <c r="O56" s="157">
        <f>ROUND(E56*N56,2)</f>
        <v>0</v>
      </c>
      <c r="P56" s="157">
        <v>0</v>
      </c>
      <c r="Q56" s="157">
        <f>ROUND(E56*P56,2)</f>
        <v>0</v>
      </c>
      <c r="R56" s="157"/>
      <c r="S56" s="157" t="s">
        <v>110</v>
      </c>
      <c r="T56" s="157" t="s">
        <v>110</v>
      </c>
      <c r="U56" s="157">
        <v>6.2E-2</v>
      </c>
      <c r="V56" s="157">
        <f>ROUND(E56*U56,2)</f>
        <v>2.0499999999999998</v>
      </c>
      <c r="W56" s="157"/>
      <c r="X56" s="157" t="s">
        <v>138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139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8" t="s">
        <v>211</v>
      </c>
      <c r="D57" s="185"/>
      <c r="E57" s="186">
        <v>33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141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6">
        <v>25</v>
      </c>
      <c r="B58" s="167" t="s">
        <v>212</v>
      </c>
      <c r="C58" s="181" t="s">
        <v>213</v>
      </c>
      <c r="D58" s="168" t="s">
        <v>203</v>
      </c>
      <c r="E58" s="169">
        <v>1</v>
      </c>
      <c r="F58" s="170"/>
      <c r="G58" s="171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7">
        <v>3.2000000000000002E-3</v>
      </c>
      <c r="O58" s="157">
        <f>ROUND(E58*N58,2)</f>
        <v>0</v>
      </c>
      <c r="P58" s="157">
        <v>0</v>
      </c>
      <c r="Q58" s="157">
        <f>ROUND(E58*P58,2)</f>
        <v>0</v>
      </c>
      <c r="R58" s="157"/>
      <c r="S58" s="157" t="s">
        <v>110</v>
      </c>
      <c r="T58" s="157" t="s">
        <v>110</v>
      </c>
      <c r="U58" s="157">
        <v>0.22700000000000001</v>
      </c>
      <c r="V58" s="157">
        <f>ROUND(E58*U58,2)</f>
        <v>0.23</v>
      </c>
      <c r="W58" s="157"/>
      <c r="X58" s="157" t="s">
        <v>138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139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8" t="s">
        <v>50</v>
      </c>
      <c r="D59" s="185"/>
      <c r="E59" s="186">
        <v>1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141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6">
        <v>26</v>
      </c>
      <c r="B60" s="167" t="s">
        <v>214</v>
      </c>
      <c r="C60" s="181" t="s">
        <v>215</v>
      </c>
      <c r="D60" s="168" t="s">
        <v>203</v>
      </c>
      <c r="E60" s="169">
        <v>4</v>
      </c>
      <c r="F60" s="170"/>
      <c r="G60" s="171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7">
        <v>6.8000000000000005E-4</v>
      </c>
      <c r="O60" s="157">
        <f>ROUND(E60*N60,2)</f>
        <v>0</v>
      </c>
      <c r="P60" s="157">
        <v>0</v>
      </c>
      <c r="Q60" s="157">
        <f>ROUND(E60*P60,2)</f>
        <v>0</v>
      </c>
      <c r="R60" s="157"/>
      <c r="S60" s="157" t="s">
        <v>110</v>
      </c>
      <c r="T60" s="157" t="s">
        <v>110</v>
      </c>
      <c r="U60" s="157">
        <v>0.26900000000000002</v>
      </c>
      <c r="V60" s="157">
        <f>ROUND(E60*U60,2)</f>
        <v>1.08</v>
      </c>
      <c r="W60" s="157"/>
      <c r="X60" s="157" t="s">
        <v>138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139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8" t="s">
        <v>159</v>
      </c>
      <c r="D61" s="185"/>
      <c r="E61" s="186">
        <v>4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141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6">
        <v>27</v>
      </c>
      <c r="B62" s="167" t="s">
        <v>216</v>
      </c>
      <c r="C62" s="181" t="s">
        <v>217</v>
      </c>
      <c r="D62" s="168" t="s">
        <v>203</v>
      </c>
      <c r="E62" s="169">
        <v>2</v>
      </c>
      <c r="F62" s="170"/>
      <c r="G62" s="171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5.5000000000000003E-4</v>
      </c>
      <c r="O62" s="157">
        <f>ROUND(E62*N62,2)</f>
        <v>0</v>
      </c>
      <c r="P62" s="157">
        <v>0</v>
      </c>
      <c r="Q62" s="157">
        <f>ROUND(E62*P62,2)</f>
        <v>0</v>
      </c>
      <c r="R62" s="157"/>
      <c r="S62" s="157" t="s">
        <v>110</v>
      </c>
      <c r="T62" s="157" t="s">
        <v>110</v>
      </c>
      <c r="U62" s="157">
        <v>0.26900000000000002</v>
      </c>
      <c r="V62" s="157">
        <f>ROUND(E62*U62,2)</f>
        <v>0.54</v>
      </c>
      <c r="W62" s="157"/>
      <c r="X62" s="157" t="s">
        <v>138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139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8" t="s">
        <v>52</v>
      </c>
      <c r="D63" s="185"/>
      <c r="E63" s="186">
        <v>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141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6">
        <v>28</v>
      </c>
      <c r="B64" s="167" t="s">
        <v>218</v>
      </c>
      <c r="C64" s="181" t="s">
        <v>219</v>
      </c>
      <c r="D64" s="168" t="s">
        <v>203</v>
      </c>
      <c r="E64" s="169">
        <v>1</v>
      </c>
      <c r="F64" s="170"/>
      <c r="G64" s="171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7">
        <v>1.06E-3</v>
      </c>
      <c r="O64" s="157">
        <f>ROUND(E64*N64,2)</f>
        <v>0</v>
      </c>
      <c r="P64" s="157">
        <v>0</v>
      </c>
      <c r="Q64" s="157">
        <f>ROUND(E64*P64,2)</f>
        <v>0</v>
      </c>
      <c r="R64" s="157"/>
      <c r="S64" s="157" t="s">
        <v>110</v>
      </c>
      <c r="T64" s="157" t="s">
        <v>110</v>
      </c>
      <c r="U64" s="157">
        <v>0.42399999999999999</v>
      </c>
      <c r="V64" s="157">
        <f>ROUND(E64*U64,2)</f>
        <v>0.42</v>
      </c>
      <c r="W64" s="157"/>
      <c r="X64" s="157" t="s">
        <v>138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139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8" t="s">
        <v>50</v>
      </c>
      <c r="D65" s="185"/>
      <c r="E65" s="186">
        <v>1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141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66">
        <v>29</v>
      </c>
      <c r="B66" s="167" t="s">
        <v>220</v>
      </c>
      <c r="C66" s="181" t="s">
        <v>221</v>
      </c>
      <c r="D66" s="168" t="s">
        <v>203</v>
      </c>
      <c r="E66" s="169">
        <v>2</v>
      </c>
      <c r="F66" s="170"/>
      <c r="G66" s="171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57">
        <v>1.9000000000000001E-4</v>
      </c>
      <c r="O66" s="157">
        <f>ROUND(E66*N66,2)</f>
        <v>0</v>
      </c>
      <c r="P66" s="157">
        <v>0</v>
      </c>
      <c r="Q66" s="157">
        <f>ROUND(E66*P66,2)</f>
        <v>0</v>
      </c>
      <c r="R66" s="157"/>
      <c r="S66" s="157" t="s">
        <v>110</v>
      </c>
      <c r="T66" s="157" t="s">
        <v>110</v>
      </c>
      <c r="U66" s="157">
        <v>8.3000000000000004E-2</v>
      </c>
      <c r="V66" s="157">
        <f>ROUND(E66*U66,2)</f>
        <v>0.17</v>
      </c>
      <c r="W66" s="157"/>
      <c r="X66" s="157" t="s">
        <v>138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139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8" t="s">
        <v>52</v>
      </c>
      <c r="D67" s="185"/>
      <c r="E67" s="186">
        <v>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141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66">
        <v>30</v>
      </c>
      <c r="B68" s="167" t="s">
        <v>222</v>
      </c>
      <c r="C68" s="181" t="s">
        <v>223</v>
      </c>
      <c r="D68" s="168" t="s">
        <v>203</v>
      </c>
      <c r="E68" s="169">
        <v>2</v>
      </c>
      <c r="F68" s="170"/>
      <c r="G68" s="171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7">
        <v>5.9999999999999995E-4</v>
      </c>
      <c r="O68" s="157">
        <f>ROUND(E68*N68,2)</f>
        <v>0</v>
      </c>
      <c r="P68" s="157">
        <v>0</v>
      </c>
      <c r="Q68" s="157">
        <f>ROUND(E68*P68,2)</f>
        <v>0</v>
      </c>
      <c r="R68" s="157"/>
      <c r="S68" s="157" t="s">
        <v>110</v>
      </c>
      <c r="T68" s="157" t="s">
        <v>110</v>
      </c>
      <c r="U68" s="157">
        <v>0.26900000000000002</v>
      </c>
      <c r="V68" s="157">
        <f>ROUND(E68*U68,2)</f>
        <v>0.54</v>
      </c>
      <c r="W68" s="157"/>
      <c r="X68" s="157" t="s">
        <v>138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139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8" t="s">
        <v>52</v>
      </c>
      <c r="D69" s="185"/>
      <c r="E69" s="186">
        <v>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141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6">
        <v>31</v>
      </c>
      <c r="B70" s="167" t="s">
        <v>224</v>
      </c>
      <c r="C70" s="181" t="s">
        <v>225</v>
      </c>
      <c r="D70" s="168" t="s">
        <v>203</v>
      </c>
      <c r="E70" s="169">
        <v>1</v>
      </c>
      <c r="F70" s="170"/>
      <c r="G70" s="171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7">
        <v>1E-3</v>
      </c>
      <c r="O70" s="157">
        <f>ROUND(E70*N70,2)</f>
        <v>0</v>
      </c>
      <c r="P70" s="157">
        <v>0</v>
      </c>
      <c r="Q70" s="157">
        <f>ROUND(E70*P70,2)</f>
        <v>0</v>
      </c>
      <c r="R70" s="157"/>
      <c r="S70" s="157" t="s">
        <v>110</v>
      </c>
      <c r="T70" s="157" t="s">
        <v>110</v>
      </c>
      <c r="U70" s="157">
        <v>0.42399999999999999</v>
      </c>
      <c r="V70" s="157">
        <f>ROUND(E70*U70,2)</f>
        <v>0.42</v>
      </c>
      <c r="W70" s="157"/>
      <c r="X70" s="157" t="s">
        <v>138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139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8" t="s">
        <v>50</v>
      </c>
      <c r="D71" s="185"/>
      <c r="E71" s="186">
        <v>1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141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66">
        <v>32</v>
      </c>
      <c r="B72" s="167" t="s">
        <v>226</v>
      </c>
      <c r="C72" s="181" t="s">
        <v>227</v>
      </c>
      <c r="D72" s="168" t="s">
        <v>203</v>
      </c>
      <c r="E72" s="169">
        <v>2</v>
      </c>
      <c r="F72" s="170"/>
      <c r="G72" s="171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21</v>
      </c>
      <c r="M72" s="157">
        <f>G72*(1+L72/100)</f>
        <v>0</v>
      </c>
      <c r="N72" s="157">
        <v>6.7000000000000002E-4</v>
      </c>
      <c r="O72" s="157">
        <f>ROUND(E72*N72,2)</f>
        <v>0</v>
      </c>
      <c r="P72" s="157">
        <v>0</v>
      </c>
      <c r="Q72" s="157">
        <f>ROUND(E72*P72,2)</f>
        <v>0</v>
      </c>
      <c r="R72" s="157"/>
      <c r="S72" s="157" t="s">
        <v>228</v>
      </c>
      <c r="T72" s="157" t="s">
        <v>228</v>
      </c>
      <c r="U72" s="157">
        <v>0.38100000000000001</v>
      </c>
      <c r="V72" s="157">
        <f>ROUND(E72*U72,2)</f>
        <v>0.76</v>
      </c>
      <c r="W72" s="157"/>
      <c r="X72" s="157" t="s">
        <v>138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139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8" t="s">
        <v>229</v>
      </c>
      <c r="D73" s="185"/>
      <c r="E73" s="186">
        <v>2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141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66">
        <v>33</v>
      </c>
      <c r="B74" s="167" t="s">
        <v>230</v>
      </c>
      <c r="C74" s="181" t="s">
        <v>231</v>
      </c>
      <c r="D74" s="168" t="s">
        <v>203</v>
      </c>
      <c r="E74" s="169">
        <v>1</v>
      </c>
      <c r="F74" s="170"/>
      <c r="G74" s="171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21</v>
      </c>
      <c r="M74" s="157">
        <f>G74*(1+L74/100)</f>
        <v>0</v>
      </c>
      <c r="N74" s="157">
        <v>2.5200000000000001E-3</v>
      </c>
      <c r="O74" s="157">
        <f>ROUND(E74*N74,2)</f>
        <v>0</v>
      </c>
      <c r="P74" s="157">
        <v>0</v>
      </c>
      <c r="Q74" s="157">
        <f>ROUND(E74*P74,2)</f>
        <v>0</v>
      </c>
      <c r="R74" s="157"/>
      <c r="S74" s="157" t="s">
        <v>110</v>
      </c>
      <c r="T74" s="157" t="s">
        <v>110</v>
      </c>
      <c r="U74" s="157">
        <v>0.433</v>
      </c>
      <c r="V74" s="157">
        <f>ROUND(E74*U74,2)</f>
        <v>0.43</v>
      </c>
      <c r="W74" s="157"/>
      <c r="X74" s="157" t="s">
        <v>138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139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8" t="s">
        <v>50</v>
      </c>
      <c r="D75" s="185"/>
      <c r="E75" s="186">
        <v>1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141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66">
        <v>34</v>
      </c>
      <c r="B76" s="167" t="s">
        <v>232</v>
      </c>
      <c r="C76" s="181" t="s">
        <v>233</v>
      </c>
      <c r="D76" s="168" t="s">
        <v>203</v>
      </c>
      <c r="E76" s="169">
        <v>1</v>
      </c>
      <c r="F76" s="170"/>
      <c r="G76" s="171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21</v>
      </c>
      <c r="M76" s="157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7"/>
      <c r="S76" s="157" t="s">
        <v>136</v>
      </c>
      <c r="T76" s="157" t="s">
        <v>111</v>
      </c>
      <c r="U76" s="157">
        <v>0</v>
      </c>
      <c r="V76" s="157">
        <f>ROUND(E76*U76,2)</f>
        <v>0</v>
      </c>
      <c r="W76" s="157"/>
      <c r="X76" s="157" t="s">
        <v>172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173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8" t="s">
        <v>50</v>
      </c>
      <c r="D77" s="185"/>
      <c r="E77" s="186">
        <v>1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141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>
        <v>35</v>
      </c>
      <c r="B78" s="155" t="s">
        <v>234</v>
      </c>
      <c r="C78" s="189" t="s">
        <v>235</v>
      </c>
      <c r="D78" s="156" t="s">
        <v>0</v>
      </c>
      <c r="E78" s="187"/>
      <c r="F78" s="158"/>
      <c r="G78" s="157">
        <f>ROUND(E78*F78,2)</f>
        <v>0</v>
      </c>
      <c r="H78" s="158"/>
      <c r="I78" s="157">
        <f>ROUND(E78*H78,2)</f>
        <v>0</v>
      </c>
      <c r="J78" s="158"/>
      <c r="K78" s="157">
        <f>ROUND(E78*J78,2)</f>
        <v>0</v>
      </c>
      <c r="L78" s="157">
        <v>21</v>
      </c>
      <c r="M78" s="157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7"/>
      <c r="S78" s="157" t="s">
        <v>110</v>
      </c>
      <c r="T78" s="157" t="s">
        <v>110</v>
      </c>
      <c r="U78" s="157">
        <v>0</v>
      </c>
      <c r="V78" s="157">
        <f>ROUND(E78*U78,2)</f>
        <v>0</v>
      </c>
      <c r="W78" s="157"/>
      <c r="X78" s="157" t="s">
        <v>186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187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x14ac:dyDescent="0.2">
      <c r="A79" s="160" t="s">
        <v>105</v>
      </c>
      <c r="B79" s="161" t="s">
        <v>65</v>
      </c>
      <c r="C79" s="179" t="s">
        <v>66</v>
      </c>
      <c r="D79" s="162"/>
      <c r="E79" s="163"/>
      <c r="F79" s="164"/>
      <c r="G79" s="165">
        <f>SUMIF(AG80:AG102,"&lt;&gt;NOR",G80:G102)</f>
        <v>0</v>
      </c>
      <c r="H79" s="159"/>
      <c r="I79" s="159">
        <f>SUM(I80:I102)</f>
        <v>0</v>
      </c>
      <c r="J79" s="159"/>
      <c r="K79" s="159">
        <f>SUM(K80:K102)</f>
        <v>0</v>
      </c>
      <c r="L79" s="159"/>
      <c r="M79" s="159">
        <f>SUM(M80:M102)</f>
        <v>0</v>
      </c>
      <c r="N79" s="159"/>
      <c r="O79" s="159">
        <f>SUM(O80:O102)</f>
        <v>0.01</v>
      </c>
      <c r="P79" s="159"/>
      <c r="Q79" s="159">
        <f>SUM(Q80:Q102)</f>
        <v>0</v>
      </c>
      <c r="R79" s="159"/>
      <c r="S79" s="159"/>
      <c r="T79" s="159"/>
      <c r="U79" s="159"/>
      <c r="V79" s="159">
        <f>SUM(V80:V102)</f>
        <v>5.24</v>
      </c>
      <c r="W79" s="159"/>
      <c r="X79" s="159"/>
      <c r="AG79" t="s">
        <v>106</v>
      </c>
    </row>
    <row r="80" spans="1:60" outlineLevel="1" x14ac:dyDescent="0.2">
      <c r="A80" s="166">
        <v>36</v>
      </c>
      <c r="B80" s="167" t="s">
        <v>236</v>
      </c>
      <c r="C80" s="181" t="s">
        <v>237</v>
      </c>
      <c r="D80" s="168" t="s">
        <v>238</v>
      </c>
      <c r="E80" s="169">
        <v>10</v>
      </c>
      <c r="F80" s="170"/>
      <c r="G80" s="171">
        <f>ROUND(E80*F80,2)</f>
        <v>0</v>
      </c>
      <c r="H80" s="158"/>
      <c r="I80" s="157">
        <f>ROUND(E80*H80,2)</f>
        <v>0</v>
      </c>
      <c r="J80" s="158"/>
      <c r="K80" s="157">
        <f>ROUND(E80*J80,2)</f>
        <v>0</v>
      </c>
      <c r="L80" s="157">
        <v>21</v>
      </c>
      <c r="M80" s="157">
        <f>G80*(1+L80/100)</f>
        <v>0</v>
      </c>
      <c r="N80" s="157">
        <v>1.1299999999999999E-3</v>
      </c>
      <c r="O80" s="157">
        <f>ROUND(E80*N80,2)</f>
        <v>0.01</v>
      </c>
      <c r="P80" s="157">
        <v>0</v>
      </c>
      <c r="Q80" s="157">
        <f>ROUND(E80*P80,2)</f>
        <v>0</v>
      </c>
      <c r="R80" s="157"/>
      <c r="S80" s="157" t="s">
        <v>110</v>
      </c>
      <c r="T80" s="157" t="s">
        <v>110</v>
      </c>
      <c r="U80" s="157">
        <v>0.114</v>
      </c>
      <c r="V80" s="157">
        <f>ROUND(E80*U80,2)</f>
        <v>1.1399999999999999</v>
      </c>
      <c r="W80" s="157"/>
      <c r="X80" s="157" t="s">
        <v>138</v>
      </c>
      <c r="Y80" s="147"/>
      <c r="Z80" s="147"/>
      <c r="AA80" s="147"/>
      <c r="AB80" s="147"/>
      <c r="AC80" s="147"/>
      <c r="AD80" s="147"/>
      <c r="AE80" s="147"/>
      <c r="AF80" s="147"/>
      <c r="AG80" s="147" t="s">
        <v>139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88" t="s">
        <v>152</v>
      </c>
      <c r="D81" s="185"/>
      <c r="E81" s="186">
        <v>10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141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66">
        <v>37</v>
      </c>
      <c r="B82" s="167" t="s">
        <v>239</v>
      </c>
      <c r="C82" s="181" t="s">
        <v>240</v>
      </c>
      <c r="D82" s="168" t="s">
        <v>203</v>
      </c>
      <c r="E82" s="169">
        <v>1</v>
      </c>
      <c r="F82" s="170"/>
      <c r="G82" s="171">
        <f>ROUND(E82*F82,2)</f>
        <v>0</v>
      </c>
      <c r="H82" s="158"/>
      <c r="I82" s="157">
        <f>ROUND(E82*H82,2)</f>
        <v>0</v>
      </c>
      <c r="J82" s="158"/>
      <c r="K82" s="157">
        <f>ROUND(E82*J82,2)</f>
        <v>0</v>
      </c>
      <c r="L82" s="157">
        <v>21</v>
      </c>
      <c r="M82" s="157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7"/>
      <c r="S82" s="157" t="s">
        <v>110</v>
      </c>
      <c r="T82" s="157" t="s">
        <v>110</v>
      </c>
      <c r="U82" s="157">
        <v>0.75</v>
      </c>
      <c r="V82" s="157">
        <f>ROUND(E82*U82,2)</f>
        <v>0.75</v>
      </c>
      <c r="W82" s="157"/>
      <c r="X82" s="157" t="s">
        <v>138</v>
      </c>
      <c r="Y82" s="147"/>
      <c r="Z82" s="147"/>
      <c r="AA82" s="147"/>
      <c r="AB82" s="147"/>
      <c r="AC82" s="147"/>
      <c r="AD82" s="147"/>
      <c r="AE82" s="147"/>
      <c r="AF82" s="147"/>
      <c r="AG82" s="147" t="s">
        <v>139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8" t="s">
        <v>50</v>
      </c>
      <c r="D83" s="185"/>
      <c r="E83" s="186">
        <v>1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141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66">
        <v>38</v>
      </c>
      <c r="B84" s="167" t="s">
        <v>241</v>
      </c>
      <c r="C84" s="181" t="s">
        <v>242</v>
      </c>
      <c r="D84" s="168" t="s">
        <v>203</v>
      </c>
      <c r="E84" s="169">
        <v>1</v>
      </c>
      <c r="F84" s="170"/>
      <c r="G84" s="171">
        <f>ROUND(E84*F84,2)</f>
        <v>0</v>
      </c>
      <c r="H84" s="158"/>
      <c r="I84" s="157">
        <f>ROUND(E84*H84,2)</f>
        <v>0</v>
      </c>
      <c r="J84" s="158"/>
      <c r="K84" s="157">
        <f>ROUND(E84*J84,2)</f>
        <v>0</v>
      </c>
      <c r="L84" s="157">
        <v>21</v>
      </c>
      <c r="M84" s="157">
        <f>G84*(1+L84/100)</f>
        <v>0</v>
      </c>
      <c r="N84" s="157">
        <v>0</v>
      </c>
      <c r="O84" s="157">
        <f>ROUND(E84*N84,2)</f>
        <v>0</v>
      </c>
      <c r="P84" s="157">
        <v>0</v>
      </c>
      <c r="Q84" s="157">
        <f>ROUND(E84*P84,2)</f>
        <v>0</v>
      </c>
      <c r="R84" s="157"/>
      <c r="S84" s="157" t="s">
        <v>110</v>
      </c>
      <c r="T84" s="157" t="s">
        <v>110</v>
      </c>
      <c r="U84" s="157">
        <v>1.46</v>
      </c>
      <c r="V84" s="157">
        <f>ROUND(E84*U84,2)</f>
        <v>1.46</v>
      </c>
      <c r="W84" s="157"/>
      <c r="X84" s="157" t="s">
        <v>138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139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8" t="s">
        <v>50</v>
      </c>
      <c r="D85" s="185"/>
      <c r="E85" s="186">
        <v>1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141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66">
        <v>39</v>
      </c>
      <c r="B86" s="167" t="s">
        <v>243</v>
      </c>
      <c r="C86" s="181" t="s">
        <v>244</v>
      </c>
      <c r="D86" s="168" t="s">
        <v>238</v>
      </c>
      <c r="E86" s="169">
        <v>1</v>
      </c>
      <c r="F86" s="170"/>
      <c r="G86" s="171">
        <f>ROUND(E86*F86,2)</f>
        <v>0</v>
      </c>
      <c r="H86" s="158"/>
      <c r="I86" s="157">
        <f>ROUND(E86*H86,2)</f>
        <v>0</v>
      </c>
      <c r="J86" s="158"/>
      <c r="K86" s="157">
        <f>ROUND(E86*J86,2)</f>
        <v>0</v>
      </c>
      <c r="L86" s="157">
        <v>21</v>
      </c>
      <c r="M86" s="157">
        <f>G86*(1+L86/100)</f>
        <v>0</v>
      </c>
      <c r="N86" s="157">
        <v>4.7600000000000003E-3</v>
      </c>
      <c r="O86" s="157">
        <f>ROUND(E86*N86,2)</f>
        <v>0</v>
      </c>
      <c r="P86" s="157">
        <v>0</v>
      </c>
      <c r="Q86" s="157">
        <f>ROUND(E86*P86,2)</f>
        <v>0</v>
      </c>
      <c r="R86" s="157"/>
      <c r="S86" s="157" t="s">
        <v>110</v>
      </c>
      <c r="T86" s="157" t="s">
        <v>110</v>
      </c>
      <c r="U86" s="157">
        <v>0.83099999999999996</v>
      </c>
      <c r="V86" s="157">
        <f>ROUND(E86*U86,2)</f>
        <v>0.83</v>
      </c>
      <c r="W86" s="157"/>
      <c r="X86" s="157" t="s">
        <v>138</v>
      </c>
      <c r="Y86" s="147"/>
      <c r="Z86" s="147"/>
      <c r="AA86" s="147"/>
      <c r="AB86" s="147"/>
      <c r="AC86" s="147"/>
      <c r="AD86" s="147"/>
      <c r="AE86" s="147"/>
      <c r="AF86" s="147"/>
      <c r="AG86" s="147" t="s">
        <v>139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8" t="s">
        <v>50</v>
      </c>
      <c r="D87" s="185"/>
      <c r="E87" s="186">
        <v>1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141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66">
        <v>40</v>
      </c>
      <c r="B88" s="167" t="s">
        <v>245</v>
      </c>
      <c r="C88" s="181" t="s">
        <v>246</v>
      </c>
      <c r="D88" s="168" t="s">
        <v>238</v>
      </c>
      <c r="E88" s="169">
        <v>2</v>
      </c>
      <c r="F88" s="170"/>
      <c r="G88" s="171">
        <f>ROUND(E88*F88,2)</f>
        <v>0</v>
      </c>
      <c r="H88" s="158"/>
      <c r="I88" s="157">
        <f>ROUND(E88*H88,2)</f>
        <v>0</v>
      </c>
      <c r="J88" s="158"/>
      <c r="K88" s="157">
        <f>ROUND(E88*J88,2)</f>
        <v>0</v>
      </c>
      <c r="L88" s="157">
        <v>21</v>
      </c>
      <c r="M88" s="157">
        <f>G88*(1+L88/100)</f>
        <v>0</v>
      </c>
      <c r="N88" s="157">
        <v>5.9000000000000003E-4</v>
      </c>
      <c r="O88" s="157">
        <f>ROUND(E88*N88,2)</f>
        <v>0</v>
      </c>
      <c r="P88" s="157">
        <v>0</v>
      </c>
      <c r="Q88" s="157">
        <f>ROUND(E88*P88,2)</f>
        <v>0</v>
      </c>
      <c r="R88" s="157"/>
      <c r="S88" s="157" t="s">
        <v>110</v>
      </c>
      <c r="T88" s="157" t="s">
        <v>110</v>
      </c>
      <c r="U88" s="157">
        <v>0.53</v>
      </c>
      <c r="V88" s="157">
        <f>ROUND(E88*U88,2)</f>
        <v>1.06</v>
      </c>
      <c r="W88" s="157"/>
      <c r="X88" s="157" t="s">
        <v>138</v>
      </c>
      <c r="Y88" s="147"/>
      <c r="Z88" s="147"/>
      <c r="AA88" s="147"/>
      <c r="AB88" s="147"/>
      <c r="AC88" s="147"/>
      <c r="AD88" s="147"/>
      <c r="AE88" s="147"/>
      <c r="AF88" s="147"/>
      <c r="AG88" s="147" t="s">
        <v>139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88" t="s">
        <v>52</v>
      </c>
      <c r="D89" s="185"/>
      <c r="E89" s="186">
        <v>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141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2.5" outlineLevel="1" x14ac:dyDescent="0.2">
      <c r="A90" s="166">
        <v>41</v>
      </c>
      <c r="B90" s="167" t="s">
        <v>247</v>
      </c>
      <c r="C90" s="181" t="s">
        <v>248</v>
      </c>
      <c r="D90" s="168" t="s">
        <v>238</v>
      </c>
      <c r="E90" s="169">
        <v>1</v>
      </c>
      <c r="F90" s="170"/>
      <c r="G90" s="171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7"/>
      <c r="S90" s="157" t="s">
        <v>136</v>
      </c>
      <c r="T90" s="157" t="s">
        <v>111</v>
      </c>
      <c r="U90" s="157">
        <v>0</v>
      </c>
      <c r="V90" s="157">
        <f>ROUND(E90*U90,2)</f>
        <v>0</v>
      </c>
      <c r="W90" s="157"/>
      <c r="X90" s="157" t="s">
        <v>172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173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8" t="s">
        <v>50</v>
      </c>
      <c r="D91" s="185"/>
      <c r="E91" s="186">
        <v>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141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66">
        <v>42</v>
      </c>
      <c r="B92" s="167" t="s">
        <v>249</v>
      </c>
      <c r="C92" s="181" t="s">
        <v>250</v>
      </c>
      <c r="D92" s="168" t="s">
        <v>203</v>
      </c>
      <c r="E92" s="169">
        <v>2</v>
      </c>
      <c r="F92" s="170"/>
      <c r="G92" s="171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21</v>
      </c>
      <c r="M92" s="157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7"/>
      <c r="S92" s="157" t="s">
        <v>136</v>
      </c>
      <c r="T92" s="157" t="s">
        <v>111</v>
      </c>
      <c r="U92" s="157">
        <v>0</v>
      </c>
      <c r="V92" s="157">
        <f>ROUND(E92*U92,2)</f>
        <v>0</v>
      </c>
      <c r="W92" s="157"/>
      <c r="X92" s="157" t="s">
        <v>172</v>
      </c>
      <c r="Y92" s="147"/>
      <c r="Z92" s="147"/>
      <c r="AA92" s="147"/>
      <c r="AB92" s="147"/>
      <c r="AC92" s="147"/>
      <c r="AD92" s="147"/>
      <c r="AE92" s="147"/>
      <c r="AF92" s="147"/>
      <c r="AG92" s="147" t="s">
        <v>173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8" t="s">
        <v>52</v>
      </c>
      <c r="D93" s="185"/>
      <c r="E93" s="186">
        <v>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141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66">
        <v>43</v>
      </c>
      <c r="B94" s="167" t="s">
        <v>251</v>
      </c>
      <c r="C94" s="181" t="s">
        <v>252</v>
      </c>
      <c r="D94" s="168" t="s">
        <v>109</v>
      </c>
      <c r="E94" s="169">
        <v>1</v>
      </c>
      <c r="F94" s="170"/>
      <c r="G94" s="171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7"/>
      <c r="S94" s="157" t="s">
        <v>136</v>
      </c>
      <c r="T94" s="157" t="s">
        <v>137</v>
      </c>
      <c r="U94" s="157">
        <v>0</v>
      </c>
      <c r="V94" s="157">
        <f>ROUND(E94*U94,2)</f>
        <v>0</v>
      </c>
      <c r="W94" s="157"/>
      <c r="X94" s="157" t="s">
        <v>172</v>
      </c>
      <c r="Y94" s="147"/>
      <c r="Z94" s="147"/>
      <c r="AA94" s="147"/>
      <c r="AB94" s="147"/>
      <c r="AC94" s="147"/>
      <c r="AD94" s="147"/>
      <c r="AE94" s="147"/>
      <c r="AF94" s="147"/>
      <c r="AG94" s="147" t="s">
        <v>173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8" t="s">
        <v>50</v>
      </c>
      <c r="D95" s="185"/>
      <c r="E95" s="186">
        <v>1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141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outlineLevel="1" x14ac:dyDescent="0.2">
      <c r="A96" s="166">
        <v>44</v>
      </c>
      <c r="B96" s="167" t="s">
        <v>253</v>
      </c>
      <c r="C96" s="181" t="s">
        <v>254</v>
      </c>
      <c r="D96" s="168" t="s">
        <v>203</v>
      </c>
      <c r="E96" s="169">
        <v>1</v>
      </c>
      <c r="F96" s="170"/>
      <c r="G96" s="171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21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136</v>
      </c>
      <c r="T96" s="157" t="s">
        <v>111</v>
      </c>
      <c r="U96" s="157">
        <v>0</v>
      </c>
      <c r="V96" s="157">
        <f>ROUND(E96*U96,2)</f>
        <v>0</v>
      </c>
      <c r="W96" s="157"/>
      <c r="X96" s="157" t="s">
        <v>172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173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8" t="s">
        <v>50</v>
      </c>
      <c r="D97" s="185"/>
      <c r="E97" s="186">
        <v>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141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66">
        <v>45</v>
      </c>
      <c r="B98" s="167" t="s">
        <v>255</v>
      </c>
      <c r="C98" s="181" t="s">
        <v>256</v>
      </c>
      <c r="D98" s="168" t="s">
        <v>183</v>
      </c>
      <c r="E98" s="169">
        <v>1</v>
      </c>
      <c r="F98" s="170"/>
      <c r="G98" s="171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136</v>
      </c>
      <c r="T98" s="157" t="s">
        <v>111</v>
      </c>
      <c r="U98" s="157">
        <v>0</v>
      </c>
      <c r="V98" s="157">
        <f>ROUND(E98*U98,2)</f>
        <v>0</v>
      </c>
      <c r="W98" s="157"/>
      <c r="X98" s="157" t="s">
        <v>172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173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8" t="s">
        <v>50</v>
      </c>
      <c r="D99" s="185"/>
      <c r="E99" s="186">
        <v>1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141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6">
        <v>46</v>
      </c>
      <c r="B100" s="167" t="s">
        <v>257</v>
      </c>
      <c r="C100" s="181" t="s">
        <v>258</v>
      </c>
      <c r="D100" s="168" t="s">
        <v>238</v>
      </c>
      <c r="E100" s="169">
        <v>1</v>
      </c>
      <c r="F100" s="170"/>
      <c r="G100" s="171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7"/>
      <c r="S100" s="157" t="s">
        <v>136</v>
      </c>
      <c r="T100" s="157" t="s">
        <v>111</v>
      </c>
      <c r="U100" s="157">
        <v>0</v>
      </c>
      <c r="V100" s="157">
        <f>ROUND(E100*U100,2)</f>
        <v>0</v>
      </c>
      <c r="W100" s="157"/>
      <c r="X100" s="157" t="s">
        <v>172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173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8" t="s">
        <v>259</v>
      </c>
      <c r="D101" s="185"/>
      <c r="E101" s="186">
        <v>1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141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>
        <v>47</v>
      </c>
      <c r="B102" s="155" t="s">
        <v>260</v>
      </c>
      <c r="C102" s="189" t="s">
        <v>261</v>
      </c>
      <c r="D102" s="156" t="s">
        <v>0</v>
      </c>
      <c r="E102" s="187"/>
      <c r="F102" s="158"/>
      <c r="G102" s="157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21</v>
      </c>
      <c r="M102" s="157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7"/>
      <c r="S102" s="157" t="s">
        <v>110</v>
      </c>
      <c r="T102" s="157" t="s">
        <v>110</v>
      </c>
      <c r="U102" s="157">
        <v>0</v>
      </c>
      <c r="V102" s="157">
        <f>ROUND(E102*U102,2)</f>
        <v>0</v>
      </c>
      <c r="W102" s="157"/>
      <c r="X102" s="157" t="s">
        <v>186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187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x14ac:dyDescent="0.2">
      <c r="A103" s="160" t="s">
        <v>105</v>
      </c>
      <c r="B103" s="161" t="s">
        <v>67</v>
      </c>
      <c r="C103" s="179" t="s">
        <v>68</v>
      </c>
      <c r="D103" s="162"/>
      <c r="E103" s="163"/>
      <c r="F103" s="164"/>
      <c r="G103" s="165">
        <f>SUMIF(AG104:AG114,"&lt;&gt;NOR",G104:G114)</f>
        <v>0</v>
      </c>
      <c r="H103" s="159"/>
      <c r="I103" s="159">
        <f>SUM(I104:I114)</f>
        <v>0</v>
      </c>
      <c r="J103" s="159"/>
      <c r="K103" s="159">
        <f>SUM(K104:K114)</f>
        <v>0</v>
      </c>
      <c r="L103" s="159"/>
      <c r="M103" s="159">
        <f>SUM(M104:M114)</f>
        <v>0</v>
      </c>
      <c r="N103" s="159"/>
      <c r="O103" s="159">
        <f>SUM(O104:O114)</f>
        <v>0.2</v>
      </c>
      <c r="P103" s="159"/>
      <c r="Q103" s="159">
        <f>SUM(Q104:Q114)</f>
        <v>0.11</v>
      </c>
      <c r="R103" s="159"/>
      <c r="S103" s="159"/>
      <c r="T103" s="159"/>
      <c r="U103" s="159"/>
      <c r="V103" s="159">
        <f>SUM(V104:V114)</f>
        <v>22.06</v>
      </c>
      <c r="W103" s="159"/>
      <c r="X103" s="159"/>
      <c r="AG103" t="s">
        <v>106</v>
      </c>
    </row>
    <row r="104" spans="1:60" outlineLevel="1" x14ac:dyDescent="0.2">
      <c r="A104" s="166">
        <v>48</v>
      </c>
      <c r="B104" s="167" t="s">
        <v>262</v>
      </c>
      <c r="C104" s="181" t="s">
        <v>263</v>
      </c>
      <c r="D104" s="168" t="s">
        <v>190</v>
      </c>
      <c r="E104" s="169">
        <v>6</v>
      </c>
      <c r="F104" s="170"/>
      <c r="G104" s="171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57">
        <v>5.79E-3</v>
      </c>
      <c r="O104" s="157">
        <f>ROUND(E104*N104,2)</f>
        <v>0.03</v>
      </c>
      <c r="P104" s="157">
        <v>0</v>
      </c>
      <c r="Q104" s="157">
        <f>ROUND(E104*P104,2)</f>
        <v>0</v>
      </c>
      <c r="R104" s="157"/>
      <c r="S104" s="157" t="s">
        <v>110</v>
      </c>
      <c r="T104" s="157" t="s">
        <v>110</v>
      </c>
      <c r="U104" s="157">
        <v>0.47299999999999998</v>
      </c>
      <c r="V104" s="157">
        <f>ROUND(E104*U104,2)</f>
        <v>2.84</v>
      </c>
      <c r="W104" s="157"/>
      <c r="X104" s="157" t="s">
        <v>138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139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8" t="s">
        <v>264</v>
      </c>
      <c r="D105" s="185"/>
      <c r="E105" s="186">
        <v>6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141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66">
        <v>49</v>
      </c>
      <c r="B106" s="167" t="s">
        <v>265</v>
      </c>
      <c r="C106" s="181" t="s">
        <v>266</v>
      </c>
      <c r="D106" s="168" t="s">
        <v>190</v>
      </c>
      <c r="E106" s="169">
        <v>20</v>
      </c>
      <c r="F106" s="170"/>
      <c r="G106" s="171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21</v>
      </c>
      <c r="M106" s="157">
        <f>G106*(1+L106/100)</f>
        <v>0</v>
      </c>
      <c r="N106" s="157">
        <v>5.0000000000000002E-5</v>
      </c>
      <c r="O106" s="157">
        <f>ROUND(E106*N106,2)</f>
        <v>0</v>
      </c>
      <c r="P106" s="157">
        <v>5.3200000000000001E-3</v>
      </c>
      <c r="Q106" s="157">
        <f>ROUND(E106*P106,2)</f>
        <v>0.11</v>
      </c>
      <c r="R106" s="157"/>
      <c r="S106" s="157" t="s">
        <v>110</v>
      </c>
      <c r="T106" s="157" t="s">
        <v>110</v>
      </c>
      <c r="U106" s="157">
        <v>0.10299999999999999</v>
      </c>
      <c r="V106" s="157">
        <f>ROUND(E106*U106,2)</f>
        <v>2.06</v>
      </c>
      <c r="W106" s="157"/>
      <c r="X106" s="157" t="s">
        <v>138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139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8" t="s">
        <v>149</v>
      </c>
      <c r="D107" s="185"/>
      <c r="E107" s="186">
        <v>20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141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66">
        <v>50</v>
      </c>
      <c r="B108" s="167" t="s">
        <v>267</v>
      </c>
      <c r="C108" s="181" t="s">
        <v>268</v>
      </c>
      <c r="D108" s="168" t="s">
        <v>190</v>
      </c>
      <c r="E108" s="169">
        <v>22</v>
      </c>
      <c r="F108" s="170"/>
      <c r="G108" s="171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7">
        <v>7.6E-3</v>
      </c>
      <c r="O108" s="157">
        <f>ROUND(E108*N108,2)</f>
        <v>0.17</v>
      </c>
      <c r="P108" s="157">
        <v>0</v>
      </c>
      <c r="Q108" s="157">
        <f>ROUND(E108*P108,2)</f>
        <v>0</v>
      </c>
      <c r="R108" s="157"/>
      <c r="S108" s="157" t="s">
        <v>110</v>
      </c>
      <c r="T108" s="157" t="s">
        <v>110</v>
      </c>
      <c r="U108" s="157">
        <v>0.748</v>
      </c>
      <c r="V108" s="157">
        <f>ROUND(E108*U108,2)</f>
        <v>16.46</v>
      </c>
      <c r="W108" s="157"/>
      <c r="X108" s="157" t="s">
        <v>138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139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8" t="s">
        <v>269</v>
      </c>
      <c r="D109" s="185"/>
      <c r="E109" s="186">
        <v>22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141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66">
        <v>51</v>
      </c>
      <c r="B110" s="167" t="s">
        <v>270</v>
      </c>
      <c r="C110" s="181" t="s">
        <v>271</v>
      </c>
      <c r="D110" s="168" t="s">
        <v>190</v>
      </c>
      <c r="E110" s="169">
        <v>22</v>
      </c>
      <c r="F110" s="170"/>
      <c r="G110" s="171">
        <f>ROUND(E110*F110,2)</f>
        <v>0</v>
      </c>
      <c r="H110" s="158"/>
      <c r="I110" s="157">
        <f>ROUND(E110*H110,2)</f>
        <v>0</v>
      </c>
      <c r="J110" s="158"/>
      <c r="K110" s="157">
        <f>ROUND(E110*J110,2)</f>
        <v>0</v>
      </c>
      <c r="L110" s="157">
        <v>21</v>
      </c>
      <c r="M110" s="157">
        <f>G110*(1+L110/100)</f>
        <v>0</v>
      </c>
      <c r="N110" s="157">
        <v>0</v>
      </c>
      <c r="O110" s="157">
        <f>ROUND(E110*N110,2)</f>
        <v>0</v>
      </c>
      <c r="P110" s="157">
        <v>0</v>
      </c>
      <c r="Q110" s="157">
        <f>ROUND(E110*P110,2)</f>
        <v>0</v>
      </c>
      <c r="R110" s="157"/>
      <c r="S110" s="157" t="s">
        <v>110</v>
      </c>
      <c r="T110" s="157" t="s">
        <v>110</v>
      </c>
      <c r="U110" s="157">
        <v>3.2000000000000001E-2</v>
      </c>
      <c r="V110" s="157">
        <f>ROUND(E110*U110,2)</f>
        <v>0.7</v>
      </c>
      <c r="W110" s="157"/>
      <c r="X110" s="157" t="s">
        <v>138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139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8" t="s">
        <v>269</v>
      </c>
      <c r="D111" s="185"/>
      <c r="E111" s="186">
        <v>22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141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66">
        <v>52</v>
      </c>
      <c r="B112" s="167" t="s">
        <v>272</v>
      </c>
      <c r="C112" s="181" t="s">
        <v>273</v>
      </c>
      <c r="D112" s="168" t="s">
        <v>238</v>
      </c>
      <c r="E112" s="169">
        <v>1</v>
      </c>
      <c r="F112" s="170"/>
      <c r="G112" s="171">
        <f>ROUND(E112*F112,2)</f>
        <v>0</v>
      </c>
      <c r="H112" s="158"/>
      <c r="I112" s="157">
        <f>ROUND(E112*H112,2)</f>
        <v>0</v>
      </c>
      <c r="J112" s="158"/>
      <c r="K112" s="157">
        <f>ROUND(E112*J112,2)</f>
        <v>0</v>
      </c>
      <c r="L112" s="157">
        <v>21</v>
      </c>
      <c r="M112" s="157">
        <f>G112*(1+L112/100)</f>
        <v>0</v>
      </c>
      <c r="N112" s="157">
        <v>0</v>
      </c>
      <c r="O112" s="157">
        <f>ROUND(E112*N112,2)</f>
        <v>0</v>
      </c>
      <c r="P112" s="157">
        <v>0</v>
      </c>
      <c r="Q112" s="157">
        <f>ROUND(E112*P112,2)</f>
        <v>0</v>
      </c>
      <c r="R112" s="157"/>
      <c r="S112" s="157" t="s">
        <v>136</v>
      </c>
      <c r="T112" s="157" t="s">
        <v>111</v>
      </c>
      <c r="U112" s="157">
        <v>0</v>
      </c>
      <c r="V112" s="157">
        <f>ROUND(E112*U112,2)</f>
        <v>0</v>
      </c>
      <c r="W112" s="157"/>
      <c r="X112" s="157" t="s">
        <v>172</v>
      </c>
      <c r="Y112" s="147"/>
      <c r="Z112" s="147"/>
      <c r="AA112" s="147"/>
      <c r="AB112" s="147"/>
      <c r="AC112" s="147"/>
      <c r="AD112" s="147"/>
      <c r="AE112" s="147"/>
      <c r="AF112" s="147"/>
      <c r="AG112" s="147" t="s">
        <v>173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8" t="s">
        <v>50</v>
      </c>
      <c r="D113" s="185"/>
      <c r="E113" s="186">
        <v>1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141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>
        <v>53</v>
      </c>
      <c r="B114" s="155" t="s">
        <v>274</v>
      </c>
      <c r="C114" s="189" t="s">
        <v>275</v>
      </c>
      <c r="D114" s="156" t="s">
        <v>0</v>
      </c>
      <c r="E114" s="187"/>
      <c r="F114" s="158"/>
      <c r="G114" s="157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21</v>
      </c>
      <c r="M114" s="157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7"/>
      <c r="S114" s="157" t="s">
        <v>110</v>
      </c>
      <c r="T114" s="157" t="s">
        <v>110</v>
      </c>
      <c r="U114" s="157">
        <v>0</v>
      </c>
      <c r="V114" s="157">
        <f>ROUND(E114*U114,2)</f>
        <v>0</v>
      </c>
      <c r="W114" s="157"/>
      <c r="X114" s="157" t="s">
        <v>186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187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x14ac:dyDescent="0.2">
      <c r="A115" s="160" t="s">
        <v>105</v>
      </c>
      <c r="B115" s="161" t="s">
        <v>69</v>
      </c>
      <c r="C115" s="179" t="s">
        <v>70</v>
      </c>
      <c r="D115" s="162"/>
      <c r="E115" s="163"/>
      <c r="F115" s="164"/>
      <c r="G115" s="165">
        <f>SUMIF(AG116:AG134,"&lt;&gt;NOR",G116:G134)</f>
        <v>0</v>
      </c>
      <c r="H115" s="159"/>
      <c r="I115" s="159">
        <f>SUM(I116:I134)</f>
        <v>0</v>
      </c>
      <c r="J115" s="159"/>
      <c r="K115" s="159">
        <f>SUM(K116:K134)</f>
        <v>0</v>
      </c>
      <c r="L115" s="159"/>
      <c r="M115" s="159">
        <f>SUM(M116:M134)</f>
        <v>0</v>
      </c>
      <c r="N115" s="159"/>
      <c r="O115" s="159">
        <f>SUM(O116:O134)</f>
        <v>0.03</v>
      </c>
      <c r="P115" s="159"/>
      <c r="Q115" s="159">
        <f>SUM(Q116:Q134)</f>
        <v>0</v>
      </c>
      <c r="R115" s="159"/>
      <c r="S115" s="159"/>
      <c r="T115" s="159"/>
      <c r="U115" s="159"/>
      <c r="V115" s="159">
        <f>SUM(V116:V134)</f>
        <v>7.82</v>
      </c>
      <c r="W115" s="159"/>
      <c r="X115" s="159"/>
      <c r="AG115" t="s">
        <v>106</v>
      </c>
    </row>
    <row r="116" spans="1:60" outlineLevel="1" x14ac:dyDescent="0.2">
      <c r="A116" s="166">
        <v>54</v>
      </c>
      <c r="B116" s="167" t="s">
        <v>276</v>
      </c>
      <c r="C116" s="181" t="s">
        <v>277</v>
      </c>
      <c r="D116" s="168" t="s">
        <v>238</v>
      </c>
      <c r="E116" s="169">
        <v>1</v>
      </c>
      <c r="F116" s="170"/>
      <c r="G116" s="171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7">
        <v>4.8599999999999997E-3</v>
      </c>
      <c r="O116" s="157">
        <f>ROUND(E116*N116,2)</f>
        <v>0</v>
      </c>
      <c r="P116" s="157">
        <v>0</v>
      </c>
      <c r="Q116" s="157">
        <f>ROUND(E116*P116,2)</f>
        <v>0</v>
      </c>
      <c r="R116" s="157"/>
      <c r="S116" s="157" t="s">
        <v>110</v>
      </c>
      <c r="T116" s="157" t="s">
        <v>110</v>
      </c>
      <c r="U116" s="157">
        <v>0.998</v>
      </c>
      <c r="V116" s="157">
        <f>ROUND(E116*U116,2)</f>
        <v>1</v>
      </c>
      <c r="W116" s="157"/>
      <c r="X116" s="157" t="s">
        <v>138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139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88" t="s">
        <v>50</v>
      </c>
      <c r="D117" s="185"/>
      <c r="E117" s="186">
        <v>1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141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66">
        <v>55</v>
      </c>
      <c r="B118" s="167" t="s">
        <v>278</v>
      </c>
      <c r="C118" s="181" t="s">
        <v>279</v>
      </c>
      <c r="D118" s="168" t="s">
        <v>238</v>
      </c>
      <c r="E118" s="169">
        <v>1</v>
      </c>
      <c r="F118" s="170"/>
      <c r="G118" s="171">
        <f>ROUND(E118*F118,2)</f>
        <v>0</v>
      </c>
      <c r="H118" s="158"/>
      <c r="I118" s="157">
        <f>ROUND(E118*H118,2)</f>
        <v>0</v>
      </c>
      <c r="J118" s="158"/>
      <c r="K118" s="157">
        <f>ROUND(E118*J118,2)</f>
        <v>0</v>
      </c>
      <c r="L118" s="157">
        <v>21</v>
      </c>
      <c r="M118" s="157">
        <f>G118*(1+L118/100)</f>
        <v>0</v>
      </c>
      <c r="N118" s="157">
        <v>1.549E-2</v>
      </c>
      <c r="O118" s="157">
        <f>ROUND(E118*N118,2)</f>
        <v>0.02</v>
      </c>
      <c r="P118" s="157">
        <v>0</v>
      </c>
      <c r="Q118" s="157">
        <f>ROUND(E118*P118,2)</f>
        <v>0</v>
      </c>
      <c r="R118" s="157"/>
      <c r="S118" s="157" t="s">
        <v>110</v>
      </c>
      <c r="T118" s="157" t="s">
        <v>110</v>
      </c>
      <c r="U118" s="157">
        <v>1.03</v>
      </c>
      <c r="V118" s="157">
        <f>ROUND(E118*U118,2)</f>
        <v>1.03</v>
      </c>
      <c r="W118" s="157"/>
      <c r="X118" s="157" t="s">
        <v>138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139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8" t="s">
        <v>50</v>
      </c>
      <c r="D119" s="185"/>
      <c r="E119" s="186">
        <v>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141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66">
        <v>56</v>
      </c>
      <c r="B120" s="167" t="s">
        <v>280</v>
      </c>
      <c r="C120" s="181" t="s">
        <v>281</v>
      </c>
      <c r="D120" s="168" t="s">
        <v>203</v>
      </c>
      <c r="E120" s="169">
        <v>6</v>
      </c>
      <c r="F120" s="170"/>
      <c r="G120" s="171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21</v>
      </c>
      <c r="M120" s="157">
        <f>G120*(1+L120/100)</f>
        <v>0</v>
      </c>
      <c r="N120" s="157">
        <v>2.5000000000000001E-4</v>
      </c>
      <c r="O120" s="157">
        <f>ROUND(E120*N120,2)</f>
        <v>0</v>
      </c>
      <c r="P120" s="157">
        <v>0</v>
      </c>
      <c r="Q120" s="157">
        <f>ROUND(E120*P120,2)</f>
        <v>0</v>
      </c>
      <c r="R120" s="157"/>
      <c r="S120" s="157" t="s">
        <v>110</v>
      </c>
      <c r="T120" s="157" t="s">
        <v>110</v>
      </c>
      <c r="U120" s="157">
        <v>0.42199999999999999</v>
      </c>
      <c r="V120" s="157">
        <f>ROUND(E120*U120,2)</f>
        <v>2.5299999999999998</v>
      </c>
      <c r="W120" s="157"/>
      <c r="X120" s="157" t="s">
        <v>138</v>
      </c>
      <c r="Y120" s="147"/>
      <c r="Z120" s="147"/>
      <c r="AA120" s="147"/>
      <c r="AB120" s="147"/>
      <c r="AC120" s="147"/>
      <c r="AD120" s="147"/>
      <c r="AE120" s="147"/>
      <c r="AF120" s="147"/>
      <c r="AG120" s="147" t="s">
        <v>139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8" t="s">
        <v>264</v>
      </c>
      <c r="D121" s="185"/>
      <c r="E121" s="186">
        <v>6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141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66">
        <v>57</v>
      </c>
      <c r="B122" s="167" t="s">
        <v>282</v>
      </c>
      <c r="C122" s="181" t="s">
        <v>283</v>
      </c>
      <c r="D122" s="168" t="s">
        <v>203</v>
      </c>
      <c r="E122" s="169">
        <v>2</v>
      </c>
      <c r="F122" s="170"/>
      <c r="G122" s="171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21</v>
      </c>
      <c r="M122" s="157">
        <f>G122*(1+L122/100)</f>
        <v>0</v>
      </c>
      <c r="N122" s="157">
        <v>2.5000000000000001E-4</v>
      </c>
      <c r="O122" s="157">
        <f>ROUND(E122*N122,2)</f>
        <v>0</v>
      </c>
      <c r="P122" s="157">
        <v>0</v>
      </c>
      <c r="Q122" s="157">
        <f>ROUND(E122*P122,2)</f>
        <v>0</v>
      </c>
      <c r="R122" s="157"/>
      <c r="S122" s="157" t="s">
        <v>110</v>
      </c>
      <c r="T122" s="157" t="s">
        <v>110</v>
      </c>
      <c r="U122" s="157">
        <v>0.81399999999999995</v>
      </c>
      <c r="V122" s="157">
        <f>ROUND(E122*U122,2)</f>
        <v>1.63</v>
      </c>
      <c r="W122" s="157"/>
      <c r="X122" s="157" t="s">
        <v>138</v>
      </c>
      <c r="Y122" s="147"/>
      <c r="Z122" s="147"/>
      <c r="AA122" s="147"/>
      <c r="AB122" s="147"/>
      <c r="AC122" s="147"/>
      <c r="AD122" s="147"/>
      <c r="AE122" s="147"/>
      <c r="AF122" s="147"/>
      <c r="AG122" s="147" t="s">
        <v>139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88" t="s">
        <v>52</v>
      </c>
      <c r="D123" s="185"/>
      <c r="E123" s="186">
        <v>2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141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1" x14ac:dyDescent="0.2">
      <c r="A124" s="166">
        <v>58</v>
      </c>
      <c r="B124" s="167" t="s">
        <v>284</v>
      </c>
      <c r="C124" s="181" t="s">
        <v>285</v>
      </c>
      <c r="D124" s="168" t="s">
        <v>203</v>
      </c>
      <c r="E124" s="169">
        <v>2</v>
      </c>
      <c r="F124" s="170"/>
      <c r="G124" s="171">
        <f>ROUND(E124*F124,2)</f>
        <v>0</v>
      </c>
      <c r="H124" s="158"/>
      <c r="I124" s="157">
        <f>ROUND(E124*H124,2)</f>
        <v>0</v>
      </c>
      <c r="J124" s="158"/>
      <c r="K124" s="157">
        <f>ROUND(E124*J124,2)</f>
        <v>0</v>
      </c>
      <c r="L124" s="157">
        <v>21</v>
      </c>
      <c r="M124" s="157">
        <f>G124*(1+L124/100)</f>
        <v>0</v>
      </c>
      <c r="N124" s="157">
        <v>7.2000000000000005E-4</v>
      </c>
      <c r="O124" s="157">
        <f>ROUND(E124*N124,2)</f>
        <v>0</v>
      </c>
      <c r="P124" s="157">
        <v>0</v>
      </c>
      <c r="Q124" s="157">
        <f>ROUND(E124*P124,2)</f>
        <v>0</v>
      </c>
      <c r="R124" s="157"/>
      <c r="S124" s="157" t="s">
        <v>110</v>
      </c>
      <c r="T124" s="157" t="s">
        <v>110</v>
      </c>
      <c r="U124" s="157">
        <v>0.38100000000000001</v>
      </c>
      <c r="V124" s="157">
        <f>ROUND(E124*U124,2)</f>
        <v>0.76</v>
      </c>
      <c r="W124" s="157"/>
      <c r="X124" s="157" t="s">
        <v>138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139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8" t="s">
        <v>286</v>
      </c>
      <c r="D125" s="185"/>
      <c r="E125" s="186">
        <v>2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141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66">
        <v>59</v>
      </c>
      <c r="B126" s="167" t="s">
        <v>287</v>
      </c>
      <c r="C126" s="181" t="s">
        <v>288</v>
      </c>
      <c r="D126" s="168" t="s">
        <v>203</v>
      </c>
      <c r="E126" s="169">
        <v>2</v>
      </c>
      <c r="F126" s="170"/>
      <c r="G126" s="171">
        <f>ROUND(E126*F126,2)</f>
        <v>0</v>
      </c>
      <c r="H126" s="158"/>
      <c r="I126" s="157">
        <f>ROUND(E126*H126,2)</f>
        <v>0</v>
      </c>
      <c r="J126" s="158"/>
      <c r="K126" s="157">
        <f>ROUND(E126*J126,2)</f>
        <v>0</v>
      </c>
      <c r="L126" s="157">
        <v>21</v>
      </c>
      <c r="M126" s="157">
        <f>G126*(1+L126/100)</f>
        <v>0</v>
      </c>
      <c r="N126" s="157">
        <v>2.5699999999999998E-3</v>
      </c>
      <c r="O126" s="157">
        <f>ROUND(E126*N126,2)</f>
        <v>0.01</v>
      </c>
      <c r="P126" s="157">
        <v>0</v>
      </c>
      <c r="Q126" s="157">
        <f>ROUND(E126*P126,2)</f>
        <v>0</v>
      </c>
      <c r="R126" s="157"/>
      <c r="S126" s="157" t="s">
        <v>110</v>
      </c>
      <c r="T126" s="157" t="s">
        <v>110</v>
      </c>
      <c r="U126" s="157">
        <v>0.433</v>
      </c>
      <c r="V126" s="157">
        <f>ROUND(E126*U126,2)</f>
        <v>0.87</v>
      </c>
      <c r="W126" s="157"/>
      <c r="X126" s="157" t="s">
        <v>138</v>
      </c>
      <c r="Y126" s="147"/>
      <c r="Z126" s="147"/>
      <c r="AA126" s="147"/>
      <c r="AB126" s="147"/>
      <c r="AC126" s="147"/>
      <c r="AD126" s="147"/>
      <c r="AE126" s="147"/>
      <c r="AF126" s="147"/>
      <c r="AG126" s="147" t="s">
        <v>139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8" t="s">
        <v>289</v>
      </c>
      <c r="D127" s="185"/>
      <c r="E127" s="186">
        <v>2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141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66">
        <v>60</v>
      </c>
      <c r="B128" s="167" t="s">
        <v>290</v>
      </c>
      <c r="C128" s="181" t="s">
        <v>312</v>
      </c>
      <c r="D128" s="168" t="s">
        <v>203</v>
      </c>
      <c r="E128" s="169">
        <v>1</v>
      </c>
      <c r="F128" s="170"/>
      <c r="G128" s="171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21</v>
      </c>
      <c r="M128" s="157">
        <f>G128*(1+L128/100)</f>
        <v>0</v>
      </c>
      <c r="N128" s="157">
        <v>0</v>
      </c>
      <c r="O128" s="157">
        <f>ROUND(E128*N128,2)</f>
        <v>0</v>
      </c>
      <c r="P128" s="157">
        <v>0</v>
      </c>
      <c r="Q128" s="157">
        <f>ROUND(E128*P128,2)</f>
        <v>0</v>
      </c>
      <c r="R128" s="157"/>
      <c r="S128" s="157" t="s">
        <v>136</v>
      </c>
      <c r="T128" s="157" t="s">
        <v>111</v>
      </c>
      <c r="U128" s="157">
        <v>0</v>
      </c>
      <c r="V128" s="157">
        <f>ROUND(E128*U128,2)</f>
        <v>0</v>
      </c>
      <c r="W128" s="157"/>
      <c r="X128" s="157" t="s">
        <v>172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173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8" t="s">
        <v>50</v>
      </c>
      <c r="D129" s="185"/>
      <c r="E129" s="186">
        <v>1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141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6">
        <v>61</v>
      </c>
      <c r="B130" s="167" t="s">
        <v>291</v>
      </c>
      <c r="C130" s="181" t="s">
        <v>292</v>
      </c>
      <c r="D130" s="168" t="s">
        <v>203</v>
      </c>
      <c r="E130" s="169">
        <v>6</v>
      </c>
      <c r="F130" s="170"/>
      <c r="G130" s="171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7"/>
      <c r="S130" s="157" t="s">
        <v>136</v>
      </c>
      <c r="T130" s="157" t="s">
        <v>111</v>
      </c>
      <c r="U130" s="157">
        <v>0</v>
      </c>
      <c r="V130" s="157">
        <f>ROUND(E130*U130,2)</f>
        <v>0</v>
      </c>
      <c r="W130" s="157"/>
      <c r="X130" s="157" t="s">
        <v>172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173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8" t="s">
        <v>264</v>
      </c>
      <c r="D131" s="185"/>
      <c r="E131" s="186">
        <v>6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141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66">
        <v>62</v>
      </c>
      <c r="B132" s="167" t="s">
        <v>293</v>
      </c>
      <c r="C132" s="181" t="s">
        <v>294</v>
      </c>
      <c r="D132" s="168" t="s">
        <v>203</v>
      </c>
      <c r="E132" s="169">
        <v>3</v>
      </c>
      <c r="F132" s="170"/>
      <c r="G132" s="171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57">
        <v>0</v>
      </c>
      <c r="O132" s="157">
        <f>ROUND(E132*N132,2)</f>
        <v>0</v>
      </c>
      <c r="P132" s="157">
        <v>0</v>
      </c>
      <c r="Q132" s="157">
        <f>ROUND(E132*P132,2)</f>
        <v>0</v>
      </c>
      <c r="R132" s="157"/>
      <c r="S132" s="157" t="s">
        <v>136</v>
      </c>
      <c r="T132" s="157" t="s">
        <v>137</v>
      </c>
      <c r="U132" s="157">
        <v>0</v>
      </c>
      <c r="V132" s="157">
        <f>ROUND(E132*U132,2)</f>
        <v>0</v>
      </c>
      <c r="W132" s="157"/>
      <c r="X132" s="157" t="s">
        <v>172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173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8" t="s">
        <v>206</v>
      </c>
      <c r="D133" s="185"/>
      <c r="E133" s="186">
        <v>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141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>
        <v>63</v>
      </c>
      <c r="B134" s="155" t="s">
        <v>295</v>
      </c>
      <c r="C134" s="189" t="s">
        <v>296</v>
      </c>
      <c r="D134" s="156" t="s">
        <v>0</v>
      </c>
      <c r="E134" s="187"/>
      <c r="F134" s="158"/>
      <c r="G134" s="157">
        <f>ROUND(E134*F134,2)</f>
        <v>0</v>
      </c>
      <c r="H134" s="158"/>
      <c r="I134" s="157">
        <f>ROUND(E134*H134,2)</f>
        <v>0</v>
      </c>
      <c r="J134" s="158"/>
      <c r="K134" s="157">
        <f>ROUND(E134*J134,2)</f>
        <v>0</v>
      </c>
      <c r="L134" s="157">
        <v>21</v>
      </c>
      <c r="M134" s="157">
        <f>G134*(1+L134/100)</f>
        <v>0</v>
      </c>
      <c r="N134" s="157">
        <v>0</v>
      </c>
      <c r="O134" s="157">
        <f>ROUND(E134*N134,2)</f>
        <v>0</v>
      </c>
      <c r="P134" s="157">
        <v>0</v>
      </c>
      <c r="Q134" s="157">
        <f>ROUND(E134*P134,2)</f>
        <v>0</v>
      </c>
      <c r="R134" s="157"/>
      <c r="S134" s="157" t="s">
        <v>110</v>
      </c>
      <c r="T134" s="157" t="s">
        <v>110</v>
      </c>
      <c r="U134" s="157">
        <v>0</v>
      </c>
      <c r="V134" s="157">
        <f>ROUND(E134*U134,2)</f>
        <v>0</v>
      </c>
      <c r="W134" s="157"/>
      <c r="X134" s="157" t="s">
        <v>186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187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x14ac:dyDescent="0.2">
      <c r="A135" s="160" t="s">
        <v>105</v>
      </c>
      <c r="B135" s="161" t="s">
        <v>71</v>
      </c>
      <c r="C135" s="179" t="s">
        <v>72</v>
      </c>
      <c r="D135" s="162"/>
      <c r="E135" s="163"/>
      <c r="F135" s="164"/>
      <c r="G135" s="165">
        <f>SUMIF(AG136:AG140,"&lt;&gt;NOR",G136:G140)</f>
        <v>0</v>
      </c>
      <c r="H135" s="159"/>
      <c r="I135" s="159">
        <f>SUM(I136:I140)</f>
        <v>0</v>
      </c>
      <c r="J135" s="159"/>
      <c r="K135" s="159">
        <f>SUM(K136:K140)</f>
        <v>0</v>
      </c>
      <c r="L135" s="159"/>
      <c r="M135" s="159">
        <f>SUM(M136:M140)</f>
        <v>0</v>
      </c>
      <c r="N135" s="159"/>
      <c r="O135" s="159">
        <f>SUM(O136:O140)</f>
        <v>0.01</v>
      </c>
      <c r="P135" s="159"/>
      <c r="Q135" s="159">
        <f>SUM(Q136:Q140)</f>
        <v>0</v>
      </c>
      <c r="R135" s="159"/>
      <c r="S135" s="159"/>
      <c r="T135" s="159"/>
      <c r="U135" s="159"/>
      <c r="V135" s="159">
        <f>SUM(V136:V140)</f>
        <v>19.89</v>
      </c>
      <c r="W135" s="159"/>
      <c r="X135" s="159"/>
      <c r="AG135" t="s">
        <v>106</v>
      </c>
    </row>
    <row r="136" spans="1:60" outlineLevel="1" x14ac:dyDescent="0.2">
      <c r="A136" s="166">
        <v>64</v>
      </c>
      <c r="B136" s="167" t="s">
        <v>297</v>
      </c>
      <c r="C136" s="181" t="s">
        <v>298</v>
      </c>
      <c r="D136" s="168" t="s">
        <v>299</v>
      </c>
      <c r="E136" s="169">
        <v>90</v>
      </c>
      <c r="F136" s="170"/>
      <c r="G136" s="171">
        <f>ROUND(E136*F136,2)</f>
        <v>0</v>
      </c>
      <c r="H136" s="158"/>
      <c r="I136" s="157">
        <f>ROUND(E136*H136,2)</f>
        <v>0</v>
      </c>
      <c r="J136" s="158"/>
      <c r="K136" s="157">
        <f>ROUND(E136*J136,2)</f>
        <v>0</v>
      </c>
      <c r="L136" s="157">
        <v>21</v>
      </c>
      <c r="M136" s="157">
        <f>G136*(1+L136/100)</f>
        <v>0</v>
      </c>
      <c r="N136" s="157">
        <v>6.0000000000000002E-5</v>
      </c>
      <c r="O136" s="157">
        <f>ROUND(E136*N136,2)</f>
        <v>0.01</v>
      </c>
      <c r="P136" s="157">
        <v>0</v>
      </c>
      <c r="Q136" s="157">
        <f>ROUND(E136*P136,2)</f>
        <v>0</v>
      </c>
      <c r="R136" s="157"/>
      <c r="S136" s="157" t="s">
        <v>110</v>
      </c>
      <c r="T136" s="157" t="s">
        <v>110</v>
      </c>
      <c r="U136" s="157">
        <v>0.221</v>
      </c>
      <c r="V136" s="157">
        <f>ROUND(E136*U136,2)</f>
        <v>19.89</v>
      </c>
      <c r="W136" s="157"/>
      <c r="X136" s="157" t="s">
        <v>138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139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8" t="s">
        <v>300</v>
      </c>
      <c r="D137" s="185"/>
      <c r="E137" s="186">
        <v>90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141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66">
        <v>65</v>
      </c>
      <c r="B138" s="167" t="s">
        <v>301</v>
      </c>
      <c r="C138" s="181" t="s">
        <v>302</v>
      </c>
      <c r="D138" s="168" t="s">
        <v>299</v>
      </c>
      <c r="E138" s="169">
        <v>90</v>
      </c>
      <c r="F138" s="170"/>
      <c r="G138" s="171">
        <f>ROUND(E138*F138,2)</f>
        <v>0</v>
      </c>
      <c r="H138" s="158"/>
      <c r="I138" s="157">
        <f>ROUND(E138*H138,2)</f>
        <v>0</v>
      </c>
      <c r="J138" s="158"/>
      <c r="K138" s="157">
        <f>ROUND(E138*J138,2)</f>
        <v>0</v>
      </c>
      <c r="L138" s="157">
        <v>21</v>
      </c>
      <c r="M138" s="157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7"/>
      <c r="S138" s="157" t="s">
        <v>136</v>
      </c>
      <c r="T138" s="157" t="s">
        <v>111</v>
      </c>
      <c r="U138" s="157">
        <v>0</v>
      </c>
      <c r="V138" s="157">
        <f>ROUND(E138*U138,2)</f>
        <v>0</v>
      </c>
      <c r="W138" s="157"/>
      <c r="X138" s="157" t="s">
        <v>172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173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88" t="s">
        <v>300</v>
      </c>
      <c r="D139" s="185"/>
      <c r="E139" s="186">
        <v>90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141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>
        <v>66</v>
      </c>
      <c r="B140" s="155" t="s">
        <v>303</v>
      </c>
      <c r="C140" s="189" t="s">
        <v>304</v>
      </c>
      <c r="D140" s="156" t="s">
        <v>0</v>
      </c>
      <c r="E140" s="187"/>
      <c r="F140" s="158"/>
      <c r="G140" s="157">
        <f>ROUND(E140*F140,2)</f>
        <v>0</v>
      </c>
      <c r="H140" s="158"/>
      <c r="I140" s="157">
        <f>ROUND(E140*H140,2)</f>
        <v>0</v>
      </c>
      <c r="J140" s="158"/>
      <c r="K140" s="157">
        <f>ROUND(E140*J140,2)</f>
        <v>0</v>
      </c>
      <c r="L140" s="157">
        <v>21</v>
      </c>
      <c r="M140" s="157">
        <f>G140*(1+L140/100)</f>
        <v>0</v>
      </c>
      <c r="N140" s="157">
        <v>0</v>
      </c>
      <c r="O140" s="157">
        <f>ROUND(E140*N140,2)</f>
        <v>0</v>
      </c>
      <c r="P140" s="157">
        <v>0</v>
      </c>
      <c r="Q140" s="157">
        <f>ROUND(E140*P140,2)</f>
        <v>0</v>
      </c>
      <c r="R140" s="157"/>
      <c r="S140" s="157" t="s">
        <v>110</v>
      </c>
      <c r="T140" s="157" t="s">
        <v>110</v>
      </c>
      <c r="U140" s="157">
        <v>0</v>
      </c>
      <c r="V140" s="157">
        <f>ROUND(E140*U140,2)</f>
        <v>0</v>
      </c>
      <c r="W140" s="157"/>
      <c r="X140" s="157" t="s">
        <v>186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187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x14ac:dyDescent="0.2">
      <c r="A141" s="160" t="s">
        <v>105</v>
      </c>
      <c r="B141" s="161" t="s">
        <v>73</v>
      </c>
      <c r="C141" s="179" t="s">
        <v>74</v>
      </c>
      <c r="D141" s="162"/>
      <c r="E141" s="163"/>
      <c r="F141" s="164"/>
      <c r="G141" s="165">
        <f>SUMIF(AG142:AG145,"&lt;&gt;NOR",G142:G145)</f>
        <v>0</v>
      </c>
      <c r="H141" s="159"/>
      <c r="I141" s="159">
        <f>SUM(I142:I145)</f>
        <v>0</v>
      </c>
      <c r="J141" s="159"/>
      <c r="K141" s="159">
        <f>SUM(K142:K145)</f>
        <v>0</v>
      </c>
      <c r="L141" s="159"/>
      <c r="M141" s="159">
        <f>SUM(M142:M145)</f>
        <v>0</v>
      </c>
      <c r="N141" s="159"/>
      <c r="O141" s="159">
        <f>SUM(O142:O145)</f>
        <v>0</v>
      </c>
      <c r="P141" s="159"/>
      <c r="Q141" s="159">
        <f>SUM(Q142:Q145)</f>
        <v>0</v>
      </c>
      <c r="R141" s="159"/>
      <c r="S141" s="159"/>
      <c r="T141" s="159"/>
      <c r="U141" s="159"/>
      <c r="V141" s="159">
        <f>SUM(V142:V145)</f>
        <v>2.5</v>
      </c>
      <c r="W141" s="159"/>
      <c r="X141" s="159"/>
      <c r="AG141" t="s">
        <v>106</v>
      </c>
    </row>
    <row r="142" spans="1:60" outlineLevel="1" x14ac:dyDescent="0.2">
      <c r="A142" s="166">
        <v>67</v>
      </c>
      <c r="B142" s="167" t="s">
        <v>305</v>
      </c>
      <c r="C142" s="181" t="s">
        <v>306</v>
      </c>
      <c r="D142" s="168" t="s">
        <v>158</v>
      </c>
      <c r="E142" s="169">
        <v>0.5</v>
      </c>
      <c r="F142" s="170"/>
      <c r="G142" s="171">
        <f>ROUND(E142*F142,2)</f>
        <v>0</v>
      </c>
      <c r="H142" s="158"/>
      <c r="I142" s="157">
        <f>ROUND(E142*H142,2)</f>
        <v>0</v>
      </c>
      <c r="J142" s="158"/>
      <c r="K142" s="157">
        <f>ROUND(E142*J142,2)</f>
        <v>0</v>
      </c>
      <c r="L142" s="157">
        <v>21</v>
      </c>
      <c r="M142" s="157">
        <f>G142*(1+L142/100)</f>
        <v>0</v>
      </c>
      <c r="N142" s="157">
        <v>2.5000000000000001E-4</v>
      </c>
      <c r="O142" s="157">
        <f>ROUND(E142*N142,2)</f>
        <v>0</v>
      </c>
      <c r="P142" s="157">
        <v>0</v>
      </c>
      <c r="Q142" s="157">
        <f>ROUND(E142*P142,2)</f>
        <v>0</v>
      </c>
      <c r="R142" s="157"/>
      <c r="S142" s="157" t="s">
        <v>110</v>
      </c>
      <c r="T142" s="157" t="s">
        <v>110</v>
      </c>
      <c r="U142" s="157">
        <v>0.126</v>
      </c>
      <c r="V142" s="157">
        <f>ROUND(E142*U142,2)</f>
        <v>0.06</v>
      </c>
      <c r="W142" s="157"/>
      <c r="X142" s="157" t="s">
        <v>138</v>
      </c>
      <c r="Y142" s="147"/>
      <c r="Z142" s="147"/>
      <c r="AA142" s="147"/>
      <c r="AB142" s="147"/>
      <c r="AC142" s="147"/>
      <c r="AD142" s="147"/>
      <c r="AE142" s="147"/>
      <c r="AF142" s="147"/>
      <c r="AG142" s="147" t="s">
        <v>139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8" t="s">
        <v>307</v>
      </c>
      <c r="D143" s="185"/>
      <c r="E143" s="186">
        <v>0.5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141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66">
        <v>68</v>
      </c>
      <c r="B144" s="167" t="s">
        <v>308</v>
      </c>
      <c r="C144" s="181" t="s">
        <v>309</v>
      </c>
      <c r="D144" s="168" t="s">
        <v>190</v>
      </c>
      <c r="E144" s="169">
        <v>28</v>
      </c>
      <c r="F144" s="170"/>
      <c r="G144" s="171">
        <f>ROUND(E144*F144,2)</f>
        <v>0</v>
      </c>
      <c r="H144" s="158"/>
      <c r="I144" s="157">
        <f>ROUND(E144*H144,2)</f>
        <v>0</v>
      </c>
      <c r="J144" s="158"/>
      <c r="K144" s="157">
        <f>ROUND(E144*J144,2)</f>
        <v>0</v>
      </c>
      <c r="L144" s="157">
        <v>21</v>
      </c>
      <c r="M144" s="157">
        <f>G144*(1+L144/100)</f>
        <v>0</v>
      </c>
      <c r="N144" s="157">
        <v>6.9999999999999994E-5</v>
      </c>
      <c r="O144" s="157">
        <f>ROUND(E144*N144,2)</f>
        <v>0</v>
      </c>
      <c r="P144" s="157">
        <v>0</v>
      </c>
      <c r="Q144" s="157">
        <f>ROUND(E144*P144,2)</f>
        <v>0</v>
      </c>
      <c r="R144" s="157"/>
      <c r="S144" s="157" t="s">
        <v>110</v>
      </c>
      <c r="T144" s="157" t="s">
        <v>110</v>
      </c>
      <c r="U144" s="157">
        <v>8.6999999999999994E-2</v>
      </c>
      <c r="V144" s="157">
        <f>ROUND(E144*U144,2)</f>
        <v>2.44</v>
      </c>
      <c r="W144" s="157"/>
      <c r="X144" s="157" t="s">
        <v>138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139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8" t="s">
        <v>310</v>
      </c>
      <c r="D145" s="185"/>
      <c r="E145" s="186">
        <v>28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141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x14ac:dyDescent="0.2">
      <c r="A146" s="3"/>
      <c r="B146" s="4"/>
      <c r="C146" s="182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92</v>
      </c>
    </row>
    <row r="147" spans="1:60" x14ac:dyDescent="0.2">
      <c r="A147" s="150"/>
      <c r="B147" s="151" t="s">
        <v>31</v>
      </c>
      <c r="C147" s="183"/>
      <c r="D147" s="152"/>
      <c r="E147" s="153"/>
      <c r="F147" s="153"/>
      <c r="G147" s="178">
        <f>G8+G19+G39+G79+G103+G115+G135+G141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129</v>
      </c>
    </row>
    <row r="148" spans="1:60" x14ac:dyDescent="0.2">
      <c r="A148" s="3"/>
      <c r="B148" s="4"/>
      <c r="C148" s="18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60" x14ac:dyDescent="0.2">
      <c r="A149" s="3"/>
      <c r="B149" s="4"/>
      <c r="C149" s="182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60" x14ac:dyDescent="0.2">
      <c r="A150" s="265" t="s">
        <v>130</v>
      </c>
      <c r="B150" s="265"/>
      <c r="C150" s="266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x14ac:dyDescent="0.2">
      <c r="A151" s="246"/>
      <c r="B151" s="247"/>
      <c r="C151" s="248"/>
      <c r="D151" s="247"/>
      <c r="E151" s="247"/>
      <c r="F151" s="247"/>
      <c r="G151" s="249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G151" t="s">
        <v>131</v>
      </c>
    </row>
    <row r="152" spans="1:60" x14ac:dyDescent="0.2">
      <c r="A152" s="250"/>
      <c r="B152" s="251"/>
      <c r="C152" s="252"/>
      <c r="D152" s="251"/>
      <c r="E152" s="251"/>
      <c r="F152" s="251"/>
      <c r="G152" s="25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250"/>
      <c r="B153" s="251"/>
      <c r="C153" s="252"/>
      <c r="D153" s="251"/>
      <c r="E153" s="251"/>
      <c r="F153" s="251"/>
      <c r="G153" s="25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250"/>
      <c r="B154" s="251"/>
      <c r="C154" s="252"/>
      <c r="D154" s="251"/>
      <c r="E154" s="251"/>
      <c r="F154" s="251"/>
      <c r="G154" s="25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54"/>
      <c r="B155" s="255"/>
      <c r="C155" s="256"/>
      <c r="D155" s="255"/>
      <c r="E155" s="255"/>
      <c r="F155" s="255"/>
      <c r="G155" s="257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3"/>
      <c r="B156" s="4"/>
      <c r="C156" s="182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C157" s="184"/>
      <c r="D157" s="10"/>
      <c r="AG157" t="s">
        <v>132</v>
      </c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3Lor50gwznavGm/eRFtnvq8riX4JKI02kqmmO39giqWinkMOAVh1Evq4qJg1yp1NuX3g7lnuLFZNguttDXdxQ==" saltValue="xn5MaVnOXCfDkfY0YvTdQA==" spinCount="100000" sheet="1" objects="1" scenarios="1"/>
  <mergeCells count="6">
    <mergeCell ref="A151:G155"/>
    <mergeCell ref="A1:G1"/>
    <mergeCell ref="C2:G2"/>
    <mergeCell ref="C3:G3"/>
    <mergeCell ref="C4:G4"/>
    <mergeCell ref="A150:C15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3C009-6A81-4C0F-8CE5-4F7E26DC78A0}">
  <sheetPr>
    <outlinePr summaryBelow="0"/>
  </sheetPr>
  <dimension ref="A1:BH5000"/>
  <sheetViews>
    <sheetView workbookViewId="0">
      <pane ySplit="7" topLeftCell="A8" activePane="bottomLeft" state="frozen"/>
      <selection pane="bottomLeft" activeCell="AD20" sqref="AD20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79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80</v>
      </c>
    </row>
    <row r="3" spans="1:60" ht="24.95" customHeight="1" x14ac:dyDescent="0.2">
      <c r="A3" s="139" t="s">
        <v>9</v>
      </c>
      <c r="B3" s="49" t="s">
        <v>52</v>
      </c>
      <c r="C3" s="259" t="s">
        <v>53</v>
      </c>
      <c r="D3" s="260"/>
      <c r="E3" s="260"/>
      <c r="F3" s="260"/>
      <c r="G3" s="261"/>
      <c r="AC3" s="121" t="s">
        <v>80</v>
      </c>
      <c r="AG3" t="s">
        <v>82</v>
      </c>
    </row>
    <row r="4" spans="1:60" ht="24.95" customHeight="1" x14ac:dyDescent="0.2">
      <c r="A4" s="140" t="s">
        <v>10</v>
      </c>
      <c r="B4" s="141" t="s">
        <v>52</v>
      </c>
      <c r="C4" s="262" t="s">
        <v>54</v>
      </c>
      <c r="D4" s="263"/>
      <c r="E4" s="263"/>
      <c r="F4" s="263"/>
      <c r="G4" s="264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31</v>
      </c>
      <c r="H6" s="146" t="s">
        <v>32</v>
      </c>
      <c r="I6" s="146" t="s">
        <v>90</v>
      </c>
      <c r="J6" s="146" t="s">
        <v>33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105</v>
      </c>
      <c r="B8" s="161" t="s">
        <v>75</v>
      </c>
      <c r="C8" s="179" t="s">
        <v>76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AG8" t="s">
        <v>106</v>
      </c>
    </row>
    <row r="9" spans="1:60" outlineLevel="1" x14ac:dyDescent="0.2">
      <c r="A9" s="166">
        <v>1</v>
      </c>
      <c r="B9" s="167" t="s">
        <v>52</v>
      </c>
      <c r="C9" s="181" t="s">
        <v>54</v>
      </c>
      <c r="D9" s="168" t="s">
        <v>311</v>
      </c>
      <c r="E9" s="169">
        <v>1</v>
      </c>
      <c r="F9" s="170"/>
      <c r="G9" s="171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136</v>
      </c>
      <c r="T9" s="157" t="s">
        <v>111</v>
      </c>
      <c r="U9" s="157">
        <v>0</v>
      </c>
      <c r="V9" s="157">
        <f>ROUND(E9*U9,2)</f>
        <v>0</v>
      </c>
      <c r="W9" s="157"/>
      <c r="X9" s="157" t="s">
        <v>138</v>
      </c>
      <c r="Y9" s="147"/>
      <c r="Z9" s="147"/>
      <c r="AA9" s="147"/>
      <c r="AB9" s="147"/>
      <c r="AC9" s="147"/>
      <c r="AD9" s="147"/>
      <c r="AE9" s="147"/>
      <c r="AF9" s="147"/>
      <c r="AG9" s="147" t="s">
        <v>139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x14ac:dyDescent="0.2">
      <c r="A10" s="3"/>
      <c r="B10" s="4"/>
      <c r="C10" s="18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AE10">
        <v>15</v>
      </c>
      <c r="AF10">
        <v>21</v>
      </c>
      <c r="AG10" t="s">
        <v>92</v>
      </c>
    </row>
    <row r="11" spans="1:60" x14ac:dyDescent="0.2">
      <c r="A11" s="150"/>
      <c r="B11" s="151" t="s">
        <v>31</v>
      </c>
      <c r="C11" s="183"/>
      <c r="D11" s="152"/>
      <c r="E11" s="153"/>
      <c r="F11" s="153"/>
      <c r="G11" s="178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f>SUMIF(L7:L9,AE10,G7:G9)</f>
        <v>0</v>
      </c>
      <c r="AF11">
        <f>SUMIF(L7:L9,AF10,G7:G9)</f>
        <v>0</v>
      </c>
      <c r="AG11" t="s">
        <v>129</v>
      </c>
    </row>
    <row r="12" spans="1:60" x14ac:dyDescent="0.2">
      <c r="A12" s="3"/>
      <c r="B12" s="4"/>
      <c r="C12" s="18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60" x14ac:dyDescent="0.2">
      <c r="A13" s="3"/>
      <c r="B13" s="4"/>
      <c r="C13" s="18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60" x14ac:dyDescent="0.2">
      <c r="A14" s="265" t="s">
        <v>130</v>
      </c>
      <c r="B14" s="265"/>
      <c r="C14" s="266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 x14ac:dyDescent="0.2">
      <c r="A15" s="246"/>
      <c r="B15" s="247"/>
      <c r="C15" s="248"/>
      <c r="D15" s="247"/>
      <c r="E15" s="247"/>
      <c r="F15" s="247"/>
      <c r="G15" s="249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G15" t="s">
        <v>131</v>
      </c>
    </row>
    <row r="16" spans="1:60" x14ac:dyDescent="0.2">
      <c r="A16" s="250"/>
      <c r="B16" s="251"/>
      <c r="C16" s="252"/>
      <c r="D16" s="251"/>
      <c r="E16" s="251"/>
      <c r="F16" s="251"/>
      <c r="G16" s="25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250"/>
      <c r="B17" s="251"/>
      <c r="C17" s="252"/>
      <c r="D17" s="251"/>
      <c r="E17" s="251"/>
      <c r="F17" s="251"/>
      <c r="G17" s="25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50"/>
      <c r="B18" s="251"/>
      <c r="C18" s="252"/>
      <c r="D18" s="251"/>
      <c r="E18" s="251"/>
      <c r="F18" s="251"/>
      <c r="G18" s="25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54"/>
      <c r="B19" s="255"/>
      <c r="C19" s="256"/>
      <c r="D19" s="255"/>
      <c r="E19" s="255"/>
      <c r="F19" s="255"/>
      <c r="G19" s="25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3"/>
      <c r="B20" s="4"/>
      <c r="C20" s="18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C21" s="184"/>
      <c r="D21" s="10"/>
      <c r="AG21" t="s">
        <v>132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f9z22iCHMKRBNfBQANe+cNJbeoI6a1a2qGscW0onDtFrQOtxfTt6zKVFlIvgfFNlnT9tJq6RRhv4Msv/6OxYg==" saltValue="aZoqyEUA0W+9TzVyT0SPNQ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 OVN</vt:lpstr>
      <vt:lpstr>1 Strojní</vt:lpstr>
      <vt:lpstr>2 El_MaR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OVN'!Názvy_tisku</vt:lpstr>
      <vt:lpstr>'1 Strojní'!Názvy_tisku</vt:lpstr>
      <vt:lpstr>'2 El_MaR'!Názvy_tisku</vt:lpstr>
      <vt:lpstr>oadresa</vt:lpstr>
      <vt:lpstr>Stavba!Objednatel</vt:lpstr>
      <vt:lpstr>Stavba!Objekt</vt:lpstr>
      <vt:lpstr>'0 OVN'!Oblast_tisku</vt:lpstr>
      <vt:lpstr>'1 Strojní'!Oblast_tisku</vt:lpstr>
      <vt:lpstr>'2 El_MaR'!Oblast_tisku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Půček Vladimír</dc:creator>
  <cp:lastModifiedBy>Půček Vladimír</cp:lastModifiedBy>
  <cp:lastPrinted>2021-10-25T14:14:54Z</cp:lastPrinted>
  <dcterms:created xsi:type="dcterms:W3CDTF">2009-04-08T07:15:50Z</dcterms:created>
  <dcterms:modified xsi:type="dcterms:W3CDTF">2021-10-25T14:15:00Z</dcterms:modified>
</cp:coreProperties>
</file>