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ondrakova9,7-e - Oprava 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'Vondrakova9,7-e - Oprava ...'!$C$4:$J$76,'Vondrakova9,7-e - Oprava ...'!$C$82:$J$121,'Vondrakova9,7-e - Oprava ...'!$C$127:$K$431</definedName>
    <definedName function="false" hidden="false" localSheetId="1" name="_xlnm.Print_Titles" vbProcedure="false">'Vondrakova9,7-e - Oprava ...'!$137:$137</definedName>
    <definedName function="false" hidden="true" localSheetId="1" name="_xlnm._FilterDatabase" vbProcedure="false">'Vondrakova9,7-e - Oprava ...'!$C$137:$K$431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<sst xmlns="http://schemas.openxmlformats.org/spreadsheetml/2006/main" count="3576" uniqueCount="945">
  <si>
    <t xml:space="preserve">Export Komplet</t>
  </si>
  <si>
    <t xml:space="preserve">2.0</t>
  </si>
  <si>
    <t xml:space="preserve">False</t>
  </si>
  <si>
    <t xml:space="preserve">{db0e2f82-1f5b-4022-a766-ee7d81786f5e}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</si>
  <si>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</si>
  <si>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</si>
  <si>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</si>
  <si>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</si>
  <si>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</si>
  <si>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</si>
  <si>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</si>
  <si>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</si>
  <si>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</si>
  <si>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Vondrakova9,7-e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</si>
  <si>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</si>
  <si>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</si>
  <si>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č.7</t>
  </si>
  <si>
    <t xml:space="preserve">KSO:</t>
  </si>
  <si>
    <t xml:space="preserve">CC-CZ:</t>
  </si>
  <si>
    <t xml:space="preserve">Místo:</t>
  </si>
  <si>
    <t xml:space="preserve">Vondrákova 9, Brno</t>
  </si>
  <si>
    <t xml:space="preserve">Datum:</t>
  </si>
  <si>
    <t xml:space="preserve">10. 6. 2022</t>
  </si>
  <si>
    <t xml:space="preserve">Zadavatel:</t>
  </si>
  <si>
    <t xml:space="preserve">IČ:</t>
  </si>
  <si>
    <t xml:space="preserve">MMB,OSM,Husova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</si>
  <si>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</si>
  <si>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</si>
  <si>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</si>
  <si>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</si>
  <si>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</si>
  <si>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</si>
  <si>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</si>
  <si>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</si>
  <si>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</si>
  <si>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</si>
  <si>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</si>
  <si>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</si>
  <si>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</si>
  <si>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</si>
  <si>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</si>
  <si>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</si>
  <si>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</si>
  <si>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</si>
  <si>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</si>
  <si>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</si>
  <si>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</si>
  <si>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</si>
  <si>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</si>
  <si>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</si>
  <si>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</si>
  <si>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</si>
  <si>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</si>
  <si>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</si>
  <si>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</si>
  <si>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</si>
  <si>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</si>
  <si>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</si>
  <si>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</si>
  <si>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</si>
  <si>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</si>
  <si>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</si>
  <si>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</si>
  <si>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</si>
  <si>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</si>
  <si>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</si>
  <si>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</si>
  <si>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</si>
  <si>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</si>
  <si>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</si>
  <si>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</si>
  <si>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</si>
  <si>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</si>
  <si>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</si>
  <si>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</si>
  <si>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</si>
  <si>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</si>
  <si>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</si>
  <si>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</si>
  <si>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</si>
  <si>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</si>
  <si>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</si>
  <si>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</si>
  <si>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</si>
  <si>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</si>
  <si>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</si>
  <si>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</si>
  <si>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</si>
  <si>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</si>
  <si>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</si>
  <si>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</si>
  <si>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</si>
  <si>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</si>
  <si>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</si>
  <si>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</si>
  <si>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</si>
  <si>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</si>
  <si>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</si>
  <si>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</si>
  <si>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</si>
  <si>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</si>
  <si>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</si>
  <si>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</si>
  <si>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</si>
  <si>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</si>
  <si>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</si>
  <si>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</si>
  <si>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</si>
  <si>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</si>
  <si>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</si>
  <si>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</si>
  <si>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</si>
  <si>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</si>
  <si>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</si>
  <si>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</si>
  <si>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</si>
  <si>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</si>
  <si>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</si>
  <si>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</si>
  <si>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</si>
  <si>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</si>
  <si>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</si>
  <si>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</si>
  <si>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</si>
  <si>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</si>
  <si>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</si>
  <si>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</si>
  <si>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</si>
  <si>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</si>
  <si>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</si>
  <si>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</si>
  <si>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</si>
  <si>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</si>
  <si>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</si>
  <si>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</si>
  <si>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</si>
  <si>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996419802</t>
  </si>
  <si>
    <t xml:space="preserve">3</t>
  </si>
  <si>
    <t xml:space="preserve">Svislé a kompletní konstrukce</t>
  </si>
  <si>
    <t xml:space="preserve">342272215.XLA</t>
  </si>
  <si>
    <t xml:space="preserve">Příčka z tvárnic Ytong Klasik 75 na tenkovrstvou maltu tl 75 mm</t>
  </si>
  <si>
    <t xml:space="preserve">m2</t>
  </si>
  <si>
    <t xml:space="preserve">-217101631</t>
  </si>
  <si>
    <t xml:space="preserve">VV</t>
  </si>
  <si>
    <t xml:space="preserve">2,0*2,6-0,7*2</t>
  </si>
  <si>
    <t xml:space="preserve">342272225. XLA</t>
  </si>
  <si>
    <t xml:space="preserve">Příčka z tvárnic Ytong Klasik 100 na tenkovrstvou maltu tl 100 mm</t>
  </si>
  <si>
    <t xml:space="preserve">362051472</t>
  </si>
  <si>
    <t xml:space="preserve">2,0*2,6-0,6*2,0</t>
  </si>
  <si>
    <t xml:space="preserve">342272225.XLA</t>
  </si>
  <si>
    <t xml:space="preserve">Obezdívka závěsného WC</t>
  </si>
  <si>
    <t xml:space="preserve">kus</t>
  </si>
  <si>
    <t xml:space="preserve">-963242158</t>
  </si>
  <si>
    <t xml:space="preserve">5</t>
  </si>
  <si>
    <t xml:space="preserve">342272245.XLA</t>
  </si>
  <si>
    <t xml:space="preserve">Příčka z tvárnic Ytong Klasik 150 na tenkovrstvou maltu tl 150 mm</t>
  </si>
  <si>
    <t xml:space="preserve">-317158908</t>
  </si>
  <si>
    <t xml:space="preserve">2,2*2,6+0,7*1,2</t>
  </si>
  <si>
    <t xml:space="preserve">6</t>
  </si>
  <si>
    <t xml:space="preserve">342291131</t>
  </si>
  <si>
    <t xml:space="preserve">Ukotvení příček k betonovým konstrukcím plochými kotvami</t>
  </si>
  <si>
    <t xml:space="preserve">m</t>
  </si>
  <si>
    <t xml:space="preserve">CS ÚRS 2022 01</t>
  </si>
  <si>
    <t xml:space="preserve">-1922508197</t>
  </si>
  <si>
    <t xml:space="preserve">2,6*4+2,2+2,0*2</t>
  </si>
  <si>
    <t xml:space="preserve">Úpravy povrchů, podlahy a osazování výplní</t>
  </si>
  <si>
    <t xml:space="preserve">7</t>
  </si>
  <si>
    <t xml:space="preserve">611131121</t>
  </si>
  <si>
    <t xml:space="preserve">Penetrační disperzní nátěr vnitřních stropů nanášený ručně-WC,sprcha</t>
  </si>
  <si>
    <t xml:space="preserve">-60266477</t>
  </si>
  <si>
    <t xml:space="preserve">2,57+0,97</t>
  </si>
  <si>
    <t xml:space="preserve">8</t>
  </si>
  <si>
    <t xml:space="preserve">611321141</t>
  </si>
  <si>
    <t xml:space="preserve">Vápenocementová omítka štuková dvouvrstvá vnitřních stropů rovných nanášená ručně</t>
  </si>
  <si>
    <t xml:space="preserve">-373558006</t>
  </si>
  <si>
    <t xml:space="preserve">9</t>
  </si>
  <si>
    <t xml:space="preserve">611325421</t>
  </si>
  <si>
    <t xml:space="preserve">Oprava vnitřní vápenocementové štukové omítky stropů v rozsahu plochy do 10 %</t>
  </si>
  <si>
    <t xml:space="preserve">-1550611683</t>
  </si>
  <si>
    <t xml:space="preserve">"1,4"2,85+20,85</t>
  </si>
  <si>
    <t xml:space="preserve">10</t>
  </si>
  <si>
    <t xml:space="preserve">612131121</t>
  </si>
  <si>
    <t xml:space="preserve">Penetrační disperzní nátěr vnitřních stěn nanášený ručně</t>
  </si>
  <si>
    <t xml:space="preserve">-247475311</t>
  </si>
  <si>
    <t xml:space="preserve">"1"2,35*2,6-0,7*2</t>
  </si>
  <si>
    <t xml:space="preserve">"2"(2,0+1,3)*2*2,6-0,6*2-0,7*2</t>
  </si>
  <si>
    <t xml:space="preserve">"3"(0,85+1,18)*2*2,6-0,6*2,0</t>
  </si>
  <si>
    <t xml:space="preserve">"4"2,2*2,6</t>
  </si>
  <si>
    <t xml:space="preserve">Součet</t>
  </si>
  <si>
    <t xml:space="preserve">11</t>
  </si>
  <si>
    <t xml:space="preserve">612135101</t>
  </si>
  <si>
    <t xml:space="preserve">Hrubá výplň rýh ve stěnách maltou jakékoli šířky rýhy</t>
  </si>
  <si>
    <t xml:space="preserve">1037564107</t>
  </si>
  <si>
    <t xml:space="preserve">(10+12)*0,07+(2*0,15)</t>
  </si>
  <si>
    <t xml:space="preserve">12</t>
  </si>
  <si>
    <t xml:space="preserve">612142001</t>
  </si>
  <si>
    <t xml:space="preserve">Potažení vnitřních stěn sklovláknitým pletivem vtlačeným do tenkovrstvé hmoty</t>
  </si>
  <si>
    <t xml:space="preserve">714970117</t>
  </si>
  <si>
    <t xml:space="preserve">"1"2,35*2,6-0,7*2,0</t>
  </si>
  <si>
    <t xml:space="preserve">"2"(1,3+2,0)*2*2,6-0,6*2-0,7*2</t>
  </si>
  <si>
    <t xml:space="preserve">13</t>
  </si>
  <si>
    <t xml:space="preserve">612321131</t>
  </si>
  <si>
    <t xml:space="preserve">Potažení vnitřních stěn vápenocementovým štukem tloušťky do 3 mm</t>
  </si>
  <si>
    <t xml:space="preserve">1914797832</t>
  </si>
  <si>
    <t xml:space="preserve">"1"2,35*2,6-0,7*2+1,2*2,6*3-0,8*2,0*3</t>
  </si>
  <si>
    <t xml:space="preserve">"2"(1,3+2,0)*2*0,7</t>
  </si>
  <si>
    <t xml:space="preserve">"3"(0,85+1,18)*2*0,6</t>
  </si>
  <si>
    <t xml:space="preserve">"4"(2,2+0,3)*2,1</t>
  </si>
  <si>
    <t xml:space="preserve">14</t>
  </si>
  <si>
    <t xml:space="preserve">612325422</t>
  </si>
  <si>
    <t xml:space="preserve">Oprava vnitřní vápenocementové štukové omítky stěn v rozsahu plochy přes 10 do 30 %</t>
  </si>
  <si>
    <t xml:space="preserve">124915939</t>
  </si>
  <si>
    <t xml:space="preserve">"1"2,35*2,6</t>
  </si>
  <si>
    <t xml:space="preserve">"2,3"0</t>
  </si>
  <si>
    <t xml:space="preserve">"4"(3,46+5,85+6,15)*2,6-2,13*1,58+(2,13+1,58*2)*0,25</t>
  </si>
  <si>
    <t xml:space="preserve">619991011</t>
  </si>
  <si>
    <t xml:space="preserve">Obalení konstrukcí a prvků fólií přilepenou lepící páskou</t>
  </si>
  <si>
    <t xml:space="preserve">-1994662491</t>
  </si>
  <si>
    <t xml:space="preserve">2,15*1,6</t>
  </si>
  <si>
    <t xml:space="preserve">16</t>
  </si>
  <si>
    <t xml:space="preserve">632450134</t>
  </si>
  <si>
    <t xml:space="preserve">Vyrovnávací cementový potěr spádový do sprchového koutu tl prům. 50 mm ze suchých směsí provedený v ploše</t>
  </si>
  <si>
    <t xml:space="preserve">-1281648084</t>
  </si>
  <si>
    <t xml:space="preserve">17</t>
  </si>
  <si>
    <t xml:space="preserve">632451034</t>
  </si>
  <si>
    <t xml:space="preserve">Vyrovnávací potěr tl přes 40 do 50 mm z MC 15 provedený v ploše po dem.bytového jádra</t>
  </si>
  <si>
    <t xml:space="preserve">1738497193</t>
  </si>
  <si>
    <t xml:space="preserve">2,45+1,0</t>
  </si>
  <si>
    <t xml:space="preserve">18</t>
  </si>
  <si>
    <t xml:space="preserve">642942611</t>
  </si>
  <si>
    <t xml:space="preserve">Osazování zárubní nebo rámů dveřních kovových do 2,5 m2 na montážní pěnu</t>
  </si>
  <si>
    <t xml:space="preserve">-1347768031</t>
  </si>
  <si>
    <t xml:space="preserve">19</t>
  </si>
  <si>
    <t xml:space="preserve">M</t>
  </si>
  <si>
    <t xml:space="preserve">55331482</t>
  </si>
  <si>
    <t xml:space="preserve">zárubeň jednokřídlá ocelová pro zdění tl stěny 75-100mm rozměru 800/1970mm</t>
  </si>
  <si>
    <t xml:space="preserve">-491260284</t>
  </si>
  <si>
    <t xml:space="preserve">20</t>
  </si>
  <si>
    <t xml:space="preserve">642945111</t>
  </si>
  <si>
    <t xml:space="preserve">Osazování protipožárních zárubní dveří jednokřídlových do 2,5 m2</t>
  </si>
  <si>
    <t xml:space="preserve">852164838</t>
  </si>
  <si>
    <t xml:space="preserve">642-pc 1</t>
  </si>
  <si>
    <t xml:space="preserve">Oprava zdi u vyměněné zárubně</t>
  </si>
  <si>
    <t xml:space="preserve">1146124240</t>
  </si>
  <si>
    <t xml:space="preserve">22</t>
  </si>
  <si>
    <t xml:space="preserve">642-pc 2</t>
  </si>
  <si>
    <t xml:space="preserve">Oprava spáry na stropě 3,5m</t>
  </si>
  <si>
    <t xml:space="preserve">942734269</t>
  </si>
  <si>
    <t xml:space="preserve">Ostatní konstrukce a práce, bourání</t>
  </si>
  <si>
    <t xml:space="preserve">23</t>
  </si>
  <si>
    <t xml:space="preserve">952901111</t>
  </si>
  <si>
    <t xml:space="preserve">Vyčištění budov bytové a občanské výstavby při výšce podlaží do 4 m</t>
  </si>
  <si>
    <t xml:space="preserve">-447521495</t>
  </si>
  <si>
    <t xml:space="preserve">2,85+2,6+1+20,85</t>
  </si>
  <si>
    <t xml:space="preserve">24</t>
  </si>
  <si>
    <t xml:space="preserve">952-pc 1</t>
  </si>
  <si>
    <t xml:space="preserve">Odvoz a likvidace, háčků a šrouby,světel,kuchyňské linky,digestoře,garnyží,vestavěné skříně,bytového jádra</t>
  </si>
  <si>
    <t xml:space="preserve">1310004028</t>
  </si>
  <si>
    <t xml:space="preserve">25</t>
  </si>
  <si>
    <t xml:space="preserve">968072455</t>
  </si>
  <si>
    <t xml:space="preserve">Vybourání kovových dveřních zárubní pl do 2 m2</t>
  </si>
  <si>
    <t xml:space="preserve">-701861721</t>
  </si>
  <si>
    <t xml:space="preserve">0,8*2,0*2+0,6*2,0*2</t>
  </si>
  <si>
    <t xml:space="preserve">26</t>
  </si>
  <si>
    <t xml:space="preserve">971042431</t>
  </si>
  <si>
    <t xml:space="preserve">Rozšíření otvoru v betonových příčkách (původně byly dveře š.70 a nyní budou 80cm) pl do 0,25 m2 tl do 150 mm</t>
  </si>
  <si>
    <t xml:space="preserve">1619940444</t>
  </si>
  <si>
    <t xml:space="preserve">27</t>
  </si>
  <si>
    <t xml:space="preserve">973031616</t>
  </si>
  <si>
    <t xml:space="preserve">Vysekání kapes ve zdivu cihelném na MV nebo MVC pro špalíky a krabice do 100x100x50 mm</t>
  </si>
  <si>
    <t xml:space="preserve">-232204429</t>
  </si>
  <si>
    <t xml:space="preserve">28</t>
  </si>
  <si>
    <t xml:space="preserve">974031121</t>
  </si>
  <si>
    <t xml:space="preserve">Vysekání rýh ve zdivu cihelném hl do 30 mm š do 30 mm</t>
  </si>
  <si>
    <t xml:space="preserve">1215839329</t>
  </si>
  <si>
    <t xml:space="preserve">29</t>
  </si>
  <si>
    <t xml:space="preserve">974031132</t>
  </si>
  <si>
    <t xml:space="preserve">Vysekání rýh ve zdivu cihelném hl do 50 mm š do 70 mm</t>
  </si>
  <si>
    <t xml:space="preserve">1646403968</t>
  </si>
  <si>
    <t xml:space="preserve">30</t>
  </si>
  <si>
    <t xml:space="preserve">974031164</t>
  </si>
  <si>
    <t xml:space="preserve">Vysekání rýh ve zdivu cihelném hl do 150 mm š do 150 mm</t>
  </si>
  <si>
    <t xml:space="preserve">1609985329</t>
  </si>
  <si>
    <t xml:space="preserve">31</t>
  </si>
  <si>
    <t xml:space="preserve">977131119</t>
  </si>
  <si>
    <t xml:space="preserve">Vrty příklepovými vrtáky D přes 28 do 32 mm do cihelného zdiva nebo prostého betonu</t>
  </si>
  <si>
    <t xml:space="preserve">325061575</t>
  </si>
  <si>
    <t xml:space="preserve">32</t>
  </si>
  <si>
    <t xml:space="preserve">978011121</t>
  </si>
  <si>
    <t xml:space="preserve">Otlučení (osekání) vnitřní vápenné nebo vápenocementové omítky stropů v rozsahu přes 5 do 10 %</t>
  </si>
  <si>
    <t xml:space="preserve">-395306058</t>
  </si>
  <si>
    <t xml:space="preserve">33</t>
  </si>
  <si>
    <t xml:space="preserve">978013141</t>
  </si>
  <si>
    <t xml:space="preserve">Otlučení (osekání) vnitřní vápenné nebo vápenocementové omítky stěn v rozsahu přes 10 do 30 %</t>
  </si>
  <si>
    <t xml:space="preserve">984605340</t>
  </si>
  <si>
    <t xml:space="preserve">997</t>
  </si>
  <si>
    <t xml:space="preserve">Přesun sutě</t>
  </si>
  <si>
    <t xml:space="preserve">34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</si>
  <si>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</si>
  <si>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</si>
  <si>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</si>
  <si>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-992658544</t>
  </si>
  <si>
    <t xml:space="preserve">35</t>
  </si>
  <si>
    <t xml:space="preserve">997013501</t>
  </si>
  <si>
    <t xml:space="preserve">Odvoz suti a vybouraných hmot na skládku nebo meziskládku do 1 km se složením</t>
  </si>
  <si>
    <t xml:space="preserve">-596783314</t>
  </si>
  <si>
    <t xml:space="preserve">36</t>
  </si>
  <si>
    <t xml:space="preserve">997013509</t>
  </si>
  <si>
    <t xml:space="preserve">Příplatek k odvozu suti a vybouraných hmot na skládku ZKD 1 km přes 1 km</t>
  </si>
  <si>
    <t xml:space="preserve">568056718</t>
  </si>
  <si>
    <t xml:space="preserve">2,487*14 'Přepočtené koeficientem množství</t>
  </si>
  <si>
    <t xml:space="preserve">37</t>
  </si>
  <si>
    <t xml:space="preserve">997013601</t>
  </si>
  <si>
    <t xml:space="preserve">Poplatek za uložení na skládce (skládkovné) stavebního odpadu</t>
  </si>
  <si>
    <t xml:space="preserve">-1365304664</t>
  </si>
  <si>
    <t xml:space="preserve">998</t>
  </si>
  <si>
    <t xml:space="preserve">Přesun hmot</t>
  </si>
  <si>
    <t xml:space="preserve">38</t>
  </si>
  <si>
    <t xml:space="preserve">998018002</t>
  </si>
  <si>
    <t xml:space="preserve">Přesun hmot ruční pro budovy v přes 6 do 12 m</t>
  </si>
  <si>
    <t xml:space="preserve">1463345819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</si>
  <si>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</si>
  <si>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</si>
  <si>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</si>
  <si>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</si>
  <si>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39</t>
  </si>
  <si>
    <t xml:space="preserve">721171803</t>
  </si>
  <si>
    <t xml:space="preserve">Demontáž potrubí z PVC D do 75</t>
  </si>
  <si>
    <t xml:space="preserve">-260451325</t>
  </si>
  <si>
    <t xml:space="preserve">40</t>
  </si>
  <si>
    <t xml:space="preserve">721171808</t>
  </si>
  <si>
    <t xml:space="preserve">Demontáž potrubí z PVC D přes 75 do 114</t>
  </si>
  <si>
    <t xml:space="preserve">-1791394236</t>
  </si>
  <si>
    <t xml:space="preserve">41</t>
  </si>
  <si>
    <t xml:space="preserve">721174042</t>
  </si>
  <si>
    <t xml:space="preserve">Potrubí kanalizační z PP připojovací DN 40</t>
  </si>
  <si>
    <t xml:space="preserve">-293783961</t>
  </si>
  <si>
    <t xml:space="preserve">42</t>
  </si>
  <si>
    <t xml:space="preserve">721174043</t>
  </si>
  <si>
    <t xml:space="preserve">Potrubí kanalizační z PP připojovací DN 50</t>
  </si>
  <si>
    <t xml:space="preserve">912131194</t>
  </si>
  <si>
    <t xml:space="preserve">43</t>
  </si>
  <si>
    <t xml:space="preserve">721174045</t>
  </si>
  <si>
    <t xml:space="preserve">Potrubí kanalizační z PP připojovací DN 110</t>
  </si>
  <si>
    <t xml:space="preserve">-123903328</t>
  </si>
  <si>
    <t xml:space="preserve">44</t>
  </si>
  <si>
    <t xml:space="preserve">721194104</t>
  </si>
  <si>
    <t xml:space="preserve">Vyvedení a upevnění odpadních výpustek DN 40</t>
  </si>
  <si>
    <t xml:space="preserve">-1076110078</t>
  </si>
  <si>
    <t xml:space="preserve">"umyvadlo"1</t>
  </si>
  <si>
    <t xml:space="preserve">"dřez"1</t>
  </si>
  <si>
    <t xml:space="preserve">45</t>
  </si>
  <si>
    <t xml:space="preserve">721194105</t>
  </si>
  <si>
    <t xml:space="preserve">Vyvedení a upevnění odpadních výpustek DN 50</t>
  </si>
  <si>
    <t xml:space="preserve">1891946719</t>
  </si>
  <si>
    <t xml:space="preserve">"sprcha"1</t>
  </si>
  <si>
    <t xml:space="preserve">46</t>
  </si>
  <si>
    <t xml:space="preserve">721194109</t>
  </si>
  <si>
    <t xml:space="preserve">Vyvedení a upevnění odpadních výpustek DN 110</t>
  </si>
  <si>
    <t xml:space="preserve">32372694</t>
  </si>
  <si>
    <t xml:space="preserve">"klozet"1</t>
  </si>
  <si>
    <t xml:space="preserve">47</t>
  </si>
  <si>
    <t xml:space="preserve">721211401</t>
  </si>
  <si>
    <t xml:space="preserve">Vpusť podlahová s vodorovným odtokem DN 40/50</t>
  </si>
  <si>
    <t xml:space="preserve">907863280</t>
  </si>
  <si>
    <t xml:space="preserve">48</t>
  </si>
  <si>
    <t xml:space="preserve">721226511</t>
  </si>
  <si>
    <t xml:space="preserve">Zápachová uzávěrka podomítková pro pračku a myčku DN 40</t>
  </si>
  <si>
    <t xml:space="preserve">1700377847</t>
  </si>
  <si>
    <t xml:space="preserve">49</t>
  </si>
  <si>
    <t xml:space="preserve">721290111</t>
  </si>
  <si>
    <t xml:space="preserve">Zkouška těsnosti potrubí kanalizace vodou DN do 125</t>
  </si>
  <si>
    <t xml:space="preserve">-699595421</t>
  </si>
  <si>
    <t xml:space="preserve">50</t>
  </si>
  <si>
    <t xml:space="preserve">721290822</t>
  </si>
  <si>
    <t xml:space="preserve">Přemístění vnitrostaveništní demontovaných hmot vnitřní kanalizace v objektech v přes 6 do 12 m</t>
  </si>
  <si>
    <t xml:space="preserve">1211744926</t>
  </si>
  <si>
    <t xml:space="preserve">51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</si>
  <si>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</si>
  <si>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</si>
  <si>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</si>
  <si>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-2069090420</t>
  </si>
  <si>
    <t xml:space="preserve">722</t>
  </si>
  <si>
    <t xml:space="preserve">Zdravotechnika - vnitřní vodovod</t>
  </si>
  <si>
    <t xml:space="preserve">52</t>
  </si>
  <si>
    <t xml:space="preserve">722174002</t>
  </si>
  <si>
    <t xml:space="preserve">Potrubí vodovodní plastové PPR svar polyfúze PN 16 D 20x2,8 mm</t>
  </si>
  <si>
    <t xml:space="preserve">-516319673</t>
  </si>
  <si>
    <t xml:space="preserve">53</t>
  </si>
  <si>
    <t xml:space="preserve">722174003</t>
  </si>
  <si>
    <t xml:space="preserve">Potrubí vodovodní plastové PPR svar polyfúze PN 16 D 25x3,5 mm</t>
  </si>
  <si>
    <t xml:space="preserve">1896286459</t>
  </si>
  <si>
    <t xml:space="preserve">54</t>
  </si>
  <si>
    <t xml:space="preserve">722181221</t>
  </si>
  <si>
    <t xml:space="preserve">Ochrana vodovodního potrubí přilepenými termoizolačními trubicemi z PE tl přes 6 do 9 mm DN do 22 mm</t>
  </si>
  <si>
    <t xml:space="preserve">-1704968632</t>
  </si>
  <si>
    <t xml:space="preserve">55</t>
  </si>
  <si>
    <t xml:space="preserve">722181222</t>
  </si>
  <si>
    <t xml:space="preserve">Ochrana vodovodního potrubí přilepenými termoizolačními trubicemi z PE tl přes 6 do 9 mm DN přes 22 do 45 mm</t>
  </si>
  <si>
    <t xml:space="preserve">-1633358462</t>
  </si>
  <si>
    <t xml:space="preserve">56</t>
  </si>
  <si>
    <t xml:space="preserve">722190401</t>
  </si>
  <si>
    <t xml:space="preserve">Vyvedení a upevnění výpustku DN do 25</t>
  </si>
  <si>
    <t xml:space="preserve">-127552080</t>
  </si>
  <si>
    <t xml:space="preserve">"umyvadlo"2</t>
  </si>
  <si>
    <t xml:space="preserve">"dřez"2</t>
  </si>
  <si>
    <t xml:space="preserve">"pračka"1</t>
  </si>
  <si>
    <t xml:space="preserve">"sprcha"2</t>
  </si>
  <si>
    <t xml:space="preserve">57</t>
  </si>
  <si>
    <t xml:space="preserve">7221-pc2</t>
  </si>
  <si>
    <t xml:space="preserve">Kontrola funkčnosti uzávěru teplé a stadené vody-případná výměna</t>
  </si>
  <si>
    <t xml:space="preserve">-818491129</t>
  </si>
  <si>
    <t xml:space="preserve">58</t>
  </si>
  <si>
    <t xml:space="preserve">722232046</t>
  </si>
  <si>
    <t xml:space="preserve">Kohout kulový přímý G 5/4" PN 42 do 185°C vnitřní závit</t>
  </si>
  <si>
    <t xml:space="preserve">991808309</t>
  </si>
  <si>
    <t xml:space="preserve">59</t>
  </si>
  <si>
    <t xml:space="preserve">722232064</t>
  </si>
  <si>
    <t xml:space="preserve">Kohout kulový přímý G 5/4" PN 42 do 185°C vnitřní závit s vypouštěním</t>
  </si>
  <si>
    <t xml:space="preserve">1711678434</t>
  </si>
  <si>
    <t xml:space="preserve">60</t>
  </si>
  <si>
    <t xml:space="preserve">722290226</t>
  </si>
  <si>
    <t xml:space="preserve">Zkouška těsnosti vodovodního potrubí závitového DN do 50</t>
  </si>
  <si>
    <t xml:space="preserve">-1749920884</t>
  </si>
  <si>
    <t xml:space="preserve">61</t>
  </si>
  <si>
    <t xml:space="preserve">722290234</t>
  </si>
  <si>
    <t xml:space="preserve">Proplach a dezinfekce vodovodního potrubí DN do 80</t>
  </si>
  <si>
    <t xml:space="preserve">-1892814885</t>
  </si>
  <si>
    <t xml:space="preserve">62</t>
  </si>
  <si>
    <t xml:space="preserve">998722202</t>
  </si>
  <si>
    <t xml:space="preserve">Přesun hmot procentní pro vnitřní vodovod v objektech v přes 6 do 12 m</t>
  </si>
  <si>
    <t xml:space="preserve">-662544721</t>
  </si>
  <si>
    <t xml:space="preserve">725</t>
  </si>
  <si>
    <t xml:space="preserve">Zdravotechnika - zařizovací předměty</t>
  </si>
  <si>
    <t xml:space="preserve">63</t>
  </si>
  <si>
    <t xml:space="preserve">5411-pc 1</t>
  </si>
  <si>
    <t xml:space="preserve">D+m el.sporák (elektrický sporák s elektrickou troubou v barvě bílé, varná deska se 4-mi varnými zónami), specifikace v PD</t>
  </si>
  <si>
    <t xml:space="preserve">-36142447</t>
  </si>
  <si>
    <t xml:space="preserve">64</t>
  </si>
  <si>
    <t xml:space="preserve">725110814</t>
  </si>
  <si>
    <t xml:space="preserve">Demontáž klozetu Kombi</t>
  </si>
  <si>
    <t xml:space="preserve">soubor</t>
  </si>
  <si>
    <t xml:space="preserve">-1406562758</t>
  </si>
  <si>
    <t xml:space="preserve">65</t>
  </si>
  <si>
    <t xml:space="preserve">725112022</t>
  </si>
  <si>
    <t xml:space="preserve">Klozet keramický závěsný na nosné stěny s hlubokým splachováním odpad vodorovný</t>
  </si>
  <si>
    <t xml:space="preserve">-1506762005</t>
  </si>
  <si>
    <t xml:space="preserve">66</t>
  </si>
  <si>
    <t xml:space="preserve">725210821</t>
  </si>
  <si>
    <t xml:space="preserve">Demontáž umyvadel bez výtokových armatur</t>
  </si>
  <si>
    <t xml:space="preserve">-1610517675</t>
  </si>
  <si>
    <t xml:space="preserve">67</t>
  </si>
  <si>
    <t xml:space="preserve">725211616</t>
  </si>
  <si>
    <t xml:space="preserve">Umyvadlo keramické bílé šířky 550 mm s krytem na sifon připevněné na stěnu šrouby</t>
  </si>
  <si>
    <t xml:space="preserve">844721952</t>
  </si>
  <si>
    <t xml:space="preserve">68</t>
  </si>
  <si>
    <t xml:space="preserve">725220841</t>
  </si>
  <si>
    <t xml:space="preserve">Demontáž van ocelová rohová</t>
  </si>
  <si>
    <t xml:space="preserve">-199906518</t>
  </si>
  <si>
    <t xml:space="preserve">69</t>
  </si>
  <si>
    <t xml:space="preserve">725244313</t>
  </si>
  <si>
    <t xml:space="preserve">Zástěna sprchová rámová se skleněnou výplní tl. 4 a 5 mm dveře posuvné jednodílné š.600mm do niky na vaničku šířky 1200 mm</t>
  </si>
  <si>
    <t xml:space="preserve">924380243</t>
  </si>
  <si>
    <t xml:space="preserve">70</t>
  </si>
  <si>
    <t xml:space="preserve">725820801</t>
  </si>
  <si>
    <t xml:space="preserve">Demontáž baterie nástěnné do G 3 / 4</t>
  </si>
  <si>
    <t xml:space="preserve">-714716975</t>
  </si>
  <si>
    <t xml:space="preserve">71</t>
  </si>
  <si>
    <t xml:space="preserve">725821325</t>
  </si>
  <si>
    <t xml:space="preserve">Baterie dřezová stojánková páková s otáčivým kulatým ústím a délkou ramínka 220 mm</t>
  </si>
  <si>
    <t xml:space="preserve">830706965</t>
  </si>
  <si>
    <t xml:space="preserve">72</t>
  </si>
  <si>
    <t xml:space="preserve">725822613</t>
  </si>
  <si>
    <t xml:space="preserve">Baterie umyvadlová stojánková páková s výpustí</t>
  </si>
  <si>
    <t xml:space="preserve">1256116249</t>
  </si>
  <si>
    <t xml:space="preserve">73</t>
  </si>
  <si>
    <t xml:space="preserve">725841332</t>
  </si>
  <si>
    <t xml:space="preserve">Baterie sprchová s přepínačem a pohyblivým držákem</t>
  </si>
  <si>
    <t xml:space="preserve">1901637914</t>
  </si>
  <si>
    <t xml:space="preserve">74</t>
  </si>
  <si>
    <t xml:space="preserve">998725202</t>
  </si>
  <si>
    <t xml:space="preserve">Přesun hmot procentní pro zařizovací předměty v objektech v přes 6 do 12 m</t>
  </si>
  <si>
    <t xml:space="preserve">866700932</t>
  </si>
  <si>
    <t xml:space="preserve">726</t>
  </si>
  <si>
    <t xml:space="preserve">Zdravotechnika - předstěnové instalace</t>
  </si>
  <si>
    <t xml:space="preserve">75</t>
  </si>
  <si>
    <t xml:space="preserve">726111031</t>
  </si>
  <si>
    <t xml:space="preserve">Předstěnový modul pro závěsný klozet s ovládáním zepředu v 1080 mm</t>
  </si>
  <si>
    <t xml:space="preserve">-1826988985</t>
  </si>
  <si>
    <t xml:space="preserve">76</t>
  </si>
  <si>
    <t xml:space="preserve">726191002</t>
  </si>
  <si>
    <t xml:space="preserve">Souprava pro předstěnovou montáž</t>
  </si>
  <si>
    <t xml:space="preserve">-421672254</t>
  </si>
  <si>
    <t xml:space="preserve">77</t>
  </si>
  <si>
    <t xml:space="preserve">998726212</t>
  </si>
  <si>
    <t xml:space="preserve">Přesun hmot procentní pro instalační prefabrikáty v objektech v přes 6 do 12 m</t>
  </si>
  <si>
    <t xml:space="preserve">807728399</t>
  </si>
  <si>
    <t xml:space="preserve">734</t>
  </si>
  <si>
    <t xml:space="preserve">Ústřední vytápění - armatury</t>
  </si>
  <si>
    <t xml:space="preserve">78</t>
  </si>
  <si>
    <t xml:space="preserve">734-pc 2</t>
  </si>
  <si>
    <t xml:space="preserve">Kontrola termohlavic, případná výměna</t>
  </si>
  <si>
    <t xml:space="preserve">1271437672</t>
  </si>
  <si>
    <t xml:space="preserve">79</t>
  </si>
  <si>
    <t xml:space="preserve">998734202</t>
  </si>
  <si>
    <t xml:space="preserve">Přesun hmot procentní pro armatury v objektech v přes 6 do 12 m</t>
  </si>
  <si>
    <t xml:space="preserve">1687264686</t>
  </si>
  <si>
    <t xml:space="preserve">735</t>
  </si>
  <si>
    <t xml:space="preserve">Ústřední vytápění - otopná tělesa</t>
  </si>
  <si>
    <t xml:space="preserve">80</t>
  </si>
  <si>
    <t xml:space="preserve">735161811</t>
  </si>
  <si>
    <t xml:space="preserve">Demontáž otopného tělesa trubkového do 1500 mm</t>
  </si>
  <si>
    <t xml:space="preserve">-1391815994</t>
  </si>
  <si>
    <t xml:space="preserve">81</t>
  </si>
  <si>
    <t xml:space="preserve">735164261</t>
  </si>
  <si>
    <t xml:space="preserve">Otopné těleso trubkové elektrické přímotopné výška/délka 1500/595 mm</t>
  </si>
  <si>
    <t xml:space="preserve">1480232137</t>
  </si>
  <si>
    <t xml:space="preserve">82</t>
  </si>
  <si>
    <t xml:space="preserve">998735202</t>
  </si>
  <si>
    <t xml:space="preserve">Přesun hmot procentní pro otopná tělesa v objektech v přes 6 do 12 m</t>
  </si>
  <si>
    <t xml:space="preserve">-1471713203</t>
  </si>
  <si>
    <t xml:space="preserve">741</t>
  </si>
  <si>
    <t xml:space="preserve">Elektroinstalace - silnoproud</t>
  </si>
  <si>
    <t xml:space="preserve">83</t>
  </si>
  <si>
    <t xml:space="preserve">741110001</t>
  </si>
  <si>
    <t xml:space="preserve">Montáž trubka plastová tuhá D přes 16 do 23 mm uložená pevně</t>
  </si>
  <si>
    <t xml:space="preserve">1021117230</t>
  </si>
  <si>
    <t xml:space="preserve">84</t>
  </si>
  <si>
    <t xml:space="preserve">34571092</t>
  </si>
  <si>
    <t xml:space="preserve">trubka elektroinstalační tuhá z PVC D 17,4/20 mm, délka 3m</t>
  </si>
  <si>
    <t xml:space="preserve">1373963132</t>
  </si>
  <si>
    <t xml:space="preserve">10*1,05 'Přepočtené koeficientem množství</t>
  </si>
  <si>
    <t xml:space="preserve">85</t>
  </si>
  <si>
    <t xml:space="preserve">741110002</t>
  </si>
  <si>
    <t xml:space="preserve">Montáž trubka plastová tuhá D přes 23 do 35 mm uložená pevně</t>
  </si>
  <si>
    <t xml:space="preserve">-2132709627</t>
  </si>
  <si>
    <t xml:space="preserve">86</t>
  </si>
  <si>
    <t xml:space="preserve">34571094</t>
  </si>
  <si>
    <t xml:space="preserve">trubka elektroinstalační tuhá z PVC D 28,6/32 mm, délka 3m</t>
  </si>
  <si>
    <t xml:space="preserve">-317583827</t>
  </si>
  <si>
    <t xml:space="preserve">5*1,05 'Přepočtené koeficientem množství</t>
  </si>
  <si>
    <t xml:space="preserve">87</t>
  </si>
  <si>
    <t xml:space="preserve">741110511</t>
  </si>
  <si>
    <t xml:space="preserve">Montáž lišta a kanálek vkládací šířky do 60 mm s víčkem</t>
  </si>
  <si>
    <t xml:space="preserve">-383886170</t>
  </si>
  <si>
    <t xml:space="preserve">88</t>
  </si>
  <si>
    <t xml:space="preserve">34571008</t>
  </si>
  <si>
    <t xml:space="preserve">lišta elektroinstalační hranatá PVC 40x40mm</t>
  </si>
  <si>
    <t xml:space="preserve">-556243002</t>
  </si>
  <si>
    <t xml:space="preserve">20*1,05 'Přepočtené koeficientem množství</t>
  </si>
  <si>
    <t xml:space="preserve">89</t>
  </si>
  <si>
    <t xml:space="preserve">741111801</t>
  </si>
  <si>
    <t xml:space="preserve">Demontáž trubky plastové tuhé D do 50 mm uložené pevně</t>
  </si>
  <si>
    <t xml:space="preserve">1735583892</t>
  </si>
  <si>
    <t xml:space="preserve">90</t>
  </si>
  <si>
    <t xml:space="preserve">741112001</t>
  </si>
  <si>
    <t xml:space="preserve">Montáž krabice zapuštěná plastová kruhová</t>
  </si>
  <si>
    <t xml:space="preserve">1349261433</t>
  </si>
  <si>
    <t xml:space="preserve">91</t>
  </si>
  <si>
    <t xml:space="preserve">34571450</t>
  </si>
  <si>
    <t xml:space="preserve">krabice pod omítku PVC přístrojová kruhová D 70mm</t>
  </si>
  <si>
    <t xml:space="preserve">-567615984</t>
  </si>
  <si>
    <t xml:space="preserve">92</t>
  </si>
  <si>
    <t xml:space="preserve">34571452</t>
  </si>
  <si>
    <t xml:space="preserve">krabice pod omítku PVC přístrojová kruhová D 70mm dvojnásobná</t>
  </si>
  <si>
    <t xml:space="preserve">622813775</t>
  </si>
  <si>
    <t xml:space="preserve">93</t>
  </si>
  <si>
    <t xml:space="preserve">34571563</t>
  </si>
  <si>
    <t xml:space="preserve">krabice pod omítku PVC odbočná kruhová D 100mm s víčkem a svorkovnicí</t>
  </si>
  <si>
    <t xml:space="preserve">-1187325421</t>
  </si>
  <si>
    <t xml:space="preserve">94</t>
  </si>
  <si>
    <t xml:space="preserve">741122611</t>
  </si>
  <si>
    <t xml:space="preserve">Montáž kabel Cu plný kulatý žíla 3x1,5 až 6 mm2 uložený pevně (např. CYKY)</t>
  </si>
  <si>
    <t xml:space="preserve">-978772136</t>
  </si>
  <si>
    <t xml:space="preserve">95</t>
  </si>
  <si>
    <t xml:space="preserve">34111030</t>
  </si>
  <si>
    <t xml:space="preserve">kabel instalační jádro Cu plné izolace PVC plášť PVC 450/750V (CYKY) 3x1,5mm2</t>
  </si>
  <si>
    <t xml:space="preserve">-632373012</t>
  </si>
  <si>
    <t xml:space="preserve">70*1,15 'Přepočtené koeficientem množství</t>
  </si>
  <si>
    <t xml:space="preserve">96</t>
  </si>
  <si>
    <t xml:space="preserve">34111036</t>
  </si>
  <si>
    <t xml:space="preserve">kabel instalační jádro Cu plné izolace PVC plášť PVC 450/750V (CYKY) 3x2,5mm2</t>
  </si>
  <si>
    <t xml:space="preserve">808520022</t>
  </si>
  <si>
    <t xml:space="preserve">90*1,15 'Přepočtené koeficientem množství</t>
  </si>
  <si>
    <t xml:space="preserve">97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</si>
  <si>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</si>
  <si>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</si>
  <si>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-1208858525</t>
  </si>
  <si>
    <t xml:space="preserve">98</t>
  </si>
  <si>
    <t xml:space="preserve">741130001</t>
  </si>
  <si>
    <t xml:space="preserve">Ukončení vodič izolovaný do 2,5 mm2 v rozváděči nebo na přístroji</t>
  </si>
  <si>
    <t xml:space="preserve">1419436084</t>
  </si>
  <si>
    <t xml:space="preserve">99</t>
  </si>
  <si>
    <t xml:space="preserve">7412-pc 1</t>
  </si>
  <si>
    <t xml:space="preserve">D+M rozvaděče vč. výstroje (předpoklad: 7x jistič 1pól, 1x proudový chránič, propoj. lišta, svorky, aj.)</t>
  </si>
  <si>
    <t xml:space="preserve">-1944582707</t>
  </si>
  <si>
    <t xml:space="preserve">100</t>
  </si>
  <si>
    <t xml:space="preserve">7412-pc 2</t>
  </si>
  <si>
    <t xml:space="preserve">Demontáž stávajícího rozvaděče vč. výstroje</t>
  </si>
  <si>
    <t xml:space="preserve">-1816049704</t>
  </si>
  <si>
    <t xml:space="preserve">101</t>
  </si>
  <si>
    <t xml:space="preserve">741310021</t>
  </si>
  <si>
    <t xml:space="preserve">Montáž přepínač nástěnný 5-sériový prostředí normální se zapojením vodičů</t>
  </si>
  <si>
    <t xml:space="preserve">-768295095</t>
  </si>
  <si>
    <t xml:space="preserve">102</t>
  </si>
  <si>
    <t xml:space="preserve">34535073</t>
  </si>
  <si>
    <t xml:space="preserve">přepínač nástěnný sériový, řazení 5, IP44, bezšroubové svorky</t>
  </si>
  <si>
    <t xml:space="preserve">-6963764</t>
  </si>
  <si>
    <t xml:space="preserve">103</t>
  </si>
  <si>
    <t xml:space="preserve">741310022</t>
  </si>
  <si>
    <t xml:space="preserve">Montáž přepínač nástěnný 6-střídavý prostředí normální se zapojením vodičů</t>
  </si>
  <si>
    <t xml:space="preserve">-949353687</t>
  </si>
  <si>
    <t xml:space="preserve">104</t>
  </si>
  <si>
    <t xml:space="preserve">34535075</t>
  </si>
  <si>
    <t xml:space="preserve">přepínač nástěnný střídavý pro průběžnou montáž, řaz 6, IP54, bezšroubové svorky</t>
  </si>
  <si>
    <t xml:space="preserve">1710055411</t>
  </si>
  <si>
    <t xml:space="preserve">105</t>
  </si>
  <si>
    <t xml:space="preserve">741311803</t>
  </si>
  <si>
    <t xml:space="preserve">Demontáž spínačů nástěnných normálních do 10 A bezšroubových bez zachování funkčnosti do 2 svorek</t>
  </si>
  <si>
    <t xml:space="preserve">302255463</t>
  </si>
  <si>
    <t xml:space="preserve">106</t>
  </si>
  <si>
    <t xml:space="preserve">741313001</t>
  </si>
  <si>
    <t xml:space="preserve">Montáž zásuvka (polo)zapuštěná bezšroubové připojení 2P+PE se zapojením vodičů</t>
  </si>
  <si>
    <t xml:space="preserve">1489488608</t>
  </si>
  <si>
    <t xml:space="preserve">107</t>
  </si>
  <si>
    <t xml:space="preserve">34555241</t>
  </si>
  <si>
    <t xml:space="preserve">přístroj zásuvky zápustné jednonásobné, krytka s clonkami, bezšroubové svorky</t>
  </si>
  <si>
    <t xml:space="preserve">-1498538310</t>
  </si>
  <si>
    <t xml:space="preserve">108</t>
  </si>
  <si>
    <t xml:space="preserve">741313003</t>
  </si>
  <si>
    <t xml:space="preserve">Montáž zásuvka (polo)zapuštěná bezšroubové připojení 2x(2P+PE) dvojnásobná se zapojením vodičů</t>
  </si>
  <si>
    <t xml:space="preserve">1670021151</t>
  </si>
  <si>
    <t xml:space="preserve">109</t>
  </si>
  <si>
    <t xml:space="preserve">34555238</t>
  </si>
  <si>
    <t xml:space="preserve">zásuvka zápustná dvojnásobná, šroubové svorky</t>
  </si>
  <si>
    <t xml:space="preserve">1659673901</t>
  </si>
  <si>
    <t xml:space="preserve">110</t>
  </si>
  <si>
    <t xml:space="preserve">741315813</t>
  </si>
  <si>
    <t xml:space="preserve">Demontáž zásuvek domovních normální prostředí do 16A zapuštěných bezšroubových bez zachování funkčnosti 2P+PE</t>
  </si>
  <si>
    <t xml:space="preserve">-1427801848</t>
  </si>
  <si>
    <t xml:space="preserve">111</t>
  </si>
  <si>
    <t xml:space="preserve">741330335</t>
  </si>
  <si>
    <t xml:space="preserve">Montáž ovladač tlačítkový vestavný-objímka se žárovkou</t>
  </si>
  <si>
    <t xml:space="preserve">449735611</t>
  </si>
  <si>
    <t xml:space="preserve">112</t>
  </si>
  <si>
    <t xml:space="preserve">34512200</t>
  </si>
  <si>
    <t xml:space="preserve">objímka žárovky E14 svorcová 1253-040 termoplast</t>
  </si>
  <si>
    <t xml:space="preserve">850128681</t>
  </si>
  <si>
    <t xml:space="preserve">113</t>
  </si>
  <si>
    <t xml:space="preserve">34774102</t>
  </si>
  <si>
    <t xml:space="preserve">žárovka LED E27/6W</t>
  </si>
  <si>
    <t xml:space="preserve">682701767</t>
  </si>
  <si>
    <t xml:space="preserve">114</t>
  </si>
  <si>
    <t xml:space="preserve">741370002</t>
  </si>
  <si>
    <t xml:space="preserve">Montáž svítidlo žárovkové bytové stropní přisazené 1 zdroj se sklem</t>
  </si>
  <si>
    <t xml:space="preserve">-1395204787</t>
  </si>
  <si>
    <t xml:space="preserve">115</t>
  </si>
  <si>
    <t xml:space="preserve">3481-pc 1</t>
  </si>
  <si>
    <t xml:space="preserve">interiérové stropní/nástěnné svítidlo IP 54, s jedním zdrojem, včetně světelného zdroje a recyklačních poplatků</t>
  </si>
  <si>
    <t xml:space="preserve">1511634233</t>
  </si>
  <si>
    <t xml:space="preserve">116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</si>
  <si>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</si>
  <si>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</si>
  <si>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-1169802227</t>
  </si>
  <si>
    <t xml:space="preserve">117</t>
  </si>
  <si>
    <t xml:space="preserve">741810001</t>
  </si>
  <si>
    <t xml:space="preserve">Celková prohlídka elektrického rozvodu a zařízení do 100 000,- Kč</t>
  </si>
  <si>
    <t xml:space="preserve">1284916176</t>
  </si>
  <si>
    <t xml:space="preserve">118</t>
  </si>
  <si>
    <t xml:space="preserve">741811011</t>
  </si>
  <si>
    <t xml:space="preserve">Kontrola rozvaděč nn silový hmotnosti do 200 kg</t>
  </si>
  <si>
    <t xml:space="preserve">-1460204538</t>
  </si>
  <si>
    <t xml:space="preserve">119</t>
  </si>
  <si>
    <t xml:space="preserve">74191-01</t>
  </si>
  <si>
    <t xml:space="preserve">Pomocný instalační materiál (svorky, sádra, pásky, aj.)</t>
  </si>
  <si>
    <t xml:space="preserve">-1779379472</t>
  </si>
  <si>
    <t xml:space="preserve">120</t>
  </si>
  <si>
    <t xml:space="preserve">998741202</t>
  </si>
  <si>
    <t xml:space="preserve">Přesun hmot procentní pro silnoproud v objektech v přes 6 do 12 m</t>
  </si>
  <si>
    <t xml:space="preserve">1055776656</t>
  </si>
  <si>
    <t xml:space="preserve">751</t>
  </si>
  <si>
    <t xml:space="preserve">Vzduchotechnika</t>
  </si>
  <si>
    <t xml:space="preserve">121</t>
  </si>
  <si>
    <t xml:space="preserve">7511-pc1</t>
  </si>
  <si>
    <t xml:space="preserve">D+M ventilátoru s časovýcm doběhem</t>
  </si>
  <si>
    <t xml:space="preserve">137567988</t>
  </si>
  <si>
    <t xml:space="preserve">122</t>
  </si>
  <si>
    <t xml:space="preserve">7511-pc2</t>
  </si>
  <si>
    <t xml:space="preserve">D+M potrubí VZT</t>
  </si>
  <si>
    <t xml:space="preserve">905868969</t>
  </si>
  <si>
    <t xml:space="preserve">123</t>
  </si>
  <si>
    <t xml:space="preserve">998751201</t>
  </si>
  <si>
    <t xml:space="preserve">Přesun hmot procentní pro vzduchotechniku v objektech výšky do 12 m</t>
  </si>
  <si>
    <t xml:space="preserve">-203790707</t>
  </si>
  <si>
    <t xml:space="preserve">766</t>
  </si>
  <si>
    <t xml:space="preserve">Konstrukce truhlářské</t>
  </si>
  <si>
    <t xml:space="preserve">124</t>
  </si>
  <si>
    <t xml:space="preserve">766662811</t>
  </si>
  <si>
    <t xml:space="preserve">Demontáž dveřních prahů u dveří jednokřídlových </t>
  </si>
  <si>
    <t xml:space="preserve">1113819649</t>
  </si>
  <si>
    <t xml:space="preserve">125</t>
  </si>
  <si>
    <t xml:space="preserve">766-pc  1</t>
  </si>
  <si>
    <t xml:space="preserve">D+m vestavěné skříně v předsíni 35/120/260 cm,barva bílá</t>
  </si>
  <si>
    <t xml:space="preserve">-1309574599</t>
  </si>
  <si>
    <t xml:space="preserve">126</t>
  </si>
  <si>
    <t xml:space="preserve">766-pc 2</t>
  </si>
  <si>
    <t xml:space="preserve">Očištění a seřízení okna </t>
  </si>
  <si>
    <t xml:space="preserve">612983405</t>
  </si>
  <si>
    <t xml:space="preserve">127</t>
  </si>
  <si>
    <t xml:space="preserve">766-pc  4</t>
  </si>
  <si>
    <t xml:space="preserve">D+m kuchynské linky včetně dřezu,digestoře,osvětlení zespodu,..</t>
  </si>
  <si>
    <t xml:space="preserve">-1519587198</t>
  </si>
  <si>
    <t xml:space="preserve">128</t>
  </si>
  <si>
    <t xml:space="preserve">766-pc 5</t>
  </si>
  <si>
    <t xml:space="preserve">D+m dveří vstupní 80/197 plné+zárubeň,PO do OK zárubně včetně kování ,klika-koule a bezpečnostního zámku, kukátka, prahu (přeměřit na stavbě),pákový mechanismus-viz TZ</t>
  </si>
  <si>
    <t xml:space="preserve">-157263229</t>
  </si>
  <si>
    <t xml:space="preserve">129</t>
  </si>
  <si>
    <t xml:space="preserve">766-pc 6</t>
  </si>
  <si>
    <t xml:space="preserve">D+m dveře 80/197cm prosklené bílé včetně kování,klik a zámku - pokoj</t>
  </si>
  <si>
    <t xml:space="preserve">1571319212</t>
  </si>
  <si>
    <t xml:space="preserve">130</t>
  </si>
  <si>
    <t xml:space="preserve">766-pc 7</t>
  </si>
  <si>
    <t xml:space="preserve">D+m dveře 70/197cm plné posuvné bílé po zdi včetně kování,zámku</t>
  </si>
  <si>
    <t xml:space="preserve">-1012924195</t>
  </si>
  <si>
    <t xml:space="preserve">131</t>
  </si>
  <si>
    <t xml:space="preserve">998766202</t>
  </si>
  <si>
    <t xml:space="preserve">Přesun hmot procentní pro kce truhlářské v objektech v přes 6 do 12 m</t>
  </si>
  <si>
    <t xml:space="preserve">279056907</t>
  </si>
  <si>
    <t xml:space="preserve">771</t>
  </si>
  <si>
    <t xml:space="preserve">Podlahy z dlaždic</t>
  </si>
  <si>
    <t xml:space="preserve">132</t>
  </si>
  <si>
    <t xml:space="preserve">771121011</t>
  </si>
  <si>
    <t xml:space="preserve">Nátěr penetrační na podlahu</t>
  </si>
  <si>
    <t xml:space="preserve">-789411225</t>
  </si>
  <si>
    <t xml:space="preserve">"WC+koupelna"2,6+1,0</t>
  </si>
  <si>
    <t xml:space="preserve">133</t>
  </si>
  <si>
    <t xml:space="preserve">771151012</t>
  </si>
  <si>
    <t xml:space="preserve">Samonivelační stěrka podlah pevnosti 20 MPa tl přes 3 do 5 mm</t>
  </si>
  <si>
    <t xml:space="preserve">-801206207</t>
  </si>
  <si>
    <t xml:space="preserve">134</t>
  </si>
  <si>
    <t xml:space="preserve">771574114</t>
  </si>
  <si>
    <t xml:space="preserve">Montáž podlah keramických hladkých lepených flexibilním lepidlem přes 19 do 22 ks/m2</t>
  </si>
  <si>
    <t xml:space="preserve">-959441379</t>
  </si>
  <si>
    <t xml:space="preserve">135</t>
  </si>
  <si>
    <t xml:space="preserve">59761604</t>
  </si>
  <si>
    <t xml:space="preserve">dlažba keramická hutná hladká do interiéru přes 19 do 22ks/m2</t>
  </si>
  <si>
    <t xml:space="preserve">1867559666</t>
  </si>
  <si>
    <t xml:space="preserve">3,6*1,1 'Přepočtené koeficientem množství</t>
  </si>
  <si>
    <t xml:space="preserve">136</t>
  </si>
  <si>
    <t xml:space="preserve">771577111</t>
  </si>
  <si>
    <t xml:space="preserve">Příplatek k montáži podlah keramických lepených flexibilním lepidlem za plochu do 5 m2</t>
  </si>
  <si>
    <t xml:space="preserve">-230046001</t>
  </si>
  <si>
    <t xml:space="preserve">137</t>
  </si>
  <si>
    <t xml:space="preserve">771577114</t>
  </si>
  <si>
    <t xml:space="preserve">Příplatek k montáži podlah keramických lepených flexibilním lepidlem za spárování tmelem dvousložkovým</t>
  </si>
  <si>
    <t xml:space="preserve">-1377352449</t>
  </si>
  <si>
    <t xml:space="preserve">138</t>
  </si>
  <si>
    <t xml:space="preserve">771591112</t>
  </si>
  <si>
    <t xml:space="preserve">Izolace pod dlažbu nátěrem nebo stěrkou ve dvou vrstvách</t>
  </si>
  <si>
    <t xml:space="preserve">-2145635728</t>
  </si>
  <si>
    <t xml:space="preserve">1,0+2,6+(2,20+2,0+0,83+1,2)*2*0,1</t>
  </si>
  <si>
    <t xml:space="preserve">139</t>
  </si>
  <si>
    <t xml:space="preserve">771591115</t>
  </si>
  <si>
    <t xml:space="preserve">Podlahy spárování silikonem</t>
  </si>
  <si>
    <t xml:space="preserve">1878701751</t>
  </si>
  <si>
    <t xml:space="preserve">(0,85+1,18+1,26+2,0)*2</t>
  </si>
  <si>
    <t xml:space="preserve">140</t>
  </si>
  <si>
    <t xml:space="preserve">771591264</t>
  </si>
  <si>
    <t xml:space="preserve">Izolace těsnícími pásy mezi podlahou a stěnou a koutů</t>
  </si>
  <si>
    <t xml:space="preserve">145057925</t>
  </si>
  <si>
    <t xml:space="preserve">141</t>
  </si>
  <si>
    <t xml:space="preserve">771-pc1</t>
  </si>
  <si>
    <t xml:space="preserve">Přechodová lišta d+m</t>
  </si>
  <si>
    <t xml:space="preserve">582923553</t>
  </si>
  <si>
    <t xml:space="preserve">142</t>
  </si>
  <si>
    <t xml:space="preserve">998771202</t>
  </si>
  <si>
    <t xml:space="preserve">Přesun hmot procentní pro podlahy z dlaždic v objektech v přes 6 do 12 m</t>
  </si>
  <si>
    <t xml:space="preserve">714948595</t>
  </si>
  <si>
    <t xml:space="preserve">776</t>
  </si>
  <si>
    <t xml:space="preserve">Podlahy povlakové</t>
  </si>
  <si>
    <t xml:space="preserve">143</t>
  </si>
  <si>
    <t xml:space="preserve">776111116</t>
  </si>
  <si>
    <t xml:space="preserve">Odstranění zbytků lepidla z podkladu povlakových podlah broušením</t>
  </si>
  <si>
    <t xml:space="preserve">2107233430</t>
  </si>
  <si>
    <t xml:space="preserve">2,85+20,85+1+2,6</t>
  </si>
  <si>
    <t xml:space="preserve">144</t>
  </si>
  <si>
    <t xml:space="preserve">776121112</t>
  </si>
  <si>
    <t xml:space="preserve">Vodou ředitelná penetrace savého podkladu povlakových podlah</t>
  </si>
  <si>
    <t xml:space="preserve">53314732</t>
  </si>
  <si>
    <t xml:space="preserve">145</t>
  </si>
  <si>
    <t xml:space="preserve">776141112</t>
  </si>
  <si>
    <t xml:space="preserve">Vyrovnání podkladu povlakových podlah speciální stěrkou  tl přes 3 do 5 mm</t>
  </si>
  <si>
    <t xml:space="preserve">485821702</t>
  </si>
  <si>
    <t xml:space="preserve">23,7</t>
  </si>
  <si>
    <t xml:space="preserve">146</t>
  </si>
  <si>
    <t xml:space="preserve">776201812</t>
  </si>
  <si>
    <t xml:space="preserve">Demontáž lepených povlakových podlah včetně lišt</t>
  </si>
  <si>
    <t xml:space="preserve">1324749491</t>
  </si>
  <si>
    <t xml:space="preserve">3,0+21,9+2,0+1,0</t>
  </si>
  <si>
    <t xml:space="preserve">147</t>
  </si>
  <si>
    <t xml:space="preserve">776221111</t>
  </si>
  <si>
    <t xml:space="preserve">Lepení pásů z PVC standardním lepidlem</t>
  </si>
  <si>
    <t xml:space="preserve">CS ÚRS 2021 02</t>
  </si>
  <si>
    <t xml:space="preserve">99379384</t>
  </si>
  <si>
    <t xml:space="preserve">148</t>
  </si>
  <si>
    <t xml:space="preserve">284-pc 1</t>
  </si>
  <si>
    <t xml:space="preserve">krytina podlahová  pvc</t>
  </si>
  <si>
    <t xml:space="preserve">72161739</t>
  </si>
  <si>
    <t xml:space="preserve">23,7*1,1 'Přepočtené koeficientem množství</t>
  </si>
  <si>
    <t xml:space="preserve">149</t>
  </si>
  <si>
    <t xml:space="preserve">776223112</t>
  </si>
  <si>
    <t xml:space="preserve">Spoj povlakových podlahovin z PVC svařováním za studena</t>
  </si>
  <si>
    <t xml:space="preserve">673114336</t>
  </si>
  <si>
    <t xml:space="preserve">150</t>
  </si>
  <si>
    <t xml:space="preserve">776421111</t>
  </si>
  <si>
    <t xml:space="preserve">Montáž a dod.obvodových lišt lepením</t>
  </si>
  <si>
    <t xml:space="preserve">-565597549</t>
  </si>
  <si>
    <t xml:space="preserve">(6,13+3,46+1,2+2,35)*2*1,1</t>
  </si>
  <si>
    <t xml:space="preserve">151</t>
  </si>
  <si>
    <t xml:space="preserve">998776202</t>
  </si>
  <si>
    <t xml:space="preserve">Přesun hmot procentní pro podlahy povlakové v objektech v přes 6 do 12 m</t>
  </si>
  <si>
    <t xml:space="preserve">237176820</t>
  </si>
  <si>
    <t xml:space="preserve">781</t>
  </si>
  <si>
    <t xml:space="preserve">Dokončovací práce - obklady</t>
  </si>
  <si>
    <t xml:space="preserve">152</t>
  </si>
  <si>
    <t xml:space="preserve">781121011</t>
  </si>
  <si>
    <t xml:space="preserve">Nátěr penetrační na stěnu</t>
  </si>
  <si>
    <t xml:space="preserve">-377297750</t>
  </si>
  <si>
    <t xml:space="preserve">"kuchyn"(2,2+0,6+0,3)*0,6+0,6*2*0,9</t>
  </si>
  <si>
    <t xml:space="preserve">"2,3"(0,85+1,18+1,3+2,0)*2,0*2-0,6*2*2-0,7*2</t>
  </si>
  <si>
    <t xml:space="preserve">153</t>
  </si>
  <si>
    <t xml:space="preserve">781131112</t>
  </si>
  <si>
    <t xml:space="preserve">Izolace pod obklad nátěrem nebo stěrkou ve dvou vrstvách</t>
  </si>
  <si>
    <t xml:space="preserve">-1573854493</t>
  </si>
  <si>
    <t xml:space="preserve">"3"(0,85+1,18)*2*2,0-0,6*2</t>
  </si>
  <si>
    <t xml:space="preserve">"2"1,2*1,5</t>
  </si>
  <si>
    <t xml:space="preserve">154</t>
  </si>
  <si>
    <t xml:space="preserve">781131241</t>
  </si>
  <si>
    <t xml:space="preserve">Izolace pod obklad těsnícími pásy vnitřní kout</t>
  </si>
  <si>
    <t xml:space="preserve">404737829</t>
  </si>
  <si>
    <t xml:space="preserve">155</t>
  </si>
  <si>
    <t xml:space="preserve">781474114</t>
  </si>
  <si>
    <t xml:space="preserve">Montáž obkladů vnitřních keramických hladkých přes 19 do 22 ks/m2 lepených flexibilním lepidlem</t>
  </si>
  <si>
    <t xml:space="preserve">695073512</t>
  </si>
  <si>
    <t xml:space="preserve">20,46</t>
  </si>
  <si>
    <t xml:space="preserve">156</t>
  </si>
  <si>
    <t xml:space="preserve">59761040</t>
  </si>
  <si>
    <t xml:space="preserve">obklad keramický hladký přes 19 do 22ks/m2</t>
  </si>
  <si>
    <t xml:space="preserve">656299519</t>
  </si>
  <si>
    <t xml:space="preserve">20,46*1,1 'Přepočtené koeficientem množství</t>
  </si>
  <si>
    <t xml:space="preserve">157</t>
  </si>
  <si>
    <t xml:space="preserve">781477111</t>
  </si>
  <si>
    <t xml:space="preserve">Příplatek k montáži obkladů vnitřních keramických hladkých za plochu do 10 m2</t>
  </si>
  <si>
    <t xml:space="preserve">1228346782</t>
  </si>
  <si>
    <t xml:space="preserve">158</t>
  </si>
  <si>
    <t xml:space="preserve">781477114</t>
  </si>
  <si>
    <t xml:space="preserve">Příplatek k montáži obkladů vnitřních keramických hladkých za spárování tmelem dvousložkovým</t>
  </si>
  <si>
    <t xml:space="preserve">-1686283642</t>
  </si>
  <si>
    <t xml:space="preserve">159</t>
  </si>
  <si>
    <t xml:space="preserve">781495115</t>
  </si>
  <si>
    <t xml:space="preserve">Spárování vnitřních obkladů silikonem</t>
  </si>
  <si>
    <t xml:space="preserve">307157257</t>
  </si>
  <si>
    <t xml:space="preserve">2,0*11+1,2*3+0,9</t>
  </si>
  <si>
    <t xml:space="preserve">160</t>
  </si>
  <si>
    <t xml:space="preserve">998781202</t>
  </si>
  <si>
    <t xml:space="preserve">Přesun hmot procentní pro obklady keramické v objektech v přes 6 do 12 m</t>
  </si>
  <si>
    <t xml:space="preserve">759779326</t>
  </si>
  <si>
    <t xml:space="preserve">783</t>
  </si>
  <si>
    <t xml:space="preserve">Dokončovací práce - nátěry</t>
  </si>
  <si>
    <t xml:space="preserve">161</t>
  </si>
  <si>
    <t xml:space="preserve">783314101</t>
  </si>
  <si>
    <t xml:space="preserve">Základní jednonásobný syntetický nátěr zámečnických konstrukcí</t>
  </si>
  <si>
    <t xml:space="preserve">2053618358</t>
  </si>
  <si>
    <t xml:space="preserve">4,8*0,25</t>
  </si>
  <si>
    <t xml:space="preserve">162</t>
  </si>
  <si>
    <t xml:space="preserve">783315101</t>
  </si>
  <si>
    <t xml:space="preserve">Mezinátěr jednonásobný syntetický standardní zámečnických konstrukcí</t>
  </si>
  <si>
    <t xml:space="preserve">-1562971937</t>
  </si>
  <si>
    <t xml:space="preserve">163</t>
  </si>
  <si>
    <t xml:space="preserve">783317101</t>
  </si>
  <si>
    <t xml:space="preserve">Krycí jednonásobný syntetický standardní nátěr zámečnických konstrukcí</t>
  </si>
  <si>
    <t xml:space="preserve">67182025</t>
  </si>
  <si>
    <t xml:space="preserve">164</t>
  </si>
  <si>
    <t xml:space="preserve">783-pc1</t>
  </si>
  <si>
    <t xml:space="preserve">Odstranění nátěru, nátěr radiátoru a trub</t>
  </si>
  <si>
    <t xml:space="preserve">864784424</t>
  </si>
  <si>
    <t xml:space="preserve">784</t>
  </si>
  <si>
    <t xml:space="preserve">Dokončovací práce - malby a tapety</t>
  </si>
  <si>
    <t xml:space="preserve">165</t>
  </si>
  <si>
    <t xml:space="preserve">784121001</t>
  </si>
  <si>
    <t xml:space="preserve">Oškrabání malby v mísnostech v do 3,80 m</t>
  </si>
  <si>
    <t xml:space="preserve">-481232783</t>
  </si>
  <si>
    <t xml:space="preserve">Mezisoučet</t>
  </si>
  <si>
    <t xml:space="preserve">"1"(2,35+1,2*2)*2,6</t>
  </si>
  <si>
    <t xml:space="preserve">"4"(3,46+5,85+1,3+6,13)*2,6</t>
  </si>
  <si>
    <t xml:space="preserve">166</t>
  </si>
  <si>
    <t xml:space="preserve">784121011</t>
  </si>
  <si>
    <t xml:space="preserve">Rozmývání podkladu po oškrabání malby v místnostech v do 3,80 m</t>
  </si>
  <si>
    <t xml:space="preserve">-614390558</t>
  </si>
  <si>
    <t xml:space="preserve">167</t>
  </si>
  <si>
    <t xml:space="preserve">784181101</t>
  </si>
  <si>
    <t xml:space="preserve">Základní akrylátová jednonásobná bezbarvá penetrace podkladu v místnostech v do 3,80 m</t>
  </si>
  <si>
    <t xml:space="preserve">151818400</t>
  </si>
  <si>
    <t xml:space="preserve">(1,2+2,35+3,46+6,15)*2*2,6</t>
  </si>
  <si>
    <t xml:space="preserve">(0,85+1,18)*2*0,6+4</t>
  </si>
  <si>
    <t xml:space="preserve">(1,3+2,0)*2*0,6+4</t>
  </si>
  <si>
    <t xml:space="preserve">168</t>
  </si>
  <si>
    <t xml:space="preserve">784221101</t>
  </si>
  <si>
    <t xml:space="preserve">Dvojnásobné bílé malby ze směsí za sucha dobře otěruvzdorných v místnostech do 3,80 m</t>
  </si>
  <si>
    <t xml:space="preserve">358416874</t>
  </si>
  <si>
    <t xml:space="preserve">HZS</t>
  </si>
  <si>
    <t xml:space="preserve">Hodinové zúčtovací sazby</t>
  </si>
  <si>
    <t xml:space="preserve">169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</si>
  <si>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</si>
  <si>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</si>
  <si>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</si>
  <si>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</si>
  <si>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-1518145282</t>
  </si>
  <si>
    <t xml:space="preserve">"drobné pomocné instalatérské práce"8</t>
  </si>
  <si>
    <t xml:space="preserve">170</t>
  </si>
  <si>
    <t xml:space="preserve">HZS2221</t>
  </si>
  <si>
    <t xml:space="preserve">Hodinová zúčtovací sazba topenář</t>
  </si>
  <si>
    <t xml:space="preserve">-749265146</t>
  </si>
  <si>
    <t xml:space="preserve">"drobné pomocné topenářské práce"4</t>
  </si>
  <si>
    <t xml:space="preserve">171</t>
  </si>
  <si>
    <t xml:space="preserve">HZS2231</t>
  </si>
  <si>
    <t xml:space="preserve">Hodinová zúčtovací sazba elektrikář</t>
  </si>
  <si>
    <t xml:space="preserve">-950663567</t>
  </si>
  <si>
    <t xml:space="preserve">"drobné pomocné práce"8</t>
  </si>
  <si>
    <t xml:space="preserve">"nespecifikované práce na systému domovního telefonu"4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</si>
  <si>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</si>
  <si>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</si>
  <si>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</si>
  <si>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</si>
  <si>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172</t>
  </si>
  <si>
    <t xml:space="preserve">030001000</t>
  </si>
  <si>
    <t xml:space="preserve">Zařízení staveniště 1%</t>
  </si>
  <si>
    <t xml:space="preserve">1024</t>
  </si>
  <si>
    <t xml:space="preserve">-811588324</t>
  </si>
  <si>
    <t xml:space="preserve">VRN6</t>
  </si>
  <si>
    <t xml:space="preserve">Územní vlivy</t>
  </si>
  <si>
    <t xml:space="preserve">173</t>
  </si>
  <si>
    <t xml:space="preserve">062002000</t>
  </si>
  <si>
    <t xml:space="preserve">Ztížené dopravní podmínky 3,2%</t>
  </si>
  <si>
    <t xml:space="preserve">880881291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</si>
</sst>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0000A8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Vondrakova9,7-e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Vondrákova 9,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10. 6. 2022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'Vondrakova9,7-e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'Vondrakova9,7-e - Oprava ...'!P138</f>
        <v>0</v>
      </c>
      <c r="AV95" s="94" t="n">
        <f aca="false">'Vondrakova9,7-e - Oprava ...'!J31</f>
        <v>0</v>
      </c>
      <c r="AW95" s="94" t="n">
        <f aca="false">'Vondrakova9,7-e - Oprava ...'!J32</f>
        <v>0</v>
      </c>
      <c r="AX95" s="94" t="n">
        <f aca="false">'Vondrakova9,7-e - Oprava ...'!J33</f>
        <v>0</v>
      </c>
      <c r="AY95" s="94" t="n">
        <f aca="false">'Vondrakova9,7-e - Oprava ...'!J34</f>
        <v>0</v>
      </c>
      <c r="AZ95" s="94" t="n">
        <f aca="false">'Vondrakova9,7-e - Oprava ...'!F31</f>
        <v>0</v>
      </c>
      <c r="BA95" s="94" t="n">
        <f aca="false">'Vondrakova9,7-e - Oprava ...'!F32</f>
        <v>0</v>
      </c>
      <c r="BB95" s="94" t="n">
        <f aca="false">'Vondrakova9,7-e - Oprava ...'!F33</f>
        <v>0</v>
      </c>
      <c r="BC95" s="94" t="n">
        <f aca="false">'Vondrakova9,7-e - Oprava ...'!F34</f>
        <v>0</v>
      </c>
      <c r="BD95" s="96" t="n">
        <f aca="false">'Vondrakova9,7-e - Oprava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ondrakova9,7-e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34"/>
  <sheetViews>
    <sheetView showFormulas="false" showGridLines="false" showRowColHeaders="true" showZeros="true" rightToLeft="false" tabSelected="true" showOutlineSymbols="true" defaultGridColor="true" view="normal" topLeftCell="A408" colorId="64" zoomScale="100" zoomScaleNormal="100" zoomScalePageLayoutView="100" workbookViewId="0">
      <selection pane="topLeft" activeCell="H434" activeCellId="0" sqref="H43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10. 6. 2022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ROUND((SUM(BE138:BE431)),  2)</f>
        <v>0</v>
      </c>
      <c r="G31" s="22"/>
      <c r="H31" s="22"/>
      <c r="I31" s="112" t="n">
        <v>0.21</v>
      </c>
      <c r="J31" s="111" t="n">
        <f aca="false">ROUND(((SUM(BE138:BE431))*I31),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ROUND((SUM(BF138:BF431)),  2)</f>
        <v>0</v>
      </c>
      <c r="G32" s="22"/>
      <c r="H32" s="22"/>
      <c r="I32" s="112" t="n">
        <v>0.15</v>
      </c>
      <c r="J32" s="111" t="n">
        <f aca="false">ROUND(((SUM(BF138:BF431))*I32),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ROUND((SUM(BG138:BG431)),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ROUND((SUM(BH138:BH431)),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ROUND((SUM(BI138:BI431)),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č.7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Vondrákova 9, Brno</v>
      </c>
      <c r="G87" s="22"/>
      <c r="H87" s="22"/>
      <c r="I87" s="15" t="s">
        <v>21</v>
      </c>
      <c r="J87" s="101" t="str">
        <f aca="false">IF(J10="","",J10)</f>
        <v>10. 6. 2022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J139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J140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J142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J152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J195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J214</f>
        <v>0</v>
      </c>
      <c r="L100" s="131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J220</f>
        <v>0</v>
      </c>
      <c r="L101" s="131"/>
    </row>
    <row r="102" s="125" customFormat="true" ht="24.95" hidden="false" customHeight="true" outlineLevel="0" collapsed="false">
      <c r="B102" s="126"/>
      <c r="D102" s="127" t="s">
        <v>94</v>
      </c>
      <c r="E102" s="128"/>
      <c r="F102" s="128"/>
      <c r="G102" s="128"/>
      <c r="H102" s="128"/>
      <c r="I102" s="128"/>
      <c r="J102" s="129" t="n">
        <f aca="false">J222</f>
        <v>0</v>
      </c>
      <c r="L102" s="126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J223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J244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J262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J275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J279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J282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J286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J330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J334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J343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J360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J376</f>
        <v>0</v>
      </c>
      <c r="L114" s="131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J395</f>
        <v>0</v>
      </c>
      <c r="L115" s="131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J401</f>
        <v>0</v>
      </c>
      <c r="L116" s="131"/>
    </row>
    <row r="117" s="125" customFormat="true" ht="24.95" hidden="false" customHeight="true" outlineLevel="0" collapsed="false">
      <c r="B117" s="126"/>
      <c r="D117" s="127" t="s">
        <v>109</v>
      </c>
      <c r="E117" s="128"/>
      <c r="F117" s="128"/>
      <c r="G117" s="128"/>
      <c r="H117" s="128"/>
      <c r="I117" s="128"/>
      <c r="J117" s="129" t="n">
        <f aca="false">J416</f>
        <v>0</v>
      </c>
      <c r="L117" s="126"/>
    </row>
    <row r="118" s="125" customFormat="true" ht="24.95" hidden="false" customHeight="true" outlineLevel="0" collapsed="false">
      <c r="B118" s="126"/>
      <c r="D118" s="127" t="s">
        <v>110</v>
      </c>
      <c r="E118" s="128"/>
      <c r="F118" s="128"/>
      <c r="G118" s="128"/>
      <c r="H118" s="128"/>
      <c r="I118" s="128"/>
      <c r="J118" s="129" t="n">
        <f aca="false">J427</f>
        <v>0</v>
      </c>
      <c r="L118" s="126"/>
    </row>
    <row r="119" s="130" customFormat="true" ht="19.95" hidden="false" customHeight="true" outlineLevel="0" collapsed="false">
      <c r="B119" s="131"/>
      <c r="D119" s="132" t="s">
        <v>111</v>
      </c>
      <c r="E119" s="133"/>
      <c r="F119" s="133"/>
      <c r="G119" s="133"/>
      <c r="H119" s="133"/>
      <c r="I119" s="133"/>
      <c r="J119" s="134" t="n">
        <f aca="false">J428</f>
        <v>0</v>
      </c>
      <c r="L119" s="131"/>
    </row>
    <row r="120" s="130" customFormat="true" ht="19.95" hidden="false" customHeight="true" outlineLevel="0" collapsed="false">
      <c r="B120" s="131"/>
      <c r="D120" s="132" t="s">
        <v>112</v>
      </c>
      <c r="E120" s="133"/>
      <c r="F120" s="133"/>
      <c r="G120" s="133"/>
      <c r="H120" s="133"/>
      <c r="I120" s="133"/>
      <c r="J120" s="134" t="n">
        <f aca="false">J430</f>
        <v>0</v>
      </c>
      <c r="L120" s="131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113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0" t="str">
        <f aca="false">E7</f>
        <v>Oprava bytu č.7</v>
      </c>
      <c r="F130" s="100"/>
      <c r="G130" s="100"/>
      <c r="H130" s="100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Vondrákova 9, Brno</v>
      </c>
      <c r="G132" s="22"/>
      <c r="H132" s="22"/>
      <c r="I132" s="15" t="s">
        <v>21</v>
      </c>
      <c r="J132" s="101" t="str">
        <f aca="false">IF(J10="","",J10)</f>
        <v>10. 6. 2022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MMB,OSM,Husova 3,Brno</v>
      </c>
      <c r="G134" s="22"/>
      <c r="H134" s="22"/>
      <c r="I134" s="15" t="s">
        <v>29</v>
      </c>
      <c r="J134" s="121" t="str">
        <f aca="false">E19</f>
        <v>Radka Volková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5" t="s">
        <v>32</v>
      </c>
      <c r="J135" s="121" t="str">
        <f aca="false">E22</f>
        <v>Radka 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41" customFormat="true" ht="29.3" hidden="false" customHeight="true" outlineLevel="0" collapsed="false">
      <c r="A137" s="135"/>
      <c r="B137" s="136"/>
      <c r="C137" s="137" t="s">
        <v>114</v>
      </c>
      <c r="D137" s="138" t="s">
        <v>59</v>
      </c>
      <c r="E137" s="138" t="s">
        <v>55</v>
      </c>
      <c r="F137" s="138" t="s">
        <v>56</v>
      </c>
      <c r="G137" s="138" t="s">
        <v>115</v>
      </c>
      <c r="H137" s="138" t="s">
        <v>116</v>
      </c>
      <c r="I137" s="138" t="s">
        <v>117</v>
      </c>
      <c r="J137" s="138" t="s">
        <v>84</v>
      </c>
      <c r="K137" s="139" t="s">
        <v>118</v>
      </c>
      <c r="L137" s="140"/>
      <c r="M137" s="68"/>
      <c r="N137" s="69" t="s">
        <v>38</v>
      </c>
      <c r="O137" s="69" t="s">
        <v>119</v>
      </c>
      <c r="P137" s="69" t="s">
        <v>120</v>
      </c>
      <c r="Q137" s="69" t="s">
        <v>121</v>
      </c>
      <c r="R137" s="69" t="s">
        <v>122</v>
      </c>
      <c r="S137" s="69" t="s">
        <v>123</v>
      </c>
      <c r="T137" s="70" t="s">
        <v>124</v>
      </c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</row>
    <row r="138" s="27" customFormat="true" ht="22.8" hidden="false" customHeight="true" outlineLevel="0" collapsed="false">
      <c r="A138" s="22"/>
      <c r="B138" s="23"/>
      <c r="C138" s="76" t="s">
        <v>125</v>
      </c>
      <c r="D138" s="22"/>
      <c r="E138" s="22"/>
      <c r="F138" s="22"/>
      <c r="G138" s="22"/>
      <c r="H138" s="22"/>
      <c r="I138" s="22"/>
      <c r="J138" s="142" t="n">
        <f aca="false">BK138</f>
        <v>0</v>
      </c>
      <c r="K138" s="22"/>
      <c r="L138" s="23"/>
      <c r="M138" s="71"/>
      <c r="N138" s="58"/>
      <c r="O138" s="72"/>
      <c r="P138" s="143" t="n">
        <f aca="false">P139+P222+P416+P427</f>
        <v>0</v>
      </c>
      <c r="Q138" s="72"/>
      <c r="R138" s="143" t="n">
        <f aca="false">R139+R222+R416+R427</f>
        <v>4.39606004</v>
      </c>
      <c r="S138" s="72"/>
      <c r="T138" s="144" t="n">
        <f aca="false">T139+T222+T416+T427</f>
        <v>2.48721694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73</v>
      </c>
      <c r="AU138" s="3" t="s">
        <v>86</v>
      </c>
      <c r="BK138" s="145" t="n">
        <f aca="false">BK139+BK222+BK416+BK427</f>
        <v>0</v>
      </c>
    </row>
    <row r="139" s="146" customFormat="true" ht="25.9" hidden="false" customHeight="true" outlineLevel="0" collapsed="false">
      <c r="B139" s="147"/>
      <c r="D139" s="148" t="s">
        <v>73</v>
      </c>
      <c r="E139" s="149" t="s">
        <v>126</v>
      </c>
      <c r="F139" s="149" t="s">
        <v>127</v>
      </c>
      <c r="I139" s="150"/>
      <c r="J139" s="151" t="n">
        <f aca="false">BK139</f>
        <v>0</v>
      </c>
      <c r="L139" s="147"/>
      <c r="M139" s="152"/>
      <c r="N139" s="153"/>
      <c r="O139" s="153"/>
      <c r="P139" s="154" t="n">
        <f aca="false">P140+P142+P152+P195+P214+P220</f>
        <v>0</v>
      </c>
      <c r="Q139" s="153"/>
      <c r="R139" s="154" t="n">
        <f aca="false">R140+R142+R152+R195+R214+R220</f>
        <v>3.22370984</v>
      </c>
      <c r="S139" s="153"/>
      <c r="T139" s="155" t="n">
        <f aca="false">T140+T142+T152+T195+T214+T220</f>
        <v>2.196377</v>
      </c>
      <c r="AR139" s="148" t="s">
        <v>79</v>
      </c>
      <c r="AT139" s="156" t="s">
        <v>73</v>
      </c>
      <c r="AU139" s="156" t="s">
        <v>74</v>
      </c>
      <c r="AY139" s="148" t="s">
        <v>128</v>
      </c>
      <c r="BK139" s="157" t="n">
        <f aca="false">BK140+BK142+BK152+BK195+BK214+BK220</f>
        <v>0</v>
      </c>
    </row>
    <row r="140" s="146" customFormat="true" ht="22.8" hidden="false" customHeight="true" outlineLevel="0" collapsed="false">
      <c r="B140" s="147"/>
      <c r="D140" s="148" t="s">
        <v>73</v>
      </c>
      <c r="E140" s="158" t="s">
        <v>79</v>
      </c>
      <c r="F140" s="158" t="s">
        <v>129</v>
      </c>
      <c r="I140" s="150"/>
      <c r="J140" s="159" t="n">
        <f aca="false">BK140</f>
        <v>0</v>
      </c>
      <c r="L140" s="147"/>
      <c r="M140" s="152"/>
      <c r="N140" s="153"/>
      <c r="O140" s="153"/>
      <c r="P140" s="154" t="n">
        <f aca="false">P141</f>
        <v>0</v>
      </c>
      <c r="Q140" s="153"/>
      <c r="R140" s="154" t="n">
        <f aca="false">R141</f>
        <v>0</v>
      </c>
      <c r="S140" s="153"/>
      <c r="T140" s="155" t="n">
        <f aca="false">T141</f>
        <v>0</v>
      </c>
      <c r="AR140" s="148" t="s">
        <v>79</v>
      </c>
      <c r="AT140" s="156" t="s">
        <v>73</v>
      </c>
      <c r="AU140" s="156" t="s">
        <v>79</v>
      </c>
      <c r="AY140" s="148" t="s">
        <v>128</v>
      </c>
      <c r="BK140" s="157" t="n">
        <f aca="false">BK141</f>
        <v>0</v>
      </c>
    </row>
    <row r="141" s="27" customFormat="true" ht="16.5" hidden="false" customHeight="true" outlineLevel="0" collapsed="false">
      <c r="A141" s="22"/>
      <c r="B141" s="160"/>
      <c r="C141" s="161" t="s">
        <v>79</v>
      </c>
      <c r="D141" s="161" t="s">
        <v>130</v>
      </c>
      <c r="E141" s="162" t="s">
        <v>131</v>
      </c>
      <c r="F141" s="163" t="s">
        <v>132</v>
      </c>
      <c r="G141" s="164" t="s">
        <v>133</v>
      </c>
      <c r="H141" s="165" t="n">
        <v>1</v>
      </c>
      <c r="I141" s="166"/>
      <c r="J141" s="167" t="n">
        <f aca="false">ROUND(I141*H141,2)</f>
        <v>0</v>
      </c>
      <c r="K141" s="163"/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134</v>
      </c>
      <c r="AT141" s="172" t="s">
        <v>130</v>
      </c>
      <c r="AU141" s="172" t="s">
        <v>135</v>
      </c>
      <c r="AY141" s="3" t="s">
        <v>128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135</v>
      </c>
      <c r="BK141" s="173" t="n">
        <f aca="false">ROUND(I141*H141,2)</f>
        <v>0</v>
      </c>
      <c r="BL141" s="3" t="s">
        <v>134</v>
      </c>
      <c r="BM141" s="172" t="s">
        <v>136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137</v>
      </c>
      <c r="F142" s="158" t="s">
        <v>138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SUM(P143:P151)</f>
        <v>0</v>
      </c>
      <c r="Q142" s="153"/>
      <c r="R142" s="154" t="n">
        <f aca="false">SUM(R143:R151)</f>
        <v>0.9854648</v>
      </c>
      <c r="S142" s="153"/>
      <c r="T142" s="155" t="n">
        <f aca="false">SUM(T143:T151)</f>
        <v>0</v>
      </c>
      <c r="AR142" s="148" t="s">
        <v>79</v>
      </c>
      <c r="AT142" s="156" t="s">
        <v>73</v>
      </c>
      <c r="AU142" s="156" t="s">
        <v>79</v>
      </c>
      <c r="AY142" s="148" t="s">
        <v>128</v>
      </c>
      <c r="BK142" s="157" t="n">
        <f aca="false">SUM(BK143:BK151)</f>
        <v>0</v>
      </c>
    </row>
    <row r="143" s="27" customFormat="true" ht="24.15" hidden="false" customHeight="true" outlineLevel="0" collapsed="false">
      <c r="A143" s="22"/>
      <c r="B143" s="160"/>
      <c r="C143" s="161" t="s">
        <v>135</v>
      </c>
      <c r="D143" s="161" t="s">
        <v>130</v>
      </c>
      <c r="E143" s="162" t="s">
        <v>139</v>
      </c>
      <c r="F143" s="163" t="s">
        <v>140</v>
      </c>
      <c r="G143" s="164" t="s">
        <v>141</v>
      </c>
      <c r="H143" s="165" t="n">
        <v>3.8</v>
      </c>
      <c r="I143" s="166"/>
      <c r="J143" s="167" t="n">
        <f aca="false">ROUND(I143*H143,2)</f>
        <v>0</v>
      </c>
      <c r="K143" s="163"/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0.05012</v>
      </c>
      <c r="R143" s="170" t="n">
        <f aca="false">Q143*H143</f>
        <v>0.190456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134</v>
      </c>
      <c r="AT143" s="172" t="s">
        <v>130</v>
      </c>
      <c r="AU143" s="172" t="s">
        <v>135</v>
      </c>
      <c r="AY143" s="3" t="s">
        <v>128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135</v>
      </c>
      <c r="BK143" s="173" t="n">
        <f aca="false">ROUND(I143*H143,2)</f>
        <v>0</v>
      </c>
      <c r="BL143" s="3" t="s">
        <v>134</v>
      </c>
      <c r="BM143" s="172" t="s">
        <v>142</v>
      </c>
    </row>
    <row r="144" s="174" customFormat="true" ht="12.8" hidden="false" customHeight="false" outlineLevel="0" collapsed="false">
      <c r="B144" s="175"/>
      <c r="D144" s="176" t="s">
        <v>143</v>
      </c>
      <c r="E144" s="177"/>
      <c r="F144" s="178" t="s">
        <v>144</v>
      </c>
      <c r="H144" s="179" t="n">
        <v>3.8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143</v>
      </c>
      <c r="AU144" s="177" t="s">
        <v>135</v>
      </c>
      <c r="AV144" s="174" t="s">
        <v>135</v>
      </c>
      <c r="AW144" s="174" t="s">
        <v>31</v>
      </c>
      <c r="AX144" s="174" t="s">
        <v>79</v>
      </c>
      <c r="AY144" s="177" t="s">
        <v>128</v>
      </c>
    </row>
    <row r="145" s="27" customFormat="true" ht="24.15" hidden="false" customHeight="true" outlineLevel="0" collapsed="false">
      <c r="A145" s="22"/>
      <c r="B145" s="160"/>
      <c r="C145" s="161" t="s">
        <v>137</v>
      </c>
      <c r="D145" s="161" t="s">
        <v>130</v>
      </c>
      <c r="E145" s="162" t="s">
        <v>145</v>
      </c>
      <c r="F145" s="163" t="s">
        <v>146</v>
      </c>
      <c r="G145" s="164" t="s">
        <v>141</v>
      </c>
      <c r="H145" s="165" t="n">
        <v>4</v>
      </c>
      <c r="I145" s="166"/>
      <c r="J145" s="167" t="n">
        <f aca="false">ROUND(I145*H145,2)</f>
        <v>0</v>
      </c>
      <c r="K145" s="163"/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0.05898</v>
      </c>
      <c r="R145" s="170" t="n">
        <f aca="false">Q145*H145</f>
        <v>0.23592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134</v>
      </c>
      <c r="AT145" s="172" t="s">
        <v>130</v>
      </c>
      <c r="AU145" s="172" t="s">
        <v>135</v>
      </c>
      <c r="AY145" s="3" t="s">
        <v>128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135</v>
      </c>
      <c r="BK145" s="173" t="n">
        <f aca="false">ROUND(I145*H145,2)</f>
        <v>0</v>
      </c>
      <c r="BL145" s="3" t="s">
        <v>134</v>
      </c>
      <c r="BM145" s="172" t="s">
        <v>147</v>
      </c>
    </row>
    <row r="146" s="174" customFormat="true" ht="12.8" hidden="false" customHeight="false" outlineLevel="0" collapsed="false">
      <c r="B146" s="175"/>
      <c r="D146" s="176" t="s">
        <v>143</v>
      </c>
      <c r="E146" s="177"/>
      <c r="F146" s="178" t="s">
        <v>148</v>
      </c>
      <c r="H146" s="179" t="n">
        <v>4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143</v>
      </c>
      <c r="AU146" s="177" t="s">
        <v>135</v>
      </c>
      <c r="AV146" s="174" t="s">
        <v>135</v>
      </c>
      <c r="AW146" s="174" t="s">
        <v>31</v>
      </c>
      <c r="AX146" s="174" t="s">
        <v>79</v>
      </c>
      <c r="AY146" s="177" t="s">
        <v>128</v>
      </c>
    </row>
    <row r="147" s="27" customFormat="true" ht="16.5" hidden="false" customHeight="true" outlineLevel="0" collapsed="false">
      <c r="A147" s="22"/>
      <c r="B147" s="160"/>
      <c r="C147" s="161" t="s">
        <v>134</v>
      </c>
      <c r="D147" s="161" t="s">
        <v>130</v>
      </c>
      <c r="E147" s="162" t="s">
        <v>149</v>
      </c>
      <c r="F147" s="163" t="s">
        <v>150</v>
      </c>
      <c r="G147" s="164" t="s">
        <v>151</v>
      </c>
      <c r="H147" s="165" t="n">
        <v>1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0.05898</v>
      </c>
      <c r="R147" s="170" t="n">
        <f aca="false">Q147*H147</f>
        <v>0.05898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134</v>
      </c>
      <c r="AT147" s="172" t="s">
        <v>130</v>
      </c>
      <c r="AU147" s="172" t="s">
        <v>135</v>
      </c>
      <c r="AY147" s="3" t="s">
        <v>128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135</v>
      </c>
      <c r="BK147" s="173" t="n">
        <f aca="false">ROUND(I147*H147,2)</f>
        <v>0</v>
      </c>
      <c r="BL147" s="3" t="s">
        <v>134</v>
      </c>
      <c r="BM147" s="172" t="s">
        <v>152</v>
      </c>
    </row>
    <row r="148" s="27" customFormat="true" ht="24.15" hidden="false" customHeight="true" outlineLevel="0" collapsed="false">
      <c r="A148" s="22"/>
      <c r="B148" s="160"/>
      <c r="C148" s="161" t="s">
        <v>153</v>
      </c>
      <c r="D148" s="161" t="s">
        <v>130</v>
      </c>
      <c r="E148" s="162" t="s">
        <v>154</v>
      </c>
      <c r="F148" s="163" t="s">
        <v>155</v>
      </c>
      <c r="G148" s="164" t="s">
        <v>141</v>
      </c>
      <c r="H148" s="165" t="n">
        <v>6.56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0.07573</v>
      </c>
      <c r="R148" s="170" t="n">
        <f aca="false">Q148*H148</f>
        <v>0.4967888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134</v>
      </c>
      <c r="AT148" s="172" t="s">
        <v>130</v>
      </c>
      <c r="AU148" s="172" t="s">
        <v>135</v>
      </c>
      <c r="AY148" s="3" t="s">
        <v>128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135</v>
      </c>
      <c r="BK148" s="173" t="n">
        <f aca="false">ROUND(I148*H148,2)</f>
        <v>0</v>
      </c>
      <c r="BL148" s="3" t="s">
        <v>134</v>
      </c>
      <c r="BM148" s="172" t="s">
        <v>156</v>
      </c>
    </row>
    <row r="149" s="174" customFormat="true" ht="12.8" hidden="false" customHeight="false" outlineLevel="0" collapsed="false">
      <c r="B149" s="175"/>
      <c r="D149" s="176" t="s">
        <v>143</v>
      </c>
      <c r="E149" s="177"/>
      <c r="F149" s="178" t="s">
        <v>157</v>
      </c>
      <c r="H149" s="179" t="n">
        <v>6.56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143</v>
      </c>
      <c r="AU149" s="177" t="s">
        <v>135</v>
      </c>
      <c r="AV149" s="174" t="s">
        <v>135</v>
      </c>
      <c r="AW149" s="174" t="s">
        <v>31</v>
      </c>
      <c r="AX149" s="174" t="s">
        <v>79</v>
      </c>
      <c r="AY149" s="177" t="s">
        <v>128</v>
      </c>
    </row>
    <row r="150" s="27" customFormat="true" ht="24.15" hidden="false" customHeight="true" outlineLevel="0" collapsed="false">
      <c r="A150" s="22"/>
      <c r="B150" s="160"/>
      <c r="C150" s="161" t="s">
        <v>158</v>
      </c>
      <c r="D150" s="161" t="s">
        <v>130</v>
      </c>
      <c r="E150" s="162" t="s">
        <v>159</v>
      </c>
      <c r="F150" s="163" t="s">
        <v>160</v>
      </c>
      <c r="G150" s="164" t="s">
        <v>161</v>
      </c>
      <c r="H150" s="165" t="n">
        <v>16.6</v>
      </c>
      <c r="I150" s="166"/>
      <c r="J150" s="167" t="n">
        <f aca="false">ROUND(I150*H150,2)</f>
        <v>0</v>
      </c>
      <c r="K150" s="163" t="s">
        <v>162</v>
      </c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0.0002</v>
      </c>
      <c r="R150" s="170" t="n">
        <f aca="false">Q150*H150</f>
        <v>0.00332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134</v>
      </c>
      <c r="AT150" s="172" t="s">
        <v>130</v>
      </c>
      <c r="AU150" s="172" t="s">
        <v>135</v>
      </c>
      <c r="AY150" s="3" t="s">
        <v>128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135</v>
      </c>
      <c r="BK150" s="173" t="n">
        <f aca="false">ROUND(I150*H150,2)</f>
        <v>0</v>
      </c>
      <c r="BL150" s="3" t="s">
        <v>134</v>
      </c>
      <c r="BM150" s="172" t="s">
        <v>163</v>
      </c>
    </row>
    <row r="151" s="174" customFormat="true" ht="12.8" hidden="false" customHeight="false" outlineLevel="0" collapsed="false">
      <c r="B151" s="175"/>
      <c r="D151" s="176" t="s">
        <v>143</v>
      </c>
      <c r="E151" s="177"/>
      <c r="F151" s="178" t="s">
        <v>164</v>
      </c>
      <c r="H151" s="179" t="n">
        <v>16.6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143</v>
      </c>
      <c r="AU151" s="177" t="s">
        <v>135</v>
      </c>
      <c r="AV151" s="174" t="s">
        <v>135</v>
      </c>
      <c r="AW151" s="174" t="s">
        <v>31</v>
      </c>
      <c r="AX151" s="174" t="s">
        <v>79</v>
      </c>
      <c r="AY151" s="177" t="s">
        <v>128</v>
      </c>
    </row>
    <row r="152" s="146" customFormat="true" ht="22.8" hidden="false" customHeight="true" outlineLevel="0" collapsed="false">
      <c r="B152" s="147"/>
      <c r="D152" s="148" t="s">
        <v>73</v>
      </c>
      <c r="E152" s="158" t="s">
        <v>158</v>
      </c>
      <c r="F152" s="158" t="s">
        <v>165</v>
      </c>
      <c r="I152" s="150"/>
      <c r="J152" s="159" t="n">
        <f aca="false">BK152</f>
        <v>0</v>
      </c>
      <c r="L152" s="147"/>
      <c r="M152" s="152"/>
      <c r="N152" s="153"/>
      <c r="O152" s="153"/>
      <c r="P152" s="154" t="n">
        <f aca="false">SUM(P153:P194)</f>
        <v>0</v>
      </c>
      <c r="Q152" s="153"/>
      <c r="R152" s="154" t="n">
        <f aca="false">SUM(R153:R194)</f>
        <v>2.23704504</v>
      </c>
      <c r="S152" s="153"/>
      <c r="T152" s="155" t="n">
        <f aca="false">SUM(T153:T194)</f>
        <v>0</v>
      </c>
      <c r="AR152" s="148" t="s">
        <v>79</v>
      </c>
      <c r="AT152" s="156" t="s">
        <v>73</v>
      </c>
      <c r="AU152" s="156" t="s">
        <v>79</v>
      </c>
      <c r="AY152" s="148" t="s">
        <v>128</v>
      </c>
      <c r="BK152" s="157" t="n">
        <f aca="false">SUM(BK153:BK194)</f>
        <v>0</v>
      </c>
    </row>
    <row r="153" s="27" customFormat="true" ht="24.15" hidden="false" customHeight="true" outlineLevel="0" collapsed="false">
      <c r="A153" s="22"/>
      <c r="B153" s="160"/>
      <c r="C153" s="161" t="s">
        <v>166</v>
      </c>
      <c r="D153" s="161" t="s">
        <v>130</v>
      </c>
      <c r="E153" s="162" t="s">
        <v>167</v>
      </c>
      <c r="F153" s="163" t="s">
        <v>168</v>
      </c>
      <c r="G153" s="164" t="s">
        <v>141</v>
      </c>
      <c r="H153" s="165" t="n">
        <v>3.54</v>
      </c>
      <c r="I153" s="166"/>
      <c r="J153" s="167" t="n">
        <f aca="false">ROUND(I153*H153,2)</f>
        <v>0</v>
      </c>
      <c r="K153" s="163" t="s">
        <v>162</v>
      </c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0.00026</v>
      </c>
      <c r="R153" s="170" t="n">
        <f aca="false">Q153*H153</f>
        <v>0.0009204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134</v>
      </c>
      <c r="AT153" s="172" t="s">
        <v>130</v>
      </c>
      <c r="AU153" s="172" t="s">
        <v>135</v>
      </c>
      <c r="AY153" s="3" t="s">
        <v>128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135</v>
      </c>
      <c r="BK153" s="173" t="n">
        <f aca="false">ROUND(I153*H153,2)</f>
        <v>0</v>
      </c>
      <c r="BL153" s="3" t="s">
        <v>134</v>
      </c>
      <c r="BM153" s="172" t="s">
        <v>169</v>
      </c>
    </row>
    <row r="154" s="174" customFormat="true" ht="12.8" hidden="false" customHeight="false" outlineLevel="0" collapsed="false">
      <c r="B154" s="175"/>
      <c r="D154" s="176" t="s">
        <v>143</v>
      </c>
      <c r="E154" s="177"/>
      <c r="F154" s="178" t="s">
        <v>170</v>
      </c>
      <c r="H154" s="179" t="n">
        <v>3.54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143</v>
      </c>
      <c r="AU154" s="177" t="s">
        <v>135</v>
      </c>
      <c r="AV154" s="174" t="s">
        <v>135</v>
      </c>
      <c r="AW154" s="174" t="s">
        <v>31</v>
      </c>
      <c r="AX154" s="174" t="s">
        <v>79</v>
      </c>
      <c r="AY154" s="177" t="s">
        <v>128</v>
      </c>
    </row>
    <row r="155" s="27" customFormat="true" ht="24.15" hidden="false" customHeight="true" outlineLevel="0" collapsed="false">
      <c r="A155" s="22"/>
      <c r="B155" s="160"/>
      <c r="C155" s="161" t="s">
        <v>171</v>
      </c>
      <c r="D155" s="161" t="s">
        <v>130</v>
      </c>
      <c r="E155" s="162" t="s">
        <v>172</v>
      </c>
      <c r="F155" s="163" t="s">
        <v>173</v>
      </c>
      <c r="G155" s="164" t="s">
        <v>141</v>
      </c>
      <c r="H155" s="165" t="n">
        <v>3.54</v>
      </c>
      <c r="I155" s="166"/>
      <c r="J155" s="167" t="n">
        <f aca="false">ROUND(I155*H155,2)</f>
        <v>0</v>
      </c>
      <c r="K155" s="163" t="s">
        <v>162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0.01838</v>
      </c>
      <c r="R155" s="170" t="n">
        <f aca="false">Q155*H155</f>
        <v>0.0650652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134</v>
      </c>
      <c r="AT155" s="172" t="s">
        <v>130</v>
      </c>
      <c r="AU155" s="172" t="s">
        <v>135</v>
      </c>
      <c r="AY155" s="3" t="s">
        <v>128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135</v>
      </c>
      <c r="BK155" s="173" t="n">
        <f aca="false">ROUND(I155*H155,2)</f>
        <v>0</v>
      </c>
      <c r="BL155" s="3" t="s">
        <v>134</v>
      </c>
      <c r="BM155" s="172" t="s">
        <v>174</v>
      </c>
    </row>
    <row r="156" s="27" customFormat="true" ht="24.15" hidden="false" customHeight="true" outlineLevel="0" collapsed="false">
      <c r="A156" s="22"/>
      <c r="B156" s="160"/>
      <c r="C156" s="161" t="s">
        <v>175</v>
      </c>
      <c r="D156" s="161" t="s">
        <v>130</v>
      </c>
      <c r="E156" s="162" t="s">
        <v>176</v>
      </c>
      <c r="F156" s="163" t="s">
        <v>177</v>
      </c>
      <c r="G156" s="164" t="s">
        <v>141</v>
      </c>
      <c r="H156" s="165" t="n">
        <v>23.7</v>
      </c>
      <c r="I156" s="166"/>
      <c r="J156" s="167" t="n">
        <f aca="false">ROUND(I156*H156,2)</f>
        <v>0</v>
      </c>
      <c r="K156" s="163" t="s">
        <v>162</v>
      </c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0.0057</v>
      </c>
      <c r="R156" s="170" t="n">
        <f aca="false">Q156*H156</f>
        <v>0.13509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134</v>
      </c>
      <c r="AT156" s="172" t="s">
        <v>130</v>
      </c>
      <c r="AU156" s="172" t="s">
        <v>135</v>
      </c>
      <c r="AY156" s="3" t="s">
        <v>128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135</v>
      </c>
      <c r="BK156" s="173" t="n">
        <f aca="false">ROUND(I156*H156,2)</f>
        <v>0</v>
      </c>
      <c r="BL156" s="3" t="s">
        <v>134</v>
      </c>
      <c r="BM156" s="172" t="s">
        <v>178</v>
      </c>
    </row>
    <row r="157" s="174" customFormat="true" ht="12.8" hidden="false" customHeight="false" outlineLevel="0" collapsed="false">
      <c r="B157" s="175"/>
      <c r="D157" s="176" t="s">
        <v>143</v>
      </c>
      <c r="E157" s="177"/>
      <c r="F157" s="178" t="s">
        <v>179</v>
      </c>
      <c r="H157" s="179" t="n">
        <v>23.7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143</v>
      </c>
      <c r="AU157" s="177" t="s">
        <v>135</v>
      </c>
      <c r="AV157" s="174" t="s">
        <v>135</v>
      </c>
      <c r="AW157" s="174" t="s">
        <v>31</v>
      </c>
      <c r="AX157" s="174" t="s">
        <v>79</v>
      </c>
      <c r="AY157" s="177" t="s">
        <v>128</v>
      </c>
    </row>
    <row r="158" s="27" customFormat="true" ht="24.15" hidden="false" customHeight="true" outlineLevel="0" collapsed="false">
      <c r="A158" s="22"/>
      <c r="B158" s="160"/>
      <c r="C158" s="161" t="s">
        <v>180</v>
      </c>
      <c r="D158" s="161" t="s">
        <v>130</v>
      </c>
      <c r="E158" s="162" t="s">
        <v>181</v>
      </c>
      <c r="F158" s="163" t="s">
        <v>182</v>
      </c>
      <c r="G158" s="164" t="s">
        <v>141</v>
      </c>
      <c r="H158" s="165" t="n">
        <v>34.346</v>
      </c>
      <c r="I158" s="166"/>
      <c r="J158" s="167" t="n">
        <f aca="false">ROUND(I158*H158,2)</f>
        <v>0</v>
      </c>
      <c r="K158" s="163" t="s">
        <v>162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0.00026</v>
      </c>
      <c r="R158" s="170" t="n">
        <f aca="false">Q158*H158</f>
        <v>0.00892996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134</v>
      </c>
      <c r="AT158" s="172" t="s">
        <v>130</v>
      </c>
      <c r="AU158" s="172" t="s">
        <v>135</v>
      </c>
      <c r="AY158" s="3" t="s">
        <v>128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135</v>
      </c>
      <c r="BK158" s="173" t="n">
        <f aca="false">ROUND(I158*H158,2)</f>
        <v>0</v>
      </c>
      <c r="BL158" s="3" t="s">
        <v>134</v>
      </c>
      <c r="BM158" s="172" t="s">
        <v>183</v>
      </c>
    </row>
    <row r="159" s="174" customFormat="true" ht="12.8" hidden="false" customHeight="false" outlineLevel="0" collapsed="false">
      <c r="B159" s="175"/>
      <c r="D159" s="176" t="s">
        <v>143</v>
      </c>
      <c r="E159" s="177"/>
      <c r="F159" s="178" t="s">
        <v>184</v>
      </c>
      <c r="H159" s="179" t="n">
        <v>4.71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143</v>
      </c>
      <c r="AU159" s="177" t="s">
        <v>135</v>
      </c>
      <c r="AV159" s="174" t="s">
        <v>135</v>
      </c>
      <c r="AW159" s="174" t="s">
        <v>31</v>
      </c>
      <c r="AX159" s="174" t="s">
        <v>74</v>
      </c>
      <c r="AY159" s="177" t="s">
        <v>128</v>
      </c>
    </row>
    <row r="160" s="174" customFormat="true" ht="12.8" hidden="false" customHeight="false" outlineLevel="0" collapsed="false">
      <c r="B160" s="175"/>
      <c r="D160" s="176" t="s">
        <v>143</v>
      </c>
      <c r="E160" s="177"/>
      <c r="F160" s="178" t="s">
        <v>185</v>
      </c>
      <c r="H160" s="179" t="n">
        <v>14.56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143</v>
      </c>
      <c r="AU160" s="177" t="s">
        <v>135</v>
      </c>
      <c r="AV160" s="174" t="s">
        <v>135</v>
      </c>
      <c r="AW160" s="174" t="s">
        <v>31</v>
      </c>
      <c r="AX160" s="174" t="s">
        <v>74</v>
      </c>
      <c r="AY160" s="177" t="s">
        <v>128</v>
      </c>
    </row>
    <row r="161" s="174" customFormat="true" ht="12.8" hidden="false" customHeight="false" outlineLevel="0" collapsed="false">
      <c r="B161" s="175"/>
      <c r="D161" s="176" t="s">
        <v>143</v>
      </c>
      <c r="E161" s="177"/>
      <c r="F161" s="178" t="s">
        <v>186</v>
      </c>
      <c r="H161" s="179" t="n">
        <v>9.356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143</v>
      </c>
      <c r="AU161" s="177" t="s">
        <v>135</v>
      </c>
      <c r="AV161" s="174" t="s">
        <v>135</v>
      </c>
      <c r="AW161" s="174" t="s">
        <v>31</v>
      </c>
      <c r="AX161" s="174" t="s">
        <v>74</v>
      </c>
      <c r="AY161" s="177" t="s">
        <v>128</v>
      </c>
    </row>
    <row r="162" s="174" customFormat="true" ht="12.8" hidden="false" customHeight="false" outlineLevel="0" collapsed="false">
      <c r="B162" s="175"/>
      <c r="D162" s="176" t="s">
        <v>143</v>
      </c>
      <c r="E162" s="177"/>
      <c r="F162" s="178" t="s">
        <v>187</v>
      </c>
      <c r="H162" s="179" t="n">
        <v>5.72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143</v>
      </c>
      <c r="AU162" s="177" t="s">
        <v>135</v>
      </c>
      <c r="AV162" s="174" t="s">
        <v>135</v>
      </c>
      <c r="AW162" s="174" t="s">
        <v>31</v>
      </c>
      <c r="AX162" s="174" t="s">
        <v>74</v>
      </c>
      <c r="AY162" s="177" t="s">
        <v>128</v>
      </c>
    </row>
    <row r="163" s="184" customFormat="true" ht="12.8" hidden="false" customHeight="false" outlineLevel="0" collapsed="false">
      <c r="B163" s="185"/>
      <c r="D163" s="176" t="s">
        <v>143</v>
      </c>
      <c r="E163" s="186"/>
      <c r="F163" s="187" t="s">
        <v>188</v>
      </c>
      <c r="H163" s="188" t="n">
        <v>34.346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143</v>
      </c>
      <c r="AU163" s="186" t="s">
        <v>135</v>
      </c>
      <c r="AV163" s="184" t="s">
        <v>134</v>
      </c>
      <c r="AW163" s="184" t="s">
        <v>31</v>
      </c>
      <c r="AX163" s="184" t="s">
        <v>79</v>
      </c>
      <c r="AY163" s="186" t="s">
        <v>128</v>
      </c>
    </row>
    <row r="164" s="27" customFormat="true" ht="21.75" hidden="false" customHeight="true" outlineLevel="0" collapsed="false">
      <c r="A164" s="22"/>
      <c r="B164" s="160"/>
      <c r="C164" s="161" t="s">
        <v>189</v>
      </c>
      <c r="D164" s="161" t="s">
        <v>130</v>
      </c>
      <c r="E164" s="162" t="s">
        <v>190</v>
      </c>
      <c r="F164" s="163" t="s">
        <v>191</v>
      </c>
      <c r="G164" s="164" t="s">
        <v>141</v>
      </c>
      <c r="H164" s="165" t="n">
        <v>1.84</v>
      </c>
      <c r="I164" s="166"/>
      <c r="J164" s="167" t="n">
        <f aca="false">ROUND(I164*H164,2)</f>
        <v>0</v>
      </c>
      <c r="K164" s="163" t="s">
        <v>162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0.04</v>
      </c>
      <c r="R164" s="170" t="n">
        <f aca="false">Q164*H164</f>
        <v>0.0736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134</v>
      </c>
      <c r="AT164" s="172" t="s">
        <v>130</v>
      </c>
      <c r="AU164" s="172" t="s">
        <v>135</v>
      </c>
      <c r="AY164" s="3" t="s">
        <v>128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135</v>
      </c>
      <c r="BK164" s="173" t="n">
        <f aca="false">ROUND(I164*H164,2)</f>
        <v>0</v>
      </c>
      <c r="BL164" s="3" t="s">
        <v>134</v>
      </c>
      <c r="BM164" s="172" t="s">
        <v>192</v>
      </c>
    </row>
    <row r="165" s="174" customFormat="true" ht="12.8" hidden="false" customHeight="false" outlineLevel="0" collapsed="false">
      <c r="B165" s="175"/>
      <c r="D165" s="176" t="s">
        <v>143</v>
      </c>
      <c r="E165" s="177"/>
      <c r="F165" s="178" t="s">
        <v>193</v>
      </c>
      <c r="H165" s="179" t="n">
        <v>1.84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143</v>
      </c>
      <c r="AU165" s="177" t="s">
        <v>135</v>
      </c>
      <c r="AV165" s="174" t="s">
        <v>135</v>
      </c>
      <c r="AW165" s="174" t="s">
        <v>31</v>
      </c>
      <c r="AX165" s="174" t="s">
        <v>74</v>
      </c>
      <c r="AY165" s="177" t="s">
        <v>128</v>
      </c>
    </row>
    <row r="166" s="184" customFormat="true" ht="12.8" hidden="false" customHeight="false" outlineLevel="0" collapsed="false">
      <c r="B166" s="185"/>
      <c r="D166" s="176" t="s">
        <v>143</v>
      </c>
      <c r="E166" s="186"/>
      <c r="F166" s="187" t="s">
        <v>188</v>
      </c>
      <c r="H166" s="188" t="n">
        <v>1.84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143</v>
      </c>
      <c r="AU166" s="186" t="s">
        <v>135</v>
      </c>
      <c r="AV166" s="184" t="s">
        <v>134</v>
      </c>
      <c r="AW166" s="184" t="s">
        <v>31</v>
      </c>
      <c r="AX166" s="184" t="s">
        <v>79</v>
      </c>
      <c r="AY166" s="186" t="s">
        <v>128</v>
      </c>
    </row>
    <row r="167" s="27" customFormat="true" ht="24.15" hidden="false" customHeight="true" outlineLevel="0" collapsed="false">
      <c r="A167" s="22"/>
      <c r="B167" s="160"/>
      <c r="C167" s="161" t="s">
        <v>194</v>
      </c>
      <c r="D167" s="161" t="s">
        <v>130</v>
      </c>
      <c r="E167" s="162" t="s">
        <v>195</v>
      </c>
      <c r="F167" s="163" t="s">
        <v>196</v>
      </c>
      <c r="G167" s="164" t="s">
        <v>141</v>
      </c>
      <c r="H167" s="165" t="n">
        <v>34.346</v>
      </c>
      <c r="I167" s="166"/>
      <c r="J167" s="167" t="n">
        <f aca="false">ROUND(I167*H167,2)</f>
        <v>0</v>
      </c>
      <c r="K167" s="163" t="s">
        <v>162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0.00438</v>
      </c>
      <c r="R167" s="170" t="n">
        <f aca="false">Q167*H167</f>
        <v>0.15043548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134</v>
      </c>
      <c r="AT167" s="172" t="s">
        <v>130</v>
      </c>
      <c r="AU167" s="172" t="s">
        <v>135</v>
      </c>
      <c r="AY167" s="3" t="s">
        <v>128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135</v>
      </c>
      <c r="BK167" s="173" t="n">
        <f aca="false">ROUND(I167*H167,2)</f>
        <v>0</v>
      </c>
      <c r="BL167" s="3" t="s">
        <v>134</v>
      </c>
      <c r="BM167" s="172" t="s">
        <v>197</v>
      </c>
    </row>
    <row r="168" s="174" customFormat="true" ht="12.8" hidden="false" customHeight="false" outlineLevel="0" collapsed="false">
      <c r="B168" s="175"/>
      <c r="D168" s="176" t="s">
        <v>143</v>
      </c>
      <c r="E168" s="177"/>
      <c r="F168" s="178" t="s">
        <v>198</v>
      </c>
      <c r="H168" s="179" t="n">
        <v>4.71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143</v>
      </c>
      <c r="AU168" s="177" t="s">
        <v>135</v>
      </c>
      <c r="AV168" s="174" t="s">
        <v>135</v>
      </c>
      <c r="AW168" s="174" t="s">
        <v>31</v>
      </c>
      <c r="AX168" s="174" t="s">
        <v>74</v>
      </c>
      <c r="AY168" s="177" t="s">
        <v>128</v>
      </c>
    </row>
    <row r="169" s="174" customFormat="true" ht="12.8" hidden="false" customHeight="false" outlineLevel="0" collapsed="false">
      <c r="B169" s="175"/>
      <c r="D169" s="176" t="s">
        <v>143</v>
      </c>
      <c r="E169" s="177"/>
      <c r="F169" s="178" t="s">
        <v>199</v>
      </c>
      <c r="H169" s="179" t="n">
        <v>14.56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143</v>
      </c>
      <c r="AU169" s="177" t="s">
        <v>135</v>
      </c>
      <c r="AV169" s="174" t="s">
        <v>135</v>
      </c>
      <c r="AW169" s="174" t="s">
        <v>31</v>
      </c>
      <c r="AX169" s="174" t="s">
        <v>74</v>
      </c>
      <c r="AY169" s="177" t="s">
        <v>128</v>
      </c>
    </row>
    <row r="170" s="174" customFormat="true" ht="12.8" hidden="false" customHeight="false" outlineLevel="0" collapsed="false">
      <c r="B170" s="175"/>
      <c r="D170" s="176" t="s">
        <v>143</v>
      </c>
      <c r="E170" s="177"/>
      <c r="F170" s="178" t="s">
        <v>186</v>
      </c>
      <c r="H170" s="179" t="n">
        <v>9.356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143</v>
      </c>
      <c r="AU170" s="177" t="s">
        <v>135</v>
      </c>
      <c r="AV170" s="174" t="s">
        <v>135</v>
      </c>
      <c r="AW170" s="174" t="s">
        <v>31</v>
      </c>
      <c r="AX170" s="174" t="s">
        <v>74</v>
      </c>
      <c r="AY170" s="177" t="s">
        <v>128</v>
      </c>
    </row>
    <row r="171" s="174" customFormat="true" ht="12.8" hidden="false" customHeight="false" outlineLevel="0" collapsed="false">
      <c r="B171" s="175"/>
      <c r="D171" s="176" t="s">
        <v>143</v>
      </c>
      <c r="E171" s="177"/>
      <c r="F171" s="178" t="s">
        <v>187</v>
      </c>
      <c r="H171" s="179" t="n">
        <v>5.72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143</v>
      </c>
      <c r="AU171" s="177" t="s">
        <v>135</v>
      </c>
      <c r="AV171" s="174" t="s">
        <v>135</v>
      </c>
      <c r="AW171" s="174" t="s">
        <v>31</v>
      </c>
      <c r="AX171" s="174" t="s">
        <v>74</v>
      </c>
      <c r="AY171" s="177" t="s">
        <v>128</v>
      </c>
    </row>
    <row r="172" s="184" customFormat="true" ht="12.8" hidden="false" customHeight="false" outlineLevel="0" collapsed="false">
      <c r="B172" s="185"/>
      <c r="D172" s="176" t="s">
        <v>143</v>
      </c>
      <c r="E172" s="186"/>
      <c r="F172" s="187" t="s">
        <v>188</v>
      </c>
      <c r="H172" s="188" t="n">
        <v>34.346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143</v>
      </c>
      <c r="AU172" s="186" t="s">
        <v>135</v>
      </c>
      <c r="AV172" s="184" t="s">
        <v>134</v>
      </c>
      <c r="AW172" s="184" t="s">
        <v>31</v>
      </c>
      <c r="AX172" s="184" t="s">
        <v>79</v>
      </c>
      <c r="AY172" s="186" t="s">
        <v>128</v>
      </c>
    </row>
    <row r="173" s="27" customFormat="true" ht="24.15" hidden="false" customHeight="true" outlineLevel="0" collapsed="false">
      <c r="A173" s="22"/>
      <c r="B173" s="160"/>
      <c r="C173" s="161" t="s">
        <v>200</v>
      </c>
      <c r="D173" s="161" t="s">
        <v>130</v>
      </c>
      <c r="E173" s="162" t="s">
        <v>201</v>
      </c>
      <c r="F173" s="163" t="s">
        <v>202</v>
      </c>
      <c r="G173" s="164" t="s">
        <v>141</v>
      </c>
      <c r="H173" s="165" t="n">
        <v>21.576</v>
      </c>
      <c r="I173" s="166"/>
      <c r="J173" s="167" t="n">
        <f aca="false">ROUND(I173*H173,2)</f>
        <v>0</v>
      </c>
      <c r="K173" s="163" t="s">
        <v>162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0.003</v>
      </c>
      <c r="R173" s="170" t="n">
        <f aca="false">Q173*H173</f>
        <v>0.064728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134</v>
      </c>
      <c r="AT173" s="172" t="s">
        <v>130</v>
      </c>
      <c r="AU173" s="172" t="s">
        <v>135</v>
      </c>
      <c r="AY173" s="3" t="s">
        <v>128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135</v>
      </c>
      <c r="BK173" s="173" t="n">
        <f aca="false">ROUND(I173*H173,2)</f>
        <v>0</v>
      </c>
      <c r="BL173" s="3" t="s">
        <v>134</v>
      </c>
      <c r="BM173" s="172" t="s">
        <v>203</v>
      </c>
    </row>
    <row r="174" s="174" customFormat="true" ht="12.8" hidden="false" customHeight="false" outlineLevel="0" collapsed="false">
      <c r="B174" s="175"/>
      <c r="D174" s="176" t="s">
        <v>143</v>
      </c>
      <c r="E174" s="177"/>
      <c r="F174" s="178" t="s">
        <v>204</v>
      </c>
      <c r="H174" s="179" t="n">
        <v>9.27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143</v>
      </c>
      <c r="AU174" s="177" t="s">
        <v>135</v>
      </c>
      <c r="AV174" s="174" t="s">
        <v>135</v>
      </c>
      <c r="AW174" s="174" t="s">
        <v>31</v>
      </c>
      <c r="AX174" s="174" t="s">
        <v>74</v>
      </c>
      <c r="AY174" s="177" t="s">
        <v>128</v>
      </c>
    </row>
    <row r="175" s="174" customFormat="true" ht="12.8" hidden="false" customHeight="false" outlineLevel="0" collapsed="false">
      <c r="B175" s="175"/>
      <c r="D175" s="176" t="s">
        <v>143</v>
      </c>
      <c r="E175" s="177"/>
      <c r="F175" s="178" t="s">
        <v>205</v>
      </c>
      <c r="H175" s="179" t="n">
        <v>4.62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143</v>
      </c>
      <c r="AU175" s="177" t="s">
        <v>135</v>
      </c>
      <c r="AV175" s="174" t="s">
        <v>135</v>
      </c>
      <c r="AW175" s="174" t="s">
        <v>31</v>
      </c>
      <c r="AX175" s="174" t="s">
        <v>74</v>
      </c>
      <c r="AY175" s="177" t="s">
        <v>128</v>
      </c>
    </row>
    <row r="176" s="174" customFormat="true" ht="12.8" hidden="false" customHeight="false" outlineLevel="0" collapsed="false">
      <c r="B176" s="175"/>
      <c r="D176" s="176" t="s">
        <v>143</v>
      </c>
      <c r="E176" s="177"/>
      <c r="F176" s="178" t="s">
        <v>206</v>
      </c>
      <c r="H176" s="179" t="n">
        <v>2.436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143</v>
      </c>
      <c r="AU176" s="177" t="s">
        <v>135</v>
      </c>
      <c r="AV176" s="174" t="s">
        <v>135</v>
      </c>
      <c r="AW176" s="174" t="s">
        <v>31</v>
      </c>
      <c r="AX176" s="174" t="s">
        <v>74</v>
      </c>
      <c r="AY176" s="177" t="s">
        <v>128</v>
      </c>
    </row>
    <row r="177" s="174" customFormat="true" ht="12.8" hidden="false" customHeight="false" outlineLevel="0" collapsed="false">
      <c r="B177" s="175"/>
      <c r="D177" s="176" t="s">
        <v>143</v>
      </c>
      <c r="E177" s="177"/>
      <c r="F177" s="178" t="s">
        <v>207</v>
      </c>
      <c r="H177" s="179" t="n">
        <v>5.25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143</v>
      </c>
      <c r="AU177" s="177" t="s">
        <v>135</v>
      </c>
      <c r="AV177" s="174" t="s">
        <v>135</v>
      </c>
      <c r="AW177" s="174" t="s">
        <v>31</v>
      </c>
      <c r="AX177" s="174" t="s">
        <v>74</v>
      </c>
      <c r="AY177" s="177" t="s">
        <v>128</v>
      </c>
    </row>
    <row r="178" s="184" customFormat="true" ht="12.8" hidden="false" customHeight="false" outlineLevel="0" collapsed="false">
      <c r="B178" s="185"/>
      <c r="D178" s="176" t="s">
        <v>143</v>
      </c>
      <c r="E178" s="186"/>
      <c r="F178" s="187" t="s">
        <v>188</v>
      </c>
      <c r="H178" s="188" t="n">
        <v>21.576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143</v>
      </c>
      <c r="AU178" s="186" t="s">
        <v>135</v>
      </c>
      <c r="AV178" s="184" t="s">
        <v>134</v>
      </c>
      <c r="AW178" s="184" t="s">
        <v>31</v>
      </c>
      <c r="AX178" s="184" t="s">
        <v>79</v>
      </c>
      <c r="AY178" s="186" t="s">
        <v>128</v>
      </c>
    </row>
    <row r="179" s="27" customFormat="true" ht="24.15" hidden="false" customHeight="true" outlineLevel="0" collapsed="false">
      <c r="A179" s="22"/>
      <c r="B179" s="160"/>
      <c r="C179" s="161" t="s">
        <v>208</v>
      </c>
      <c r="D179" s="161" t="s">
        <v>130</v>
      </c>
      <c r="E179" s="162" t="s">
        <v>209</v>
      </c>
      <c r="F179" s="163" t="s">
        <v>210</v>
      </c>
      <c r="G179" s="164" t="s">
        <v>141</v>
      </c>
      <c r="H179" s="165" t="n">
        <v>44.263</v>
      </c>
      <c r="I179" s="166"/>
      <c r="J179" s="167" t="n">
        <f aca="false">ROUND(I179*H179,2)</f>
        <v>0</v>
      </c>
      <c r="K179" s="163" t="s">
        <v>162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0.017</v>
      </c>
      <c r="R179" s="170" t="n">
        <f aca="false">Q179*H179</f>
        <v>0.752471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134</v>
      </c>
      <c r="AT179" s="172" t="s">
        <v>130</v>
      </c>
      <c r="AU179" s="172" t="s">
        <v>135</v>
      </c>
      <c r="AY179" s="3" t="s">
        <v>128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135</v>
      </c>
      <c r="BK179" s="173" t="n">
        <f aca="false">ROUND(I179*H179,2)</f>
        <v>0</v>
      </c>
      <c r="BL179" s="3" t="s">
        <v>134</v>
      </c>
      <c r="BM179" s="172" t="s">
        <v>211</v>
      </c>
    </row>
    <row r="180" s="174" customFormat="true" ht="12.8" hidden="false" customHeight="false" outlineLevel="0" collapsed="false">
      <c r="B180" s="175"/>
      <c r="D180" s="176" t="s">
        <v>143</v>
      </c>
      <c r="E180" s="177"/>
      <c r="F180" s="178" t="s">
        <v>212</v>
      </c>
      <c r="H180" s="179" t="n">
        <v>6.11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143</v>
      </c>
      <c r="AU180" s="177" t="s">
        <v>135</v>
      </c>
      <c r="AV180" s="174" t="s">
        <v>135</v>
      </c>
      <c r="AW180" s="174" t="s">
        <v>31</v>
      </c>
      <c r="AX180" s="174" t="s">
        <v>74</v>
      </c>
      <c r="AY180" s="177" t="s">
        <v>128</v>
      </c>
    </row>
    <row r="181" s="174" customFormat="true" ht="12.8" hidden="false" customHeight="false" outlineLevel="0" collapsed="false">
      <c r="B181" s="175"/>
      <c r="D181" s="176" t="s">
        <v>143</v>
      </c>
      <c r="E181" s="177"/>
      <c r="F181" s="178" t="s">
        <v>213</v>
      </c>
      <c r="H181" s="179" t="n">
        <v>0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143</v>
      </c>
      <c r="AU181" s="177" t="s">
        <v>135</v>
      </c>
      <c r="AV181" s="174" t="s">
        <v>135</v>
      </c>
      <c r="AW181" s="174" t="s">
        <v>31</v>
      </c>
      <c r="AX181" s="174" t="s">
        <v>74</v>
      </c>
      <c r="AY181" s="177" t="s">
        <v>128</v>
      </c>
    </row>
    <row r="182" s="174" customFormat="true" ht="12.8" hidden="false" customHeight="false" outlineLevel="0" collapsed="false">
      <c r="B182" s="175"/>
      <c r="D182" s="176" t="s">
        <v>143</v>
      </c>
      <c r="E182" s="177"/>
      <c r="F182" s="178" t="s">
        <v>214</v>
      </c>
      <c r="H182" s="179" t="n">
        <v>38.153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143</v>
      </c>
      <c r="AU182" s="177" t="s">
        <v>135</v>
      </c>
      <c r="AV182" s="174" t="s">
        <v>135</v>
      </c>
      <c r="AW182" s="174" t="s">
        <v>31</v>
      </c>
      <c r="AX182" s="174" t="s">
        <v>74</v>
      </c>
      <c r="AY182" s="177" t="s">
        <v>128</v>
      </c>
    </row>
    <row r="183" s="184" customFormat="true" ht="12.8" hidden="false" customHeight="false" outlineLevel="0" collapsed="false">
      <c r="B183" s="185"/>
      <c r="D183" s="176" t="s">
        <v>143</v>
      </c>
      <c r="E183" s="186"/>
      <c r="F183" s="187" t="s">
        <v>188</v>
      </c>
      <c r="H183" s="188" t="n">
        <v>44.263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143</v>
      </c>
      <c r="AU183" s="186" t="s">
        <v>135</v>
      </c>
      <c r="AV183" s="184" t="s">
        <v>134</v>
      </c>
      <c r="AW183" s="184" t="s">
        <v>31</v>
      </c>
      <c r="AX183" s="184" t="s">
        <v>79</v>
      </c>
      <c r="AY183" s="186" t="s">
        <v>128</v>
      </c>
    </row>
    <row r="184" s="27" customFormat="true" ht="24.15" hidden="false" customHeight="true" outlineLevel="0" collapsed="false">
      <c r="A184" s="22"/>
      <c r="B184" s="160"/>
      <c r="C184" s="161" t="s">
        <v>7</v>
      </c>
      <c r="D184" s="161" t="s">
        <v>130</v>
      </c>
      <c r="E184" s="162" t="s">
        <v>215</v>
      </c>
      <c r="F184" s="163" t="s">
        <v>216</v>
      </c>
      <c r="G184" s="164" t="s">
        <v>141</v>
      </c>
      <c r="H184" s="165" t="n">
        <v>3.44</v>
      </c>
      <c r="I184" s="166"/>
      <c r="J184" s="167" t="n">
        <f aca="false">ROUND(I184*H184,2)</f>
        <v>0</v>
      </c>
      <c r="K184" s="163" t="s">
        <v>162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134</v>
      </c>
      <c r="AT184" s="172" t="s">
        <v>130</v>
      </c>
      <c r="AU184" s="172" t="s">
        <v>135</v>
      </c>
      <c r="AY184" s="3" t="s">
        <v>128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135</v>
      </c>
      <c r="BK184" s="173" t="n">
        <f aca="false">ROUND(I184*H184,2)</f>
        <v>0</v>
      </c>
      <c r="BL184" s="3" t="s">
        <v>134</v>
      </c>
      <c r="BM184" s="172" t="s">
        <v>217</v>
      </c>
    </row>
    <row r="185" s="174" customFormat="true" ht="12.8" hidden="false" customHeight="false" outlineLevel="0" collapsed="false">
      <c r="B185" s="175"/>
      <c r="D185" s="176" t="s">
        <v>143</v>
      </c>
      <c r="E185" s="177"/>
      <c r="F185" s="178" t="s">
        <v>218</v>
      </c>
      <c r="H185" s="179" t="n">
        <v>3.44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143</v>
      </c>
      <c r="AU185" s="177" t="s">
        <v>135</v>
      </c>
      <c r="AV185" s="174" t="s">
        <v>135</v>
      </c>
      <c r="AW185" s="174" t="s">
        <v>31</v>
      </c>
      <c r="AX185" s="174" t="s">
        <v>74</v>
      </c>
      <c r="AY185" s="177" t="s">
        <v>128</v>
      </c>
    </row>
    <row r="186" s="184" customFormat="true" ht="12.8" hidden="false" customHeight="false" outlineLevel="0" collapsed="false">
      <c r="B186" s="185"/>
      <c r="D186" s="176" t="s">
        <v>143</v>
      </c>
      <c r="E186" s="186"/>
      <c r="F186" s="187" t="s">
        <v>188</v>
      </c>
      <c r="H186" s="188" t="n">
        <v>3.44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143</v>
      </c>
      <c r="AU186" s="186" t="s">
        <v>135</v>
      </c>
      <c r="AV186" s="184" t="s">
        <v>134</v>
      </c>
      <c r="AW186" s="184" t="s">
        <v>31</v>
      </c>
      <c r="AX186" s="184" t="s">
        <v>79</v>
      </c>
      <c r="AY186" s="186" t="s">
        <v>128</v>
      </c>
    </row>
    <row r="187" s="27" customFormat="true" ht="37.8" hidden="false" customHeight="true" outlineLevel="0" collapsed="false">
      <c r="A187" s="22"/>
      <c r="B187" s="160"/>
      <c r="C187" s="161" t="s">
        <v>219</v>
      </c>
      <c r="D187" s="161" t="s">
        <v>130</v>
      </c>
      <c r="E187" s="162" t="s">
        <v>220</v>
      </c>
      <c r="F187" s="163" t="s">
        <v>221</v>
      </c>
      <c r="G187" s="164" t="s">
        <v>141</v>
      </c>
      <c r="H187" s="165" t="n">
        <v>1</v>
      </c>
      <c r="I187" s="166"/>
      <c r="J187" s="167" t="n">
        <f aca="false">ROUND(I187*H187,2)</f>
        <v>0</v>
      </c>
      <c r="K187" s="163" t="s">
        <v>162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0.105</v>
      </c>
      <c r="R187" s="170" t="n">
        <f aca="false">Q187*H187</f>
        <v>0.105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134</v>
      </c>
      <c r="AT187" s="172" t="s">
        <v>130</v>
      </c>
      <c r="AU187" s="172" t="s">
        <v>135</v>
      </c>
      <c r="AY187" s="3" t="s">
        <v>128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135</v>
      </c>
      <c r="BK187" s="173" t="n">
        <f aca="false">ROUND(I187*H187,2)</f>
        <v>0</v>
      </c>
      <c r="BL187" s="3" t="s">
        <v>134</v>
      </c>
      <c r="BM187" s="172" t="s">
        <v>222</v>
      </c>
    </row>
    <row r="188" s="27" customFormat="true" ht="24.15" hidden="false" customHeight="true" outlineLevel="0" collapsed="false">
      <c r="A188" s="22"/>
      <c r="B188" s="160"/>
      <c r="C188" s="161" t="s">
        <v>223</v>
      </c>
      <c r="D188" s="161" t="s">
        <v>130</v>
      </c>
      <c r="E188" s="162" t="s">
        <v>224</v>
      </c>
      <c r="F188" s="163" t="s">
        <v>225</v>
      </c>
      <c r="G188" s="164" t="s">
        <v>141</v>
      </c>
      <c r="H188" s="165" t="n">
        <v>3.45</v>
      </c>
      <c r="I188" s="166"/>
      <c r="J188" s="167" t="n">
        <f aca="false">ROUND(I188*H188,2)</f>
        <v>0</v>
      </c>
      <c r="K188" s="163" t="s">
        <v>162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0.1231</v>
      </c>
      <c r="R188" s="170" t="n">
        <f aca="false">Q188*H188</f>
        <v>0.424695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134</v>
      </c>
      <c r="AT188" s="172" t="s">
        <v>130</v>
      </c>
      <c r="AU188" s="172" t="s">
        <v>135</v>
      </c>
      <c r="AY188" s="3" t="s">
        <v>128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135</v>
      </c>
      <c r="BK188" s="173" t="n">
        <f aca="false">ROUND(I188*H188,2)</f>
        <v>0</v>
      </c>
      <c r="BL188" s="3" t="s">
        <v>134</v>
      </c>
      <c r="BM188" s="172" t="s">
        <v>226</v>
      </c>
    </row>
    <row r="189" s="174" customFormat="true" ht="12.8" hidden="false" customHeight="false" outlineLevel="0" collapsed="false">
      <c r="B189" s="175"/>
      <c r="D189" s="176" t="s">
        <v>143</v>
      </c>
      <c r="E189" s="177"/>
      <c r="F189" s="178" t="s">
        <v>227</v>
      </c>
      <c r="H189" s="179" t="n">
        <v>3.45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143</v>
      </c>
      <c r="AU189" s="177" t="s">
        <v>135</v>
      </c>
      <c r="AV189" s="174" t="s">
        <v>135</v>
      </c>
      <c r="AW189" s="174" t="s">
        <v>31</v>
      </c>
      <c r="AX189" s="174" t="s">
        <v>79</v>
      </c>
      <c r="AY189" s="177" t="s">
        <v>128</v>
      </c>
    </row>
    <row r="190" s="27" customFormat="true" ht="24.15" hidden="false" customHeight="true" outlineLevel="0" collapsed="false">
      <c r="A190" s="22"/>
      <c r="B190" s="160"/>
      <c r="C190" s="161" t="s">
        <v>228</v>
      </c>
      <c r="D190" s="161" t="s">
        <v>130</v>
      </c>
      <c r="E190" s="162" t="s">
        <v>229</v>
      </c>
      <c r="F190" s="163" t="s">
        <v>230</v>
      </c>
      <c r="G190" s="164" t="s">
        <v>151</v>
      </c>
      <c r="H190" s="165" t="n">
        <v>1</v>
      </c>
      <c r="I190" s="166"/>
      <c r="J190" s="167" t="n">
        <f aca="false">ROUND(I190*H190,2)</f>
        <v>0</v>
      </c>
      <c r="K190" s="163" t="s">
        <v>162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0.00048</v>
      </c>
      <c r="R190" s="170" t="n">
        <f aca="false">Q190*H190</f>
        <v>0.00048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134</v>
      </c>
      <c r="AT190" s="172" t="s">
        <v>130</v>
      </c>
      <c r="AU190" s="172" t="s">
        <v>135</v>
      </c>
      <c r="AY190" s="3" t="s">
        <v>128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135</v>
      </c>
      <c r="BK190" s="173" t="n">
        <f aca="false">ROUND(I190*H190,2)</f>
        <v>0</v>
      </c>
      <c r="BL190" s="3" t="s">
        <v>134</v>
      </c>
      <c r="BM190" s="172" t="s">
        <v>231</v>
      </c>
    </row>
    <row r="191" s="27" customFormat="true" ht="24.15" hidden="false" customHeight="true" outlineLevel="0" collapsed="false">
      <c r="A191" s="22"/>
      <c r="B191" s="160"/>
      <c r="C191" s="193" t="s">
        <v>232</v>
      </c>
      <c r="D191" s="193" t="s">
        <v>233</v>
      </c>
      <c r="E191" s="194" t="s">
        <v>234</v>
      </c>
      <c r="F191" s="195" t="s">
        <v>235</v>
      </c>
      <c r="G191" s="196" t="s">
        <v>151</v>
      </c>
      <c r="H191" s="197" t="n">
        <v>1</v>
      </c>
      <c r="I191" s="198"/>
      <c r="J191" s="199" t="n">
        <f aca="false">ROUND(I191*H191,2)</f>
        <v>0</v>
      </c>
      <c r="K191" s="195" t="s">
        <v>162</v>
      </c>
      <c r="L191" s="200"/>
      <c r="M191" s="201"/>
      <c r="N191" s="202" t="s">
        <v>40</v>
      </c>
      <c r="O191" s="60"/>
      <c r="P191" s="170" t="n">
        <f aca="false">O191*H191</f>
        <v>0</v>
      </c>
      <c r="Q191" s="170" t="n">
        <v>0.01249</v>
      </c>
      <c r="R191" s="170" t="n">
        <f aca="false">Q191*H191</f>
        <v>0.01249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171</v>
      </c>
      <c r="AT191" s="172" t="s">
        <v>233</v>
      </c>
      <c r="AU191" s="172" t="s">
        <v>135</v>
      </c>
      <c r="AY191" s="3" t="s">
        <v>128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135</v>
      </c>
      <c r="BK191" s="173" t="n">
        <f aca="false">ROUND(I191*H191,2)</f>
        <v>0</v>
      </c>
      <c r="BL191" s="3" t="s">
        <v>134</v>
      </c>
      <c r="BM191" s="172" t="s">
        <v>236</v>
      </c>
    </row>
    <row r="192" s="27" customFormat="true" ht="24.15" hidden="false" customHeight="true" outlineLevel="0" collapsed="false">
      <c r="A192" s="22"/>
      <c r="B192" s="160"/>
      <c r="C192" s="161" t="s">
        <v>237</v>
      </c>
      <c r="D192" s="161" t="s">
        <v>130</v>
      </c>
      <c r="E192" s="162" t="s">
        <v>238</v>
      </c>
      <c r="F192" s="163" t="s">
        <v>239</v>
      </c>
      <c r="G192" s="164" t="s">
        <v>151</v>
      </c>
      <c r="H192" s="165" t="n">
        <v>1</v>
      </c>
      <c r="I192" s="166"/>
      <c r="J192" s="167" t="n">
        <f aca="false">ROUND(I192*H192,2)</f>
        <v>0</v>
      </c>
      <c r="K192" s="163" t="s">
        <v>162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0.4417</v>
      </c>
      <c r="R192" s="170" t="n">
        <f aca="false">Q192*H192</f>
        <v>0.4417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134</v>
      </c>
      <c r="AT192" s="172" t="s">
        <v>130</v>
      </c>
      <c r="AU192" s="172" t="s">
        <v>135</v>
      </c>
      <c r="AY192" s="3" t="s">
        <v>128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135</v>
      </c>
      <c r="BK192" s="173" t="n">
        <f aca="false">ROUND(I192*H192,2)</f>
        <v>0</v>
      </c>
      <c r="BL192" s="3" t="s">
        <v>134</v>
      </c>
      <c r="BM192" s="172" t="s">
        <v>240</v>
      </c>
    </row>
    <row r="193" s="27" customFormat="true" ht="16.5" hidden="false" customHeight="true" outlineLevel="0" collapsed="false">
      <c r="A193" s="22"/>
      <c r="B193" s="160"/>
      <c r="C193" s="161" t="s">
        <v>6</v>
      </c>
      <c r="D193" s="161" t="s">
        <v>130</v>
      </c>
      <c r="E193" s="162" t="s">
        <v>241</v>
      </c>
      <c r="F193" s="163" t="s">
        <v>242</v>
      </c>
      <c r="G193" s="164" t="s">
        <v>133</v>
      </c>
      <c r="H193" s="165" t="n">
        <v>2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0.00048</v>
      </c>
      <c r="R193" s="170" t="n">
        <f aca="false">Q193*H193</f>
        <v>0.00096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134</v>
      </c>
      <c r="AT193" s="172" t="s">
        <v>130</v>
      </c>
      <c r="AU193" s="172" t="s">
        <v>135</v>
      </c>
      <c r="AY193" s="3" t="s">
        <v>128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135</v>
      </c>
      <c r="BK193" s="173" t="n">
        <f aca="false">ROUND(I193*H193,2)</f>
        <v>0</v>
      </c>
      <c r="BL193" s="3" t="s">
        <v>134</v>
      </c>
      <c r="BM193" s="172" t="s">
        <v>243</v>
      </c>
    </row>
    <row r="194" s="27" customFormat="true" ht="16.5" hidden="false" customHeight="true" outlineLevel="0" collapsed="false">
      <c r="A194" s="22"/>
      <c r="B194" s="160"/>
      <c r="C194" s="161" t="s">
        <v>244</v>
      </c>
      <c r="D194" s="161" t="s">
        <v>130</v>
      </c>
      <c r="E194" s="162" t="s">
        <v>245</v>
      </c>
      <c r="F194" s="163" t="s">
        <v>246</v>
      </c>
      <c r="G194" s="164" t="s">
        <v>133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0.00048</v>
      </c>
      <c r="R194" s="170" t="n">
        <f aca="false">Q194*H194</f>
        <v>0.00048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134</v>
      </c>
      <c r="AT194" s="172" t="s">
        <v>130</v>
      </c>
      <c r="AU194" s="172" t="s">
        <v>135</v>
      </c>
      <c r="AY194" s="3" t="s">
        <v>128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135</v>
      </c>
      <c r="BK194" s="173" t="n">
        <f aca="false">ROUND(I194*H194,2)</f>
        <v>0</v>
      </c>
      <c r="BL194" s="3" t="s">
        <v>134</v>
      </c>
      <c r="BM194" s="172" t="s">
        <v>247</v>
      </c>
    </row>
    <row r="195" s="146" customFormat="true" ht="22.8" hidden="false" customHeight="true" outlineLevel="0" collapsed="false">
      <c r="B195" s="147"/>
      <c r="D195" s="148" t="s">
        <v>73</v>
      </c>
      <c r="E195" s="158" t="s">
        <v>175</v>
      </c>
      <c r="F195" s="158" t="s">
        <v>248</v>
      </c>
      <c r="I195" s="150"/>
      <c r="J195" s="159" t="n">
        <f aca="false">BK195</f>
        <v>0</v>
      </c>
      <c r="L195" s="147"/>
      <c r="M195" s="152"/>
      <c r="N195" s="153"/>
      <c r="O195" s="153"/>
      <c r="P195" s="154" t="n">
        <f aca="false">SUM(P196:P213)</f>
        <v>0</v>
      </c>
      <c r="Q195" s="153"/>
      <c r="R195" s="154" t="n">
        <f aca="false">SUM(R196:R213)</f>
        <v>0.0012</v>
      </c>
      <c r="S195" s="153"/>
      <c r="T195" s="155" t="n">
        <f aca="false">SUM(T196:T213)</f>
        <v>2.196377</v>
      </c>
      <c r="AR195" s="148" t="s">
        <v>79</v>
      </c>
      <c r="AT195" s="156" t="s">
        <v>73</v>
      </c>
      <c r="AU195" s="156" t="s">
        <v>79</v>
      </c>
      <c r="AY195" s="148" t="s">
        <v>128</v>
      </c>
      <c r="BK195" s="157" t="n">
        <f aca="false">SUM(BK196:BK213)</f>
        <v>0</v>
      </c>
    </row>
    <row r="196" s="27" customFormat="true" ht="24.15" hidden="false" customHeight="true" outlineLevel="0" collapsed="false">
      <c r="A196" s="22"/>
      <c r="B196" s="160"/>
      <c r="C196" s="161" t="s">
        <v>249</v>
      </c>
      <c r="D196" s="161" t="s">
        <v>130</v>
      </c>
      <c r="E196" s="162" t="s">
        <v>250</v>
      </c>
      <c r="F196" s="163" t="s">
        <v>251</v>
      </c>
      <c r="G196" s="164" t="s">
        <v>141</v>
      </c>
      <c r="H196" s="165" t="n">
        <v>27.3</v>
      </c>
      <c r="I196" s="166"/>
      <c r="J196" s="167" t="n">
        <f aca="false">ROUND(I196*H196,2)</f>
        <v>0</v>
      </c>
      <c r="K196" s="163" t="s">
        <v>162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4E-005</v>
      </c>
      <c r="R196" s="170" t="n">
        <f aca="false">Q196*H196</f>
        <v>0.001092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134</v>
      </c>
      <c r="AT196" s="172" t="s">
        <v>130</v>
      </c>
      <c r="AU196" s="172" t="s">
        <v>135</v>
      </c>
      <c r="AY196" s="3" t="s">
        <v>128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135</v>
      </c>
      <c r="BK196" s="173" t="n">
        <f aca="false">ROUND(I196*H196,2)</f>
        <v>0</v>
      </c>
      <c r="BL196" s="3" t="s">
        <v>134</v>
      </c>
      <c r="BM196" s="172" t="s">
        <v>252</v>
      </c>
    </row>
    <row r="197" s="174" customFormat="true" ht="12.8" hidden="false" customHeight="false" outlineLevel="0" collapsed="false">
      <c r="B197" s="175"/>
      <c r="D197" s="176" t="s">
        <v>143</v>
      </c>
      <c r="E197" s="177"/>
      <c r="F197" s="178" t="s">
        <v>253</v>
      </c>
      <c r="H197" s="179" t="n">
        <v>27.3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143</v>
      </c>
      <c r="AU197" s="177" t="s">
        <v>135</v>
      </c>
      <c r="AV197" s="174" t="s">
        <v>135</v>
      </c>
      <c r="AW197" s="174" t="s">
        <v>31</v>
      </c>
      <c r="AX197" s="174" t="s">
        <v>79</v>
      </c>
      <c r="AY197" s="177" t="s">
        <v>128</v>
      </c>
    </row>
    <row r="198" s="27" customFormat="true" ht="44.25" hidden="false" customHeight="true" outlineLevel="0" collapsed="false">
      <c r="A198" s="22"/>
      <c r="B198" s="160"/>
      <c r="C198" s="161" t="s">
        <v>254</v>
      </c>
      <c r="D198" s="161" t="s">
        <v>130</v>
      </c>
      <c r="E198" s="162" t="s">
        <v>255</v>
      </c>
      <c r="F198" s="163" t="s">
        <v>256</v>
      </c>
      <c r="G198" s="164" t="s">
        <v>133</v>
      </c>
      <c r="H198" s="165" t="n">
        <v>1</v>
      </c>
      <c r="I198" s="166"/>
      <c r="J198" s="167" t="n">
        <f aca="false">ROUND(I198*H198,2)</f>
        <v>0</v>
      </c>
      <c r="K198" s="163"/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0.99501</v>
      </c>
      <c r="T198" s="171" t="n">
        <f aca="false">S198*H198</f>
        <v>0.99501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134</v>
      </c>
      <c r="AT198" s="172" t="s">
        <v>130</v>
      </c>
      <c r="AU198" s="172" t="s">
        <v>135</v>
      </c>
      <c r="AY198" s="3" t="s">
        <v>128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135</v>
      </c>
      <c r="BK198" s="173" t="n">
        <f aca="false">ROUND(I198*H198,2)</f>
        <v>0</v>
      </c>
      <c r="BL198" s="3" t="s">
        <v>134</v>
      </c>
      <c r="BM198" s="172" t="s">
        <v>257</v>
      </c>
    </row>
    <row r="199" s="27" customFormat="true" ht="21.75" hidden="false" customHeight="true" outlineLevel="0" collapsed="false">
      <c r="A199" s="22"/>
      <c r="B199" s="160"/>
      <c r="C199" s="161" t="s">
        <v>258</v>
      </c>
      <c r="D199" s="161" t="s">
        <v>130</v>
      </c>
      <c r="E199" s="162" t="s">
        <v>259</v>
      </c>
      <c r="F199" s="163" t="s">
        <v>260</v>
      </c>
      <c r="G199" s="164" t="s">
        <v>141</v>
      </c>
      <c r="H199" s="165" t="n">
        <v>5.6</v>
      </c>
      <c r="I199" s="166"/>
      <c r="J199" s="167" t="n">
        <f aca="false">ROUND(I199*H199,2)</f>
        <v>0</v>
      </c>
      <c r="K199" s="163" t="s">
        <v>162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0.076</v>
      </c>
      <c r="T199" s="171" t="n">
        <f aca="false">S199*H199</f>
        <v>0.4256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134</v>
      </c>
      <c r="AT199" s="172" t="s">
        <v>130</v>
      </c>
      <c r="AU199" s="172" t="s">
        <v>135</v>
      </c>
      <c r="AY199" s="3" t="s">
        <v>128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135</v>
      </c>
      <c r="BK199" s="173" t="n">
        <f aca="false">ROUND(I199*H199,2)</f>
        <v>0</v>
      </c>
      <c r="BL199" s="3" t="s">
        <v>134</v>
      </c>
      <c r="BM199" s="172" t="s">
        <v>261</v>
      </c>
    </row>
    <row r="200" s="174" customFormat="true" ht="12.8" hidden="false" customHeight="false" outlineLevel="0" collapsed="false">
      <c r="B200" s="175"/>
      <c r="D200" s="176" t="s">
        <v>143</v>
      </c>
      <c r="E200" s="177"/>
      <c r="F200" s="178" t="s">
        <v>262</v>
      </c>
      <c r="H200" s="179" t="n">
        <v>5.6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143</v>
      </c>
      <c r="AU200" s="177" t="s">
        <v>135</v>
      </c>
      <c r="AV200" s="174" t="s">
        <v>135</v>
      </c>
      <c r="AW200" s="174" t="s">
        <v>31</v>
      </c>
      <c r="AX200" s="174" t="s">
        <v>79</v>
      </c>
      <c r="AY200" s="177" t="s">
        <v>128</v>
      </c>
    </row>
    <row r="201" s="27" customFormat="true" ht="37.8" hidden="false" customHeight="true" outlineLevel="0" collapsed="false">
      <c r="A201" s="22"/>
      <c r="B201" s="160"/>
      <c r="C201" s="161" t="s">
        <v>263</v>
      </c>
      <c r="D201" s="161" t="s">
        <v>130</v>
      </c>
      <c r="E201" s="162" t="s">
        <v>264</v>
      </c>
      <c r="F201" s="163" t="s">
        <v>265</v>
      </c>
      <c r="G201" s="164" t="s">
        <v>151</v>
      </c>
      <c r="H201" s="165" t="n">
        <v>1</v>
      </c>
      <c r="I201" s="166"/>
      <c r="J201" s="167" t="n">
        <f aca="false">ROUND(I201*H201,2)</f>
        <v>0</v>
      </c>
      <c r="K201" s="163" t="s">
        <v>162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0.082</v>
      </c>
      <c r="T201" s="171" t="n">
        <f aca="false">S201*H201</f>
        <v>0.082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134</v>
      </c>
      <c r="AT201" s="172" t="s">
        <v>130</v>
      </c>
      <c r="AU201" s="172" t="s">
        <v>135</v>
      </c>
      <c r="AY201" s="3" t="s">
        <v>128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135</v>
      </c>
      <c r="BK201" s="173" t="n">
        <f aca="false">ROUND(I201*H201,2)</f>
        <v>0</v>
      </c>
      <c r="BL201" s="3" t="s">
        <v>134</v>
      </c>
      <c r="BM201" s="172" t="s">
        <v>266</v>
      </c>
    </row>
    <row r="202" s="27" customFormat="true" ht="24.15" hidden="false" customHeight="true" outlineLevel="0" collapsed="false">
      <c r="A202" s="22"/>
      <c r="B202" s="160"/>
      <c r="C202" s="161" t="s">
        <v>267</v>
      </c>
      <c r="D202" s="161" t="s">
        <v>130</v>
      </c>
      <c r="E202" s="162" t="s">
        <v>268</v>
      </c>
      <c r="F202" s="163" t="s">
        <v>269</v>
      </c>
      <c r="G202" s="164" t="s">
        <v>151</v>
      </c>
      <c r="H202" s="165" t="n">
        <v>25</v>
      </c>
      <c r="I202" s="166"/>
      <c r="J202" s="167" t="n">
        <f aca="false">ROUND(I202*H202,2)</f>
        <v>0</v>
      </c>
      <c r="K202" s="163" t="s">
        <v>162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0.001</v>
      </c>
      <c r="T202" s="171" t="n">
        <f aca="false">S202*H202</f>
        <v>0.025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134</v>
      </c>
      <c r="AT202" s="172" t="s">
        <v>130</v>
      </c>
      <c r="AU202" s="172" t="s">
        <v>135</v>
      </c>
      <c r="AY202" s="3" t="s">
        <v>128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135</v>
      </c>
      <c r="BK202" s="173" t="n">
        <f aca="false">ROUND(I202*H202,2)</f>
        <v>0</v>
      </c>
      <c r="BL202" s="3" t="s">
        <v>134</v>
      </c>
      <c r="BM202" s="172" t="s">
        <v>270</v>
      </c>
    </row>
    <row r="203" s="27" customFormat="true" ht="24.15" hidden="false" customHeight="true" outlineLevel="0" collapsed="false">
      <c r="A203" s="22"/>
      <c r="B203" s="160"/>
      <c r="C203" s="161" t="s">
        <v>271</v>
      </c>
      <c r="D203" s="161" t="s">
        <v>130</v>
      </c>
      <c r="E203" s="162" t="s">
        <v>272</v>
      </c>
      <c r="F203" s="163" t="s">
        <v>273</v>
      </c>
      <c r="G203" s="164" t="s">
        <v>161</v>
      </c>
      <c r="H203" s="165" t="n">
        <v>10</v>
      </c>
      <c r="I203" s="166"/>
      <c r="J203" s="167" t="n">
        <f aca="false">ROUND(I203*H203,2)</f>
        <v>0</v>
      </c>
      <c r="K203" s="163" t="s">
        <v>162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0.002</v>
      </c>
      <c r="T203" s="171" t="n">
        <f aca="false">S203*H203</f>
        <v>0.02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134</v>
      </c>
      <c r="AT203" s="172" t="s">
        <v>130</v>
      </c>
      <c r="AU203" s="172" t="s">
        <v>135</v>
      </c>
      <c r="AY203" s="3" t="s">
        <v>128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135</v>
      </c>
      <c r="BK203" s="173" t="n">
        <f aca="false">ROUND(I203*H203,2)</f>
        <v>0</v>
      </c>
      <c r="BL203" s="3" t="s">
        <v>134</v>
      </c>
      <c r="BM203" s="172" t="s">
        <v>274</v>
      </c>
    </row>
    <row r="204" s="27" customFormat="true" ht="24.15" hidden="false" customHeight="true" outlineLevel="0" collapsed="false">
      <c r="A204" s="22"/>
      <c r="B204" s="160"/>
      <c r="C204" s="161" t="s">
        <v>275</v>
      </c>
      <c r="D204" s="161" t="s">
        <v>130</v>
      </c>
      <c r="E204" s="162" t="s">
        <v>276</v>
      </c>
      <c r="F204" s="163" t="s">
        <v>277</v>
      </c>
      <c r="G204" s="164" t="s">
        <v>161</v>
      </c>
      <c r="H204" s="165" t="n">
        <v>12</v>
      </c>
      <c r="I204" s="166"/>
      <c r="J204" s="167" t="n">
        <f aca="false">ROUND(I204*H204,2)</f>
        <v>0</v>
      </c>
      <c r="K204" s="163" t="s">
        <v>162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0.006</v>
      </c>
      <c r="T204" s="171" t="n">
        <f aca="false">S204*H204</f>
        <v>0.072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134</v>
      </c>
      <c r="AT204" s="172" t="s">
        <v>130</v>
      </c>
      <c r="AU204" s="172" t="s">
        <v>135</v>
      </c>
      <c r="AY204" s="3" t="s">
        <v>128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135</v>
      </c>
      <c r="BK204" s="173" t="n">
        <f aca="false">ROUND(I204*H204,2)</f>
        <v>0</v>
      </c>
      <c r="BL204" s="3" t="s">
        <v>134</v>
      </c>
      <c r="BM204" s="172" t="s">
        <v>278</v>
      </c>
    </row>
    <row r="205" s="27" customFormat="true" ht="24.15" hidden="false" customHeight="true" outlineLevel="0" collapsed="false">
      <c r="A205" s="22"/>
      <c r="B205" s="160"/>
      <c r="C205" s="161" t="s">
        <v>279</v>
      </c>
      <c r="D205" s="161" t="s">
        <v>130</v>
      </c>
      <c r="E205" s="162" t="s">
        <v>280</v>
      </c>
      <c r="F205" s="163" t="s">
        <v>281</v>
      </c>
      <c r="G205" s="164" t="s">
        <v>161</v>
      </c>
      <c r="H205" s="165" t="n">
        <v>2</v>
      </c>
      <c r="I205" s="166"/>
      <c r="J205" s="167" t="n">
        <f aca="false">ROUND(I205*H205,2)</f>
        <v>0</v>
      </c>
      <c r="K205" s="163" t="s">
        <v>162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0.04</v>
      </c>
      <c r="T205" s="171" t="n">
        <f aca="false">S205*H205</f>
        <v>0.08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134</v>
      </c>
      <c r="AT205" s="172" t="s">
        <v>130</v>
      </c>
      <c r="AU205" s="172" t="s">
        <v>135</v>
      </c>
      <c r="AY205" s="3" t="s">
        <v>128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135</v>
      </c>
      <c r="BK205" s="173" t="n">
        <f aca="false">ROUND(I205*H205,2)</f>
        <v>0</v>
      </c>
      <c r="BL205" s="3" t="s">
        <v>134</v>
      </c>
      <c r="BM205" s="172" t="s">
        <v>282</v>
      </c>
    </row>
    <row r="206" s="27" customFormat="true" ht="24.15" hidden="false" customHeight="true" outlineLevel="0" collapsed="false">
      <c r="A206" s="22"/>
      <c r="B206" s="160"/>
      <c r="C206" s="161" t="s">
        <v>283</v>
      </c>
      <c r="D206" s="161" t="s">
        <v>130</v>
      </c>
      <c r="E206" s="162" t="s">
        <v>284</v>
      </c>
      <c r="F206" s="163" t="s">
        <v>285</v>
      </c>
      <c r="G206" s="164" t="s">
        <v>161</v>
      </c>
      <c r="H206" s="165" t="n">
        <v>1.2</v>
      </c>
      <c r="I206" s="166"/>
      <c r="J206" s="167" t="n">
        <f aca="false">ROUND(I206*H206,2)</f>
        <v>0</v>
      </c>
      <c r="K206" s="163" t="s">
        <v>162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9E-005</v>
      </c>
      <c r="R206" s="170" t="n">
        <f aca="false">Q206*H206</f>
        <v>0.000108</v>
      </c>
      <c r="S206" s="170" t="n">
        <v>0.003</v>
      </c>
      <c r="T206" s="171" t="n">
        <f aca="false">S206*H206</f>
        <v>0.0036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134</v>
      </c>
      <c r="AT206" s="172" t="s">
        <v>130</v>
      </c>
      <c r="AU206" s="172" t="s">
        <v>135</v>
      </c>
      <c r="AY206" s="3" t="s">
        <v>128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135</v>
      </c>
      <c r="BK206" s="173" t="n">
        <f aca="false">ROUND(I206*H206,2)</f>
        <v>0</v>
      </c>
      <c r="BL206" s="3" t="s">
        <v>134</v>
      </c>
      <c r="BM206" s="172" t="s">
        <v>286</v>
      </c>
    </row>
    <row r="207" s="27" customFormat="true" ht="37.8" hidden="false" customHeight="true" outlineLevel="0" collapsed="false">
      <c r="A207" s="22"/>
      <c r="B207" s="160"/>
      <c r="C207" s="161" t="s">
        <v>287</v>
      </c>
      <c r="D207" s="161" t="s">
        <v>130</v>
      </c>
      <c r="E207" s="162" t="s">
        <v>288</v>
      </c>
      <c r="F207" s="163" t="s">
        <v>289</v>
      </c>
      <c r="G207" s="164" t="s">
        <v>141</v>
      </c>
      <c r="H207" s="165" t="n">
        <v>23.7</v>
      </c>
      <c r="I207" s="166"/>
      <c r="J207" s="167" t="n">
        <f aca="false">ROUND(I207*H207,2)</f>
        <v>0</v>
      </c>
      <c r="K207" s="163" t="s">
        <v>162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0.004</v>
      </c>
      <c r="T207" s="171" t="n">
        <f aca="false">S207*H207</f>
        <v>0.0948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134</v>
      </c>
      <c r="AT207" s="172" t="s">
        <v>130</v>
      </c>
      <c r="AU207" s="172" t="s">
        <v>135</v>
      </c>
      <c r="AY207" s="3" t="s">
        <v>128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135</v>
      </c>
      <c r="BK207" s="173" t="n">
        <f aca="false">ROUND(I207*H207,2)</f>
        <v>0</v>
      </c>
      <c r="BL207" s="3" t="s">
        <v>134</v>
      </c>
      <c r="BM207" s="172" t="s">
        <v>290</v>
      </c>
    </row>
    <row r="208" s="174" customFormat="true" ht="12.8" hidden="false" customHeight="false" outlineLevel="0" collapsed="false">
      <c r="B208" s="175"/>
      <c r="D208" s="176" t="s">
        <v>143</v>
      </c>
      <c r="E208" s="177"/>
      <c r="F208" s="178" t="s">
        <v>179</v>
      </c>
      <c r="H208" s="179" t="n">
        <v>23.7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143</v>
      </c>
      <c r="AU208" s="177" t="s">
        <v>135</v>
      </c>
      <c r="AV208" s="174" t="s">
        <v>135</v>
      </c>
      <c r="AW208" s="174" t="s">
        <v>31</v>
      </c>
      <c r="AX208" s="174" t="s">
        <v>79</v>
      </c>
      <c r="AY208" s="177" t="s">
        <v>128</v>
      </c>
    </row>
    <row r="209" s="27" customFormat="true" ht="37.8" hidden="false" customHeight="true" outlineLevel="0" collapsed="false">
      <c r="A209" s="22"/>
      <c r="B209" s="160"/>
      <c r="C209" s="161" t="s">
        <v>291</v>
      </c>
      <c r="D209" s="161" t="s">
        <v>130</v>
      </c>
      <c r="E209" s="162" t="s">
        <v>292</v>
      </c>
      <c r="F209" s="163" t="s">
        <v>293</v>
      </c>
      <c r="G209" s="164" t="s">
        <v>141</v>
      </c>
      <c r="H209" s="165" t="n">
        <v>44.263</v>
      </c>
      <c r="I209" s="166"/>
      <c r="J209" s="167" t="n">
        <f aca="false">ROUND(I209*H209,2)</f>
        <v>0</v>
      </c>
      <c r="K209" s="163" t="s">
        <v>162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0.009</v>
      </c>
      <c r="T209" s="171" t="n">
        <f aca="false">S209*H209</f>
        <v>0.398367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134</v>
      </c>
      <c r="AT209" s="172" t="s">
        <v>130</v>
      </c>
      <c r="AU209" s="172" t="s">
        <v>135</v>
      </c>
      <c r="AY209" s="3" t="s">
        <v>128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135</v>
      </c>
      <c r="BK209" s="173" t="n">
        <f aca="false">ROUND(I209*H209,2)</f>
        <v>0</v>
      </c>
      <c r="BL209" s="3" t="s">
        <v>134</v>
      </c>
      <c r="BM209" s="172" t="s">
        <v>294</v>
      </c>
    </row>
    <row r="210" s="174" customFormat="true" ht="12.8" hidden="false" customHeight="false" outlineLevel="0" collapsed="false">
      <c r="B210" s="175"/>
      <c r="D210" s="176" t="s">
        <v>143</v>
      </c>
      <c r="E210" s="177"/>
      <c r="F210" s="178" t="s">
        <v>212</v>
      </c>
      <c r="H210" s="179" t="n">
        <v>6.11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143</v>
      </c>
      <c r="AU210" s="177" t="s">
        <v>135</v>
      </c>
      <c r="AV210" s="174" t="s">
        <v>135</v>
      </c>
      <c r="AW210" s="174" t="s">
        <v>31</v>
      </c>
      <c r="AX210" s="174" t="s">
        <v>74</v>
      </c>
      <c r="AY210" s="177" t="s">
        <v>128</v>
      </c>
    </row>
    <row r="211" s="174" customFormat="true" ht="12.8" hidden="false" customHeight="false" outlineLevel="0" collapsed="false">
      <c r="B211" s="175"/>
      <c r="D211" s="176" t="s">
        <v>143</v>
      </c>
      <c r="E211" s="177"/>
      <c r="F211" s="178" t="s">
        <v>213</v>
      </c>
      <c r="H211" s="179" t="n">
        <v>0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143</v>
      </c>
      <c r="AU211" s="177" t="s">
        <v>135</v>
      </c>
      <c r="AV211" s="174" t="s">
        <v>135</v>
      </c>
      <c r="AW211" s="174" t="s">
        <v>31</v>
      </c>
      <c r="AX211" s="174" t="s">
        <v>74</v>
      </c>
      <c r="AY211" s="177" t="s">
        <v>128</v>
      </c>
    </row>
    <row r="212" s="174" customFormat="true" ht="12.8" hidden="false" customHeight="false" outlineLevel="0" collapsed="false">
      <c r="B212" s="175"/>
      <c r="D212" s="176" t="s">
        <v>143</v>
      </c>
      <c r="E212" s="177"/>
      <c r="F212" s="178" t="s">
        <v>214</v>
      </c>
      <c r="H212" s="179" t="n">
        <v>38.153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143</v>
      </c>
      <c r="AU212" s="177" t="s">
        <v>135</v>
      </c>
      <c r="AV212" s="174" t="s">
        <v>135</v>
      </c>
      <c r="AW212" s="174" t="s">
        <v>31</v>
      </c>
      <c r="AX212" s="174" t="s">
        <v>74</v>
      </c>
      <c r="AY212" s="177" t="s">
        <v>128</v>
      </c>
    </row>
    <row r="213" s="184" customFormat="true" ht="12.8" hidden="false" customHeight="false" outlineLevel="0" collapsed="false">
      <c r="B213" s="185"/>
      <c r="D213" s="176" t="s">
        <v>143</v>
      </c>
      <c r="E213" s="186"/>
      <c r="F213" s="187" t="s">
        <v>188</v>
      </c>
      <c r="H213" s="188" t="n">
        <v>44.263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143</v>
      </c>
      <c r="AU213" s="186" t="s">
        <v>135</v>
      </c>
      <c r="AV213" s="184" t="s">
        <v>134</v>
      </c>
      <c r="AW213" s="184" t="s">
        <v>31</v>
      </c>
      <c r="AX213" s="184" t="s">
        <v>79</v>
      </c>
      <c r="AY213" s="186" t="s">
        <v>128</v>
      </c>
    </row>
    <row r="214" s="146" customFormat="true" ht="22.8" hidden="false" customHeight="true" outlineLevel="0" collapsed="false">
      <c r="B214" s="147"/>
      <c r="D214" s="148" t="s">
        <v>73</v>
      </c>
      <c r="E214" s="158" t="s">
        <v>295</v>
      </c>
      <c r="F214" s="158" t="s">
        <v>296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SUM(P215:P219)</f>
        <v>0</v>
      </c>
      <c r="Q214" s="153"/>
      <c r="R214" s="154" t="n">
        <f aca="false">SUM(R215:R219)</f>
        <v>0</v>
      </c>
      <c r="S214" s="153"/>
      <c r="T214" s="155" t="n">
        <f aca="false">SUM(T215:T219)</f>
        <v>0</v>
      </c>
      <c r="AR214" s="148" t="s">
        <v>79</v>
      </c>
      <c r="AT214" s="156" t="s">
        <v>73</v>
      </c>
      <c r="AU214" s="156" t="s">
        <v>79</v>
      </c>
      <c r="AY214" s="148" t="s">
        <v>128</v>
      </c>
      <c r="BK214" s="157" t="n">
        <f aca="false">SUM(BK215:BK219)</f>
        <v>0</v>
      </c>
    </row>
    <row r="215" s="27" customFormat="true" ht="24.15" hidden="false" customHeight="true" outlineLevel="0" collapsed="false">
      <c r="A215" s="22"/>
      <c r="B215" s="160"/>
      <c r="C215" s="161" t="s">
        <v>297</v>
      </c>
      <c r="D215" s="161" t="s">
        <v>130</v>
      </c>
      <c r="E215" s="162" t="s">
        <v>298</v>
      </c>
      <c r="F215" s="163" t="s">
        <v>299</v>
      </c>
      <c r="G215" s="164" t="s">
        <v>300</v>
      </c>
      <c r="H215" s="165" t="n">
        <v>2.487</v>
      </c>
      <c r="I215" s="166"/>
      <c r="J215" s="167" t="n">
        <f aca="false">ROUND(I215*H215,2)</f>
        <v>0</v>
      </c>
      <c r="K215" s="163" t="s">
        <v>162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134</v>
      </c>
      <c r="AT215" s="172" t="s">
        <v>130</v>
      </c>
      <c r="AU215" s="172" t="s">
        <v>135</v>
      </c>
      <c r="AY215" s="3" t="s">
        <v>128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135</v>
      </c>
      <c r="BK215" s="173" t="n">
        <f aca="false">ROUND(I215*H215,2)</f>
        <v>0</v>
      </c>
      <c r="BL215" s="3" t="s">
        <v>134</v>
      </c>
      <c r="BM215" s="172" t="s">
        <v>301</v>
      </c>
    </row>
    <row r="216" s="27" customFormat="true" ht="24.15" hidden="false" customHeight="true" outlineLevel="0" collapsed="false">
      <c r="A216" s="22"/>
      <c r="B216" s="160"/>
      <c r="C216" s="161" t="s">
        <v>302</v>
      </c>
      <c r="D216" s="161" t="s">
        <v>130</v>
      </c>
      <c r="E216" s="162" t="s">
        <v>303</v>
      </c>
      <c r="F216" s="163" t="s">
        <v>304</v>
      </c>
      <c r="G216" s="164" t="s">
        <v>300</v>
      </c>
      <c r="H216" s="165" t="n">
        <v>2.487</v>
      </c>
      <c r="I216" s="166"/>
      <c r="J216" s="167" t="n">
        <f aca="false">ROUND(I216*H216,2)</f>
        <v>0</v>
      </c>
      <c r="K216" s="163" t="s">
        <v>162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134</v>
      </c>
      <c r="AT216" s="172" t="s">
        <v>130</v>
      </c>
      <c r="AU216" s="172" t="s">
        <v>135</v>
      </c>
      <c r="AY216" s="3" t="s">
        <v>128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135</v>
      </c>
      <c r="BK216" s="173" t="n">
        <f aca="false">ROUND(I216*H216,2)</f>
        <v>0</v>
      </c>
      <c r="BL216" s="3" t="s">
        <v>134</v>
      </c>
      <c r="BM216" s="172" t="s">
        <v>305</v>
      </c>
    </row>
    <row r="217" s="27" customFormat="true" ht="24.15" hidden="false" customHeight="true" outlineLevel="0" collapsed="false">
      <c r="A217" s="22"/>
      <c r="B217" s="160"/>
      <c r="C217" s="161" t="s">
        <v>306</v>
      </c>
      <c r="D217" s="161" t="s">
        <v>130</v>
      </c>
      <c r="E217" s="162" t="s">
        <v>307</v>
      </c>
      <c r="F217" s="163" t="s">
        <v>308</v>
      </c>
      <c r="G217" s="164" t="s">
        <v>300</v>
      </c>
      <c r="H217" s="165" t="n">
        <v>34.818</v>
      </c>
      <c r="I217" s="166"/>
      <c r="J217" s="167" t="n">
        <f aca="false">ROUND(I217*H217,2)</f>
        <v>0</v>
      </c>
      <c r="K217" s="163" t="s">
        <v>162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134</v>
      </c>
      <c r="AT217" s="172" t="s">
        <v>130</v>
      </c>
      <c r="AU217" s="172" t="s">
        <v>135</v>
      </c>
      <c r="AY217" s="3" t="s">
        <v>128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135</v>
      </c>
      <c r="BK217" s="173" t="n">
        <f aca="false">ROUND(I217*H217,2)</f>
        <v>0</v>
      </c>
      <c r="BL217" s="3" t="s">
        <v>134</v>
      </c>
      <c r="BM217" s="172" t="s">
        <v>309</v>
      </c>
    </row>
    <row r="218" s="174" customFormat="true" ht="12.8" hidden="false" customHeight="false" outlineLevel="0" collapsed="false">
      <c r="B218" s="175"/>
      <c r="D218" s="176" t="s">
        <v>143</v>
      </c>
      <c r="F218" s="178" t="s">
        <v>310</v>
      </c>
      <c r="H218" s="179" t="n">
        <v>34.818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143</v>
      </c>
      <c r="AU218" s="177" t="s">
        <v>135</v>
      </c>
      <c r="AV218" s="174" t="s">
        <v>135</v>
      </c>
      <c r="AW218" s="174" t="s">
        <v>2</v>
      </c>
      <c r="AX218" s="174" t="s">
        <v>79</v>
      </c>
      <c r="AY218" s="177" t="s">
        <v>128</v>
      </c>
    </row>
    <row r="219" s="27" customFormat="true" ht="24.15" hidden="false" customHeight="true" outlineLevel="0" collapsed="false">
      <c r="A219" s="22"/>
      <c r="B219" s="160"/>
      <c r="C219" s="161" t="s">
        <v>311</v>
      </c>
      <c r="D219" s="161" t="s">
        <v>130</v>
      </c>
      <c r="E219" s="162" t="s">
        <v>312</v>
      </c>
      <c r="F219" s="163" t="s">
        <v>313</v>
      </c>
      <c r="G219" s="164" t="s">
        <v>300</v>
      </c>
      <c r="H219" s="165" t="n">
        <v>2.407</v>
      </c>
      <c r="I219" s="166"/>
      <c r="J219" s="167" t="n">
        <f aca="false">ROUND(I219*H219,2)</f>
        <v>0</v>
      </c>
      <c r="K219" s="163" t="s">
        <v>162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134</v>
      </c>
      <c r="AT219" s="172" t="s">
        <v>130</v>
      </c>
      <c r="AU219" s="172" t="s">
        <v>135</v>
      </c>
      <c r="AY219" s="3" t="s">
        <v>128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135</v>
      </c>
      <c r="BK219" s="173" t="n">
        <f aca="false">ROUND(I219*H219,2)</f>
        <v>0</v>
      </c>
      <c r="BL219" s="3" t="s">
        <v>134</v>
      </c>
      <c r="BM219" s="172" t="s">
        <v>314</v>
      </c>
    </row>
    <row r="220" s="146" customFormat="true" ht="22.8" hidden="false" customHeight="true" outlineLevel="0" collapsed="false">
      <c r="B220" s="147"/>
      <c r="D220" s="148" t="s">
        <v>73</v>
      </c>
      <c r="E220" s="158" t="s">
        <v>315</v>
      </c>
      <c r="F220" s="158" t="s">
        <v>316</v>
      </c>
      <c r="I220" s="150"/>
      <c r="J220" s="159" t="n">
        <f aca="false">BK220</f>
        <v>0</v>
      </c>
      <c r="L220" s="147"/>
      <c r="M220" s="152"/>
      <c r="N220" s="153"/>
      <c r="O220" s="153"/>
      <c r="P220" s="154" t="n">
        <f aca="false">P221</f>
        <v>0</v>
      </c>
      <c r="Q220" s="153"/>
      <c r="R220" s="154" t="n">
        <f aca="false">R221</f>
        <v>0</v>
      </c>
      <c r="S220" s="153"/>
      <c r="T220" s="155" t="n">
        <f aca="false">T221</f>
        <v>0</v>
      </c>
      <c r="AR220" s="148" t="s">
        <v>79</v>
      </c>
      <c r="AT220" s="156" t="s">
        <v>73</v>
      </c>
      <c r="AU220" s="156" t="s">
        <v>79</v>
      </c>
      <c r="AY220" s="148" t="s">
        <v>128</v>
      </c>
      <c r="BK220" s="157" t="n">
        <f aca="false">BK221</f>
        <v>0</v>
      </c>
    </row>
    <row r="221" s="27" customFormat="true" ht="21.75" hidden="false" customHeight="true" outlineLevel="0" collapsed="false">
      <c r="A221" s="22"/>
      <c r="B221" s="160"/>
      <c r="C221" s="161" t="s">
        <v>317</v>
      </c>
      <c r="D221" s="161" t="s">
        <v>130</v>
      </c>
      <c r="E221" s="162" t="s">
        <v>318</v>
      </c>
      <c r="F221" s="163" t="s">
        <v>319</v>
      </c>
      <c r="G221" s="164" t="s">
        <v>300</v>
      </c>
      <c r="H221" s="165" t="n">
        <v>3.224</v>
      </c>
      <c r="I221" s="166"/>
      <c r="J221" s="167" t="n">
        <f aca="false">ROUND(I221*H221,2)</f>
        <v>0</v>
      </c>
      <c r="K221" s="163" t="s">
        <v>162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134</v>
      </c>
      <c r="AT221" s="172" t="s">
        <v>130</v>
      </c>
      <c r="AU221" s="172" t="s">
        <v>135</v>
      </c>
      <c r="AY221" s="3" t="s">
        <v>128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135</v>
      </c>
      <c r="BK221" s="173" t="n">
        <f aca="false">ROUND(I221*H221,2)</f>
        <v>0</v>
      </c>
      <c r="BL221" s="3" t="s">
        <v>134</v>
      </c>
      <c r="BM221" s="172" t="s">
        <v>320</v>
      </c>
    </row>
    <row r="222" s="146" customFormat="true" ht="25.9" hidden="false" customHeight="true" outlineLevel="0" collapsed="false">
      <c r="B222" s="147"/>
      <c r="D222" s="148" t="s">
        <v>73</v>
      </c>
      <c r="E222" s="149" t="s">
        <v>321</v>
      </c>
      <c r="F222" s="149" t="s">
        <v>322</v>
      </c>
      <c r="I222" s="150"/>
      <c r="J222" s="151" t="n">
        <f aca="false">BK222</f>
        <v>0</v>
      </c>
      <c r="L222" s="147"/>
      <c r="M222" s="152"/>
      <c r="N222" s="153"/>
      <c r="O222" s="153"/>
      <c r="P222" s="154" t="n">
        <f aca="false">P223+P244+P262+P275+P279+P282+P286+P330+P334+P343+P360+P376+P395+P401</f>
        <v>0</v>
      </c>
      <c r="Q222" s="153"/>
      <c r="R222" s="154" t="n">
        <f aca="false">R223+R244+R262+R275+R279+R282+R286+R330+R334+R343+R360+R376+R395+R401</f>
        <v>1.1723502</v>
      </c>
      <c r="S222" s="153"/>
      <c r="T222" s="155" t="n">
        <f aca="false">T223+T244+T262+T275+T279+T282+T286+T330+T334+T343+T360+T376+T395+T401</f>
        <v>0.29083994</v>
      </c>
      <c r="AR222" s="148" t="s">
        <v>135</v>
      </c>
      <c r="AT222" s="156" t="s">
        <v>73</v>
      </c>
      <c r="AU222" s="156" t="s">
        <v>74</v>
      </c>
      <c r="AY222" s="148" t="s">
        <v>128</v>
      </c>
      <c r="BK222" s="157" t="n">
        <f aca="false">BK223+BK244+BK262+BK275+BK279+BK282+BK286+BK330+BK334+BK343+BK360+BK376+BK395+BK401</f>
        <v>0</v>
      </c>
    </row>
    <row r="223" s="146" customFormat="true" ht="22.8" hidden="false" customHeight="true" outlineLevel="0" collapsed="false">
      <c r="B223" s="147"/>
      <c r="D223" s="148" t="s">
        <v>73</v>
      </c>
      <c r="E223" s="158" t="s">
        <v>323</v>
      </c>
      <c r="F223" s="158" t="s">
        <v>324</v>
      </c>
      <c r="I223" s="150"/>
      <c r="J223" s="159" t="n">
        <f aca="false">BK223</f>
        <v>0</v>
      </c>
      <c r="L223" s="147"/>
      <c r="M223" s="152"/>
      <c r="N223" s="153"/>
      <c r="O223" s="153"/>
      <c r="P223" s="154" t="n">
        <f aca="false">SUM(P224:P243)</f>
        <v>0</v>
      </c>
      <c r="Q223" s="153"/>
      <c r="R223" s="154" t="n">
        <f aca="false">SUM(R224:R243)</f>
        <v>0.00826</v>
      </c>
      <c r="S223" s="153"/>
      <c r="T223" s="155" t="n">
        <f aca="false">SUM(T224:T243)</f>
        <v>0.01236</v>
      </c>
      <c r="AR223" s="148" t="s">
        <v>135</v>
      </c>
      <c r="AT223" s="156" t="s">
        <v>73</v>
      </c>
      <c r="AU223" s="156" t="s">
        <v>79</v>
      </c>
      <c r="AY223" s="148" t="s">
        <v>128</v>
      </c>
      <c r="BK223" s="157" t="n">
        <f aca="false">SUM(BK224:BK243)</f>
        <v>0</v>
      </c>
    </row>
    <row r="224" s="27" customFormat="true" ht="16.5" hidden="false" customHeight="true" outlineLevel="0" collapsed="false">
      <c r="A224" s="22"/>
      <c r="B224" s="160"/>
      <c r="C224" s="161" t="s">
        <v>325</v>
      </c>
      <c r="D224" s="161" t="s">
        <v>130</v>
      </c>
      <c r="E224" s="162" t="s">
        <v>326</v>
      </c>
      <c r="F224" s="163" t="s">
        <v>327</v>
      </c>
      <c r="G224" s="164" t="s">
        <v>161</v>
      </c>
      <c r="H224" s="165" t="n">
        <v>4</v>
      </c>
      <c r="I224" s="166"/>
      <c r="J224" s="167" t="n">
        <f aca="false">ROUND(I224*H224,2)</f>
        <v>0</v>
      </c>
      <c r="K224" s="163" t="s">
        <v>162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0.0021</v>
      </c>
      <c r="T224" s="171" t="n">
        <f aca="false">S224*H224</f>
        <v>0.0084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219</v>
      </c>
      <c r="AT224" s="172" t="s">
        <v>130</v>
      </c>
      <c r="AU224" s="172" t="s">
        <v>135</v>
      </c>
      <c r="AY224" s="3" t="s">
        <v>128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135</v>
      </c>
      <c r="BK224" s="173" t="n">
        <f aca="false">ROUND(I224*H224,2)</f>
        <v>0</v>
      </c>
      <c r="BL224" s="3" t="s">
        <v>219</v>
      </c>
      <c r="BM224" s="172" t="s">
        <v>328</v>
      </c>
    </row>
    <row r="225" s="27" customFormat="true" ht="16.5" hidden="false" customHeight="true" outlineLevel="0" collapsed="false">
      <c r="A225" s="22"/>
      <c r="B225" s="160"/>
      <c r="C225" s="161" t="s">
        <v>329</v>
      </c>
      <c r="D225" s="161" t="s">
        <v>130</v>
      </c>
      <c r="E225" s="162" t="s">
        <v>330</v>
      </c>
      <c r="F225" s="163" t="s">
        <v>331</v>
      </c>
      <c r="G225" s="164" t="s">
        <v>161</v>
      </c>
      <c r="H225" s="165" t="n">
        <v>2</v>
      </c>
      <c r="I225" s="166"/>
      <c r="J225" s="167" t="n">
        <f aca="false">ROUND(I225*H225,2)</f>
        <v>0</v>
      </c>
      <c r="K225" s="163" t="s">
        <v>162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0.00198</v>
      </c>
      <c r="T225" s="171" t="n">
        <f aca="false">S225*H225</f>
        <v>0.00396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219</v>
      </c>
      <c r="AT225" s="172" t="s">
        <v>130</v>
      </c>
      <c r="AU225" s="172" t="s">
        <v>135</v>
      </c>
      <c r="AY225" s="3" t="s">
        <v>128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135</v>
      </c>
      <c r="BK225" s="173" t="n">
        <f aca="false">ROUND(I225*H225,2)</f>
        <v>0</v>
      </c>
      <c r="BL225" s="3" t="s">
        <v>219</v>
      </c>
      <c r="BM225" s="172" t="s">
        <v>332</v>
      </c>
    </row>
    <row r="226" s="27" customFormat="true" ht="16.5" hidden="false" customHeight="true" outlineLevel="0" collapsed="false">
      <c r="A226" s="22"/>
      <c r="B226" s="160"/>
      <c r="C226" s="161" t="s">
        <v>333</v>
      </c>
      <c r="D226" s="161" t="s">
        <v>130</v>
      </c>
      <c r="E226" s="162" t="s">
        <v>334</v>
      </c>
      <c r="F226" s="163" t="s">
        <v>335</v>
      </c>
      <c r="G226" s="164" t="s">
        <v>161</v>
      </c>
      <c r="H226" s="165" t="n">
        <v>3</v>
      </c>
      <c r="I226" s="166"/>
      <c r="J226" s="167" t="n">
        <f aca="false">ROUND(I226*H226,2)</f>
        <v>0</v>
      </c>
      <c r="K226" s="163" t="s">
        <v>162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0.00041</v>
      </c>
      <c r="R226" s="170" t="n">
        <f aca="false">Q226*H226</f>
        <v>0.00123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219</v>
      </c>
      <c r="AT226" s="172" t="s">
        <v>130</v>
      </c>
      <c r="AU226" s="172" t="s">
        <v>135</v>
      </c>
      <c r="AY226" s="3" t="s">
        <v>128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135</v>
      </c>
      <c r="BK226" s="173" t="n">
        <f aca="false">ROUND(I226*H226,2)</f>
        <v>0</v>
      </c>
      <c r="BL226" s="3" t="s">
        <v>219</v>
      </c>
      <c r="BM226" s="172" t="s">
        <v>336</v>
      </c>
    </row>
    <row r="227" s="27" customFormat="true" ht="16.5" hidden="false" customHeight="true" outlineLevel="0" collapsed="false">
      <c r="A227" s="22"/>
      <c r="B227" s="160"/>
      <c r="C227" s="161" t="s">
        <v>337</v>
      </c>
      <c r="D227" s="161" t="s">
        <v>130</v>
      </c>
      <c r="E227" s="162" t="s">
        <v>338</v>
      </c>
      <c r="F227" s="163" t="s">
        <v>339</v>
      </c>
      <c r="G227" s="164" t="s">
        <v>161</v>
      </c>
      <c r="H227" s="165" t="n">
        <v>3</v>
      </c>
      <c r="I227" s="166"/>
      <c r="J227" s="167" t="n">
        <f aca="false">ROUND(I227*H227,2)</f>
        <v>0</v>
      </c>
      <c r="K227" s="163" t="s">
        <v>162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0.00048</v>
      </c>
      <c r="R227" s="170" t="n">
        <f aca="false">Q227*H227</f>
        <v>0.00144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219</v>
      </c>
      <c r="AT227" s="172" t="s">
        <v>130</v>
      </c>
      <c r="AU227" s="172" t="s">
        <v>135</v>
      </c>
      <c r="AY227" s="3" t="s">
        <v>128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135</v>
      </c>
      <c r="BK227" s="173" t="n">
        <f aca="false">ROUND(I227*H227,2)</f>
        <v>0</v>
      </c>
      <c r="BL227" s="3" t="s">
        <v>219</v>
      </c>
      <c r="BM227" s="172" t="s">
        <v>340</v>
      </c>
    </row>
    <row r="228" s="27" customFormat="true" ht="16.5" hidden="false" customHeight="true" outlineLevel="0" collapsed="false">
      <c r="A228" s="22"/>
      <c r="B228" s="160"/>
      <c r="C228" s="161" t="s">
        <v>341</v>
      </c>
      <c r="D228" s="161" t="s">
        <v>130</v>
      </c>
      <c r="E228" s="162" t="s">
        <v>342</v>
      </c>
      <c r="F228" s="163" t="s">
        <v>343</v>
      </c>
      <c r="G228" s="164" t="s">
        <v>161</v>
      </c>
      <c r="H228" s="165" t="n">
        <v>2</v>
      </c>
      <c r="I228" s="166"/>
      <c r="J228" s="167" t="n">
        <f aca="false">ROUND(I228*H228,2)</f>
        <v>0</v>
      </c>
      <c r="K228" s="163" t="s">
        <v>162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0.00224</v>
      </c>
      <c r="R228" s="170" t="n">
        <f aca="false">Q228*H228</f>
        <v>0.00448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219</v>
      </c>
      <c r="AT228" s="172" t="s">
        <v>130</v>
      </c>
      <c r="AU228" s="172" t="s">
        <v>135</v>
      </c>
      <c r="AY228" s="3" t="s">
        <v>128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135</v>
      </c>
      <c r="BK228" s="173" t="n">
        <f aca="false">ROUND(I228*H228,2)</f>
        <v>0</v>
      </c>
      <c r="BL228" s="3" t="s">
        <v>219</v>
      </c>
      <c r="BM228" s="172" t="s">
        <v>344</v>
      </c>
    </row>
    <row r="229" s="27" customFormat="true" ht="16.5" hidden="false" customHeight="true" outlineLevel="0" collapsed="false">
      <c r="A229" s="22"/>
      <c r="B229" s="160"/>
      <c r="C229" s="161" t="s">
        <v>345</v>
      </c>
      <c r="D229" s="161" t="s">
        <v>130</v>
      </c>
      <c r="E229" s="162" t="s">
        <v>346</v>
      </c>
      <c r="F229" s="163" t="s">
        <v>347</v>
      </c>
      <c r="G229" s="164" t="s">
        <v>151</v>
      </c>
      <c r="H229" s="165" t="n">
        <v>2</v>
      </c>
      <c r="I229" s="166"/>
      <c r="J229" s="167" t="n">
        <f aca="false">ROUND(I229*H229,2)</f>
        <v>0</v>
      </c>
      <c r="K229" s="163" t="s">
        <v>162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219</v>
      </c>
      <c r="AT229" s="172" t="s">
        <v>130</v>
      </c>
      <c r="AU229" s="172" t="s">
        <v>135</v>
      </c>
      <c r="AY229" s="3" t="s">
        <v>128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135</v>
      </c>
      <c r="BK229" s="173" t="n">
        <f aca="false">ROUND(I229*H229,2)</f>
        <v>0</v>
      </c>
      <c r="BL229" s="3" t="s">
        <v>219</v>
      </c>
      <c r="BM229" s="172" t="s">
        <v>348</v>
      </c>
    </row>
    <row r="230" s="174" customFormat="true" ht="12.8" hidden="false" customHeight="false" outlineLevel="0" collapsed="false">
      <c r="B230" s="175"/>
      <c r="D230" s="176" t="s">
        <v>143</v>
      </c>
      <c r="E230" s="177"/>
      <c r="F230" s="178" t="s">
        <v>349</v>
      </c>
      <c r="H230" s="179" t="n">
        <v>1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143</v>
      </c>
      <c r="AU230" s="177" t="s">
        <v>135</v>
      </c>
      <c r="AV230" s="174" t="s">
        <v>135</v>
      </c>
      <c r="AW230" s="174" t="s">
        <v>31</v>
      </c>
      <c r="AX230" s="174" t="s">
        <v>74</v>
      </c>
      <c r="AY230" s="177" t="s">
        <v>128</v>
      </c>
    </row>
    <row r="231" s="174" customFormat="true" ht="12.8" hidden="false" customHeight="false" outlineLevel="0" collapsed="false">
      <c r="B231" s="175"/>
      <c r="D231" s="176" t="s">
        <v>143</v>
      </c>
      <c r="E231" s="177"/>
      <c r="F231" s="178" t="s">
        <v>350</v>
      </c>
      <c r="H231" s="179" t="n">
        <v>1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143</v>
      </c>
      <c r="AU231" s="177" t="s">
        <v>135</v>
      </c>
      <c r="AV231" s="174" t="s">
        <v>135</v>
      </c>
      <c r="AW231" s="174" t="s">
        <v>31</v>
      </c>
      <c r="AX231" s="174" t="s">
        <v>74</v>
      </c>
      <c r="AY231" s="177" t="s">
        <v>128</v>
      </c>
    </row>
    <row r="232" s="184" customFormat="true" ht="12.8" hidden="false" customHeight="false" outlineLevel="0" collapsed="false">
      <c r="B232" s="185"/>
      <c r="D232" s="176" t="s">
        <v>143</v>
      </c>
      <c r="E232" s="186"/>
      <c r="F232" s="187" t="s">
        <v>188</v>
      </c>
      <c r="H232" s="188" t="n">
        <v>2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143</v>
      </c>
      <c r="AU232" s="186" t="s">
        <v>135</v>
      </c>
      <c r="AV232" s="184" t="s">
        <v>134</v>
      </c>
      <c r="AW232" s="184" t="s">
        <v>31</v>
      </c>
      <c r="AX232" s="184" t="s">
        <v>79</v>
      </c>
      <c r="AY232" s="186" t="s">
        <v>128</v>
      </c>
    </row>
    <row r="233" s="27" customFormat="true" ht="16.5" hidden="false" customHeight="true" outlineLevel="0" collapsed="false">
      <c r="A233" s="22"/>
      <c r="B233" s="160"/>
      <c r="C233" s="161" t="s">
        <v>351</v>
      </c>
      <c r="D233" s="161" t="s">
        <v>130</v>
      </c>
      <c r="E233" s="162" t="s">
        <v>352</v>
      </c>
      <c r="F233" s="163" t="s">
        <v>353</v>
      </c>
      <c r="G233" s="164" t="s">
        <v>151</v>
      </c>
      <c r="H233" s="165" t="n">
        <v>1</v>
      </c>
      <c r="I233" s="166"/>
      <c r="J233" s="167" t="n">
        <f aca="false">ROUND(I233*H233,2)</f>
        <v>0</v>
      </c>
      <c r="K233" s="163" t="s">
        <v>162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219</v>
      </c>
      <c r="AT233" s="172" t="s">
        <v>130</v>
      </c>
      <c r="AU233" s="172" t="s">
        <v>135</v>
      </c>
      <c r="AY233" s="3" t="s">
        <v>128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135</v>
      </c>
      <c r="BK233" s="173" t="n">
        <f aca="false">ROUND(I233*H233,2)</f>
        <v>0</v>
      </c>
      <c r="BL233" s="3" t="s">
        <v>219</v>
      </c>
      <c r="BM233" s="172" t="s">
        <v>354</v>
      </c>
    </row>
    <row r="234" s="174" customFormat="true" ht="12.8" hidden="false" customHeight="false" outlineLevel="0" collapsed="false">
      <c r="B234" s="175"/>
      <c r="D234" s="176" t="s">
        <v>143</v>
      </c>
      <c r="E234" s="177"/>
      <c r="F234" s="178" t="s">
        <v>355</v>
      </c>
      <c r="H234" s="179" t="n">
        <v>1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143</v>
      </c>
      <c r="AU234" s="177" t="s">
        <v>135</v>
      </c>
      <c r="AV234" s="174" t="s">
        <v>135</v>
      </c>
      <c r="AW234" s="174" t="s">
        <v>31</v>
      </c>
      <c r="AX234" s="174" t="s">
        <v>74</v>
      </c>
      <c r="AY234" s="177" t="s">
        <v>128</v>
      </c>
    </row>
    <row r="235" s="184" customFormat="true" ht="12.8" hidden="false" customHeight="false" outlineLevel="0" collapsed="false">
      <c r="B235" s="185"/>
      <c r="D235" s="176" t="s">
        <v>143</v>
      </c>
      <c r="E235" s="186"/>
      <c r="F235" s="187" t="s">
        <v>188</v>
      </c>
      <c r="H235" s="188" t="n">
        <v>1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143</v>
      </c>
      <c r="AU235" s="186" t="s">
        <v>135</v>
      </c>
      <c r="AV235" s="184" t="s">
        <v>134</v>
      </c>
      <c r="AW235" s="184" t="s">
        <v>31</v>
      </c>
      <c r="AX235" s="184" t="s">
        <v>79</v>
      </c>
      <c r="AY235" s="186" t="s">
        <v>128</v>
      </c>
    </row>
    <row r="236" s="27" customFormat="true" ht="21.75" hidden="false" customHeight="true" outlineLevel="0" collapsed="false">
      <c r="A236" s="22"/>
      <c r="B236" s="160"/>
      <c r="C236" s="161" t="s">
        <v>356</v>
      </c>
      <c r="D236" s="161" t="s">
        <v>130</v>
      </c>
      <c r="E236" s="162" t="s">
        <v>357</v>
      </c>
      <c r="F236" s="163" t="s">
        <v>358</v>
      </c>
      <c r="G236" s="164" t="s">
        <v>151</v>
      </c>
      <c r="H236" s="165" t="n">
        <v>1</v>
      </c>
      <c r="I236" s="166"/>
      <c r="J236" s="167" t="n">
        <f aca="false">ROUND(I236*H236,2)</f>
        <v>0</v>
      </c>
      <c r="K236" s="163" t="s">
        <v>162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219</v>
      </c>
      <c r="AT236" s="172" t="s">
        <v>130</v>
      </c>
      <c r="AU236" s="172" t="s">
        <v>135</v>
      </c>
      <c r="AY236" s="3" t="s">
        <v>128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135</v>
      </c>
      <c r="BK236" s="173" t="n">
        <f aca="false">ROUND(I236*H236,2)</f>
        <v>0</v>
      </c>
      <c r="BL236" s="3" t="s">
        <v>219</v>
      </c>
      <c r="BM236" s="172" t="s">
        <v>359</v>
      </c>
    </row>
    <row r="237" s="174" customFormat="true" ht="12.8" hidden="false" customHeight="false" outlineLevel="0" collapsed="false">
      <c r="B237" s="175"/>
      <c r="D237" s="176" t="s">
        <v>143</v>
      </c>
      <c r="E237" s="177"/>
      <c r="F237" s="178" t="s">
        <v>360</v>
      </c>
      <c r="H237" s="179" t="n">
        <v>1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143</v>
      </c>
      <c r="AU237" s="177" t="s">
        <v>135</v>
      </c>
      <c r="AV237" s="174" t="s">
        <v>135</v>
      </c>
      <c r="AW237" s="174" t="s">
        <v>31</v>
      </c>
      <c r="AX237" s="174" t="s">
        <v>74</v>
      </c>
      <c r="AY237" s="177" t="s">
        <v>128</v>
      </c>
    </row>
    <row r="238" s="184" customFormat="true" ht="12.8" hidden="false" customHeight="false" outlineLevel="0" collapsed="false">
      <c r="B238" s="185"/>
      <c r="D238" s="176" t="s">
        <v>143</v>
      </c>
      <c r="E238" s="186"/>
      <c r="F238" s="187" t="s">
        <v>188</v>
      </c>
      <c r="H238" s="188" t="n">
        <v>1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143</v>
      </c>
      <c r="AU238" s="186" t="s">
        <v>135</v>
      </c>
      <c r="AV238" s="184" t="s">
        <v>134</v>
      </c>
      <c r="AW238" s="184" t="s">
        <v>31</v>
      </c>
      <c r="AX238" s="184" t="s">
        <v>79</v>
      </c>
      <c r="AY238" s="186" t="s">
        <v>128</v>
      </c>
    </row>
    <row r="239" s="27" customFormat="true" ht="21.75" hidden="false" customHeight="true" outlineLevel="0" collapsed="false">
      <c r="A239" s="22"/>
      <c r="B239" s="160"/>
      <c r="C239" s="161" t="s">
        <v>361</v>
      </c>
      <c r="D239" s="161" t="s">
        <v>130</v>
      </c>
      <c r="E239" s="162" t="s">
        <v>362</v>
      </c>
      <c r="F239" s="163" t="s">
        <v>363</v>
      </c>
      <c r="G239" s="164" t="s">
        <v>151</v>
      </c>
      <c r="H239" s="165" t="n">
        <v>1</v>
      </c>
      <c r="I239" s="166"/>
      <c r="J239" s="167" t="n">
        <f aca="false">ROUND(I239*H239,2)</f>
        <v>0</v>
      </c>
      <c r="K239" s="163" t="s">
        <v>162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0.00077</v>
      </c>
      <c r="R239" s="170" t="n">
        <f aca="false">Q239*H239</f>
        <v>0.00077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219</v>
      </c>
      <c r="AT239" s="172" t="s">
        <v>130</v>
      </c>
      <c r="AU239" s="172" t="s">
        <v>135</v>
      </c>
      <c r="AY239" s="3" t="s">
        <v>128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135</v>
      </c>
      <c r="BK239" s="173" t="n">
        <f aca="false">ROUND(I239*H239,2)</f>
        <v>0</v>
      </c>
      <c r="BL239" s="3" t="s">
        <v>219</v>
      </c>
      <c r="BM239" s="172" t="s">
        <v>364</v>
      </c>
    </row>
    <row r="240" s="27" customFormat="true" ht="24.15" hidden="false" customHeight="true" outlineLevel="0" collapsed="false">
      <c r="A240" s="22"/>
      <c r="B240" s="160"/>
      <c r="C240" s="161" t="s">
        <v>365</v>
      </c>
      <c r="D240" s="161" t="s">
        <v>130</v>
      </c>
      <c r="E240" s="162" t="s">
        <v>366</v>
      </c>
      <c r="F240" s="163" t="s">
        <v>367</v>
      </c>
      <c r="G240" s="164" t="s">
        <v>151</v>
      </c>
      <c r="H240" s="165" t="n">
        <v>1</v>
      </c>
      <c r="I240" s="166"/>
      <c r="J240" s="167" t="n">
        <f aca="false">ROUND(I240*H240,2)</f>
        <v>0</v>
      </c>
      <c r="K240" s="163" t="s">
        <v>162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0.00034</v>
      </c>
      <c r="R240" s="170" t="n">
        <f aca="false">Q240*H240</f>
        <v>0.00034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219</v>
      </c>
      <c r="AT240" s="172" t="s">
        <v>130</v>
      </c>
      <c r="AU240" s="172" t="s">
        <v>135</v>
      </c>
      <c r="AY240" s="3" t="s">
        <v>128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135</v>
      </c>
      <c r="BK240" s="173" t="n">
        <f aca="false">ROUND(I240*H240,2)</f>
        <v>0</v>
      </c>
      <c r="BL240" s="3" t="s">
        <v>219</v>
      </c>
      <c r="BM240" s="172" t="s">
        <v>368</v>
      </c>
    </row>
    <row r="241" s="27" customFormat="true" ht="21.75" hidden="false" customHeight="true" outlineLevel="0" collapsed="false">
      <c r="A241" s="22"/>
      <c r="B241" s="160"/>
      <c r="C241" s="161" t="s">
        <v>369</v>
      </c>
      <c r="D241" s="161" t="s">
        <v>130</v>
      </c>
      <c r="E241" s="162" t="s">
        <v>370</v>
      </c>
      <c r="F241" s="163" t="s">
        <v>371</v>
      </c>
      <c r="G241" s="164" t="s">
        <v>161</v>
      </c>
      <c r="H241" s="165" t="n">
        <v>8</v>
      </c>
      <c r="I241" s="166"/>
      <c r="J241" s="167" t="n">
        <f aca="false">ROUND(I241*H241,2)</f>
        <v>0</v>
      </c>
      <c r="K241" s="163" t="s">
        <v>162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219</v>
      </c>
      <c r="AT241" s="172" t="s">
        <v>130</v>
      </c>
      <c r="AU241" s="172" t="s">
        <v>135</v>
      </c>
      <c r="AY241" s="3" t="s">
        <v>128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135</v>
      </c>
      <c r="BK241" s="173" t="n">
        <f aca="false">ROUND(I241*H241,2)</f>
        <v>0</v>
      </c>
      <c r="BL241" s="3" t="s">
        <v>219</v>
      </c>
      <c r="BM241" s="172" t="s">
        <v>372</v>
      </c>
    </row>
    <row r="242" s="27" customFormat="true" ht="33" hidden="false" customHeight="true" outlineLevel="0" collapsed="false">
      <c r="A242" s="22"/>
      <c r="B242" s="160"/>
      <c r="C242" s="161" t="s">
        <v>373</v>
      </c>
      <c r="D242" s="161" t="s">
        <v>130</v>
      </c>
      <c r="E242" s="162" t="s">
        <v>374</v>
      </c>
      <c r="F242" s="163" t="s">
        <v>375</v>
      </c>
      <c r="G242" s="164" t="s">
        <v>300</v>
      </c>
      <c r="H242" s="165" t="n">
        <v>0.012</v>
      </c>
      <c r="I242" s="166"/>
      <c r="J242" s="167" t="n">
        <f aca="false">ROUND(I242*H242,2)</f>
        <v>0</v>
      </c>
      <c r="K242" s="163" t="s">
        <v>162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219</v>
      </c>
      <c r="AT242" s="172" t="s">
        <v>130</v>
      </c>
      <c r="AU242" s="172" t="s">
        <v>135</v>
      </c>
      <c r="AY242" s="3" t="s">
        <v>128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135</v>
      </c>
      <c r="BK242" s="173" t="n">
        <f aca="false">ROUND(I242*H242,2)</f>
        <v>0</v>
      </c>
      <c r="BL242" s="3" t="s">
        <v>219</v>
      </c>
      <c r="BM242" s="172" t="s">
        <v>376</v>
      </c>
    </row>
    <row r="243" s="27" customFormat="true" ht="24.15" hidden="false" customHeight="true" outlineLevel="0" collapsed="false">
      <c r="A243" s="22"/>
      <c r="B243" s="160"/>
      <c r="C243" s="161" t="s">
        <v>377</v>
      </c>
      <c r="D243" s="161" t="s">
        <v>130</v>
      </c>
      <c r="E243" s="162" t="s">
        <v>378</v>
      </c>
      <c r="F243" s="163" t="s">
        <v>379</v>
      </c>
      <c r="G243" s="164" t="s">
        <v>380</v>
      </c>
      <c r="H243" s="203"/>
      <c r="I243" s="166"/>
      <c r="J243" s="167" t="n">
        <f aca="false">ROUND(I243*H243,2)</f>
        <v>0</v>
      </c>
      <c r="K243" s="163" t="s">
        <v>162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219</v>
      </c>
      <c r="AT243" s="172" t="s">
        <v>130</v>
      </c>
      <c r="AU243" s="172" t="s">
        <v>135</v>
      </c>
      <c r="AY243" s="3" t="s">
        <v>128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135</v>
      </c>
      <c r="BK243" s="173" t="n">
        <f aca="false">ROUND(I243*H243,2)</f>
        <v>0</v>
      </c>
      <c r="BL243" s="3" t="s">
        <v>219</v>
      </c>
      <c r="BM243" s="172" t="s">
        <v>381</v>
      </c>
    </row>
    <row r="244" s="146" customFormat="true" ht="22.8" hidden="false" customHeight="true" outlineLevel="0" collapsed="false">
      <c r="B244" s="147"/>
      <c r="D244" s="148" t="s">
        <v>73</v>
      </c>
      <c r="E244" s="158" t="s">
        <v>382</v>
      </c>
      <c r="F244" s="158" t="s">
        <v>383</v>
      </c>
      <c r="I244" s="150"/>
      <c r="J244" s="159" t="n">
        <f aca="false">BK244</f>
        <v>0</v>
      </c>
      <c r="L244" s="147"/>
      <c r="M244" s="152"/>
      <c r="N244" s="153"/>
      <c r="O244" s="153"/>
      <c r="P244" s="154" t="n">
        <f aca="false">SUM(P245:P261)</f>
        <v>0</v>
      </c>
      <c r="Q244" s="153"/>
      <c r="R244" s="154" t="n">
        <f aca="false">SUM(R245:R261)</f>
        <v>0.02759</v>
      </c>
      <c r="S244" s="153"/>
      <c r="T244" s="155" t="n">
        <f aca="false">SUM(T245:T261)</f>
        <v>0</v>
      </c>
      <c r="AR244" s="148" t="s">
        <v>135</v>
      </c>
      <c r="AT244" s="156" t="s">
        <v>73</v>
      </c>
      <c r="AU244" s="156" t="s">
        <v>79</v>
      </c>
      <c r="AY244" s="148" t="s">
        <v>128</v>
      </c>
      <c r="BK244" s="157" t="n">
        <f aca="false">SUM(BK245:BK261)</f>
        <v>0</v>
      </c>
    </row>
    <row r="245" s="27" customFormat="true" ht="24.15" hidden="false" customHeight="true" outlineLevel="0" collapsed="false">
      <c r="A245" s="22"/>
      <c r="B245" s="160"/>
      <c r="C245" s="161" t="s">
        <v>384</v>
      </c>
      <c r="D245" s="161" t="s">
        <v>130</v>
      </c>
      <c r="E245" s="162" t="s">
        <v>385</v>
      </c>
      <c r="F245" s="163" t="s">
        <v>386</v>
      </c>
      <c r="G245" s="164" t="s">
        <v>161</v>
      </c>
      <c r="H245" s="165" t="n">
        <v>12</v>
      </c>
      <c r="I245" s="166"/>
      <c r="J245" s="167" t="n">
        <f aca="false">ROUND(I245*H245,2)</f>
        <v>0</v>
      </c>
      <c r="K245" s="163" t="s">
        <v>162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0.00084</v>
      </c>
      <c r="R245" s="170" t="n">
        <f aca="false">Q245*H245</f>
        <v>0.01008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219</v>
      </c>
      <c r="AT245" s="172" t="s">
        <v>130</v>
      </c>
      <c r="AU245" s="172" t="s">
        <v>135</v>
      </c>
      <c r="AY245" s="3" t="s">
        <v>128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135</v>
      </c>
      <c r="BK245" s="173" t="n">
        <f aca="false">ROUND(I245*H245,2)</f>
        <v>0</v>
      </c>
      <c r="BL245" s="3" t="s">
        <v>219</v>
      </c>
      <c r="BM245" s="172" t="s">
        <v>387</v>
      </c>
    </row>
    <row r="246" s="27" customFormat="true" ht="24.15" hidden="false" customHeight="true" outlineLevel="0" collapsed="false">
      <c r="A246" s="22"/>
      <c r="B246" s="160"/>
      <c r="C246" s="161" t="s">
        <v>388</v>
      </c>
      <c r="D246" s="161" t="s">
        <v>130</v>
      </c>
      <c r="E246" s="162" t="s">
        <v>389</v>
      </c>
      <c r="F246" s="163" t="s">
        <v>390</v>
      </c>
      <c r="G246" s="164" t="s">
        <v>161</v>
      </c>
      <c r="H246" s="165" t="n">
        <v>8</v>
      </c>
      <c r="I246" s="166"/>
      <c r="J246" s="167" t="n">
        <f aca="false">ROUND(I246*H246,2)</f>
        <v>0</v>
      </c>
      <c r="K246" s="163" t="s">
        <v>162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0.00116</v>
      </c>
      <c r="R246" s="170" t="n">
        <f aca="false">Q246*H246</f>
        <v>0.00928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219</v>
      </c>
      <c r="AT246" s="172" t="s">
        <v>130</v>
      </c>
      <c r="AU246" s="172" t="s">
        <v>135</v>
      </c>
      <c r="AY246" s="3" t="s">
        <v>128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135</v>
      </c>
      <c r="BK246" s="173" t="n">
        <f aca="false">ROUND(I246*H246,2)</f>
        <v>0</v>
      </c>
      <c r="BL246" s="3" t="s">
        <v>219</v>
      </c>
      <c r="BM246" s="172" t="s">
        <v>391</v>
      </c>
    </row>
    <row r="247" s="27" customFormat="true" ht="37.8" hidden="false" customHeight="true" outlineLevel="0" collapsed="false">
      <c r="A247" s="22"/>
      <c r="B247" s="160"/>
      <c r="C247" s="161" t="s">
        <v>392</v>
      </c>
      <c r="D247" s="161" t="s">
        <v>130</v>
      </c>
      <c r="E247" s="162" t="s">
        <v>393</v>
      </c>
      <c r="F247" s="163" t="s">
        <v>394</v>
      </c>
      <c r="G247" s="164" t="s">
        <v>161</v>
      </c>
      <c r="H247" s="165" t="n">
        <v>12</v>
      </c>
      <c r="I247" s="166"/>
      <c r="J247" s="167" t="n">
        <f aca="false">ROUND(I247*H247,2)</f>
        <v>0</v>
      </c>
      <c r="K247" s="163" t="s">
        <v>162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5E-005</v>
      </c>
      <c r="R247" s="170" t="n">
        <f aca="false">Q247*H247</f>
        <v>0.0006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219</v>
      </c>
      <c r="AT247" s="172" t="s">
        <v>130</v>
      </c>
      <c r="AU247" s="172" t="s">
        <v>135</v>
      </c>
      <c r="AY247" s="3" t="s">
        <v>128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135</v>
      </c>
      <c r="BK247" s="173" t="n">
        <f aca="false">ROUND(I247*H247,2)</f>
        <v>0</v>
      </c>
      <c r="BL247" s="3" t="s">
        <v>219</v>
      </c>
      <c r="BM247" s="172" t="s">
        <v>395</v>
      </c>
    </row>
    <row r="248" s="27" customFormat="true" ht="37.8" hidden="false" customHeight="true" outlineLevel="0" collapsed="false">
      <c r="A248" s="22"/>
      <c r="B248" s="160"/>
      <c r="C248" s="161" t="s">
        <v>396</v>
      </c>
      <c r="D248" s="161" t="s">
        <v>130</v>
      </c>
      <c r="E248" s="162" t="s">
        <v>397</v>
      </c>
      <c r="F248" s="163" t="s">
        <v>398</v>
      </c>
      <c r="G248" s="164" t="s">
        <v>161</v>
      </c>
      <c r="H248" s="165" t="n">
        <v>8</v>
      </c>
      <c r="I248" s="166"/>
      <c r="J248" s="167" t="n">
        <f aca="false">ROUND(I248*H248,2)</f>
        <v>0</v>
      </c>
      <c r="K248" s="163" t="s">
        <v>162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7E-005</v>
      </c>
      <c r="R248" s="170" t="n">
        <f aca="false">Q248*H248</f>
        <v>0.00056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219</v>
      </c>
      <c r="AT248" s="172" t="s">
        <v>130</v>
      </c>
      <c r="AU248" s="172" t="s">
        <v>135</v>
      </c>
      <c r="AY248" s="3" t="s">
        <v>128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135</v>
      </c>
      <c r="BK248" s="173" t="n">
        <f aca="false">ROUND(I248*H248,2)</f>
        <v>0</v>
      </c>
      <c r="BL248" s="3" t="s">
        <v>219</v>
      </c>
      <c r="BM248" s="172" t="s">
        <v>399</v>
      </c>
    </row>
    <row r="249" s="27" customFormat="true" ht="16.5" hidden="false" customHeight="true" outlineLevel="0" collapsed="false">
      <c r="A249" s="22"/>
      <c r="B249" s="160"/>
      <c r="C249" s="161" t="s">
        <v>400</v>
      </c>
      <c r="D249" s="161" t="s">
        <v>130</v>
      </c>
      <c r="E249" s="162" t="s">
        <v>401</v>
      </c>
      <c r="F249" s="163" t="s">
        <v>402</v>
      </c>
      <c r="G249" s="164" t="s">
        <v>151</v>
      </c>
      <c r="H249" s="165" t="n">
        <v>8</v>
      </c>
      <c r="I249" s="166"/>
      <c r="J249" s="167" t="n">
        <f aca="false">ROUND(I249*H249,2)</f>
        <v>0</v>
      </c>
      <c r="K249" s="163" t="s">
        <v>162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219</v>
      </c>
      <c r="AT249" s="172" t="s">
        <v>130</v>
      </c>
      <c r="AU249" s="172" t="s">
        <v>135</v>
      </c>
      <c r="AY249" s="3" t="s">
        <v>128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135</v>
      </c>
      <c r="BK249" s="173" t="n">
        <f aca="false">ROUND(I249*H249,2)</f>
        <v>0</v>
      </c>
      <c r="BL249" s="3" t="s">
        <v>219</v>
      </c>
      <c r="BM249" s="172" t="s">
        <v>403</v>
      </c>
    </row>
    <row r="250" s="174" customFormat="true" ht="12.8" hidden="false" customHeight="false" outlineLevel="0" collapsed="false">
      <c r="B250" s="175"/>
      <c r="D250" s="176" t="s">
        <v>143</v>
      </c>
      <c r="E250" s="177"/>
      <c r="F250" s="178" t="s">
        <v>404</v>
      </c>
      <c r="H250" s="179" t="n">
        <v>2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143</v>
      </c>
      <c r="AU250" s="177" t="s">
        <v>135</v>
      </c>
      <c r="AV250" s="174" t="s">
        <v>135</v>
      </c>
      <c r="AW250" s="174" t="s">
        <v>31</v>
      </c>
      <c r="AX250" s="174" t="s">
        <v>74</v>
      </c>
      <c r="AY250" s="177" t="s">
        <v>128</v>
      </c>
    </row>
    <row r="251" s="174" customFormat="true" ht="12.8" hidden="false" customHeight="false" outlineLevel="0" collapsed="false">
      <c r="B251" s="175"/>
      <c r="D251" s="176" t="s">
        <v>143</v>
      </c>
      <c r="E251" s="177"/>
      <c r="F251" s="178" t="s">
        <v>405</v>
      </c>
      <c r="H251" s="179" t="n">
        <v>2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143</v>
      </c>
      <c r="AU251" s="177" t="s">
        <v>135</v>
      </c>
      <c r="AV251" s="174" t="s">
        <v>135</v>
      </c>
      <c r="AW251" s="174" t="s">
        <v>31</v>
      </c>
      <c r="AX251" s="174" t="s">
        <v>74</v>
      </c>
      <c r="AY251" s="177" t="s">
        <v>128</v>
      </c>
    </row>
    <row r="252" s="174" customFormat="true" ht="12.8" hidden="false" customHeight="false" outlineLevel="0" collapsed="false">
      <c r="B252" s="175"/>
      <c r="D252" s="176" t="s">
        <v>143</v>
      </c>
      <c r="E252" s="177"/>
      <c r="F252" s="178" t="s">
        <v>360</v>
      </c>
      <c r="H252" s="179" t="n">
        <v>1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143</v>
      </c>
      <c r="AU252" s="177" t="s">
        <v>135</v>
      </c>
      <c r="AV252" s="174" t="s">
        <v>135</v>
      </c>
      <c r="AW252" s="174" t="s">
        <v>31</v>
      </c>
      <c r="AX252" s="174" t="s">
        <v>74</v>
      </c>
      <c r="AY252" s="177" t="s">
        <v>128</v>
      </c>
    </row>
    <row r="253" s="174" customFormat="true" ht="12.8" hidden="false" customHeight="false" outlineLevel="0" collapsed="false">
      <c r="B253" s="175"/>
      <c r="D253" s="176" t="s">
        <v>143</v>
      </c>
      <c r="E253" s="177"/>
      <c r="F253" s="178" t="s">
        <v>406</v>
      </c>
      <c r="H253" s="179" t="n">
        <v>1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143</v>
      </c>
      <c r="AU253" s="177" t="s">
        <v>135</v>
      </c>
      <c r="AV253" s="174" t="s">
        <v>135</v>
      </c>
      <c r="AW253" s="174" t="s">
        <v>31</v>
      </c>
      <c r="AX253" s="174" t="s">
        <v>74</v>
      </c>
      <c r="AY253" s="177" t="s">
        <v>128</v>
      </c>
    </row>
    <row r="254" s="174" customFormat="true" ht="12.8" hidden="false" customHeight="false" outlineLevel="0" collapsed="false">
      <c r="B254" s="175"/>
      <c r="D254" s="176" t="s">
        <v>143</v>
      </c>
      <c r="E254" s="177"/>
      <c r="F254" s="178" t="s">
        <v>407</v>
      </c>
      <c r="H254" s="179" t="n">
        <v>2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143</v>
      </c>
      <c r="AU254" s="177" t="s">
        <v>135</v>
      </c>
      <c r="AV254" s="174" t="s">
        <v>135</v>
      </c>
      <c r="AW254" s="174" t="s">
        <v>31</v>
      </c>
      <c r="AX254" s="174" t="s">
        <v>74</v>
      </c>
      <c r="AY254" s="177" t="s">
        <v>128</v>
      </c>
    </row>
    <row r="255" s="184" customFormat="true" ht="12.8" hidden="false" customHeight="false" outlineLevel="0" collapsed="false">
      <c r="B255" s="185"/>
      <c r="D255" s="176" t="s">
        <v>143</v>
      </c>
      <c r="E255" s="186"/>
      <c r="F255" s="187" t="s">
        <v>188</v>
      </c>
      <c r="H255" s="188" t="n">
        <v>8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143</v>
      </c>
      <c r="AU255" s="186" t="s">
        <v>135</v>
      </c>
      <c r="AV255" s="184" t="s">
        <v>134</v>
      </c>
      <c r="AW255" s="184" t="s">
        <v>31</v>
      </c>
      <c r="AX255" s="184" t="s">
        <v>79</v>
      </c>
      <c r="AY255" s="186" t="s">
        <v>128</v>
      </c>
    </row>
    <row r="256" s="27" customFormat="true" ht="24.15" hidden="false" customHeight="true" outlineLevel="0" collapsed="false">
      <c r="A256" s="22"/>
      <c r="B256" s="160"/>
      <c r="C256" s="161" t="s">
        <v>408</v>
      </c>
      <c r="D256" s="161" t="s">
        <v>130</v>
      </c>
      <c r="E256" s="162" t="s">
        <v>409</v>
      </c>
      <c r="F256" s="163" t="s">
        <v>410</v>
      </c>
      <c r="G256" s="164" t="s">
        <v>133</v>
      </c>
      <c r="H256" s="165" t="n">
        <v>1</v>
      </c>
      <c r="I256" s="166"/>
      <c r="J256" s="167" t="n">
        <f aca="false">ROUND(I256*H256,2)</f>
        <v>0</v>
      </c>
      <c r="K256" s="163"/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0.00157</v>
      </c>
      <c r="R256" s="170" t="n">
        <f aca="false">Q256*H256</f>
        <v>0.00157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219</v>
      </c>
      <c r="AT256" s="172" t="s">
        <v>130</v>
      </c>
      <c r="AU256" s="172" t="s">
        <v>135</v>
      </c>
      <c r="AY256" s="3" t="s">
        <v>128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135</v>
      </c>
      <c r="BK256" s="173" t="n">
        <f aca="false">ROUND(I256*H256,2)</f>
        <v>0</v>
      </c>
      <c r="BL256" s="3" t="s">
        <v>219</v>
      </c>
      <c r="BM256" s="172" t="s">
        <v>411</v>
      </c>
    </row>
    <row r="257" s="27" customFormat="true" ht="21.75" hidden="false" customHeight="true" outlineLevel="0" collapsed="false">
      <c r="A257" s="22"/>
      <c r="B257" s="160"/>
      <c r="C257" s="161" t="s">
        <v>412</v>
      </c>
      <c r="D257" s="161" t="s">
        <v>130</v>
      </c>
      <c r="E257" s="162" t="s">
        <v>413</v>
      </c>
      <c r="F257" s="163" t="s">
        <v>414</v>
      </c>
      <c r="G257" s="164" t="s">
        <v>151</v>
      </c>
      <c r="H257" s="165" t="n">
        <v>1</v>
      </c>
      <c r="I257" s="166"/>
      <c r="J257" s="167" t="n">
        <f aca="false">ROUND(I257*H257,2)</f>
        <v>0</v>
      </c>
      <c r="K257" s="163" t="s">
        <v>162</v>
      </c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0.0007</v>
      </c>
      <c r="R257" s="170" t="n">
        <f aca="false">Q257*H257</f>
        <v>0.0007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219</v>
      </c>
      <c r="AT257" s="172" t="s">
        <v>130</v>
      </c>
      <c r="AU257" s="172" t="s">
        <v>135</v>
      </c>
      <c r="AY257" s="3" t="s">
        <v>128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135</v>
      </c>
      <c r="BK257" s="173" t="n">
        <f aca="false">ROUND(I257*H257,2)</f>
        <v>0</v>
      </c>
      <c r="BL257" s="3" t="s">
        <v>219</v>
      </c>
      <c r="BM257" s="172" t="s">
        <v>415</v>
      </c>
    </row>
    <row r="258" s="27" customFormat="true" ht="24.15" hidden="false" customHeight="true" outlineLevel="0" collapsed="false">
      <c r="A258" s="22"/>
      <c r="B258" s="160"/>
      <c r="C258" s="161" t="s">
        <v>416</v>
      </c>
      <c r="D258" s="161" t="s">
        <v>130</v>
      </c>
      <c r="E258" s="162" t="s">
        <v>417</v>
      </c>
      <c r="F258" s="163" t="s">
        <v>418</v>
      </c>
      <c r="G258" s="164" t="s">
        <v>151</v>
      </c>
      <c r="H258" s="165" t="n">
        <v>1</v>
      </c>
      <c r="I258" s="166"/>
      <c r="J258" s="167" t="n">
        <f aca="false">ROUND(I258*H258,2)</f>
        <v>0</v>
      </c>
      <c r="K258" s="163" t="s">
        <v>162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0.0008</v>
      </c>
      <c r="R258" s="170" t="n">
        <f aca="false">Q258*H258</f>
        <v>0.0008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219</v>
      </c>
      <c r="AT258" s="172" t="s">
        <v>130</v>
      </c>
      <c r="AU258" s="172" t="s">
        <v>135</v>
      </c>
      <c r="AY258" s="3" t="s">
        <v>128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135</v>
      </c>
      <c r="BK258" s="173" t="n">
        <f aca="false">ROUND(I258*H258,2)</f>
        <v>0</v>
      </c>
      <c r="BL258" s="3" t="s">
        <v>219</v>
      </c>
      <c r="BM258" s="172" t="s">
        <v>419</v>
      </c>
    </row>
    <row r="259" s="27" customFormat="true" ht="24.15" hidden="false" customHeight="true" outlineLevel="0" collapsed="false">
      <c r="A259" s="22"/>
      <c r="B259" s="160"/>
      <c r="C259" s="161" t="s">
        <v>420</v>
      </c>
      <c r="D259" s="161" t="s">
        <v>130</v>
      </c>
      <c r="E259" s="162" t="s">
        <v>421</v>
      </c>
      <c r="F259" s="163" t="s">
        <v>422</v>
      </c>
      <c r="G259" s="164" t="s">
        <v>161</v>
      </c>
      <c r="H259" s="165" t="n">
        <v>20</v>
      </c>
      <c r="I259" s="166"/>
      <c r="J259" s="167" t="n">
        <f aca="false">ROUND(I259*H259,2)</f>
        <v>0</v>
      </c>
      <c r="K259" s="163" t="s">
        <v>162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0.00019</v>
      </c>
      <c r="R259" s="170" t="n">
        <f aca="false">Q259*H259</f>
        <v>0.0038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219</v>
      </c>
      <c r="AT259" s="172" t="s">
        <v>130</v>
      </c>
      <c r="AU259" s="172" t="s">
        <v>135</v>
      </c>
      <c r="AY259" s="3" t="s">
        <v>128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135</v>
      </c>
      <c r="BK259" s="173" t="n">
        <f aca="false">ROUND(I259*H259,2)</f>
        <v>0</v>
      </c>
      <c r="BL259" s="3" t="s">
        <v>219</v>
      </c>
      <c r="BM259" s="172" t="s">
        <v>423</v>
      </c>
    </row>
    <row r="260" s="27" customFormat="true" ht="21.75" hidden="false" customHeight="true" outlineLevel="0" collapsed="false">
      <c r="A260" s="22"/>
      <c r="B260" s="160"/>
      <c r="C260" s="161" t="s">
        <v>424</v>
      </c>
      <c r="D260" s="161" t="s">
        <v>130</v>
      </c>
      <c r="E260" s="162" t="s">
        <v>425</v>
      </c>
      <c r="F260" s="163" t="s">
        <v>426</v>
      </c>
      <c r="G260" s="164" t="s">
        <v>161</v>
      </c>
      <c r="H260" s="165" t="n">
        <v>20</v>
      </c>
      <c r="I260" s="166"/>
      <c r="J260" s="167" t="n">
        <f aca="false">ROUND(I260*H260,2)</f>
        <v>0</v>
      </c>
      <c r="K260" s="163" t="s">
        <v>162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1E-005</v>
      </c>
      <c r="R260" s="170" t="n">
        <f aca="false">Q260*H260</f>
        <v>0.0002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219</v>
      </c>
      <c r="AT260" s="172" t="s">
        <v>130</v>
      </c>
      <c r="AU260" s="172" t="s">
        <v>135</v>
      </c>
      <c r="AY260" s="3" t="s">
        <v>128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135</v>
      </c>
      <c r="BK260" s="173" t="n">
        <f aca="false">ROUND(I260*H260,2)</f>
        <v>0</v>
      </c>
      <c r="BL260" s="3" t="s">
        <v>219</v>
      </c>
      <c r="BM260" s="172" t="s">
        <v>427</v>
      </c>
    </row>
    <row r="261" s="27" customFormat="true" ht="24.15" hidden="false" customHeight="true" outlineLevel="0" collapsed="false">
      <c r="A261" s="22"/>
      <c r="B261" s="160"/>
      <c r="C261" s="161" t="s">
        <v>428</v>
      </c>
      <c r="D261" s="161" t="s">
        <v>130</v>
      </c>
      <c r="E261" s="162" t="s">
        <v>429</v>
      </c>
      <c r="F261" s="163" t="s">
        <v>430</v>
      </c>
      <c r="G261" s="164" t="s">
        <v>380</v>
      </c>
      <c r="H261" s="203"/>
      <c r="I261" s="166"/>
      <c r="J261" s="167" t="n">
        <f aca="false">ROUND(I261*H261,2)</f>
        <v>0</v>
      </c>
      <c r="K261" s="163" t="s">
        <v>162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219</v>
      </c>
      <c r="AT261" s="172" t="s">
        <v>130</v>
      </c>
      <c r="AU261" s="172" t="s">
        <v>135</v>
      </c>
      <c r="AY261" s="3" t="s">
        <v>128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135</v>
      </c>
      <c r="BK261" s="173" t="n">
        <f aca="false">ROUND(I261*H261,2)</f>
        <v>0</v>
      </c>
      <c r="BL261" s="3" t="s">
        <v>219</v>
      </c>
      <c r="BM261" s="172" t="s">
        <v>431</v>
      </c>
    </row>
    <row r="262" s="146" customFormat="true" ht="22.8" hidden="false" customHeight="true" outlineLevel="0" collapsed="false">
      <c r="B262" s="147"/>
      <c r="D262" s="148" t="s">
        <v>73</v>
      </c>
      <c r="E262" s="158" t="s">
        <v>432</v>
      </c>
      <c r="F262" s="158" t="s">
        <v>433</v>
      </c>
      <c r="I262" s="150"/>
      <c r="J262" s="159" t="n">
        <f aca="false">BK262</f>
        <v>0</v>
      </c>
      <c r="L262" s="147"/>
      <c r="M262" s="152"/>
      <c r="N262" s="153"/>
      <c r="O262" s="153"/>
      <c r="P262" s="154" t="n">
        <f aca="false">SUM(P263:P274)</f>
        <v>0</v>
      </c>
      <c r="Q262" s="153"/>
      <c r="R262" s="154" t="n">
        <f aca="false">SUM(R263:R274)</f>
        <v>0.10561</v>
      </c>
      <c r="S262" s="153"/>
      <c r="T262" s="155" t="n">
        <f aca="false">SUM(T263:T274)</f>
        <v>0.09124</v>
      </c>
      <c r="AR262" s="148" t="s">
        <v>135</v>
      </c>
      <c r="AT262" s="156" t="s">
        <v>73</v>
      </c>
      <c r="AU262" s="156" t="s">
        <v>79</v>
      </c>
      <c r="AY262" s="148" t="s">
        <v>128</v>
      </c>
      <c r="BK262" s="157" t="n">
        <f aca="false">SUM(BK263:BK274)</f>
        <v>0</v>
      </c>
    </row>
    <row r="263" s="27" customFormat="true" ht="37.8" hidden="false" customHeight="true" outlineLevel="0" collapsed="false">
      <c r="A263" s="22"/>
      <c r="B263" s="160"/>
      <c r="C263" s="193" t="s">
        <v>434</v>
      </c>
      <c r="D263" s="193" t="s">
        <v>233</v>
      </c>
      <c r="E263" s="194" t="s">
        <v>435</v>
      </c>
      <c r="F263" s="195" t="s">
        <v>436</v>
      </c>
      <c r="G263" s="196" t="s">
        <v>151</v>
      </c>
      <c r="H263" s="197" t="n">
        <v>1</v>
      </c>
      <c r="I263" s="198"/>
      <c r="J263" s="199" t="n">
        <f aca="false">ROUND(I263*H263,2)</f>
        <v>0</v>
      </c>
      <c r="K263" s="195"/>
      <c r="L263" s="200"/>
      <c r="M263" s="201"/>
      <c r="N263" s="202" t="s">
        <v>40</v>
      </c>
      <c r="O263" s="60"/>
      <c r="P263" s="170" t="n">
        <f aca="false">O263*H263</f>
        <v>0</v>
      </c>
      <c r="Q263" s="170" t="n">
        <v>0.036</v>
      </c>
      <c r="R263" s="170" t="n">
        <f aca="false">Q263*H263</f>
        <v>0.036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287</v>
      </c>
      <c r="AT263" s="172" t="s">
        <v>233</v>
      </c>
      <c r="AU263" s="172" t="s">
        <v>135</v>
      </c>
      <c r="AY263" s="3" t="s">
        <v>128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135</v>
      </c>
      <c r="BK263" s="173" t="n">
        <f aca="false">ROUND(I263*H263,2)</f>
        <v>0</v>
      </c>
      <c r="BL263" s="3" t="s">
        <v>219</v>
      </c>
      <c r="BM263" s="172" t="s">
        <v>437</v>
      </c>
    </row>
    <row r="264" s="27" customFormat="true" ht="16.5" hidden="false" customHeight="true" outlineLevel="0" collapsed="false">
      <c r="A264" s="22"/>
      <c r="B264" s="160"/>
      <c r="C264" s="161" t="s">
        <v>438</v>
      </c>
      <c r="D264" s="161" t="s">
        <v>130</v>
      </c>
      <c r="E264" s="162" t="s">
        <v>439</v>
      </c>
      <c r="F264" s="163" t="s">
        <v>440</v>
      </c>
      <c r="G264" s="164" t="s">
        <v>441</v>
      </c>
      <c r="H264" s="165" t="n">
        <v>1</v>
      </c>
      <c r="I264" s="166"/>
      <c r="J264" s="167" t="n">
        <f aca="false">ROUND(I264*H264,2)</f>
        <v>0</v>
      </c>
      <c r="K264" s="163" t="s">
        <v>162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0.0342</v>
      </c>
      <c r="T264" s="171" t="n">
        <f aca="false">S264*H264</f>
        <v>0.0342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219</v>
      </c>
      <c r="AT264" s="172" t="s">
        <v>130</v>
      </c>
      <c r="AU264" s="172" t="s">
        <v>135</v>
      </c>
      <c r="AY264" s="3" t="s">
        <v>128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135</v>
      </c>
      <c r="BK264" s="173" t="n">
        <f aca="false">ROUND(I264*H264,2)</f>
        <v>0</v>
      </c>
      <c r="BL264" s="3" t="s">
        <v>219</v>
      </c>
      <c r="BM264" s="172" t="s">
        <v>442</v>
      </c>
    </row>
    <row r="265" s="27" customFormat="true" ht="24.15" hidden="false" customHeight="true" outlineLevel="0" collapsed="false">
      <c r="A265" s="22"/>
      <c r="B265" s="160"/>
      <c r="C265" s="161" t="s">
        <v>443</v>
      </c>
      <c r="D265" s="161" t="s">
        <v>130</v>
      </c>
      <c r="E265" s="162" t="s">
        <v>444</v>
      </c>
      <c r="F265" s="163" t="s">
        <v>445</v>
      </c>
      <c r="G265" s="164" t="s">
        <v>441</v>
      </c>
      <c r="H265" s="165" t="n">
        <v>1</v>
      </c>
      <c r="I265" s="166"/>
      <c r="J265" s="167" t="n">
        <f aca="false">ROUND(I265*H265,2)</f>
        <v>0</v>
      </c>
      <c r="K265" s="163" t="s">
        <v>162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0.01697</v>
      </c>
      <c r="R265" s="170" t="n">
        <f aca="false">Q265*H265</f>
        <v>0.01697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219</v>
      </c>
      <c r="AT265" s="172" t="s">
        <v>130</v>
      </c>
      <c r="AU265" s="172" t="s">
        <v>135</v>
      </c>
      <c r="AY265" s="3" t="s">
        <v>128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135</v>
      </c>
      <c r="BK265" s="173" t="n">
        <f aca="false">ROUND(I265*H265,2)</f>
        <v>0</v>
      </c>
      <c r="BL265" s="3" t="s">
        <v>219</v>
      </c>
      <c r="BM265" s="172" t="s">
        <v>446</v>
      </c>
    </row>
    <row r="266" s="27" customFormat="true" ht="16.5" hidden="false" customHeight="true" outlineLevel="0" collapsed="false">
      <c r="A266" s="22"/>
      <c r="B266" s="160"/>
      <c r="C266" s="161" t="s">
        <v>447</v>
      </c>
      <c r="D266" s="161" t="s">
        <v>130</v>
      </c>
      <c r="E266" s="162" t="s">
        <v>448</v>
      </c>
      <c r="F266" s="163" t="s">
        <v>449</v>
      </c>
      <c r="G266" s="164" t="s">
        <v>441</v>
      </c>
      <c r="H266" s="165" t="n">
        <v>1</v>
      </c>
      <c r="I266" s="166"/>
      <c r="J266" s="167" t="n">
        <f aca="false">ROUND(I266*H266,2)</f>
        <v>0</v>
      </c>
      <c r="K266" s="163" t="s">
        <v>162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0.01946</v>
      </c>
      <c r="T266" s="171" t="n">
        <f aca="false">S266*H266</f>
        <v>0.01946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219</v>
      </c>
      <c r="AT266" s="172" t="s">
        <v>130</v>
      </c>
      <c r="AU266" s="172" t="s">
        <v>135</v>
      </c>
      <c r="AY266" s="3" t="s">
        <v>128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135</v>
      </c>
      <c r="BK266" s="173" t="n">
        <f aca="false">ROUND(I266*H266,2)</f>
        <v>0</v>
      </c>
      <c r="BL266" s="3" t="s">
        <v>219</v>
      </c>
      <c r="BM266" s="172" t="s">
        <v>450</v>
      </c>
    </row>
    <row r="267" s="27" customFormat="true" ht="24.15" hidden="false" customHeight="true" outlineLevel="0" collapsed="false">
      <c r="A267" s="22"/>
      <c r="B267" s="160"/>
      <c r="C267" s="161" t="s">
        <v>451</v>
      </c>
      <c r="D267" s="161" t="s">
        <v>130</v>
      </c>
      <c r="E267" s="162" t="s">
        <v>452</v>
      </c>
      <c r="F267" s="163" t="s">
        <v>453</v>
      </c>
      <c r="G267" s="164" t="s">
        <v>441</v>
      </c>
      <c r="H267" s="165" t="n">
        <v>1</v>
      </c>
      <c r="I267" s="166"/>
      <c r="J267" s="167" t="n">
        <f aca="false">ROUND(I267*H267,2)</f>
        <v>0</v>
      </c>
      <c r="K267" s="163" t="s">
        <v>162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0.02073</v>
      </c>
      <c r="R267" s="170" t="n">
        <f aca="false">Q267*H267</f>
        <v>0.02073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219</v>
      </c>
      <c r="AT267" s="172" t="s">
        <v>130</v>
      </c>
      <c r="AU267" s="172" t="s">
        <v>135</v>
      </c>
      <c r="AY267" s="3" t="s">
        <v>128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135</v>
      </c>
      <c r="BK267" s="173" t="n">
        <f aca="false">ROUND(I267*H267,2)</f>
        <v>0</v>
      </c>
      <c r="BL267" s="3" t="s">
        <v>219</v>
      </c>
      <c r="BM267" s="172" t="s">
        <v>454</v>
      </c>
    </row>
    <row r="268" s="27" customFormat="true" ht="16.5" hidden="false" customHeight="true" outlineLevel="0" collapsed="false">
      <c r="A268" s="22"/>
      <c r="B268" s="160"/>
      <c r="C268" s="161" t="s">
        <v>455</v>
      </c>
      <c r="D268" s="161" t="s">
        <v>130</v>
      </c>
      <c r="E268" s="162" t="s">
        <v>456</v>
      </c>
      <c r="F268" s="163" t="s">
        <v>457</v>
      </c>
      <c r="G268" s="164" t="s">
        <v>441</v>
      </c>
      <c r="H268" s="165" t="n">
        <v>1</v>
      </c>
      <c r="I268" s="166"/>
      <c r="J268" s="167" t="n">
        <f aca="false">ROUND(I268*H268,2)</f>
        <v>0</v>
      </c>
      <c r="K268" s="163" t="s">
        <v>162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0.0329</v>
      </c>
      <c r="T268" s="171" t="n">
        <f aca="false">S268*H268</f>
        <v>0.0329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219</v>
      </c>
      <c r="AT268" s="172" t="s">
        <v>130</v>
      </c>
      <c r="AU268" s="172" t="s">
        <v>135</v>
      </c>
      <c r="AY268" s="3" t="s">
        <v>128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135</v>
      </c>
      <c r="BK268" s="173" t="n">
        <f aca="false">ROUND(I268*H268,2)</f>
        <v>0</v>
      </c>
      <c r="BL268" s="3" t="s">
        <v>219</v>
      </c>
      <c r="BM268" s="172" t="s">
        <v>458</v>
      </c>
    </row>
    <row r="269" s="27" customFormat="true" ht="37.8" hidden="false" customHeight="true" outlineLevel="0" collapsed="false">
      <c r="A269" s="22"/>
      <c r="B269" s="160"/>
      <c r="C269" s="161" t="s">
        <v>459</v>
      </c>
      <c r="D269" s="161" t="s">
        <v>130</v>
      </c>
      <c r="E269" s="162" t="s">
        <v>460</v>
      </c>
      <c r="F269" s="163" t="s">
        <v>461</v>
      </c>
      <c r="G269" s="164" t="s">
        <v>441</v>
      </c>
      <c r="H269" s="165" t="n">
        <v>1</v>
      </c>
      <c r="I269" s="166"/>
      <c r="J269" s="167" t="n">
        <f aca="false">ROUND(I269*H269,2)</f>
        <v>0</v>
      </c>
      <c r="K269" s="163" t="s">
        <v>162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0.02643</v>
      </c>
      <c r="R269" s="170" t="n">
        <f aca="false">Q269*H269</f>
        <v>0.02643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219</v>
      </c>
      <c r="AT269" s="172" t="s">
        <v>130</v>
      </c>
      <c r="AU269" s="172" t="s">
        <v>135</v>
      </c>
      <c r="AY269" s="3" t="s">
        <v>128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135</v>
      </c>
      <c r="BK269" s="173" t="n">
        <f aca="false">ROUND(I269*H269,2)</f>
        <v>0</v>
      </c>
      <c r="BL269" s="3" t="s">
        <v>219</v>
      </c>
      <c r="BM269" s="172" t="s">
        <v>462</v>
      </c>
    </row>
    <row r="270" s="27" customFormat="true" ht="16.5" hidden="false" customHeight="true" outlineLevel="0" collapsed="false">
      <c r="A270" s="22"/>
      <c r="B270" s="160"/>
      <c r="C270" s="161" t="s">
        <v>463</v>
      </c>
      <c r="D270" s="161" t="s">
        <v>130</v>
      </c>
      <c r="E270" s="162" t="s">
        <v>464</v>
      </c>
      <c r="F270" s="163" t="s">
        <v>465</v>
      </c>
      <c r="G270" s="164" t="s">
        <v>441</v>
      </c>
      <c r="H270" s="165" t="n">
        <v>3</v>
      </c>
      <c r="I270" s="166"/>
      <c r="J270" s="167" t="n">
        <f aca="false">ROUND(I270*H270,2)</f>
        <v>0</v>
      </c>
      <c r="K270" s="163" t="s">
        <v>162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0.00156</v>
      </c>
      <c r="T270" s="171" t="n">
        <f aca="false">S270*H270</f>
        <v>0.00468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219</v>
      </c>
      <c r="AT270" s="172" t="s">
        <v>130</v>
      </c>
      <c r="AU270" s="172" t="s">
        <v>135</v>
      </c>
      <c r="AY270" s="3" t="s">
        <v>128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135</v>
      </c>
      <c r="BK270" s="173" t="n">
        <f aca="false">ROUND(I270*H270,2)</f>
        <v>0</v>
      </c>
      <c r="BL270" s="3" t="s">
        <v>219</v>
      </c>
      <c r="BM270" s="172" t="s">
        <v>466</v>
      </c>
    </row>
    <row r="271" s="27" customFormat="true" ht="24.15" hidden="false" customHeight="true" outlineLevel="0" collapsed="false">
      <c r="A271" s="22"/>
      <c r="B271" s="160"/>
      <c r="C271" s="161" t="s">
        <v>467</v>
      </c>
      <c r="D271" s="161" t="s">
        <v>130</v>
      </c>
      <c r="E271" s="162" t="s">
        <v>468</v>
      </c>
      <c r="F271" s="163" t="s">
        <v>469</v>
      </c>
      <c r="G271" s="164" t="s">
        <v>441</v>
      </c>
      <c r="H271" s="165" t="n">
        <v>1</v>
      </c>
      <c r="I271" s="166"/>
      <c r="J271" s="167" t="n">
        <f aca="false">ROUND(I271*H271,2)</f>
        <v>0</v>
      </c>
      <c r="K271" s="163" t="s">
        <v>162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0.0018</v>
      </c>
      <c r="R271" s="170" t="n">
        <f aca="false">Q271*H271</f>
        <v>0.0018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219</v>
      </c>
      <c r="AT271" s="172" t="s">
        <v>130</v>
      </c>
      <c r="AU271" s="172" t="s">
        <v>135</v>
      </c>
      <c r="AY271" s="3" t="s">
        <v>128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135</v>
      </c>
      <c r="BK271" s="173" t="n">
        <f aca="false">ROUND(I271*H271,2)</f>
        <v>0</v>
      </c>
      <c r="BL271" s="3" t="s">
        <v>219</v>
      </c>
      <c r="BM271" s="172" t="s">
        <v>470</v>
      </c>
    </row>
    <row r="272" s="27" customFormat="true" ht="16.5" hidden="false" customHeight="true" outlineLevel="0" collapsed="false">
      <c r="A272" s="22"/>
      <c r="B272" s="160"/>
      <c r="C272" s="161" t="s">
        <v>471</v>
      </c>
      <c r="D272" s="161" t="s">
        <v>130</v>
      </c>
      <c r="E272" s="162" t="s">
        <v>472</v>
      </c>
      <c r="F272" s="163" t="s">
        <v>473</v>
      </c>
      <c r="G272" s="164" t="s">
        <v>441</v>
      </c>
      <c r="H272" s="165" t="n">
        <v>1</v>
      </c>
      <c r="I272" s="166"/>
      <c r="J272" s="167" t="n">
        <f aca="false">ROUND(I272*H272,2)</f>
        <v>0</v>
      </c>
      <c r="K272" s="163" t="s">
        <v>162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0.00184</v>
      </c>
      <c r="R272" s="170" t="n">
        <f aca="false">Q272*H272</f>
        <v>0.00184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219</v>
      </c>
      <c r="AT272" s="172" t="s">
        <v>130</v>
      </c>
      <c r="AU272" s="172" t="s">
        <v>135</v>
      </c>
      <c r="AY272" s="3" t="s">
        <v>128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135</v>
      </c>
      <c r="BK272" s="173" t="n">
        <f aca="false">ROUND(I272*H272,2)</f>
        <v>0</v>
      </c>
      <c r="BL272" s="3" t="s">
        <v>219</v>
      </c>
      <c r="BM272" s="172" t="s">
        <v>474</v>
      </c>
    </row>
    <row r="273" s="27" customFormat="true" ht="21.75" hidden="false" customHeight="true" outlineLevel="0" collapsed="false">
      <c r="A273" s="22"/>
      <c r="B273" s="160"/>
      <c r="C273" s="161" t="s">
        <v>475</v>
      </c>
      <c r="D273" s="161" t="s">
        <v>130</v>
      </c>
      <c r="E273" s="162" t="s">
        <v>476</v>
      </c>
      <c r="F273" s="163" t="s">
        <v>477</v>
      </c>
      <c r="G273" s="164" t="s">
        <v>441</v>
      </c>
      <c r="H273" s="165" t="n">
        <v>1</v>
      </c>
      <c r="I273" s="166"/>
      <c r="J273" s="167" t="n">
        <f aca="false">ROUND(I273*H273,2)</f>
        <v>0</v>
      </c>
      <c r="K273" s="163" t="s">
        <v>162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0.00184</v>
      </c>
      <c r="R273" s="170" t="n">
        <f aca="false">Q273*H273</f>
        <v>0.00184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219</v>
      </c>
      <c r="AT273" s="172" t="s">
        <v>130</v>
      </c>
      <c r="AU273" s="172" t="s">
        <v>135</v>
      </c>
      <c r="AY273" s="3" t="s">
        <v>128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135</v>
      </c>
      <c r="BK273" s="173" t="n">
        <f aca="false">ROUND(I273*H273,2)</f>
        <v>0</v>
      </c>
      <c r="BL273" s="3" t="s">
        <v>219</v>
      </c>
      <c r="BM273" s="172" t="s">
        <v>478</v>
      </c>
    </row>
    <row r="274" s="27" customFormat="true" ht="24.15" hidden="false" customHeight="true" outlineLevel="0" collapsed="false">
      <c r="A274" s="22"/>
      <c r="B274" s="160"/>
      <c r="C274" s="161" t="s">
        <v>479</v>
      </c>
      <c r="D274" s="161" t="s">
        <v>130</v>
      </c>
      <c r="E274" s="162" t="s">
        <v>480</v>
      </c>
      <c r="F274" s="163" t="s">
        <v>481</v>
      </c>
      <c r="G274" s="164" t="s">
        <v>380</v>
      </c>
      <c r="H274" s="203"/>
      <c r="I274" s="166"/>
      <c r="J274" s="167" t="n">
        <f aca="false">ROUND(I274*H274,2)</f>
        <v>0</v>
      </c>
      <c r="K274" s="163" t="s">
        <v>162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219</v>
      </c>
      <c r="AT274" s="172" t="s">
        <v>130</v>
      </c>
      <c r="AU274" s="172" t="s">
        <v>135</v>
      </c>
      <c r="AY274" s="3" t="s">
        <v>128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135</v>
      </c>
      <c r="BK274" s="173" t="n">
        <f aca="false">ROUND(I274*H274,2)</f>
        <v>0</v>
      </c>
      <c r="BL274" s="3" t="s">
        <v>219</v>
      </c>
      <c r="BM274" s="172" t="s">
        <v>482</v>
      </c>
    </row>
    <row r="275" s="146" customFormat="true" ht="22.8" hidden="false" customHeight="true" outlineLevel="0" collapsed="false">
      <c r="B275" s="147"/>
      <c r="D275" s="148" t="s">
        <v>73</v>
      </c>
      <c r="E275" s="158" t="s">
        <v>483</v>
      </c>
      <c r="F275" s="158" t="s">
        <v>484</v>
      </c>
      <c r="I275" s="150"/>
      <c r="J275" s="159" t="n">
        <f aca="false">BK275</f>
        <v>0</v>
      </c>
      <c r="L275" s="147"/>
      <c r="M275" s="152"/>
      <c r="N275" s="153"/>
      <c r="O275" s="153"/>
      <c r="P275" s="154" t="n">
        <f aca="false">SUM(P276:P278)</f>
        <v>0</v>
      </c>
      <c r="Q275" s="153"/>
      <c r="R275" s="154" t="n">
        <f aca="false">SUM(R276:R278)</f>
        <v>0.0097</v>
      </c>
      <c r="S275" s="153"/>
      <c r="T275" s="155" t="n">
        <f aca="false">SUM(T276:T278)</f>
        <v>0</v>
      </c>
      <c r="AR275" s="148" t="s">
        <v>135</v>
      </c>
      <c r="AT275" s="156" t="s">
        <v>73</v>
      </c>
      <c r="AU275" s="156" t="s">
        <v>79</v>
      </c>
      <c r="AY275" s="148" t="s">
        <v>128</v>
      </c>
      <c r="BK275" s="157" t="n">
        <f aca="false">SUM(BK276:BK278)</f>
        <v>0</v>
      </c>
    </row>
    <row r="276" s="27" customFormat="true" ht="24.15" hidden="false" customHeight="true" outlineLevel="0" collapsed="false">
      <c r="A276" s="22"/>
      <c r="B276" s="160"/>
      <c r="C276" s="161" t="s">
        <v>485</v>
      </c>
      <c r="D276" s="161" t="s">
        <v>130</v>
      </c>
      <c r="E276" s="162" t="s">
        <v>486</v>
      </c>
      <c r="F276" s="163" t="s">
        <v>487</v>
      </c>
      <c r="G276" s="164" t="s">
        <v>441</v>
      </c>
      <c r="H276" s="165" t="n">
        <v>1</v>
      </c>
      <c r="I276" s="166"/>
      <c r="J276" s="167" t="n">
        <f aca="false">ROUND(I276*H276,2)</f>
        <v>0</v>
      </c>
      <c r="K276" s="163" t="s">
        <v>162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0.0092</v>
      </c>
      <c r="R276" s="170" t="n">
        <f aca="false">Q276*H276</f>
        <v>0.0092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219</v>
      </c>
      <c r="AT276" s="172" t="s">
        <v>130</v>
      </c>
      <c r="AU276" s="172" t="s">
        <v>135</v>
      </c>
      <c r="AY276" s="3" t="s">
        <v>128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135</v>
      </c>
      <c r="BK276" s="173" t="n">
        <f aca="false">ROUND(I276*H276,2)</f>
        <v>0</v>
      </c>
      <c r="BL276" s="3" t="s">
        <v>219</v>
      </c>
      <c r="BM276" s="172" t="s">
        <v>488</v>
      </c>
    </row>
    <row r="277" s="27" customFormat="true" ht="16.5" hidden="false" customHeight="true" outlineLevel="0" collapsed="false">
      <c r="A277" s="22"/>
      <c r="B277" s="160"/>
      <c r="C277" s="161" t="s">
        <v>489</v>
      </c>
      <c r="D277" s="161" t="s">
        <v>130</v>
      </c>
      <c r="E277" s="162" t="s">
        <v>490</v>
      </c>
      <c r="F277" s="163" t="s">
        <v>491</v>
      </c>
      <c r="G277" s="164" t="s">
        <v>441</v>
      </c>
      <c r="H277" s="165" t="n">
        <v>1</v>
      </c>
      <c r="I277" s="166"/>
      <c r="J277" s="167" t="n">
        <f aca="false">ROUND(I277*H277,2)</f>
        <v>0</v>
      </c>
      <c r="K277" s="163" t="s">
        <v>162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0.0005</v>
      </c>
      <c r="R277" s="170" t="n">
        <f aca="false">Q277*H277</f>
        <v>0.0005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219</v>
      </c>
      <c r="AT277" s="172" t="s">
        <v>130</v>
      </c>
      <c r="AU277" s="172" t="s">
        <v>135</v>
      </c>
      <c r="AY277" s="3" t="s">
        <v>128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135</v>
      </c>
      <c r="BK277" s="173" t="n">
        <f aca="false">ROUND(I277*H277,2)</f>
        <v>0</v>
      </c>
      <c r="BL277" s="3" t="s">
        <v>219</v>
      </c>
      <c r="BM277" s="172" t="s">
        <v>492</v>
      </c>
    </row>
    <row r="278" s="27" customFormat="true" ht="24.15" hidden="false" customHeight="true" outlineLevel="0" collapsed="false">
      <c r="A278" s="22"/>
      <c r="B278" s="160"/>
      <c r="C278" s="161" t="s">
        <v>493</v>
      </c>
      <c r="D278" s="161" t="s">
        <v>130</v>
      </c>
      <c r="E278" s="162" t="s">
        <v>494</v>
      </c>
      <c r="F278" s="163" t="s">
        <v>495</v>
      </c>
      <c r="G278" s="164" t="s">
        <v>380</v>
      </c>
      <c r="H278" s="203"/>
      <c r="I278" s="166"/>
      <c r="J278" s="167" t="n">
        <f aca="false">ROUND(I278*H278,2)</f>
        <v>0</v>
      </c>
      <c r="K278" s="163" t="s">
        <v>162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219</v>
      </c>
      <c r="AT278" s="172" t="s">
        <v>130</v>
      </c>
      <c r="AU278" s="172" t="s">
        <v>135</v>
      </c>
      <c r="AY278" s="3" t="s">
        <v>128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135</v>
      </c>
      <c r="BK278" s="173" t="n">
        <f aca="false">ROUND(I278*H278,2)</f>
        <v>0</v>
      </c>
      <c r="BL278" s="3" t="s">
        <v>219</v>
      </c>
      <c r="BM278" s="172" t="s">
        <v>496</v>
      </c>
    </row>
    <row r="279" s="146" customFormat="true" ht="22.8" hidden="false" customHeight="true" outlineLevel="0" collapsed="false">
      <c r="B279" s="147"/>
      <c r="D279" s="148" t="s">
        <v>73</v>
      </c>
      <c r="E279" s="158" t="s">
        <v>497</v>
      </c>
      <c r="F279" s="158" t="s">
        <v>498</v>
      </c>
      <c r="I279" s="150"/>
      <c r="J279" s="159" t="n">
        <f aca="false">BK279</f>
        <v>0</v>
      </c>
      <c r="L279" s="147"/>
      <c r="M279" s="152"/>
      <c r="N279" s="153"/>
      <c r="O279" s="153"/>
      <c r="P279" s="154" t="n">
        <f aca="false">SUM(P280:P281)</f>
        <v>0</v>
      </c>
      <c r="Q279" s="153"/>
      <c r="R279" s="154" t="n">
        <f aca="false">SUM(R280:R281)</f>
        <v>0.00027</v>
      </c>
      <c r="S279" s="153"/>
      <c r="T279" s="155" t="n">
        <f aca="false">SUM(T280:T281)</f>
        <v>0</v>
      </c>
      <c r="AR279" s="148" t="s">
        <v>135</v>
      </c>
      <c r="AT279" s="156" t="s">
        <v>73</v>
      </c>
      <c r="AU279" s="156" t="s">
        <v>79</v>
      </c>
      <c r="AY279" s="148" t="s">
        <v>128</v>
      </c>
      <c r="BK279" s="157" t="n">
        <f aca="false">SUM(BK280:BK281)</f>
        <v>0</v>
      </c>
    </row>
    <row r="280" s="27" customFormat="true" ht="16.5" hidden="false" customHeight="true" outlineLevel="0" collapsed="false">
      <c r="A280" s="22"/>
      <c r="B280" s="160"/>
      <c r="C280" s="161" t="s">
        <v>499</v>
      </c>
      <c r="D280" s="161" t="s">
        <v>130</v>
      </c>
      <c r="E280" s="162" t="s">
        <v>500</v>
      </c>
      <c r="F280" s="163" t="s">
        <v>501</v>
      </c>
      <c r="G280" s="164" t="s">
        <v>441</v>
      </c>
      <c r="H280" s="165" t="n">
        <v>1</v>
      </c>
      <c r="I280" s="166"/>
      <c r="J280" s="167" t="n">
        <f aca="false">ROUND(I280*H280,2)</f>
        <v>0</v>
      </c>
      <c r="K280" s="163"/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0.00027</v>
      </c>
      <c r="R280" s="170" t="n">
        <f aca="false">Q280*H280</f>
        <v>0.00027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219</v>
      </c>
      <c r="AT280" s="172" t="s">
        <v>130</v>
      </c>
      <c r="AU280" s="172" t="s">
        <v>135</v>
      </c>
      <c r="AY280" s="3" t="s">
        <v>128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135</v>
      </c>
      <c r="BK280" s="173" t="n">
        <f aca="false">ROUND(I280*H280,2)</f>
        <v>0</v>
      </c>
      <c r="BL280" s="3" t="s">
        <v>219</v>
      </c>
      <c r="BM280" s="172" t="s">
        <v>502</v>
      </c>
    </row>
    <row r="281" s="27" customFormat="true" ht="24.15" hidden="false" customHeight="true" outlineLevel="0" collapsed="false">
      <c r="A281" s="22"/>
      <c r="B281" s="160"/>
      <c r="C281" s="161" t="s">
        <v>503</v>
      </c>
      <c r="D281" s="161" t="s">
        <v>130</v>
      </c>
      <c r="E281" s="162" t="s">
        <v>504</v>
      </c>
      <c r="F281" s="163" t="s">
        <v>505</v>
      </c>
      <c r="G281" s="164" t="s">
        <v>380</v>
      </c>
      <c r="H281" s="203"/>
      <c r="I281" s="166"/>
      <c r="J281" s="167" t="n">
        <f aca="false">ROUND(I281*H281,2)</f>
        <v>0</v>
      </c>
      <c r="K281" s="163" t="s">
        <v>162</v>
      </c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219</v>
      </c>
      <c r="AT281" s="172" t="s">
        <v>130</v>
      </c>
      <c r="AU281" s="172" t="s">
        <v>135</v>
      </c>
      <c r="AY281" s="3" t="s">
        <v>128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135</v>
      </c>
      <c r="BK281" s="173" t="n">
        <f aca="false">ROUND(I281*H281,2)</f>
        <v>0</v>
      </c>
      <c r="BL281" s="3" t="s">
        <v>219</v>
      </c>
      <c r="BM281" s="172" t="s">
        <v>506</v>
      </c>
    </row>
    <row r="282" s="146" customFormat="true" ht="22.8" hidden="false" customHeight="true" outlineLevel="0" collapsed="false">
      <c r="B282" s="147"/>
      <c r="D282" s="148" t="s">
        <v>73</v>
      </c>
      <c r="E282" s="158" t="s">
        <v>507</v>
      </c>
      <c r="F282" s="158" t="s">
        <v>508</v>
      </c>
      <c r="I282" s="150"/>
      <c r="J282" s="159" t="n">
        <f aca="false">BK282</f>
        <v>0</v>
      </c>
      <c r="L282" s="147"/>
      <c r="M282" s="152"/>
      <c r="N282" s="153"/>
      <c r="O282" s="153"/>
      <c r="P282" s="154" t="n">
        <f aca="false">SUM(P283:P285)</f>
        <v>0</v>
      </c>
      <c r="Q282" s="153"/>
      <c r="R282" s="154" t="n">
        <f aca="false">SUM(R283:R285)</f>
        <v>0.02518</v>
      </c>
      <c r="S282" s="153"/>
      <c r="T282" s="155" t="n">
        <f aca="false">SUM(T283:T285)</f>
        <v>0.0135</v>
      </c>
      <c r="AR282" s="148" t="s">
        <v>135</v>
      </c>
      <c r="AT282" s="156" t="s">
        <v>73</v>
      </c>
      <c r="AU282" s="156" t="s">
        <v>79</v>
      </c>
      <c r="AY282" s="148" t="s">
        <v>128</v>
      </c>
      <c r="BK282" s="157" t="n">
        <f aca="false">SUM(BK283:BK285)</f>
        <v>0</v>
      </c>
    </row>
    <row r="283" s="27" customFormat="true" ht="21.75" hidden="false" customHeight="true" outlineLevel="0" collapsed="false">
      <c r="A283" s="22"/>
      <c r="B283" s="160"/>
      <c r="C283" s="161" t="s">
        <v>509</v>
      </c>
      <c r="D283" s="161" t="s">
        <v>130</v>
      </c>
      <c r="E283" s="162" t="s">
        <v>510</v>
      </c>
      <c r="F283" s="163" t="s">
        <v>511</v>
      </c>
      <c r="G283" s="164" t="s">
        <v>151</v>
      </c>
      <c r="H283" s="165" t="n">
        <v>1</v>
      </c>
      <c r="I283" s="166"/>
      <c r="J283" s="167" t="n">
        <f aca="false">ROUND(I283*H283,2)</f>
        <v>0</v>
      </c>
      <c r="K283" s="163" t="s">
        <v>162</v>
      </c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8E-005</v>
      </c>
      <c r="R283" s="170" t="n">
        <f aca="false">Q283*H283</f>
        <v>8E-005</v>
      </c>
      <c r="S283" s="170" t="n">
        <v>0.0135</v>
      </c>
      <c r="T283" s="171" t="n">
        <f aca="false">S283*H283</f>
        <v>0.0135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219</v>
      </c>
      <c r="AT283" s="172" t="s">
        <v>130</v>
      </c>
      <c r="AU283" s="172" t="s">
        <v>135</v>
      </c>
      <c r="AY283" s="3" t="s">
        <v>128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135</v>
      </c>
      <c r="BK283" s="173" t="n">
        <f aca="false">ROUND(I283*H283,2)</f>
        <v>0</v>
      </c>
      <c r="BL283" s="3" t="s">
        <v>219</v>
      </c>
      <c r="BM283" s="172" t="s">
        <v>512</v>
      </c>
    </row>
    <row r="284" s="27" customFormat="true" ht="24.15" hidden="false" customHeight="true" outlineLevel="0" collapsed="false">
      <c r="A284" s="22"/>
      <c r="B284" s="160"/>
      <c r="C284" s="161" t="s">
        <v>513</v>
      </c>
      <c r="D284" s="161" t="s">
        <v>130</v>
      </c>
      <c r="E284" s="162" t="s">
        <v>514</v>
      </c>
      <c r="F284" s="163" t="s">
        <v>515</v>
      </c>
      <c r="G284" s="164" t="s">
        <v>151</v>
      </c>
      <c r="H284" s="165" t="n">
        <v>1</v>
      </c>
      <c r="I284" s="166"/>
      <c r="J284" s="167" t="n">
        <f aca="false">ROUND(I284*H284,2)</f>
        <v>0</v>
      </c>
      <c r="K284" s="163" t="s">
        <v>162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0.0251</v>
      </c>
      <c r="R284" s="170" t="n">
        <f aca="false">Q284*H284</f>
        <v>0.0251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219</v>
      </c>
      <c r="AT284" s="172" t="s">
        <v>130</v>
      </c>
      <c r="AU284" s="172" t="s">
        <v>135</v>
      </c>
      <c r="AY284" s="3" t="s">
        <v>128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135</v>
      </c>
      <c r="BK284" s="173" t="n">
        <f aca="false">ROUND(I284*H284,2)</f>
        <v>0</v>
      </c>
      <c r="BL284" s="3" t="s">
        <v>219</v>
      </c>
      <c r="BM284" s="172" t="s">
        <v>516</v>
      </c>
    </row>
    <row r="285" s="27" customFormat="true" ht="24.15" hidden="false" customHeight="true" outlineLevel="0" collapsed="false">
      <c r="A285" s="22"/>
      <c r="B285" s="160"/>
      <c r="C285" s="161" t="s">
        <v>517</v>
      </c>
      <c r="D285" s="161" t="s">
        <v>130</v>
      </c>
      <c r="E285" s="162" t="s">
        <v>518</v>
      </c>
      <c r="F285" s="163" t="s">
        <v>519</v>
      </c>
      <c r="G285" s="164" t="s">
        <v>380</v>
      </c>
      <c r="H285" s="203"/>
      <c r="I285" s="166"/>
      <c r="J285" s="167" t="n">
        <f aca="false">ROUND(I285*H285,2)</f>
        <v>0</v>
      </c>
      <c r="K285" s="163" t="s">
        <v>162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219</v>
      </c>
      <c r="AT285" s="172" t="s">
        <v>130</v>
      </c>
      <c r="AU285" s="172" t="s">
        <v>135</v>
      </c>
      <c r="AY285" s="3" t="s">
        <v>128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135</v>
      </c>
      <c r="BK285" s="173" t="n">
        <f aca="false">ROUND(I285*H285,2)</f>
        <v>0</v>
      </c>
      <c r="BL285" s="3" t="s">
        <v>219</v>
      </c>
      <c r="BM285" s="172" t="s">
        <v>520</v>
      </c>
    </row>
    <row r="286" s="146" customFormat="true" ht="22.8" hidden="false" customHeight="true" outlineLevel="0" collapsed="false">
      <c r="B286" s="147"/>
      <c r="D286" s="148" t="s">
        <v>73</v>
      </c>
      <c r="E286" s="158" t="s">
        <v>521</v>
      </c>
      <c r="F286" s="158" t="s">
        <v>522</v>
      </c>
      <c r="I286" s="150"/>
      <c r="J286" s="159" t="n">
        <f aca="false">BK286</f>
        <v>0</v>
      </c>
      <c r="L286" s="147"/>
      <c r="M286" s="152"/>
      <c r="N286" s="153"/>
      <c r="O286" s="153"/>
      <c r="P286" s="154" t="n">
        <f aca="false">SUM(P287:P329)</f>
        <v>0</v>
      </c>
      <c r="Q286" s="153"/>
      <c r="R286" s="154" t="n">
        <f aca="false">SUM(R287:R329)</f>
        <v>0.044075</v>
      </c>
      <c r="S286" s="153"/>
      <c r="T286" s="155" t="n">
        <f aca="false">SUM(T287:T329)</f>
        <v>0.052772</v>
      </c>
      <c r="AR286" s="148" t="s">
        <v>135</v>
      </c>
      <c r="AT286" s="156" t="s">
        <v>73</v>
      </c>
      <c r="AU286" s="156" t="s">
        <v>79</v>
      </c>
      <c r="AY286" s="148" t="s">
        <v>128</v>
      </c>
      <c r="BK286" s="157" t="n">
        <f aca="false">SUM(BK287:BK329)</f>
        <v>0</v>
      </c>
    </row>
    <row r="287" s="27" customFormat="true" ht="24.15" hidden="false" customHeight="true" outlineLevel="0" collapsed="false">
      <c r="A287" s="22"/>
      <c r="B287" s="160"/>
      <c r="C287" s="161" t="s">
        <v>523</v>
      </c>
      <c r="D287" s="161" t="s">
        <v>130</v>
      </c>
      <c r="E287" s="162" t="s">
        <v>524</v>
      </c>
      <c r="F287" s="163" t="s">
        <v>525</v>
      </c>
      <c r="G287" s="164" t="s">
        <v>161</v>
      </c>
      <c r="H287" s="165" t="n">
        <v>10</v>
      </c>
      <c r="I287" s="166"/>
      <c r="J287" s="167" t="n">
        <f aca="false">ROUND(I287*H287,2)</f>
        <v>0</v>
      </c>
      <c r="K287" s="163" t="s">
        <v>162</v>
      </c>
      <c r="L287" s="23"/>
      <c r="M287" s="168"/>
      <c r="N287" s="169" t="s">
        <v>40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219</v>
      </c>
      <c r="AT287" s="172" t="s">
        <v>130</v>
      </c>
      <c r="AU287" s="172" t="s">
        <v>135</v>
      </c>
      <c r="AY287" s="3" t="s">
        <v>128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135</v>
      </c>
      <c r="BK287" s="173" t="n">
        <f aca="false">ROUND(I287*H287,2)</f>
        <v>0</v>
      </c>
      <c r="BL287" s="3" t="s">
        <v>219</v>
      </c>
      <c r="BM287" s="172" t="s">
        <v>526</v>
      </c>
    </row>
    <row r="288" s="27" customFormat="true" ht="24.15" hidden="false" customHeight="true" outlineLevel="0" collapsed="false">
      <c r="A288" s="22"/>
      <c r="B288" s="160"/>
      <c r="C288" s="193" t="s">
        <v>527</v>
      </c>
      <c r="D288" s="193" t="s">
        <v>233</v>
      </c>
      <c r="E288" s="194" t="s">
        <v>528</v>
      </c>
      <c r="F288" s="195" t="s">
        <v>529</v>
      </c>
      <c r="G288" s="196" t="s">
        <v>161</v>
      </c>
      <c r="H288" s="197" t="n">
        <v>10.5</v>
      </c>
      <c r="I288" s="198"/>
      <c r="J288" s="199" t="n">
        <f aca="false">ROUND(I288*H288,2)</f>
        <v>0</v>
      </c>
      <c r="K288" s="195" t="s">
        <v>162</v>
      </c>
      <c r="L288" s="200"/>
      <c r="M288" s="201"/>
      <c r="N288" s="202" t="s">
        <v>40</v>
      </c>
      <c r="O288" s="60"/>
      <c r="P288" s="170" t="n">
        <f aca="false">O288*H288</f>
        <v>0</v>
      </c>
      <c r="Q288" s="170" t="n">
        <v>0.00019</v>
      </c>
      <c r="R288" s="170" t="n">
        <f aca="false">Q288*H288</f>
        <v>0.001995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287</v>
      </c>
      <c r="AT288" s="172" t="s">
        <v>233</v>
      </c>
      <c r="AU288" s="172" t="s">
        <v>135</v>
      </c>
      <c r="AY288" s="3" t="s">
        <v>128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135</v>
      </c>
      <c r="BK288" s="173" t="n">
        <f aca="false">ROUND(I288*H288,2)</f>
        <v>0</v>
      </c>
      <c r="BL288" s="3" t="s">
        <v>219</v>
      </c>
      <c r="BM288" s="172" t="s">
        <v>530</v>
      </c>
    </row>
    <row r="289" s="174" customFormat="true" ht="12.8" hidden="false" customHeight="false" outlineLevel="0" collapsed="false">
      <c r="B289" s="175"/>
      <c r="D289" s="176" t="s">
        <v>143</v>
      </c>
      <c r="F289" s="178" t="s">
        <v>531</v>
      </c>
      <c r="H289" s="179" t="n">
        <v>10.5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143</v>
      </c>
      <c r="AU289" s="177" t="s">
        <v>135</v>
      </c>
      <c r="AV289" s="174" t="s">
        <v>135</v>
      </c>
      <c r="AW289" s="174" t="s">
        <v>2</v>
      </c>
      <c r="AX289" s="174" t="s">
        <v>79</v>
      </c>
      <c r="AY289" s="177" t="s">
        <v>128</v>
      </c>
    </row>
    <row r="290" s="27" customFormat="true" ht="24.15" hidden="false" customHeight="true" outlineLevel="0" collapsed="false">
      <c r="A290" s="22"/>
      <c r="B290" s="160"/>
      <c r="C290" s="161" t="s">
        <v>532</v>
      </c>
      <c r="D290" s="161" t="s">
        <v>130</v>
      </c>
      <c r="E290" s="162" t="s">
        <v>533</v>
      </c>
      <c r="F290" s="163" t="s">
        <v>534</v>
      </c>
      <c r="G290" s="164" t="s">
        <v>161</v>
      </c>
      <c r="H290" s="165" t="n">
        <v>5</v>
      </c>
      <c r="I290" s="166"/>
      <c r="J290" s="167" t="n">
        <f aca="false">ROUND(I290*H290,2)</f>
        <v>0</v>
      </c>
      <c r="K290" s="163" t="s">
        <v>162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219</v>
      </c>
      <c r="AT290" s="172" t="s">
        <v>130</v>
      </c>
      <c r="AU290" s="172" t="s">
        <v>135</v>
      </c>
      <c r="AY290" s="3" t="s">
        <v>128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135</v>
      </c>
      <c r="BK290" s="173" t="n">
        <f aca="false">ROUND(I290*H290,2)</f>
        <v>0</v>
      </c>
      <c r="BL290" s="3" t="s">
        <v>219</v>
      </c>
      <c r="BM290" s="172" t="s">
        <v>535</v>
      </c>
    </row>
    <row r="291" s="27" customFormat="true" ht="24.15" hidden="false" customHeight="true" outlineLevel="0" collapsed="false">
      <c r="A291" s="22"/>
      <c r="B291" s="160"/>
      <c r="C291" s="193" t="s">
        <v>536</v>
      </c>
      <c r="D291" s="193" t="s">
        <v>233</v>
      </c>
      <c r="E291" s="194" t="s">
        <v>537</v>
      </c>
      <c r="F291" s="195" t="s">
        <v>538</v>
      </c>
      <c r="G291" s="196" t="s">
        <v>161</v>
      </c>
      <c r="H291" s="197" t="n">
        <v>5.25</v>
      </c>
      <c r="I291" s="198"/>
      <c r="J291" s="199" t="n">
        <f aca="false">ROUND(I291*H291,2)</f>
        <v>0</v>
      </c>
      <c r="K291" s="195" t="s">
        <v>162</v>
      </c>
      <c r="L291" s="200"/>
      <c r="M291" s="201"/>
      <c r="N291" s="202" t="s">
        <v>40</v>
      </c>
      <c r="O291" s="60"/>
      <c r="P291" s="170" t="n">
        <f aca="false">O291*H291</f>
        <v>0</v>
      </c>
      <c r="Q291" s="170" t="n">
        <v>0.00018</v>
      </c>
      <c r="R291" s="170" t="n">
        <f aca="false">Q291*H291</f>
        <v>0.000945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287</v>
      </c>
      <c r="AT291" s="172" t="s">
        <v>233</v>
      </c>
      <c r="AU291" s="172" t="s">
        <v>135</v>
      </c>
      <c r="AY291" s="3" t="s">
        <v>128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135</v>
      </c>
      <c r="BK291" s="173" t="n">
        <f aca="false">ROUND(I291*H291,2)</f>
        <v>0</v>
      </c>
      <c r="BL291" s="3" t="s">
        <v>219</v>
      </c>
      <c r="BM291" s="172" t="s">
        <v>539</v>
      </c>
    </row>
    <row r="292" s="174" customFormat="true" ht="12.8" hidden="false" customHeight="false" outlineLevel="0" collapsed="false">
      <c r="B292" s="175"/>
      <c r="D292" s="176" t="s">
        <v>143</v>
      </c>
      <c r="F292" s="178" t="s">
        <v>540</v>
      </c>
      <c r="H292" s="179" t="n">
        <v>5.25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143</v>
      </c>
      <c r="AU292" s="177" t="s">
        <v>135</v>
      </c>
      <c r="AV292" s="174" t="s">
        <v>135</v>
      </c>
      <c r="AW292" s="174" t="s">
        <v>2</v>
      </c>
      <c r="AX292" s="174" t="s">
        <v>79</v>
      </c>
      <c r="AY292" s="177" t="s">
        <v>128</v>
      </c>
    </row>
    <row r="293" s="27" customFormat="true" ht="24.15" hidden="false" customHeight="true" outlineLevel="0" collapsed="false">
      <c r="A293" s="22"/>
      <c r="B293" s="160"/>
      <c r="C293" s="161" t="s">
        <v>541</v>
      </c>
      <c r="D293" s="161" t="s">
        <v>130</v>
      </c>
      <c r="E293" s="162" t="s">
        <v>542</v>
      </c>
      <c r="F293" s="163" t="s">
        <v>543</v>
      </c>
      <c r="G293" s="164" t="s">
        <v>161</v>
      </c>
      <c r="H293" s="165" t="n">
        <v>20</v>
      </c>
      <c r="I293" s="166"/>
      <c r="J293" s="167" t="n">
        <f aca="false">ROUND(I293*H293,2)</f>
        <v>0</v>
      </c>
      <c r="K293" s="163" t="s">
        <v>162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219</v>
      </c>
      <c r="AT293" s="172" t="s">
        <v>130</v>
      </c>
      <c r="AU293" s="172" t="s">
        <v>135</v>
      </c>
      <c r="AY293" s="3" t="s">
        <v>128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135</v>
      </c>
      <c r="BK293" s="173" t="n">
        <f aca="false">ROUND(I293*H293,2)</f>
        <v>0</v>
      </c>
      <c r="BL293" s="3" t="s">
        <v>219</v>
      </c>
      <c r="BM293" s="172" t="s">
        <v>544</v>
      </c>
    </row>
    <row r="294" s="27" customFormat="true" ht="16.5" hidden="false" customHeight="true" outlineLevel="0" collapsed="false">
      <c r="A294" s="22"/>
      <c r="B294" s="160"/>
      <c r="C294" s="193" t="s">
        <v>545</v>
      </c>
      <c r="D294" s="193" t="s">
        <v>233</v>
      </c>
      <c r="E294" s="194" t="s">
        <v>546</v>
      </c>
      <c r="F294" s="195" t="s">
        <v>547</v>
      </c>
      <c r="G294" s="196" t="s">
        <v>161</v>
      </c>
      <c r="H294" s="197" t="n">
        <v>21</v>
      </c>
      <c r="I294" s="198"/>
      <c r="J294" s="199" t="n">
        <f aca="false">ROUND(I294*H294,2)</f>
        <v>0</v>
      </c>
      <c r="K294" s="195" t="s">
        <v>162</v>
      </c>
      <c r="L294" s="200"/>
      <c r="M294" s="201"/>
      <c r="N294" s="202" t="s">
        <v>40</v>
      </c>
      <c r="O294" s="60"/>
      <c r="P294" s="170" t="n">
        <f aca="false">O294*H294</f>
        <v>0</v>
      </c>
      <c r="Q294" s="170" t="n">
        <v>0.00039</v>
      </c>
      <c r="R294" s="170" t="n">
        <f aca="false">Q294*H294</f>
        <v>0.00819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287</v>
      </c>
      <c r="AT294" s="172" t="s">
        <v>233</v>
      </c>
      <c r="AU294" s="172" t="s">
        <v>135</v>
      </c>
      <c r="AY294" s="3" t="s">
        <v>128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135</v>
      </c>
      <c r="BK294" s="173" t="n">
        <f aca="false">ROUND(I294*H294,2)</f>
        <v>0</v>
      </c>
      <c r="BL294" s="3" t="s">
        <v>219</v>
      </c>
      <c r="BM294" s="172" t="s">
        <v>548</v>
      </c>
    </row>
    <row r="295" s="174" customFormat="true" ht="12.8" hidden="false" customHeight="false" outlineLevel="0" collapsed="false">
      <c r="B295" s="175"/>
      <c r="D295" s="176" t="s">
        <v>143</v>
      </c>
      <c r="F295" s="178" t="s">
        <v>549</v>
      </c>
      <c r="H295" s="179" t="n">
        <v>21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143</v>
      </c>
      <c r="AU295" s="177" t="s">
        <v>135</v>
      </c>
      <c r="AV295" s="174" t="s">
        <v>135</v>
      </c>
      <c r="AW295" s="174" t="s">
        <v>2</v>
      </c>
      <c r="AX295" s="174" t="s">
        <v>79</v>
      </c>
      <c r="AY295" s="177" t="s">
        <v>128</v>
      </c>
    </row>
    <row r="296" s="27" customFormat="true" ht="24.15" hidden="false" customHeight="true" outlineLevel="0" collapsed="false">
      <c r="A296" s="22"/>
      <c r="B296" s="160"/>
      <c r="C296" s="161" t="s">
        <v>550</v>
      </c>
      <c r="D296" s="161" t="s">
        <v>130</v>
      </c>
      <c r="E296" s="162" t="s">
        <v>551</v>
      </c>
      <c r="F296" s="163" t="s">
        <v>552</v>
      </c>
      <c r="G296" s="164" t="s">
        <v>161</v>
      </c>
      <c r="H296" s="165" t="n">
        <v>10</v>
      </c>
      <c r="I296" s="166"/>
      <c r="J296" s="167" t="n">
        <f aca="false">ROUND(I296*H296,2)</f>
        <v>0</v>
      </c>
      <c r="K296" s="163" t="s">
        <v>162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0.00017</v>
      </c>
      <c r="T296" s="171" t="n">
        <f aca="false">S296*H296</f>
        <v>0.0017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219</v>
      </c>
      <c r="AT296" s="172" t="s">
        <v>130</v>
      </c>
      <c r="AU296" s="172" t="s">
        <v>135</v>
      </c>
      <c r="AY296" s="3" t="s">
        <v>128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135</v>
      </c>
      <c r="BK296" s="173" t="n">
        <f aca="false">ROUND(I296*H296,2)</f>
        <v>0</v>
      </c>
      <c r="BL296" s="3" t="s">
        <v>219</v>
      </c>
      <c r="BM296" s="172" t="s">
        <v>553</v>
      </c>
    </row>
    <row r="297" s="27" customFormat="true" ht="16.5" hidden="false" customHeight="true" outlineLevel="0" collapsed="false">
      <c r="A297" s="22"/>
      <c r="B297" s="160"/>
      <c r="C297" s="161" t="s">
        <v>554</v>
      </c>
      <c r="D297" s="161" t="s">
        <v>130</v>
      </c>
      <c r="E297" s="162" t="s">
        <v>555</v>
      </c>
      <c r="F297" s="163" t="s">
        <v>556</v>
      </c>
      <c r="G297" s="164" t="s">
        <v>151</v>
      </c>
      <c r="H297" s="165" t="n">
        <v>25</v>
      </c>
      <c r="I297" s="166"/>
      <c r="J297" s="167" t="n">
        <f aca="false">ROUND(I297*H297,2)</f>
        <v>0</v>
      </c>
      <c r="K297" s="163" t="s">
        <v>162</v>
      </c>
      <c r="L297" s="23"/>
      <c r="M297" s="168"/>
      <c r="N297" s="169" t="s">
        <v>40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219</v>
      </c>
      <c r="AT297" s="172" t="s">
        <v>130</v>
      </c>
      <c r="AU297" s="172" t="s">
        <v>135</v>
      </c>
      <c r="AY297" s="3" t="s">
        <v>128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135</v>
      </c>
      <c r="BK297" s="173" t="n">
        <f aca="false">ROUND(I297*H297,2)</f>
        <v>0</v>
      </c>
      <c r="BL297" s="3" t="s">
        <v>219</v>
      </c>
      <c r="BM297" s="172" t="s">
        <v>557</v>
      </c>
    </row>
    <row r="298" s="27" customFormat="true" ht="21.75" hidden="false" customHeight="true" outlineLevel="0" collapsed="false">
      <c r="A298" s="22"/>
      <c r="B298" s="160"/>
      <c r="C298" s="193" t="s">
        <v>558</v>
      </c>
      <c r="D298" s="193" t="s">
        <v>233</v>
      </c>
      <c r="E298" s="194" t="s">
        <v>559</v>
      </c>
      <c r="F298" s="195" t="s">
        <v>560</v>
      </c>
      <c r="G298" s="196" t="s">
        <v>151</v>
      </c>
      <c r="H298" s="197" t="n">
        <v>11</v>
      </c>
      <c r="I298" s="198"/>
      <c r="J298" s="199" t="n">
        <f aca="false">ROUND(I298*H298,2)</f>
        <v>0</v>
      </c>
      <c r="K298" s="195" t="s">
        <v>162</v>
      </c>
      <c r="L298" s="200"/>
      <c r="M298" s="201"/>
      <c r="N298" s="202" t="s">
        <v>40</v>
      </c>
      <c r="O298" s="60"/>
      <c r="P298" s="170" t="n">
        <f aca="false">O298*H298</f>
        <v>0</v>
      </c>
      <c r="Q298" s="170" t="n">
        <v>4E-005</v>
      </c>
      <c r="R298" s="170" t="n">
        <f aca="false">Q298*H298</f>
        <v>0.00044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287</v>
      </c>
      <c r="AT298" s="172" t="s">
        <v>233</v>
      </c>
      <c r="AU298" s="172" t="s">
        <v>135</v>
      </c>
      <c r="AY298" s="3" t="s">
        <v>128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135</v>
      </c>
      <c r="BK298" s="173" t="n">
        <f aca="false">ROUND(I298*H298,2)</f>
        <v>0</v>
      </c>
      <c r="BL298" s="3" t="s">
        <v>219</v>
      </c>
      <c r="BM298" s="172" t="s">
        <v>561</v>
      </c>
    </row>
    <row r="299" s="27" customFormat="true" ht="24.15" hidden="false" customHeight="true" outlineLevel="0" collapsed="false">
      <c r="A299" s="22"/>
      <c r="B299" s="160"/>
      <c r="C299" s="193" t="s">
        <v>562</v>
      </c>
      <c r="D299" s="193" t="s">
        <v>233</v>
      </c>
      <c r="E299" s="194" t="s">
        <v>563</v>
      </c>
      <c r="F299" s="195" t="s">
        <v>564</v>
      </c>
      <c r="G299" s="196" t="s">
        <v>151</v>
      </c>
      <c r="H299" s="197" t="n">
        <v>9</v>
      </c>
      <c r="I299" s="198"/>
      <c r="J299" s="199" t="n">
        <f aca="false">ROUND(I299*H299,2)</f>
        <v>0</v>
      </c>
      <c r="K299" s="195" t="s">
        <v>162</v>
      </c>
      <c r="L299" s="200"/>
      <c r="M299" s="201"/>
      <c r="N299" s="202" t="s">
        <v>40</v>
      </c>
      <c r="O299" s="60"/>
      <c r="P299" s="170" t="n">
        <f aca="false">O299*H299</f>
        <v>0</v>
      </c>
      <c r="Q299" s="170" t="n">
        <v>3E-005</v>
      </c>
      <c r="R299" s="170" t="n">
        <f aca="false">Q299*H299</f>
        <v>0.00027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287</v>
      </c>
      <c r="AT299" s="172" t="s">
        <v>233</v>
      </c>
      <c r="AU299" s="172" t="s">
        <v>135</v>
      </c>
      <c r="AY299" s="3" t="s">
        <v>128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135</v>
      </c>
      <c r="BK299" s="173" t="n">
        <f aca="false">ROUND(I299*H299,2)</f>
        <v>0</v>
      </c>
      <c r="BL299" s="3" t="s">
        <v>219</v>
      </c>
      <c r="BM299" s="172" t="s">
        <v>565</v>
      </c>
    </row>
    <row r="300" s="27" customFormat="true" ht="24.15" hidden="false" customHeight="true" outlineLevel="0" collapsed="false">
      <c r="A300" s="22"/>
      <c r="B300" s="160"/>
      <c r="C300" s="193" t="s">
        <v>566</v>
      </c>
      <c r="D300" s="193" t="s">
        <v>233</v>
      </c>
      <c r="E300" s="194" t="s">
        <v>567</v>
      </c>
      <c r="F300" s="195" t="s">
        <v>568</v>
      </c>
      <c r="G300" s="196" t="s">
        <v>151</v>
      </c>
      <c r="H300" s="197" t="n">
        <v>5</v>
      </c>
      <c r="I300" s="198"/>
      <c r="J300" s="199" t="n">
        <f aca="false">ROUND(I300*H300,2)</f>
        <v>0</v>
      </c>
      <c r="K300" s="195" t="s">
        <v>162</v>
      </c>
      <c r="L300" s="200"/>
      <c r="M300" s="201"/>
      <c r="N300" s="202" t="s">
        <v>40</v>
      </c>
      <c r="O300" s="60"/>
      <c r="P300" s="170" t="n">
        <f aca="false">O300*H300</f>
        <v>0</v>
      </c>
      <c r="Q300" s="170" t="n">
        <v>0.00019</v>
      </c>
      <c r="R300" s="170" t="n">
        <f aca="false">Q300*H300</f>
        <v>0.00095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287</v>
      </c>
      <c r="AT300" s="172" t="s">
        <v>233</v>
      </c>
      <c r="AU300" s="172" t="s">
        <v>135</v>
      </c>
      <c r="AY300" s="3" t="s">
        <v>128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135</v>
      </c>
      <c r="BK300" s="173" t="n">
        <f aca="false">ROUND(I300*H300,2)</f>
        <v>0</v>
      </c>
      <c r="BL300" s="3" t="s">
        <v>219</v>
      </c>
      <c r="BM300" s="172" t="s">
        <v>569</v>
      </c>
    </row>
    <row r="301" s="27" customFormat="true" ht="24.15" hidden="false" customHeight="true" outlineLevel="0" collapsed="false">
      <c r="A301" s="22"/>
      <c r="B301" s="160"/>
      <c r="C301" s="161" t="s">
        <v>570</v>
      </c>
      <c r="D301" s="161" t="s">
        <v>130</v>
      </c>
      <c r="E301" s="162" t="s">
        <v>571</v>
      </c>
      <c r="F301" s="163" t="s">
        <v>572</v>
      </c>
      <c r="G301" s="164" t="s">
        <v>161</v>
      </c>
      <c r="H301" s="165" t="n">
        <v>160</v>
      </c>
      <c r="I301" s="166"/>
      <c r="J301" s="167" t="n">
        <f aca="false">ROUND(I301*H301,2)</f>
        <v>0</v>
      </c>
      <c r="K301" s="163" t="s">
        <v>162</v>
      </c>
      <c r="L301" s="23"/>
      <c r="M301" s="168"/>
      <c r="N301" s="169" t="s">
        <v>40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219</v>
      </c>
      <c r="AT301" s="172" t="s">
        <v>130</v>
      </c>
      <c r="AU301" s="172" t="s">
        <v>135</v>
      </c>
      <c r="AY301" s="3" t="s">
        <v>128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135</v>
      </c>
      <c r="BK301" s="173" t="n">
        <f aca="false">ROUND(I301*H301,2)</f>
        <v>0</v>
      </c>
      <c r="BL301" s="3" t="s">
        <v>219</v>
      </c>
      <c r="BM301" s="172" t="s">
        <v>573</v>
      </c>
    </row>
    <row r="302" s="27" customFormat="true" ht="24.15" hidden="false" customHeight="true" outlineLevel="0" collapsed="false">
      <c r="A302" s="22"/>
      <c r="B302" s="160"/>
      <c r="C302" s="193" t="s">
        <v>574</v>
      </c>
      <c r="D302" s="193" t="s">
        <v>233</v>
      </c>
      <c r="E302" s="194" t="s">
        <v>575</v>
      </c>
      <c r="F302" s="195" t="s">
        <v>576</v>
      </c>
      <c r="G302" s="196" t="s">
        <v>161</v>
      </c>
      <c r="H302" s="197" t="n">
        <v>80.5</v>
      </c>
      <c r="I302" s="198"/>
      <c r="J302" s="199" t="n">
        <f aca="false">ROUND(I302*H302,2)</f>
        <v>0</v>
      </c>
      <c r="K302" s="195" t="s">
        <v>162</v>
      </c>
      <c r="L302" s="200"/>
      <c r="M302" s="201"/>
      <c r="N302" s="202" t="s">
        <v>40</v>
      </c>
      <c r="O302" s="60"/>
      <c r="P302" s="170" t="n">
        <f aca="false">O302*H302</f>
        <v>0</v>
      </c>
      <c r="Q302" s="170" t="n">
        <v>0.00012</v>
      </c>
      <c r="R302" s="170" t="n">
        <f aca="false">Q302*H302</f>
        <v>0.00966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287</v>
      </c>
      <c r="AT302" s="172" t="s">
        <v>233</v>
      </c>
      <c r="AU302" s="172" t="s">
        <v>135</v>
      </c>
      <c r="AY302" s="3" t="s">
        <v>128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135</v>
      </c>
      <c r="BK302" s="173" t="n">
        <f aca="false">ROUND(I302*H302,2)</f>
        <v>0</v>
      </c>
      <c r="BL302" s="3" t="s">
        <v>219</v>
      </c>
      <c r="BM302" s="172" t="s">
        <v>577</v>
      </c>
    </row>
    <row r="303" s="174" customFormat="true" ht="12.8" hidden="false" customHeight="false" outlineLevel="0" collapsed="false">
      <c r="B303" s="175"/>
      <c r="D303" s="176" t="s">
        <v>143</v>
      </c>
      <c r="F303" s="178" t="s">
        <v>578</v>
      </c>
      <c r="H303" s="179" t="n">
        <v>80.5</v>
      </c>
      <c r="I303" s="180"/>
      <c r="L303" s="175"/>
      <c r="M303" s="181"/>
      <c r="N303" s="182"/>
      <c r="O303" s="182"/>
      <c r="P303" s="182"/>
      <c r="Q303" s="182"/>
      <c r="R303" s="182"/>
      <c r="S303" s="182"/>
      <c r="T303" s="183"/>
      <c r="AT303" s="177" t="s">
        <v>143</v>
      </c>
      <c r="AU303" s="177" t="s">
        <v>135</v>
      </c>
      <c r="AV303" s="174" t="s">
        <v>135</v>
      </c>
      <c r="AW303" s="174" t="s">
        <v>2</v>
      </c>
      <c r="AX303" s="174" t="s">
        <v>79</v>
      </c>
      <c r="AY303" s="177" t="s">
        <v>128</v>
      </c>
    </row>
    <row r="304" s="27" customFormat="true" ht="24.15" hidden="false" customHeight="true" outlineLevel="0" collapsed="false">
      <c r="A304" s="22"/>
      <c r="B304" s="160"/>
      <c r="C304" s="193" t="s">
        <v>579</v>
      </c>
      <c r="D304" s="193" t="s">
        <v>233</v>
      </c>
      <c r="E304" s="194" t="s">
        <v>580</v>
      </c>
      <c r="F304" s="195" t="s">
        <v>581</v>
      </c>
      <c r="G304" s="196" t="s">
        <v>161</v>
      </c>
      <c r="H304" s="197" t="n">
        <v>103.5</v>
      </c>
      <c r="I304" s="198"/>
      <c r="J304" s="199" t="n">
        <f aca="false">ROUND(I304*H304,2)</f>
        <v>0</v>
      </c>
      <c r="K304" s="195" t="s">
        <v>162</v>
      </c>
      <c r="L304" s="200"/>
      <c r="M304" s="201"/>
      <c r="N304" s="202" t="s">
        <v>40</v>
      </c>
      <c r="O304" s="60"/>
      <c r="P304" s="170" t="n">
        <f aca="false">O304*H304</f>
        <v>0</v>
      </c>
      <c r="Q304" s="170" t="n">
        <v>0.00017</v>
      </c>
      <c r="R304" s="170" t="n">
        <f aca="false">Q304*H304</f>
        <v>0.017595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287</v>
      </c>
      <c r="AT304" s="172" t="s">
        <v>233</v>
      </c>
      <c r="AU304" s="172" t="s">
        <v>135</v>
      </c>
      <c r="AY304" s="3" t="s">
        <v>128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135</v>
      </c>
      <c r="BK304" s="173" t="n">
        <f aca="false">ROUND(I304*H304,2)</f>
        <v>0</v>
      </c>
      <c r="BL304" s="3" t="s">
        <v>219</v>
      </c>
      <c r="BM304" s="172" t="s">
        <v>582</v>
      </c>
    </row>
    <row r="305" s="174" customFormat="true" ht="12.8" hidden="false" customHeight="false" outlineLevel="0" collapsed="false">
      <c r="B305" s="175"/>
      <c r="D305" s="176" t="s">
        <v>143</v>
      </c>
      <c r="F305" s="178" t="s">
        <v>583</v>
      </c>
      <c r="H305" s="179" t="n">
        <v>103.5</v>
      </c>
      <c r="I305" s="180"/>
      <c r="L305" s="175"/>
      <c r="M305" s="181"/>
      <c r="N305" s="182"/>
      <c r="O305" s="182"/>
      <c r="P305" s="182"/>
      <c r="Q305" s="182"/>
      <c r="R305" s="182"/>
      <c r="S305" s="182"/>
      <c r="T305" s="183"/>
      <c r="AT305" s="177" t="s">
        <v>143</v>
      </c>
      <c r="AU305" s="177" t="s">
        <v>135</v>
      </c>
      <c r="AV305" s="174" t="s">
        <v>135</v>
      </c>
      <c r="AW305" s="174" t="s">
        <v>2</v>
      </c>
      <c r="AX305" s="174" t="s">
        <v>79</v>
      </c>
      <c r="AY305" s="177" t="s">
        <v>128</v>
      </c>
    </row>
    <row r="306" s="27" customFormat="true" ht="44.25" hidden="false" customHeight="true" outlineLevel="0" collapsed="false">
      <c r="A306" s="22"/>
      <c r="B306" s="160"/>
      <c r="C306" s="161" t="s">
        <v>584</v>
      </c>
      <c r="D306" s="161" t="s">
        <v>130</v>
      </c>
      <c r="E306" s="162" t="s">
        <v>585</v>
      </c>
      <c r="F306" s="163" t="s">
        <v>586</v>
      </c>
      <c r="G306" s="164" t="s">
        <v>161</v>
      </c>
      <c r="H306" s="165" t="n">
        <v>100</v>
      </c>
      <c r="I306" s="166"/>
      <c r="J306" s="167" t="n">
        <f aca="false">ROUND(I306*H306,2)</f>
        <v>0</v>
      </c>
      <c r="K306" s="163" t="s">
        <v>162</v>
      </c>
      <c r="L306" s="23"/>
      <c r="M306" s="168"/>
      <c r="N306" s="169" t="s">
        <v>40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0.00048</v>
      </c>
      <c r="T306" s="171" t="n">
        <f aca="false">S306*H306</f>
        <v>0.048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219</v>
      </c>
      <c r="AT306" s="172" t="s">
        <v>130</v>
      </c>
      <c r="AU306" s="172" t="s">
        <v>135</v>
      </c>
      <c r="AY306" s="3" t="s">
        <v>128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135</v>
      </c>
      <c r="BK306" s="173" t="n">
        <f aca="false">ROUND(I306*H306,2)</f>
        <v>0</v>
      </c>
      <c r="BL306" s="3" t="s">
        <v>219</v>
      </c>
      <c r="BM306" s="172" t="s">
        <v>587</v>
      </c>
    </row>
    <row r="307" s="27" customFormat="true" ht="24.15" hidden="false" customHeight="true" outlineLevel="0" collapsed="false">
      <c r="A307" s="22"/>
      <c r="B307" s="160"/>
      <c r="C307" s="161" t="s">
        <v>588</v>
      </c>
      <c r="D307" s="161" t="s">
        <v>130</v>
      </c>
      <c r="E307" s="162" t="s">
        <v>589</v>
      </c>
      <c r="F307" s="163" t="s">
        <v>590</v>
      </c>
      <c r="G307" s="164" t="s">
        <v>151</v>
      </c>
      <c r="H307" s="165" t="n">
        <v>45</v>
      </c>
      <c r="I307" s="166"/>
      <c r="J307" s="167" t="n">
        <f aca="false">ROUND(I307*H307,2)</f>
        <v>0</v>
      </c>
      <c r="K307" s="163" t="s">
        <v>162</v>
      </c>
      <c r="L307" s="23"/>
      <c r="M307" s="168"/>
      <c r="N307" s="169" t="s">
        <v>40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219</v>
      </c>
      <c r="AT307" s="172" t="s">
        <v>130</v>
      </c>
      <c r="AU307" s="172" t="s">
        <v>135</v>
      </c>
      <c r="AY307" s="3" t="s">
        <v>128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135</v>
      </c>
      <c r="BK307" s="173" t="n">
        <f aca="false">ROUND(I307*H307,2)</f>
        <v>0</v>
      </c>
      <c r="BL307" s="3" t="s">
        <v>219</v>
      </c>
      <c r="BM307" s="172" t="s">
        <v>591</v>
      </c>
    </row>
    <row r="308" s="27" customFormat="true" ht="33" hidden="false" customHeight="true" outlineLevel="0" collapsed="false">
      <c r="A308" s="22"/>
      <c r="B308" s="160"/>
      <c r="C308" s="161" t="s">
        <v>592</v>
      </c>
      <c r="D308" s="161" t="s">
        <v>130</v>
      </c>
      <c r="E308" s="162" t="s">
        <v>593</v>
      </c>
      <c r="F308" s="163" t="s">
        <v>594</v>
      </c>
      <c r="G308" s="164" t="s">
        <v>133</v>
      </c>
      <c r="H308" s="165" t="n">
        <v>1</v>
      </c>
      <c r="I308" s="166"/>
      <c r="J308" s="167" t="n">
        <f aca="false">ROUND(I308*H308,2)</f>
        <v>0</v>
      </c>
      <c r="K308" s="163"/>
      <c r="L308" s="23"/>
      <c r="M308" s="168"/>
      <c r="N308" s="169" t="s">
        <v>40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219</v>
      </c>
      <c r="AT308" s="172" t="s">
        <v>130</v>
      </c>
      <c r="AU308" s="172" t="s">
        <v>135</v>
      </c>
      <c r="AY308" s="3" t="s">
        <v>128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135</v>
      </c>
      <c r="BK308" s="173" t="n">
        <f aca="false">ROUND(I308*H308,2)</f>
        <v>0</v>
      </c>
      <c r="BL308" s="3" t="s">
        <v>219</v>
      </c>
      <c r="BM308" s="172" t="s">
        <v>595</v>
      </c>
    </row>
    <row r="309" s="27" customFormat="true" ht="16.5" hidden="false" customHeight="true" outlineLevel="0" collapsed="false">
      <c r="A309" s="22"/>
      <c r="B309" s="160"/>
      <c r="C309" s="204" t="s">
        <v>596</v>
      </c>
      <c r="D309" s="204" t="s">
        <v>130</v>
      </c>
      <c r="E309" s="205" t="s">
        <v>597</v>
      </c>
      <c r="F309" s="206" t="s">
        <v>598</v>
      </c>
      <c r="G309" s="164" t="s">
        <v>133</v>
      </c>
      <c r="H309" s="165" t="n">
        <v>1</v>
      </c>
      <c r="I309" s="166"/>
      <c r="J309" s="167" t="n">
        <f aca="false">ROUND(I309*H309,2)</f>
        <v>0</v>
      </c>
      <c r="K309" s="163"/>
      <c r="L309" s="23"/>
      <c r="M309" s="168"/>
      <c r="N309" s="169" t="s">
        <v>40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219</v>
      </c>
      <c r="AT309" s="172" t="s">
        <v>130</v>
      </c>
      <c r="AU309" s="172" t="s">
        <v>135</v>
      </c>
      <c r="AY309" s="3" t="s">
        <v>128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135</v>
      </c>
      <c r="BK309" s="173" t="n">
        <f aca="false">ROUND(I309*H309,2)</f>
        <v>0</v>
      </c>
      <c r="BL309" s="3" t="s">
        <v>219</v>
      </c>
      <c r="BM309" s="172" t="s">
        <v>599</v>
      </c>
    </row>
    <row r="310" s="27" customFormat="true" ht="24.15" hidden="false" customHeight="true" outlineLevel="0" collapsed="false">
      <c r="A310" s="22"/>
      <c r="B310" s="160"/>
      <c r="C310" s="204" t="s">
        <v>600</v>
      </c>
      <c r="D310" s="204" t="s">
        <v>130</v>
      </c>
      <c r="E310" s="205" t="s">
        <v>601</v>
      </c>
      <c r="F310" s="206" t="s">
        <v>602</v>
      </c>
      <c r="G310" s="164" t="s">
        <v>151</v>
      </c>
      <c r="H310" s="165" t="n">
        <v>3</v>
      </c>
      <c r="I310" s="166"/>
      <c r="J310" s="167" t="n">
        <f aca="false">ROUND(I310*H310,2)</f>
        <v>0</v>
      </c>
      <c r="K310" s="163" t="s">
        <v>162</v>
      </c>
      <c r="L310" s="23"/>
      <c r="M310" s="168"/>
      <c r="N310" s="169" t="s">
        <v>40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219</v>
      </c>
      <c r="AT310" s="172" t="s">
        <v>130</v>
      </c>
      <c r="AU310" s="172" t="s">
        <v>135</v>
      </c>
      <c r="AY310" s="3" t="s">
        <v>128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135</v>
      </c>
      <c r="BK310" s="173" t="n">
        <f aca="false">ROUND(I310*H310,2)</f>
        <v>0</v>
      </c>
      <c r="BL310" s="3" t="s">
        <v>219</v>
      </c>
      <c r="BM310" s="172" t="s">
        <v>603</v>
      </c>
    </row>
    <row r="311" s="27" customFormat="true" ht="24.15" hidden="false" customHeight="true" outlineLevel="0" collapsed="false">
      <c r="A311" s="22"/>
      <c r="B311" s="160"/>
      <c r="C311" s="207" t="s">
        <v>604</v>
      </c>
      <c r="D311" s="207" t="s">
        <v>233</v>
      </c>
      <c r="E311" s="208" t="s">
        <v>605</v>
      </c>
      <c r="F311" s="209" t="s">
        <v>606</v>
      </c>
      <c r="G311" s="196" t="s">
        <v>151</v>
      </c>
      <c r="H311" s="197" t="n">
        <v>3</v>
      </c>
      <c r="I311" s="198"/>
      <c r="J311" s="199" t="n">
        <f aca="false">ROUND(I311*H311,2)</f>
        <v>0</v>
      </c>
      <c r="K311" s="195" t="s">
        <v>162</v>
      </c>
      <c r="L311" s="200"/>
      <c r="M311" s="201"/>
      <c r="N311" s="202" t="s">
        <v>40</v>
      </c>
      <c r="O311" s="60"/>
      <c r="P311" s="170" t="n">
        <f aca="false">O311*H311</f>
        <v>0</v>
      </c>
      <c r="Q311" s="170" t="n">
        <v>0.00012</v>
      </c>
      <c r="R311" s="170" t="n">
        <f aca="false">Q311*H311</f>
        <v>0.00036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287</v>
      </c>
      <c r="AT311" s="172" t="s">
        <v>233</v>
      </c>
      <c r="AU311" s="172" t="s">
        <v>135</v>
      </c>
      <c r="AY311" s="3" t="s">
        <v>128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135</v>
      </c>
      <c r="BK311" s="173" t="n">
        <f aca="false">ROUND(I311*H311,2)</f>
        <v>0</v>
      </c>
      <c r="BL311" s="3" t="s">
        <v>219</v>
      </c>
      <c r="BM311" s="172" t="s">
        <v>607</v>
      </c>
    </row>
    <row r="312" s="27" customFormat="true" ht="24.15" hidden="false" customHeight="true" outlineLevel="0" collapsed="false">
      <c r="A312" s="22"/>
      <c r="B312" s="160"/>
      <c r="C312" s="204" t="s">
        <v>608</v>
      </c>
      <c r="D312" s="204" t="s">
        <v>130</v>
      </c>
      <c r="E312" s="205" t="s">
        <v>609</v>
      </c>
      <c r="F312" s="206" t="s">
        <v>610</v>
      </c>
      <c r="G312" s="164" t="s">
        <v>151</v>
      </c>
      <c r="H312" s="165" t="n">
        <v>2</v>
      </c>
      <c r="I312" s="166"/>
      <c r="J312" s="167" t="n">
        <f aca="false">ROUND(I312*H312,2)</f>
        <v>0</v>
      </c>
      <c r="K312" s="163" t="s">
        <v>162</v>
      </c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219</v>
      </c>
      <c r="AT312" s="172" t="s">
        <v>130</v>
      </c>
      <c r="AU312" s="172" t="s">
        <v>135</v>
      </c>
      <c r="AY312" s="3" t="s">
        <v>128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135</v>
      </c>
      <c r="BK312" s="173" t="n">
        <f aca="false">ROUND(I312*H312,2)</f>
        <v>0</v>
      </c>
      <c r="BL312" s="3" t="s">
        <v>219</v>
      </c>
      <c r="BM312" s="172" t="s">
        <v>611</v>
      </c>
    </row>
    <row r="313" s="27" customFormat="true" ht="24.15" hidden="false" customHeight="true" outlineLevel="0" collapsed="false">
      <c r="A313" s="22"/>
      <c r="B313" s="160"/>
      <c r="C313" s="207" t="s">
        <v>612</v>
      </c>
      <c r="D313" s="207" t="s">
        <v>233</v>
      </c>
      <c r="E313" s="208" t="s">
        <v>613</v>
      </c>
      <c r="F313" s="209" t="s">
        <v>614</v>
      </c>
      <c r="G313" s="196" t="s">
        <v>151</v>
      </c>
      <c r="H313" s="197" t="n">
        <v>2</v>
      </c>
      <c r="I313" s="198"/>
      <c r="J313" s="199" t="n">
        <f aca="false">ROUND(I313*H313,2)</f>
        <v>0</v>
      </c>
      <c r="K313" s="195" t="s">
        <v>162</v>
      </c>
      <c r="L313" s="200"/>
      <c r="M313" s="201"/>
      <c r="N313" s="202" t="s">
        <v>40</v>
      </c>
      <c r="O313" s="60"/>
      <c r="P313" s="170" t="n">
        <f aca="false">O313*H313</f>
        <v>0</v>
      </c>
      <c r="Q313" s="170" t="n">
        <v>0.00014</v>
      </c>
      <c r="R313" s="170" t="n">
        <f aca="false">Q313*H313</f>
        <v>0.00028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287</v>
      </c>
      <c r="AT313" s="172" t="s">
        <v>233</v>
      </c>
      <c r="AU313" s="172" t="s">
        <v>135</v>
      </c>
      <c r="AY313" s="3" t="s">
        <v>128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135</v>
      </c>
      <c r="BK313" s="173" t="n">
        <f aca="false">ROUND(I313*H313,2)</f>
        <v>0</v>
      </c>
      <c r="BL313" s="3" t="s">
        <v>219</v>
      </c>
      <c r="BM313" s="172" t="s">
        <v>615</v>
      </c>
    </row>
    <row r="314" s="27" customFormat="true" ht="33" hidden="false" customHeight="true" outlineLevel="0" collapsed="false">
      <c r="A314" s="22"/>
      <c r="B314" s="160"/>
      <c r="C314" s="204" t="s">
        <v>616</v>
      </c>
      <c r="D314" s="204" t="s">
        <v>130</v>
      </c>
      <c r="E314" s="205" t="s">
        <v>617</v>
      </c>
      <c r="F314" s="206" t="s">
        <v>618</v>
      </c>
      <c r="G314" s="164" t="s">
        <v>151</v>
      </c>
      <c r="H314" s="165" t="n">
        <v>5</v>
      </c>
      <c r="I314" s="166"/>
      <c r="J314" s="167" t="n">
        <f aca="false">ROUND(I314*H314,2)</f>
        <v>0</v>
      </c>
      <c r="K314" s="163" t="s">
        <v>162</v>
      </c>
      <c r="L314" s="23"/>
      <c r="M314" s="168"/>
      <c r="N314" s="169" t="s">
        <v>40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4.8E-005</v>
      </c>
      <c r="T314" s="171" t="n">
        <f aca="false">S314*H314</f>
        <v>0.00024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219</v>
      </c>
      <c r="AT314" s="172" t="s">
        <v>130</v>
      </c>
      <c r="AU314" s="172" t="s">
        <v>135</v>
      </c>
      <c r="AY314" s="3" t="s">
        <v>128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135</v>
      </c>
      <c r="BK314" s="173" t="n">
        <f aca="false">ROUND(I314*H314,2)</f>
        <v>0</v>
      </c>
      <c r="BL314" s="3" t="s">
        <v>219</v>
      </c>
      <c r="BM314" s="172" t="s">
        <v>619</v>
      </c>
    </row>
    <row r="315" s="27" customFormat="true" ht="24.15" hidden="false" customHeight="true" outlineLevel="0" collapsed="false">
      <c r="A315" s="22"/>
      <c r="B315" s="160"/>
      <c r="C315" s="204" t="s">
        <v>620</v>
      </c>
      <c r="D315" s="204" t="s">
        <v>130</v>
      </c>
      <c r="E315" s="205" t="s">
        <v>621</v>
      </c>
      <c r="F315" s="206" t="s">
        <v>622</v>
      </c>
      <c r="G315" s="164" t="s">
        <v>151</v>
      </c>
      <c r="H315" s="165" t="n">
        <v>3</v>
      </c>
      <c r="I315" s="166"/>
      <c r="J315" s="167" t="n">
        <f aca="false">ROUND(I315*H315,2)</f>
        <v>0</v>
      </c>
      <c r="K315" s="163" t="s">
        <v>162</v>
      </c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219</v>
      </c>
      <c r="AT315" s="172" t="s">
        <v>130</v>
      </c>
      <c r="AU315" s="172" t="s">
        <v>135</v>
      </c>
      <c r="AY315" s="3" t="s">
        <v>128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135</v>
      </c>
      <c r="BK315" s="173" t="n">
        <f aca="false">ROUND(I315*H315,2)</f>
        <v>0</v>
      </c>
      <c r="BL315" s="3" t="s">
        <v>219</v>
      </c>
      <c r="BM315" s="172" t="s">
        <v>623</v>
      </c>
    </row>
    <row r="316" s="27" customFormat="true" ht="24.15" hidden="false" customHeight="true" outlineLevel="0" collapsed="false">
      <c r="A316" s="22"/>
      <c r="B316" s="160"/>
      <c r="C316" s="207" t="s">
        <v>624</v>
      </c>
      <c r="D316" s="207" t="s">
        <v>233</v>
      </c>
      <c r="E316" s="208" t="s">
        <v>625</v>
      </c>
      <c r="F316" s="209" t="s">
        <v>626</v>
      </c>
      <c r="G316" s="196" t="s">
        <v>151</v>
      </c>
      <c r="H316" s="197" t="n">
        <v>3</v>
      </c>
      <c r="I316" s="198"/>
      <c r="J316" s="199" t="n">
        <f aca="false">ROUND(I316*H316,2)</f>
        <v>0</v>
      </c>
      <c r="K316" s="195" t="s">
        <v>162</v>
      </c>
      <c r="L316" s="200"/>
      <c r="M316" s="201"/>
      <c r="N316" s="202" t="s">
        <v>40</v>
      </c>
      <c r="O316" s="60"/>
      <c r="P316" s="170" t="n">
        <f aca="false">O316*H316</f>
        <v>0</v>
      </c>
      <c r="Q316" s="170" t="n">
        <v>6E-005</v>
      </c>
      <c r="R316" s="170" t="n">
        <f aca="false">Q316*H316</f>
        <v>0.00018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287</v>
      </c>
      <c r="AT316" s="172" t="s">
        <v>233</v>
      </c>
      <c r="AU316" s="172" t="s">
        <v>135</v>
      </c>
      <c r="AY316" s="3" t="s">
        <v>128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135</v>
      </c>
      <c r="BK316" s="173" t="n">
        <f aca="false">ROUND(I316*H316,2)</f>
        <v>0</v>
      </c>
      <c r="BL316" s="3" t="s">
        <v>219</v>
      </c>
      <c r="BM316" s="172" t="s">
        <v>627</v>
      </c>
    </row>
    <row r="317" s="27" customFormat="true" ht="33" hidden="false" customHeight="true" outlineLevel="0" collapsed="false">
      <c r="A317" s="22"/>
      <c r="B317" s="160"/>
      <c r="C317" s="204" t="s">
        <v>628</v>
      </c>
      <c r="D317" s="204" t="s">
        <v>130</v>
      </c>
      <c r="E317" s="205" t="s">
        <v>629</v>
      </c>
      <c r="F317" s="206" t="s">
        <v>630</v>
      </c>
      <c r="G317" s="164" t="s">
        <v>151</v>
      </c>
      <c r="H317" s="165" t="n">
        <v>6</v>
      </c>
      <c r="I317" s="166"/>
      <c r="J317" s="167" t="n">
        <f aca="false">ROUND(I317*H317,2)</f>
        <v>0</v>
      </c>
      <c r="K317" s="163" t="s">
        <v>162</v>
      </c>
      <c r="L317" s="23"/>
      <c r="M317" s="168"/>
      <c r="N317" s="169" t="s">
        <v>40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219</v>
      </c>
      <c r="AT317" s="172" t="s">
        <v>130</v>
      </c>
      <c r="AU317" s="172" t="s">
        <v>135</v>
      </c>
      <c r="AY317" s="3" t="s">
        <v>128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135</v>
      </c>
      <c r="BK317" s="173" t="n">
        <f aca="false">ROUND(I317*H317,2)</f>
        <v>0</v>
      </c>
      <c r="BL317" s="3" t="s">
        <v>219</v>
      </c>
      <c r="BM317" s="172" t="s">
        <v>631</v>
      </c>
    </row>
    <row r="318" s="27" customFormat="true" ht="16.5" hidden="false" customHeight="true" outlineLevel="0" collapsed="false">
      <c r="A318" s="22"/>
      <c r="B318" s="160"/>
      <c r="C318" s="207" t="s">
        <v>632</v>
      </c>
      <c r="D318" s="207" t="s">
        <v>233</v>
      </c>
      <c r="E318" s="208" t="s">
        <v>633</v>
      </c>
      <c r="F318" s="209" t="s">
        <v>634</v>
      </c>
      <c r="G318" s="196" t="s">
        <v>151</v>
      </c>
      <c r="H318" s="197" t="n">
        <v>6</v>
      </c>
      <c r="I318" s="198"/>
      <c r="J318" s="199" t="n">
        <f aca="false">ROUND(I318*H318,2)</f>
        <v>0</v>
      </c>
      <c r="K318" s="195" t="s">
        <v>162</v>
      </c>
      <c r="L318" s="200"/>
      <c r="M318" s="201"/>
      <c r="N318" s="202" t="s">
        <v>40</v>
      </c>
      <c r="O318" s="60"/>
      <c r="P318" s="170" t="n">
        <f aca="false">O318*H318</f>
        <v>0</v>
      </c>
      <c r="Q318" s="170" t="n">
        <v>0.0001</v>
      </c>
      <c r="R318" s="170" t="n">
        <f aca="false">Q318*H318</f>
        <v>0.0006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287</v>
      </c>
      <c r="AT318" s="172" t="s">
        <v>233</v>
      </c>
      <c r="AU318" s="172" t="s">
        <v>135</v>
      </c>
      <c r="AY318" s="3" t="s">
        <v>128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135</v>
      </c>
      <c r="BK318" s="173" t="n">
        <f aca="false">ROUND(I318*H318,2)</f>
        <v>0</v>
      </c>
      <c r="BL318" s="3" t="s">
        <v>219</v>
      </c>
      <c r="BM318" s="172" t="s">
        <v>635</v>
      </c>
    </row>
    <row r="319" s="27" customFormat="true" ht="37.8" hidden="false" customHeight="true" outlineLevel="0" collapsed="false">
      <c r="A319" s="22"/>
      <c r="B319" s="160"/>
      <c r="C319" s="204" t="s">
        <v>636</v>
      </c>
      <c r="D319" s="204" t="s">
        <v>130</v>
      </c>
      <c r="E319" s="205" t="s">
        <v>637</v>
      </c>
      <c r="F319" s="206" t="s">
        <v>638</v>
      </c>
      <c r="G319" s="164" t="s">
        <v>151</v>
      </c>
      <c r="H319" s="165" t="n">
        <v>9</v>
      </c>
      <c r="I319" s="166"/>
      <c r="J319" s="167" t="n">
        <f aca="false">ROUND(I319*H319,2)</f>
        <v>0</v>
      </c>
      <c r="K319" s="163" t="s">
        <v>162</v>
      </c>
      <c r="L319" s="23"/>
      <c r="M319" s="168"/>
      <c r="N319" s="169" t="s">
        <v>40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4.8E-005</v>
      </c>
      <c r="T319" s="171" t="n">
        <f aca="false">S319*H319</f>
        <v>0.000432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219</v>
      </c>
      <c r="AT319" s="172" t="s">
        <v>130</v>
      </c>
      <c r="AU319" s="172" t="s">
        <v>135</v>
      </c>
      <c r="AY319" s="3" t="s">
        <v>128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135</v>
      </c>
      <c r="BK319" s="173" t="n">
        <f aca="false">ROUND(I319*H319,2)</f>
        <v>0</v>
      </c>
      <c r="BL319" s="3" t="s">
        <v>219</v>
      </c>
      <c r="BM319" s="172" t="s">
        <v>639</v>
      </c>
    </row>
    <row r="320" s="27" customFormat="true" ht="21.75" hidden="false" customHeight="true" outlineLevel="0" collapsed="false">
      <c r="A320" s="22"/>
      <c r="B320" s="160"/>
      <c r="C320" s="204" t="s">
        <v>640</v>
      </c>
      <c r="D320" s="204" t="s">
        <v>130</v>
      </c>
      <c r="E320" s="205" t="s">
        <v>641</v>
      </c>
      <c r="F320" s="206" t="s">
        <v>642</v>
      </c>
      <c r="G320" s="164" t="s">
        <v>151</v>
      </c>
      <c r="H320" s="165" t="n">
        <v>1</v>
      </c>
      <c r="I320" s="166"/>
      <c r="J320" s="167" t="n">
        <f aca="false">ROUND(I320*H320,2)</f>
        <v>0</v>
      </c>
      <c r="K320" s="163" t="s">
        <v>162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219</v>
      </c>
      <c r="AT320" s="172" t="s">
        <v>130</v>
      </c>
      <c r="AU320" s="172" t="s">
        <v>135</v>
      </c>
      <c r="AY320" s="3" t="s">
        <v>128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135</v>
      </c>
      <c r="BK320" s="173" t="n">
        <f aca="false">ROUND(I320*H320,2)</f>
        <v>0</v>
      </c>
      <c r="BL320" s="3" t="s">
        <v>219</v>
      </c>
      <c r="BM320" s="172" t="s">
        <v>643</v>
      </c>
    </row>
    <row r="321" s="27" customFormat="true" ht="21.75" hidden="false" customHeight="true" outlineLevel="0" collapsed="false">
      <c r="A321" s="22"/>
      <c r="B321" s="160"/>
      <c r="C321" s="207" t="s">
        <v>644</v>
      </c>
      <c r="D321" s="207" t="s">
        <v>233</v>
      </c>
      <c r="E321" s="208" t="s">
        <v>645</v>
      </c>
      <c r="F321" s="209" t="s">
        <v>646</v>
      </c>
      <c r="G321" s="196" t="s">
        <v>151</v>
      </c>
      <c r="H321" s="197" t="n">
        <v>1</v>
      </c>
      <c r="I321" s="198"/>
      <c r="J321" s="199" t="n">
        <f aca="false">ROUND(I321*H321,2)</f>
        <v>0</v>
      </c>
      <c r="K321" s="195" t="s">
        <v>162</v>
      </c>
      <c r="L321" s="200"/>
      <c r="M321" s="201"/>
      <c r="N321" s="202" t="s">
        <v>40</v>
      </c>
      <c r="O321" s="60"/>
      <c r="P321" s="170" t="n">
        <f aca="false">O321*H321</f>
        <v>0</v>
      </c>
      <c r="Q321" s="170" t="n">
        <v>1E-005</v>
      </c>
      <c r="R321" s="170" t="n">
        <f aca="false">Q321*H321</f>
        <v>1E-005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287</v>
      </c>
      <c r="AT321" s="172" t="s">
        <v>233</v>
      </c>
      <c r="AU321" s="172" t="s">
        <v>135</v>
      </c>
      <c r="AY321" s="3" t="s">
        <v>128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135</v>
      </c>
      <c r="BK321" s="173" t="n">
        <f aca="false">ROUND(I321*H321,2)</f>
        <v>0</v>
      </c>
      <c r="BL321" s="3" t="s">
        <v>219</v>
      </c>
      <c r="BM321" s="172" t="s">
        <v>647</v>
      </c>
    </row>
    <row r="322" s="27" customFormat="true" ht="16.5" hidden="false" customHeight="true" outlineLevel="0" collapsed="false">
      <c r="A322" s="22"/>
      <c r="B322" s="160"/>
      <c r="C322" s="207" t="s">
        <v>648</v>
      </c>
      <c r="D322" s="207" t="s">
        <v>233</v>
      </c>
      <c r="E322" s="208" t="s">
        <v>649</v>
      </c>
      <c r="F322" s="209" t="s">
        <v>650</v>
      </c>
      <c r="G322" s="196" t="s">
        <v>151</v>
      </c>
      <c r="H322" s="197" t="n">
        <v>1</v>
      </c>
      <c r="I322" s="198"/>
      <c r="J322" s="199" t="n">
        <f aca="false">ROUND(I322*H322,2)</f>
        <v>0</v>
      </c>
      <c r="K322" s="195" t="s">
        <v>162</v>
      </c>
      <c r="L322" s="200"/>
      <c r="M322" s="201"/>
      <c r="N322" s="202" t="s">
        <v>40</v>
      </c>
      <c r="O322" s="60"/>
      <c r="P322" s="170" t="n">
        <f aca="false">O322*H322</f>
        <v>0</v>
      </c>
      <c r="Q322" s="170" t="n">
        <v>0.0002</v>
      </c>
      <c r="R322" s="170" t="n">
        <f aca="false">Q322*H322</f>
        <v>0.0002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287</v>
      </c>
      <c r="AT322" s="172" t="s">
        <v>233</v>
      </c>
      <c r="AU322" s="172" t="s">
        <v>135</v>
      </c>
      <c r="AY322" s="3" t="s">
        <v>128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135</v>
      </c>
      <c r="BK322" s="173" t="n">
        <f aca="false">ROUND(I322*H322,2)</f>
        <v>0</v>
      </c>
      <c r="BL322" s="3" t="s">
        <v>219</v>
      </c>
      <c r="BM322" s="172" t="s">
        <v>651</v>
      </c>
    </row>
    <row r="323" s="27" customFormat="true" ht="24.15" hidden="false" customHeight="true" outlineLevel="0" collapsed="false">
      <c r="A323" s="22"/>
      <c r="B323" s="160"/>
      <c r="C323" s="204" t="s">
        <v>652</v>
      </c>
      <c r="D323" s="204" t="s">
        <v>130</v>
      </c>
      <c r="E323" s="205" t="s">
        <v>653</v>
      </c>
      <c r="F323" s="206" t="s">
        <v>654</v>
      </c>
      <c r="G323" s="164" t="s">
        <v>151</v>
      </c>
      <c r="H323" s="165" t="n">
        <v>3</v>
      </c>
      <c r="I323" s="166"/>
      <c r="J323" s="167" t="n">
        <f aca="false">ROUND(I323*H323,2)</f>
        <v>0</v>
      </c>
      <c r="K323" s="163" t="s">
        <v>162</v>
      </c>
      <c r="L323" s="23"/>
      <c r="M323" s="168"/>
      <c r="N323" s="169" t="s">
        <v>40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219</v>
      </c>
      <c r="AT323" s="172" t="s">
        <v>130</v>
      </c>
      <c r="AU323" s="172" t="s">
        <v>135</v>
      </c>
      <c r="AY323" s="3" t="s">
        <v>128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135</v>
      </c>
      <c r="BK323" s="173" t="n">
        <f aca="false">ROUND(I323*H323,2)</f>
        <v>0</v>
      </c>
      <c r="BL323" s="3" t="s">
        <v>219</v>
      </c>
      <c r="BM323" s="172" t="s">
        <v>655</v>
      </c>
    </row>
    <row r="324" s="27" customFormat="true" ht="37.8" hidden="false" customHeight="true" outlineLevel="0" collapsed="false">
      <c r="A324" s="22"/>
      <c r="B324" s="160"/>
      <c r="C324" s="207" t="s">
        <v>656</v>
      </c>
      <c r="D324" s="207" t="s">
        <v>233</v>
      </c>
      <c r="E324" s="208" t="s">
        <v>657</v>
      </c>
      <c r="F324" s="209" t="s">
        <v>658</v>
      </c>
      <c r="G324" s="196" t="s">
        <v>151</v>
      </c>
      <c r="H324" s="197" t="n">
        <v>3</v>
      </c>
      <c r="I324" s="198"/>
      <c r="J324" s="199" t="n">
        <f aca="false">ROUND(I324*H324,2)</f>
        <v>0</v>
      </c>
      <c r="K324" s="195"/>
      <c r="L324" s="200"/>
      <c r="M324" s="201"/>
      <c r="N324" s="202" t="s">
        <v>40</v>
      </c>
      <c r="O324" s="60"/>
      <c r="P324" s="170" t="n">
        <f aca="false">O324*H324</f>
        <v>0</v>
      </c>
      <c r="Q324" s="170" t="n">
        <v>0.0008</v>
      </c>
      <c r="R324" s="170" t="n">
        <f aca="false">Q324*H324</f>
        <v>0.0024</v>
      </c>
      <c r="S324" s="170" t="n">
        <v>0</v>
      </c>
      <c r="T324" s="171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287</v>
      </c>
      <c r="AT324" s="172" t="s">
        <v>233</v>
      </c>
      <c r="AU324" s="172" t="s">
        <v>135</v>
      </c>
      <c r="AY324" s="3" t="s">
        <v>128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135</v>
      </c>
      <c r="BK324" s="173" t="n">
        <f aca="false">ROUND(I324*H324,2)</f>
        <v>0</v>
      </c>
      <c r="BL324" s="3" t="s">
        <v>219</v>
      </c>
      <c r="BM324" s="172" t="s">
        <v>659</v>
      </c>
    </row>
    <row r="325" s="27" customFormat="true" ht="37.8" hidden="false" customHeight="true" outlineLevel="0" collapsed="false">
      <c r="A325" s="22"/>
      <c r="B325" s="160"/>
      <c r="C325" s="204" t="s">
        <v>660</v>
      </c>
      <c r="D325" s="204" t="s">
        <v>130</v>
      </c>
      <c r="E325" s="205" t="s">
        <v>661</v>
      </c>
      <c r="F325" s="206" t="s">
        <v>662</v>
      </c>
      <c r="G325" s="164" t="s">
        <v>151</v>
      </c>
      <c r="H325" s="165" t="n">
        <v>3</v>
      </c>
      <c r="I325" s="166"/>
      <c r="J325" s="167" t="n">
        <f aca="false">ROUND(I325*H325,2)</f>
        <v>0</v>
      </c>
      <c r="K325" s="163" t="s">
        <v>162</v>
      </c>
      <c r="L325" s="23"/>
      <c r="M325" s="168"/>
      <c r="N325" s="169" t="s">
        <v>40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0.0008</v>
      </c>
      <c r="T325" s="171" t="n">
        <f aca="false">S325*H325</f>
        <v>0.0024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219</v>
      </c>
      <c r="AT325" s="172" t="s">
        <v>130</v>
      </c>
      <c r="AU325" s="172" t="s">
        <v>135</v>
      </c>
      <c r="AY325" s="3" t="s">
        <v>128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135</v>
      </c>
      <c r="BK325" s="173" t="n">
        <f aca="false">ROUND(I325*H325,2)</f>
        <v>0</v>
      </c>
      <c r="BL325" s="3" t="s">
        <v>219</v>
      </c>
      <c r="BM325" s="172" t="s">
        <v>663</v>
      </c>
    </row>
    <row r="326" s="27" customFormat="true" ht="24.15" hidden="false" customHeight="true" outlineLevel="0" collapsed="false">
      <c r="A326" s="22"/>
      <c r="B326" s="160"/>
      <c r="C326" s="204" t="s">
        <v>664</v>
      </c>
      <c r="D326" s="204" t="s">
        <v>130</v>
      </c>
      <c r="E326" s="205" t="s">
        <v>665</v>
      </c>
      <c r="F326" s="206" t="s">
        <v>666</v>
      </c>
      <c r="G326" s="164" t="s">
        <v>151</v>
      </c>
      <c r="H326" s="165" t="n">
        <v>1</v>
      </c>
      <c r="I326" s="166"/>
      <c r="J326" s="167" t="n">
        <f aca="false">ROUND(I326*H326,2)</f>
        <v>0</v>
      </c>
      <c r="K326" s="163" t="s">
        <v>162</v>
      </c>
      <c r="L326" s="23"/>
      <c r="M326" s="168"/>
      <c r="N326" s="169" t="s">
        <v>40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219</v>
      </c>
      <c r="AT326" s="172" t="s">
        <v>130</v>
      </c>
      <c r="AU326" s="172" t="s">
        <v>135</v>
      </c>
      <c r="AY326" s="3" t="s">
        <v>128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135</v>
      </c>
      <c r="BK326" s="173" t="n">
        <f aca="false">ROUND(I326*H326,2)</f>
        <v>0</v>
      </c>
      <c r="BL326" s="3" t="s">
        <v>219</v>
      </c>
      <c r="BM326" s="172" t="s">
        <v>667</v>
      </c>
    </row>
    <row r="327" s="27" customFormat="true" ht="21.75" hidden="false" customHeight="true" outlineLevel="0" collapsed="false">
      <c r="A327" s="22"/>
      <c r="B327" s="160"/>
      <c r="C327" s="204" t="s">
        <v>668</v>
      </c>
      <c r="D327" s="204" t="s">
        <v>130</v>
      </c>
      <c r="E327" s="205" t="s">
        <v>669</v>
      </c>
      <c r="F327" s="206" t="s">
        <v>670</v>
      </c>
      <c r="G327" s="164" t="s">
        <v>151</v>
      </c>
      <c r="H327" s="165" t="n">
        <v>1</v>
      </c>
      <c r="I327" s="166"/>
      <c r="J327" s="167" t="n">
        <f aca="false">ROUND(I327*H327,2)</f>
        <v>0</v>
      </c>
      <c r="K327" s="163" t="s">
        <v>162</v>
      </c>
      <c r="L327" s="23"/>
      <c r="M327" s="168"/>
      <c r="N327" s="169" t="s">
        <v>40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219</v>
      </c>
      <c r="AT327" s="172" t="s">
        <v>130</v>
      </c>
      <c r="AU327" s="172" t="s">
        <v>135</v>
      </c>
      <c r="AY327" s="3" t="s">
        <v>128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135</v>
      </c>
      <c r="BK327" s="173" t="n">
        <f aca="false">ROUND(I327*H327,2)</f>
        <v>0</v>
      </c>
      <c r="BL327" s="3" t="s">
        <v>219</v>
      </c>
      <c r="BM327" s="172" t="s">
        <v>671</v>
      </c>
    </row>
    <row r="328" s="27" customFormat="true" ht="21.75" hidden="false" customHeight="true" outlineLevel="0" collapsed="false">
      <c r="A328" s="22"/>
      <c r="B328" s="160"/>
      <c r="C328" s="204" t="s">
        <v>672</v>
      </c>
      <c r="D328" s="204" t="s">
        <v>130</v>
      </c>
      <c r="E328" s="205" t="s">
        <v>673</v>
      </c>
      <c r="F328" s="206" t="s">
        <v>674</v>
      </c>
      <c r="G328" s="164" t="s">
        <v>151</v>
      </c>
      <c r="H328" s="165" t="n">
        <v>1</v>
      </c>
      <c r="I328" s="166"/>
      <c r="J328" s="167" t="n">
        <f aca="false">ROUND(I328*H328,2)</f>
        <v>0</v>
      </c>
      <c r="K328" s="163"/>
      <c r="L328" s="23"/>
      <c r="M328" s="168"/>
      <c r="N328" s="169" t="s">
        <v>40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219</v>
      </c>
      <c r="AT328" s="172" t="s">
        <v>130</v>
      </c>
      <c r="AU328" s="172" t="s">
        <v>135</v>
      </c>
      <c r="AY328" s="3" t="s">
        <v>128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135</v>
      </c>
      <c r="BK328" s="173" t="n">
        <f aca="false">ROUND(I328*H328,2)</f>
        <v>0</v>
      </c>
      <c r="BL328" s="3" t="s">
        <v>219</v>
      </c>
      <c r="BM328" s="172" t="s">
        <v>675</v>
      </c>
    </row>
    <row r="329" s="27" customFormat="true" ht="24.15" hidden="false" customHeight="true" outlineLevel="0" collapsed="false">
      <c r="A329" s="22"/>
      <c r="B329" s="160"/>
      <c r="C329" s="204" t="s">
        <v>676</v>
      </c>
      <c r="D329" s="204" t="s">
        <v>130</v>
      </c>
      <c r="E329" s="205" t="s">
        <v>677</v>
      </c>
      <c r="F329" s="206" t="s">
        <v>678</v>
      </c>
      <c r="G329" s="164" t="s">
        <v>380</v>
      </c>
      <c r="H329" s="203"/>
      <c r="I329" s="166"/>
      <c r="J329" s="167" t="n">
        <f aca="false">ROUND(I329*H329,2)</f>
        <v>0</v>
      </c>
      <c r="K329" s="163" t="s">
        <v>162</v>
      </c>
      <c r="L329" s="23"/>
      <c r="M329" s="168"/>
      <c r="N329" s="169" t="s">
        <v>40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219</v>
      </c>
      <c r="AT329" s="172" t="s">
        <v>130</v>
      </c>
      <c r="AU329" s="172" t="s">
        <v>135</v>
      </c>
      <c r="AY329" s="3" t="s">
        <v>128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135</v>
      </c>
      <c r="BK329" s="173" t="n">
        <f aca="false">ROUND(I329*H329,2)</f>
        <v>0</v>
      </c>
      <c r="BL329" s="3" t="s">
        <v>219</v>
      </c>
      <c r="BM329" s="172" t="s">
        <v>679</v>
      </c>
    </row>
    <row r="330" s="146" customFormat="true" ht="22.8" hidden="false" customHeight="true" outlineLevel="0" collapsed="false">
      <c r="B330" s="147"/>
      <c r="D330" s="148" t="s">
        <v>73</v>
      </c>
      <c r="E330" s="148" t="s">
        <v>680</v>
      </c>
      <c r="F330" s="148" t="s">
        <v>681</v>
      </c>
      <c r="I330" s="150"/>
      <c r="J330" s="159" t="n">
        <f aca="false">BK330</f>
        <v>0</v>
      </c>
      <c r="L330" s="147"/>
      <c r="M330" s="152"/>
      <c r="N330" s="153"/>
      <c r="O330" s="153"/>
      <c r="P330" s="154" t="n">
        <f aca="false">SUM(P331:P333)</f>
        <v>0</v>
      </c>
      <c r="Q330" s="153"/>
      <c r="R330" s="154" t="n">
        <f aca="false">SUM(R331:R333)</f>
        <v>0</v>
      </c>
      <c r="S330" s="153"/>
      <c r="T330" s="155" t="n">
        <f aca="false">SUM(T331:T333)</f>
        <v>0</v>
      </c>
      <c r="AR330" s="148" t="s">
        <v>135</v>
      </c>
      <c r="AT330" s="156" t="s">
        <v>73</v>
      </c>
      <c r="AU330" s="156" t="s">
        <v>79</v>
      </c>
      <c r="AY330" s="148" t="s">
        <v>128</v>
      </c>
      <c r="BK330" s="157" t="n">
        <f aca="false">SUM(BK331:BK333)</f>
        <v>0</v>
      </c>
    </row>
    <row r="331" s="27" customFormat="true" ht="16.5" hidden="false" customHeight="true" outlineLevel="0" collapsed="false">
      <c r="A331" s="22"/>
      <c r="B331" s="160"/>
      <c r="C331" s="204" t="s">
        <v>682</v>
      </c>
      <c r="D331" s="204" t="s">
        <v>130</v>
      </c>
      <c r="E331" s="205" t="s">
        <v>683</v>
      </c>
      <c r="F331" s="206" t="s">
        <v>684</v>
      </c>
      <c r="G331" s="164" t="s">
        <v>151</v>
      </c>
      <c r="H331" s="165" t="n">
        <v>1</v>
      </c>
      <c r="I331" s="166"/>
      <c r="J331" s="167" t="n">
        <f aca="false">ROUND(I331*H331,2)</f>
        <v>0</v>
      </c>
      <c r="K331" s="163"/>
      <c r="L331" s="23"/>
      <c r="M331" s="168"/>
      <c r="N331" s="169" t="s">
        <v>40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219</v>
      </c>
      <c r="AT331" s="172" t="s">
        <v>130</v>
      </c>
      <c r="AU331" s="172" t="s">
        <v>135</v>
      </c>
      <c r="AY331" s="3" t="s">
        <v>128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135</v>
      </c>
      <c r="BK331" s="173" t="n">
        <f aca="false">ROUND(I331*H331,2)</f>
        <v>0</v>
      </c>
      <c r="BL331" s="3" t="s">
        <v>219</v>
      </c>
      <c r="BM331" s="172" t="s">
        <v>685</v>
      </c>
    </row>
    <row r="332" s="27" customFormat="true" ht="16.5" hidden="false" customHeight="true" outlineLevel="0" collapsed="false">
      <c r="A332" s="22"/>
      <c r="B332" s="160"/>
      <c r="C332" s="204" t="s">
        <v>686</v>
      </c>
      <c r="D332" s="204" t="s">
        <v>130</v>
      </c>
      <c r="E332" s="205" t="s">
        <v>687</v>
      </c>
      <c r="F332" s="206" t="s">
        <v>688</v>
      </c>
      <c r="G332" s="164" t="s">
        <v>161</v>
      </c>
      <c r="H332" s="165" t="n">
        <v>1</v>
      </c>
      <c r="I332" s="166"/>
      <c r="J332" s="167" t="n">
        <f aca="false">ROUND(I332*H332,2)</f>
        <v>0</v>
      </c>
      <c r="K332" s="163"/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219</v>
      </c>
      <c r="AT332" s="172" t="s">
        <v>130</v>
      </c>
      <c r="AU332" s="172" t="s">
        <v>135</v>
      </c>
      <c r="AY332" s="3" t="s">
        <v>128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135</v>
      </c>
      <c r="BK332" s="173" t="n">
        <f aca="false">ROUND(I332*H332,2)</f>
        <v>0</v>
      </c>
      <c r="BL332" s="3" t="s">
        <v>219</v>
      </c>
      <c r="BM332" s="172" t="s">
        <v>689</v>
      </c>
    </row>
    <row r="333" s="27" customFormat="true" ht="24.15" hidden="false" customHeight="true" outlineLevel="0" collapsed="false">
      <c r="A333" s="22"/>
      <c r="B333" s="160"/>
      <c r="C333" s="204" t="s">
        <v>690</v>
      </c>
      <c r="D333" s="204" t="s">
        <v>130</v>
      </c>
      <c r="E333" s="205" t="s">
        <v>691</v>
      </c>
      <c r="F333" s="206" t="s">
        <v>692</v>
      </c>
      <c r="G333" s="164" t="s">
        <v>380</v>
      </c>
      <c r="H333" s="203"/>
      <c r="I333" s="166"/>
      <c r="J333" s="167" t="n">
        <f aca="false">ROUND(I333*H333,2)</f>
        <v>0</v>
      </c>
      <c r="K333" s="163" t="s">
        <v>162</v>
      </c>
      <c r="L333" s="23"/>
      <c r="M333" s="168"/>
      <c r="N333" s="169" t="s">
        <v>40</v>
      </c>
      <c r="O333" s="60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219</v>
      </c>
      <c r="AT333" s="172" t="s">
        <v>130</v>
      </c>
      <c r="AU333" s="172" t="s">
        <v>135</v>
      </c>
      <c r="AY333" s="3" t="s">
        <v>128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135</v>
      </c>
      <c r="BK333" s="173" t="n">
        <f aca="false">ROUND(I333*H333,2)</f>
        <v>0</v>
      </c>
      <c r="BL333" s="3" t="s">
        <v>219</v>
      </c>
      <c r="BM333" s="172" t="s">
        <v>693</v>
      </c>
    </row>
    <row r="334" s="146" customFormat="true" ht="22.8" hidden="false" customHeight="true" outlineLevel="0" collapsed="false">
      <c r="B334" s="147"/>
      <c r="D334" s="148" t="s">
        <v>73</v>
      </c>
      <c r="E334" s="148" t="s">
        <v>694</v>
      </c>
      <c r="F334" s="148" t="s">
        <v>695</v>
      </c>
      <c r="I334" s="150"/>
      <c r="J334" s="159" t="n">
        <f aca="false">BK334</f>
        <v>0</v>
      </c>
      <c r="L334" s="147"/>
      <c r="M334" s="152"/>
      <c r="N334" s="153"/>
      <c r="O334" s="153"/>
      <c r="P334" s="154" t="n">
        <f aca="false">SUM(P335:P342)</f>
        <v>0</v>
      </c>
      <c r="Q334" s="153"/>
      <c r="R334" s="154" t="n">
        <f aca="false">SUM(R335:R342)</f>
        <v>0</v>
      </c>
      <c r="S334" s="153"/>
      <c r="T334" s="155" t="n">
        <f aca="false">SUM(T335:T342)</f>
        <v>0.0126</v>
      </c>
      <c r="AR334" s="148" t="s">
        <v>135</v>
      </c>
      <c r="AT334" s="156" t="s">
        <v>73</v>
      </c>
      <c r="AU334" s="156" t="s">
        <v>79</v>
      </c>
      <c r="AY334" s="148" t="s">
        <v>128</v>
      </c>
      <c r="BK334" s="157" t="n">
        <f aca="false">SUM(BK335:BK342)</f>
        <v>0</v>
      </c>
    </row>
    <row r="335" s="27" customFormat="true" ht="21.75" hidden="false" customHeight="true" outlineLevel="0" collapsed="false">
      <c r="A335" s="22"/>
      <c r="B335" s="160"/>
      <c r="C335" s="204" t="s">
        <v>696</v>
      </c>
      <c r="D335" s="204" t="s">
        <v>130</v>
      </c>
      <c r="E335" s="205" t="s">
        <v>697</v>
      </c>
      <c r="F335" s="206" t="s">
        <v>698</v>
      </c>
      <c r="G335" s="164" t="s">
        <v>151</v>
      </c>
      <c r="H335" s="165" t="n">
        <v>1</v>
      </c>
      <c r="I335" s="166"/>
      <c r="J335" s="167" t="n">
        <f aca="false">ROUND(I335*H335,2)</f>
        <v>0</v>
      </c>
      <c r="K335" s="163" t="s">
        <v>162</v>
      </c>
      <c r="L335" s="23"/>
      <c r="M335" s="168"/>
      <c r="N335" s="169" t="s">
        <v>40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0.0018</v>
      </c>
      <c r="T335" s="171" t="n">
        <f aca="false">S335*H335</f>
        <v>0.0018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219</v>
      </c>
      <c r="AT335" s="172" t="s">
        <v>130</v>
      </c>
      <c r="AU335" s="172" t="s">
        <v>135</v>
      </c>
      <c r="AY335" s="3" t="s">
        <v>128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135</v>
      </c>
      <c r="BK335" s="173" t="n">
        <f aca="false">ROUND(I335*H335,2)</f>
        <v>0</v>
      </c>
      <c r="BL335" s="3" t="s">
        <v>219</v>
      </c>
      <c r="BM335" s="172" t="s">
        <v>699</v>
      </c>
    </row>
    <row r="336" s="27" customFormat="true" ht="24.15" hidden="false" customHeight="true" outlineLevel="0" collapsed="false">
      <c r="A336" s="22"/>
      <c r="B336" s="160"/>
      <c r="C336" s="204" t="s">
        <v>700</v>
      </c>
      <c r="D336" s="204" t="s">
        <v>130</v>
      </c>
      <c r="E336" s="205" t="s">
        <v>701</v>
      </c>
      <c r="F336" s="206" t="s">
        <v>702</v>
      </c>
      <c r="G336" s="164" t="s">
        <v>133</v>
      </c>
      <c r="H336" s="165" t="n">
        <v>1</v>
      </c>
      <c r="I336" s="166"/>
      <c r="J336" s="167" t="n">
        <f aca="false">ROUND(I336*H336,2)</f>
        <v>0</v>
      </c>
      <c r="K336" s="163"/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0.0018</v>
      </c>
      <c r="T336" s="171" t="n">
        <f aca="false">S336*H336</f>
        <v>0.0018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219</v>
      </c>
      <c r="AT336" s="172" t="s">
        <v>130</v>
      </c>
      <c r="AU336" s="172" t="s">
        <v>135</v>
      </c>
      <c r="AY336" s="3" t="s">
        <v>128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135</v>
      </c>
      <c r="BK336" s="173" t="n">
        <f aca="false">ROUND(I336*H336,2)</f>
        <v>0</v>
      </c>
      <c r="BL336" s="3" t="s">
        <v>219</v>
      </c>
      <c r="BM336" s="172" t="s">
        <v>703</v>
      </c>
    </row>
    <row r="337" s="27" customFormat="true" ht="16.5" hidden="false" customHeight="true" outlineLevel="0" collapsed="false">
      <c r="A337" s="22"/>
      <c r="B337" s="160"/>
      <c r="C337" s="204" t="s">
        <v>704</v>
      </c>
      <c r="D337" s="204" t="s">
        <v>130</v>
      </c>
      <c r="E337" s="205" t="s">
        <v>705</v>
      </c>
      <c r="F337" s="206" t="s">
        <v>706</v>
      </c>
      <c r="G337" s="164" t="s">
        <v>133</v>
      </c>
      <c r="H337" s="165" t="n">
        <v>1</v>
      </c>
      <c r="I337" s="166"/>
      <c r="J337" s="167" t="n">
        <f aca="false">ROUND(I337*H337,2)</f>
        <v>0</v>
      </c>
      <c r="K337" s="163"/>
      <c r="L337" s="23"/>
      <c r="M337" s="168"/>
      <c r="N337" s="169" t="s">
        <v>40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0.0018</v>
      </c>
      <c r="T337" s="171" t="n">
        <f aca="false">S337*H337</f>
        <v>0.0018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219</v>
      </c>
      <c r="AT337" s="172" t="s">
        <v>130</v>
      </c>
      <c r="AU337" s="172" t="s">
        <v>135</v>
      </c>
      <c r="AY337" s="3" t="s">
        <v>128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135</v>
      </c>
      <c r="BK337" s="173" t="n">
        <f aca="false">ROUND(I337*H337,2)</f>
        <v>0</v>
      </c>
      <c r="BL337" s="3" t="s">
        <v>219</v>
      </c>
      <c r="BM337" s="172" t="s">
        <v>707</v>
      </c>
    </row>
    <row r="338" s="27" customFormat="true" ht="24.15" hidden="false" customHeight="true" outlineLevel="0" collapsed="false">
      <c r="A338" s="22"/>
      <c r="B338" s="160"/>
      <c r="C338" s="204" t="s">
        <v>708</v>
      </c>
      <c r="D338" s="204" t="s">
        <v>130</v>
      </c>
      <c r="E338" s="205" t="s">
        <v>709</v>
      </c>
      <c r="F338" s="206" t="s">
        <v>710</v>
      </c>
      <c r="G338" s="164" t="s">
        <v>151</v>
      </c>
      <c r="H338" s="165" t="n">
        <v>1</v>
      </c>
      <c r="I338" s="166"/>
      <c r="J338" s="167" t="n">
        <f aca="false">ROUND(I338*H338,2)</f>
        <v>0</v>
      </c>
      <c r="K338" s="163"/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0.0018</v>
      </c>
      <c r="T338" s="171" t="n">
        <f aca="false">S338*H338</f>
        <v>0.0018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219</v>
      </c>
      <c r="AT338" s="172" t="s">
        <v>130</v>
      </c>
      <c r="AU338" s="172" t="s">
        <v>135</v>
      </c>
      <c r="AY338" s="3" t="s">
        <v>128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135</v>
      </c>
      <c r="BK338" s="173" t="n">
        <f aca="false">ROUND(I338*H338,2)</f>
        <v>0</v>
      </c>
      <c r="BL338" s="3" t="s">
        <v>219</v>
      </c>
      <c r="BM338" s="172" t="s">
        <v>711</v>
      </c>
    </row>
    <row r="339" s="27" customFormat="true" ht="49.05" hidden="false" customHeight="true" outlineLevel="0" collapsed="false">
      <c r="A339" s="22"/>
      <c r="B339" s="160"/>
      <c r="C339" s="204" t="s">
        <v>712</v>
      </c>
      <c r="D339" s="204" t="s">
        <v>130</v>
      </c>
      <c r="E339" s="205" t="s">
        <v>713</v>
      </c>
      <c r="F339" s="206" t="s">
        <v>714</v>
      </c>
      <c r="G339" s="164" t="s">
        <v>151</v>
      </c>
      <c r="H339" s="165" t="n">
        <v>1</v>
      </c>
      <c r="I339" s="166"/>
      <c r="J339" s="167" t="n">
        <f aca="false">ROUND(I339*H339,2)</f>
        <v>0</v>
      </c>
      <c r="K339" s="163"/>
      <c r="L339" s="23"/>
      <c r="M339" s="168"/>
      <c r="N339" s="169" t="s">
        <v>40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0.0018</v>
      </c>
      <c r="T339" s="171" t="n">
        <f aca="false">S339*H339</f>
        <v>0.0018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219</v>
      </c>
      <c r="AT339" s="172" t="s">
        <v>130</v>
      </c>
      <c r="AU339" s="172" t="s">
        <v>135</v>
      </c>
      <c r="AY339" s="3" t="s">
        <v>128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135</v>
      </c>
      <c r="BK339" s="173" t="n">
        <f aca="false">ROUND(I339*H339,2)</f>
        <v>0</v>
      </c>
      <c r="BL339" s="3" t="s">
        <v>219</v>
      </c>
      <c r="BM339" s="172" t="s">
        <v>715</v>
      </c>
    </row>
    <row r="340" s="27" customFormat="true" ht="24.15" hidden="false" customHeight="true" outlineLevel="0" collapsed="false">
      <c r="A340" s="22"/>
      <c r="B340" s="160"/>
      <c r="C340" s="204" t="s">
        <v>716</v>
      </c>
      <c r="D340" s="204" t="s">
        <v>130</v>
      </c>
      <c r="E340" s="205" t="s">
        <v>717</v>
      </c>
      <c r="F340" s="206" t="s">
        <v>718</v>
      </c>
      <c r="G340" s="164" t="s">
        <v>151</v>
      </c>
      <c r="H340" s="165" t="n">
        <v>1</v>
      </c>
      <c r="I340" s="166"/>
      <c r="J340" s="167" t="n">
        <f aca="false">ROUND(I340*H340,2)</f>
        <v>0</v>
      </c>
      <c r="K340" s="163"/>
      <c r="L340" s="23"/>
      <c r="M340" s="168"/>
      <c r="N340" s="169" t="s">
        <v>40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0.0018</v>
      </c>
      <c r="T340" s="171" t="n">
        <f aca="false">S340*H340</f>
        <v>0.0018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219</v>
      </c>
      <c r="AT340" s="172" t="s">
        <v>130</v>
      </c>
      <c r="AU340" s="172" t="s">
        <v>135</v>
      </c>
      <c r="AY340" s="3" t="s">
        <v>128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135</v>
      </c>
      <c r="BK340" s="173" t="n">
        <f aca="false">ROUND(I340*H340,2)</f>
        <v>0</v>
      </c>
      <c r="BL340" s="3" t="s">
        <v>219</v>
      </c>
      <c r="BM340" s="172" t="s">
        <v>719</v>
      </c>
    </row>
    <row r="341" s="27" customFormat="true" ht="24.15" hidden="false" customHeight="true" outlineLevel="0" collapsed="false">
      <c r="A341" s="22"/>
      <c r="B341" s="160"/>
      <c r="C341" s="204" t="s">
        <v>720</v>
      </c>
      <c r="D341" s="204" t="s">
        <v>130</v>
      </c>
      <c r="E341" s="205" t="s">
        <v>721</v>
      </c>
      <c r="F341" s="206" t="s">
        <v>722</v>
      </c>
      <c r="G341" s="164" t="s">
        <v>151</v>
      </c>
      <c r="H341" s="165" t="n">
        <v>1</v>
      </c>
      <c r="I341" s="166"/>
      <c r="J341" s="167" t="n">
        <f aca="false">ROUND(I341*H341,2)</f>
        <v>0</v>
      </c>
      <c r="K341" s="163"/>
      <c r="L341" s="23"/>
      <c r="M341" s="168"/>
      <c r="N341" s="169" t="s">
        <v>40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0.0018</v>
      </c>
      <c r="T341" s="171" t="n">
        <f aca="false">S341*H341</f>
        <v>0.0018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219</v>
      </c>
      <c r="AT341" s="172" t="s">
        <v>130</v>
      </c>
      <c r="AU341" s="172" t="s">
        <v>135</v>
      </c>
      <c r="AY341" s="3" t="s">
        <v>128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135</v>
      </c>
      <c r="BK341" s="173" t="n">
        <f aca="false">ROUND(I341*H341,2)</f>
        <v>0</v>
      </c>
      <c r="BL341" s="3" t="s">
        <v>219</v>
      </c>
      <c r="BM341" s="172" t="s">
        <v>723</v>
      </c>
    </row>
    <row r="342" s="27" customFormat="true" ht="24.15" hidden="false" customHeight="true" outlineLevel="0" collapsed="false">
      <c r="A342" s="22"/>
      <c r="B342" s="160"/>
      <c r="C342" s="204" t="s">
        <v>724</v>
      </c>
      <c r="D342" s="204" t="s">
        <v>130</v>
      </c>
      <c r="E342" s="205" t="s">
        <v>725</v>
      </c>
      <c r="F342" s="206" t="s">
        <v>726</v>
      </c>
      <c r="G342" s="164" t="s">
        <v>380</v>
      </c>
      <c r="H342" s="203"/>
      <c r="I342" s="166"/>
      <c r="J342" s="167" t="n">
        <f aca="false">ROUND(I342*H342,2)</f>
        <v>0</v>
      </c>
      <c r="K342" s="163" t="s">
        <v>162</v>
      </c>
      <c r="L342" s="23"/>
      <c r="M342" s="168"/>
      <c r="N342" s="169" t="s">
        <v>40</v>
      </c>
      <c r="O342" s="60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219</v>
      </c>
      <c r="AT342" s="172" t="s">
        <v>130</v>
      </c>
      <c r="AU342" s="172" t="s">
        <v>135</v>
      </c>
      <c r="AY342" s="3" t="s">
        <v>128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135</v>
      </c>
      <c r="BK342" s="173" t="n">
        <f aca="false">ROUND(I342*H342,2)</f>
        <v>0</v>
      </c>
      <c r="BL342" s="3" t="s">
        <v>219</v>
      </c>
      <c r="BM342" s="172" t="s">
        <v>727</v>
      </c>
    </row>
    <row r="343" s="146" customFormat="true" ht="22.8" hidden="false" customHeight="true" outlineLevel="0" collapsed="false">
      <c r="B343" s="147"/>
      <c r="D343" s="148" t="s">
        <v>73</v>
      </c>
      <c r="E343" s="148" t="s">
        <v>728</v>
      </c>
      <c r="F343" s="148" t="s">
        <v>729</v>
      </c>
      <c r="I343" s="150"/>
      <c r="J343" s="159" t="n">
        <f aca="false">BK343</f>
        <v>0</v>
      </c>
      <c r="L343" s="147"/>
      <c r="M343" s="152"/>
      <c r="N343" s="153"/>
      <c r="O343" s="153"/>
      <c r="P343" s="154" t="n">
        <f aca="false">SUM(P344:P359)</f>
        <v>0</v>
      </c>
      <c r="Q343" s="153"/>
      <c r="R343" s="154" t="n">
        <f aca="false">SUM(R344:R359)</f>
        <v>0.14338</v>
      </c>
      <c r="S343" s="153"/>
      <c r="T343" s="155" t="n">
        <f aca="false">SUM(T344:T359)</f>
        <v>0</v>
      </c>
      <c r="AR343" s="148" t="s">
        <v>135</v>
      </c>
      <c r="AT343" s="156" t="s">
        <v>73</v>
      </c>
      <c r="AU343" s="156" t="s">
        <v>79</v>
      </c>
      <c r="AY343" s="148" t="s">
        <v>128</v>
      </c>
      <c r="BK343" s="157" t="n">
        <f aca="false">SUM(BK344:BK359)</f>
        <v>0</v>
      </c>
    </row>
    <row r="344" s="27" customFormat="true" ht="16.5" hidden="false" customHeight="true" outlineLevel="0" collapsed="false">
      <c r="A344" s="22"/>
      <c r="B344" s="160"/>
      <c r="C344" s="204" t="s">
        <v>730</v>
      </c>
      <c r="D344" s="204" t="s">
        <v>130</v>
      </c>
      <c r="E344" s="205" t="s">
        <v>731</v>
      </c>
      <c r="F344" s="206" t="s">
        <v>732</v>
      </c>
      <c r="G344" s="164" t="s">
        <v>141</v>
      </c>
      <c r="H344" s="165" t="n">
        <v>3.6</v>
      </c>
      <c r="I344" s="166"/>
      <c r="J344" s="167" t="n">
        <f aca="false">ROUND(I344*H344,2)</f>
        <v>0</v>
      </c>
      <c r="K344" s="163" t="s">
        <v>162</v>
      </c>
      <c r="L344" s="23"/>
      <c r="M344" s="168"/>
      <c r="N344" s="169" t="s">
        <v>40</v>
      </c>
      <c r="O344" s="60"/>
      <c r="P344" s="170" t="n">
        <f aca="false">O344*H344</f>
        <v>0</v>
      </c>
      <c r="Q344" s="170" t="n">
        <v>0.0003</v>
      </c>
      <c r="R344" s="170" t="n">
        <f aca="false">Q344*H344</f>
        <v>0.00108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219</v>
      </c>
      <c r="AT344" s="172" t="s">
        <v>130</v>
      </c>
      <c r="AU344" s="172" t="s">
        <v>135</v>
      </c>
      <c r="AY344" s="3" t="s">
        <v>128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135</v>
      </c>
      <c r="BK344" s="173" t="n">
        <f aca="false">ROUND(I344*H344,2)</f>
        <v>0</v>
      </c>
      <c r="BL344" s="3" t="s">
        <v>219</v>
      </c>
      <c r="BM344" s="172" t="s">
        <v>733</v>
      </c>
    </row>
    <row r="345" s="174" customFormat="true" ht="12.8" hidden="false" customHeight="false" outlineLevel="0" collapsed="false">
      <c r="B345" s="175"/>
      <c r="D345" s="110" t="s">
        <v>143</v>
      </c>
      <c r="E345" s="177"/>
      <c r="F345" s="178" t="s">
        <v>734</v>
      </c>
      <c r="H345" s="179" t="n">
        <v>3.6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143</v>
      </c>
      <c r="AU345" s="177" t="s">
        <v>135</v>
      </c>
      <c r="AV345" s="174" t="s">
        <v>135</v>
      </c>
      <c r="AW345" s="174" t="s">
        <v>31</v>
      </c>
      <c r="AX345" s="174" t="s">
        <v>79</v>
      </c>
      <c r="AY345" s="177" t="s">
        <v>128</v>
      </c>
    </row>
    <row r="346" s="27" customFormat="true" ht="24.15" hidden="false" customHeight="true" outlineLevel="0" collapsed="false">
      <c r="A346" s="22"/>
      <c r="B346" s="160"/>
      <c r="C346" s="204" t="s">
        <v>735</v>
      </c>
      <c r="D346" s="204" t="s">
        <v>130</v>
      </c>
      <c r="E346" s="205" t="s">
        <v>736</v>
      </c>
      <c r="F346" s="206" t="s">
        <v>737</v>
      </c>
      <c r="G346" s="164" t="s">
        <v>141</v>
      </c>
      <c r="H346" s="165" t="n">
        <v>3.6</v>
      </c>
      <c r="I346" s="166"/>
      <c r="J346" s="167" t="n">
        <f aca="false">ROUND(I346*H346,2)</f>
        <v>0</v>
      </c>
      <c r="K346" s="163" t="s">
        <v>162</v>
      </c>
      <c r="L346" s="23"/>
      <c r="M346" s="168"/>
      <c r="N346" s="169" t="s">
        <v>40</v>
      </c>
      <c r="O346" s="60"/>
      <c r="P346" s="170" t="n">
        <f aca="false">O346*H346</f>
        <v>0</v>
      </c>
      <c r="Q346" s="170" t="n">
        <v>0.00758</v>
      </c>
      <c r="R346" s="170" t="n">
        <f aca="false">Q346*H346</f>
        <v>0.027288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219</v>
      </c>
      <c r="AT346" s="172" t="s">
        <v>130</v>
      </c>
      <c r="AU346" s="172" t="s">
        <v>135</v>
      </c>
      <c r="AY346" s="3" t="s">
        <v>128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135</v>
      </c>
      <c r="BK346" s="173" t="n">
        <f aca="false">ROUND(I346*H346,2)</f>
        <v>0</v>
      </c>
      <c r="BL346" s="3" t="s">
        <v>219</v>
      </c>
      <c r="BM346" s="172" t="s">
        <v>738</v>
      </c>
    </row>
    <row r="347" s="27" customFormat="true" ht="24.15" hidden="false" customHeight="true" outlineLevel="0" collapsed="false">
      <c r="A347" s="22"/>
      <c r="B347" s="160"/>
      <c r="C347" s="204" t="s">
        <v>739</v>
      </c>
      <c r="D347" s="204" t="s">
        <v>130</v>
      </c>
      <c r="E347" s="205" t="s">
        <v>740</v>
      </c>
      <c r="F347" s="206" t="s">
        <v>741</v>
      </c>
      <c r="G347" s="164" t="s">
        <v>141</v>
      </c>
      <c r="H347" s="165" t="n">
        <v>3.6</v>
      </c>
      <c r="I347" s="166"/>
      <c r="J347" s="167" t="n">
        <f aca="false">ROUND(I347*H347,2)</f>
        <v>0</v>
      </c>
      <c r="K347" s="163" t="s">
        <v>162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0.0058</v>
      </c>
      <c r="R347" s="170" t="n">
        <f aca="false">Q347*H347</f>
        <v>0.02088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219</v>
      </c>
      <c r="AT347" s="172" t="s">
        <v>130</v>
      </c>
      <c r="AU347" s="172" t="s">
        <v>135</v>
      </c>
      <c r="AY347" s="3" t="s">
        <v>128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135</v>
      </c>
      <c r="BK347" s="173" t="n">
        <f aca="false">ROUND(I347*H347,2)</f>
        <v>0</v>
      </c>
      <c r="BL347" s="3" t="s">
        <v>219</v>
      </c>
      <c r="BM347" s="172" t="s">
        <v>742</v>
      </c>
    </row>
    <row r="348" s="27" customFormat="true" ht="24.15" hidden="false" customHeight="true" outlineLevel="0" collapsed="false">
      <c r="A348" s="22"/>
      <c r="B348" s="160"/>
      <c r="C348" s="207" t="s">
        <v>743</v>
      </c>
      <c r="D348" s="207" t="s">
        <v>233</v>
      </c>
      <c r="E348" s="208" t="s">
        <v>744</v>
      </c>
      <c r="F348" s="209" t="s">
        <v>745</v>
      </c>
      <c r="G348" s="196" t="s">
        <v>141</v>
      </c>
      <c r="H348" s="197" t="n">
        <v>3.96</v>
      </c>
      <c r="I348" s="198"/>
      <c r="J348" s="199" t="n">
        <f aca="false">ROUND(I348*H348,2)</f>
        <v>0</v>
      </c>
      <c r="K348" s="195" t="s">
        <v>162</v>
      </c>
      <c r="L348" s="200"/>
      <c r="M348" s="201"/>
      <c r="N348" s="202" t="s">
        <v>40</v>
      </c>
      <c r="O348" s="60"/>
      <c r="P348" s="170" t="n">
        <f aca="false">O348*H348</f>
        <v>0</v>
      </c>
      <c r="Q348" s="170" t="n">
        <v>0.021</v>
      </c>
      <c r="R348" s="170" t="n">
        <f aca="false">Q348*H348</f>
        <v>0.08316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287</v>
      </c>
      <c r="AT348" s="172" t="s">
        <v>233</v>
      </c>
      <c r="AU348" s="172" t="s">
        <v>135</v>
      </c>
      <c r="AY348" s="3" t="s">
        <v>128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135</v>
      </c>
      <c r="BK348" s="173" t="n">
        <f aca="false">ROUND(I348*H348,2)</f>
        <v>0</v>
      </c>
      <c r="BL348" s="3" t="s">
        <v>219</v>
      </c>
      <c r="BM348" s="172" t="s">
        <v>746</v>
      </c>
    </row>
    <row r="349" s="174" customFormat="true" ht="12.8" hidden="false" customHeight="false" outlineLevel="0" collapsed="false">
      <c r="B349" s="175"/>
      <c r="D349" s="110" t="s">
        <v>143</v>
      </c>
      <c r="F349" s="178" t="s">
        <v>747</v>
      </c>
      <c r="H349" s="179" t="n">
        <v>3.96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143</v>
      </c>
      <c r="AU349" s="177" t="s">
        <v>135</v>
      </c>
      <c r="AV349" s="174" t="s">
        <v>135</v>
      </c>
      <c r="AW349" s="174" t="s">
        <v>2</v>
      </c>
      <c r="AX349" s="174" t="s">
        <v>79</v>
      </c>
      <c r="AY349" s="177" t="s">
        <v>128</v>
      </c>
    </row>
    <row r="350" s="27" customFormat="true" ht="24.15" hidden="false" customHeight="true" outlineLevel="0" collapsed="false">
      <c r="A350" s="22"/>
      <c r="B350" s="160"/>
      <c r="C350" s="204" t="s">
        <v>748</v>
      </c>
      <c r="D350" s="204" t="s">
        <v>130</v>
      </c>
      <c r="E350" s="205" t="s">
        <v>749</v>
      </c>
      <c r="F350" s="206" t="s">
        <v>750</v>
      </c>
      <c r="G350" s="164" t="s">
        <v>141</v>
      </c>
      <c r="H350" s="165" t="n">
        <v>3.6</v>
      </c>
      <c r="I350" s="166"/>
      <c r="J350" s="167" t="n">
        <f aca="false">ROUND(I350*H350,2)</f>
        <v>0</v>
      </c>
      <c r="K350" s="163" t="s">
        <v>162</v>
      </c>
      <c r="L350" s="23"/>
      <c r="M350" s="168"/>
      <c r="N350" s="169" t="s">
        <v>40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219</v>
      </c>
      <c r="AT350" s="172" t="s">
        <v>130</v>
      </c>
      <c r="AU350" s="172" t="s">
        <v>135</v>
      </c>
      <c r="AY350" s="3" t="s">
        <v>128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135</v>
      </c>
      <c r="BK350" s="173" t="n">
        <f aca="false">ROUND(I350*H350,2)</f>
        <v>0</v>
      </c>
      <c r="BL350" s="3" t="s">
        <v>219</v>
      </c>
      <c r="BM350" s="172" t="s">
        <v>751</v>
      </c>
    </row>
    <row r="351" s="27" customFormat="true" ht="37.8" hidden="false" customHeight="true" outlineLevel="0" collapsed="false">
      <c r="A351" s="22"/>
      <c r="B351" s="160"/>
      <c r="C351" s="204" t="s">
        <v>752</v>
      </c>
      <c r="D351" s="204" t="s">
        <v>130</v>
      </c>
      <c r="E351" s="205" t="s">
        <v>753</v>
      </c>
      <c r="F351" s="206" t="s">
        <v>754</v>
      </c>
      <c r="G351" s="164" t="s">
        <v>141</v>
      </c>
      <c r="H351" s="165" t="n">
        <v>6</v>
      </c>
      <c r="I351" s="166"/>
      <c r="J351" s="167" t="n">
        <f aca="false">ROUND(I351*H351,2)</f>
        <v>0</v>
      </c>
      <c r="K351" s="163" t="s">
        <v>162</v>
      </c>
      <c r="L351" s="23"/>
      <c r="M351" s="168"/>
      <c r="N351" s="169" t="s">
        <v>40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219</v>
      </c>
      <c r="AT351" s="172" t="s">
        <v>130</v>
      </c>
      <c r="AU351" s="172" t="s">
        <v>135</v>
      </c>
      <c r="AY351" s="3" t="s">
        <v>128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135</v>
      </c>
      <c r="BK351" s="173" t="n">
        <f aca="false">ROUND(I351*H351,2)</f>
        <v>0</v>
      </c>
      <c r="BL351" s="3" t="s">
        <v>219</v>
      </c>
      <c r="BM351" s="172" t="s">
        <v>755</v>
      </c>
    </row>
    <row r="352" s="27" customFormat="true" ht="24.15" hidden="false" customHeight="true" outlineLevel="0" collapsed="false">
      <c r="A352" s="22"/>
      <c r="B352" s="160"/>
      <c r="C352" s="204" t="s">
        <v>756</v>
      </c>
      <c r="D352" s="204" t="s">
        <v>130</v>
      </c>
      <c r="E352" s="205" t="s">
        <v>757</v>
      </c>
      <c r="F352" s="206" t="s">
        <v>758</v>
      </c>
      <c r="G352" s="164" t="s">
        <v>141</v>
      </c>
      <c r="H352" s="165" t="n">
        <v>4.846</v>
      </c>
      <c r="I352" s="166"/>
      <c r="J352" s="167" t="n">
        <f aca="false">ROUND(I352*H352,2)</f>
        <v>0</v>
      </c>
      <c r="K352" s="163" t="s">
        <v>162</v>
      </c>
      <c r="L352" s="23"/>
      <c r="M352" s="168"/>
      <c r="N352" s="169" t="s">
        <v>40</v>
      </c>
      <c r="O352" s="60"/>
      <c r="P352" s="170" t="n">
        <f aca="false">O352*H352</f>
        <v>0</v>
      </c>
      <c r="Q352" s="170" t="n">
        <v>0.0015</v>
      </c>
      <c r="R352" s="170" t="n">
        <f aca="false">Q352*H352</f>
        <v>0.007269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219</v>
      </c>
      <c r="AT352" s="172" t="s">
        <v>130</v>
      </c>
      <c r="AU352" s="172" t="s">
        <v>135</v>
      </c>
      <c r="AY352" s="3" t="s">
        <v>128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135</v>
      </c>
      <c r="BK352" s="173" t="n">
        <f aca="false">ROUND(I352*H352,2)</f>
        <v>0</v>
      </c>
      <c r="BL352" s="3" t="s">
        <v>219</v>
      </c>
      <c r="BM352" s="172" t="s">
        <v>759</v>
      </c>
    </row>
    <row r="353" s="174" customFormat="true" ht="12.8" hidden="false" customHeight="false" outlineLevel="0" collapsed="false">
      <c r="B353" s="175"/>
      <c r="D353" s="110" t="s">
        <v>143</v>
      </c>
      <c r="E353" s="177"/>
      <c r="F353" s="178" t="s">
        <v>760</v>
      </c>
      <c r="H353" s="179" t="n">
        <v>4.846</v>
      </c>
      <c r="I353" s="180"/>
      <c r="L353" s="175"/>
      <c r="M353" s="181"/>
      <c r="N353" s="182"/>
      <c r="O353" s="182"/>
      <c r="P353" s="182"/>
      <c r="Q353" s="182"/>
      <c r="R353" s="182"/>
      <c r="S353" s="182"/>
      <c r="T353" s="183"/>
      <c r="AT353" s="177" t="s">
        <v>143</v>
      </c>
      <c r="AU353" s="177" t="s">
        <v>135</v>
      </c>
      <c r="AV353" s="174" t="s">
        <v>135</v>
      </c>
      <c r="AW353" s="174" t="s">
        <v>31</v>
      </c>
      <c r="AX353" s="174" t="s">
        <v>79</v>
      </c>
      <c r="AY353" s="177" t="s">
        <v>128</v>
      </c>
    </row>
    <row r="354" s="27" customFormat="true" ht="16.5" hidden="false" customHeight="true" outlineLevel="0" collapsed="false">
      <c r="A354" s="22"/>
      <c r="B354" s="160"/>
      <c r="C354" s="204" t="s">
        <v>761</v>
      </c>
      <c r="D354" s="204" t="s">
        <v>130</v>
      </c>
      <c r="E354" s="205" t="s">
        <v>762</v>
      </c>
      <c r="F354" s="206" t="s">
        <v>763</v>
      </c>
      <c r="G354" s="164" t="s">
        <v>161</v>
      </c>
      <c r="H354" s="165" t="n">
        <v>10.58</v>
      </c>
      <c r="I354" s="166"/>
      <c r="J354" s="167" t="n">
        <f aca="false">ROUND(I354*H354,2)</f>
        <v>0</v>
      </c>
      <c r="K354" s="163" t="s">
        <v>162</v>
      </c>
      <c r="L354" s="23"/>
      <c r="M354" s="168"/>
      <c r="N354" s="169" t="s">
        <v>40</v>
      </c>
      <c r="O354" s="60"/>
      <c r="P354" s="170" t="n">
        <f aca="false">O354*H354</f>
        <v>0</v>
      </c>
      <c r="Q354" s="170" t="n">
        <v>3E-005</v>
      </c>
      <c r="R354" s="170" t="n">
        <f aca="false">Q354*H354</f>
        <v>0.0003174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219</v>
      </c>
      <c r="AT354" s="172" t="s">
        <v>130</v>
      </c>
      <c r="AU354" s="172" t="s">
        <v>135</v>
      </c>
      <c r="AY354" s="3" t="s">
        <v>128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135</v>
      </c>
      <c r="BK354" s="173" t="n">
        <f aca="false">ROUND(I354*H354,2)</f>
        <v>0</v>
      </c>
      <c r="BL354" s="3" t="s">
        <v>219</v>
      </c>
      <c r="BM354" s="172" t="s">
        <v>764</v>
      </c>
    </row>
    <row r="355" s="174" customFormat="true" ht="12.8" hidden="false" customHeight="false" outlineLevel="0" collapsed="false">
      <c r="B355" s="175"/>
      <c r="D355" s="110" t="s">
        <v>143</v>
      </c>
      <c r="E355" s="177"/>
      <c r="F355" s="178" t="s">
        <v>765</v>
      </c>
      <c r="H355" s="179" t="n">
        <v>10.58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143</v>
      </c>
      <c r="AU355" s="177" t="s">
        <v>135</v>
      </c>
      <c r="AV355" s="174" t="s">
        <v>135</v>
      </c>
      <c r="AW355" s="174" t="s">
        <v>31</v>
      </c>
      <c r="AX355" s="174" t="s">
        <v>79</v>
      </c>
      <c r="AY355" s="177" t="s">
        <v>128</v>
      </c>
    </row>
    <row r="356" s="27" customFormat="true" ht="21.75" hidden="false" customHeight="true" outlineLevel="0" collapsed="false">
      <c r="A356" s="22"/>
      <c r="B356" s="160"/>
      <c r="C356" s="204" t="s">
        <v>766</v>
      </c>
      <c r="D356" s="204" t="s">
        <v>130</v>
      </c>
      <c r="E356" s="205" t="s">
        <v>767</v>
      </c>
      <c r="F356" s="206" t="s">
        <v>768</v>
      </c>
      <c r="G356" s="164" t="s">
        <v>161</v>
      </c>
      <c r="H356" s="165" t="n">
        <v>10.58</v>
      </c>
      <c r="I356" s="166"/>
      <c r="J356" s="167" t="n">
        <f aca="false">ROUND(I356*H356,2)</f>
        <v>0</v>
      </c>
      <c r="K356" s="163" t="s">
        <v>162</v>
      </c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0.00032</v>
      </c>
      <c r="R356" s="170" t="n">
        <f aca="false">Q356*H356</f>
        <v>0.0033856</v>
      </c>
      <c r="S356" s="170" t="n">
        <v>0</v>
      </c>
      <c r="T356" s="171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219</v>
      </c>
      <c r="AT356" s="172" t="s">
        <v>130</v>
      </c>
      <c r="AU356" s="172" t="s">
        <v>135</v>
      </c>
      <c r="AY356" s="3" t="s">
        <v>128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135</v>
      </c>
      <c r="BK356" s="173" t="n">
        <f aca="false">ROUND(I356*H356,2)</f>
        <v>0</v>
      </c>
      <c r="BL356" s="3" t="s">
        <v>219</v>
      </c>
      <c r="BM356" s="172" t="s">
        <v>769</v>
      </c>
    </row>
    <row r="357" s="174" customFormat="true" ht="12.8" hidden="false" customHeight="false" outlineLevel="0" collapsed="false">
      <c r="B357" s="175"/>
      <c r="D357" s="110" t="s">
        <v>143</v>
      </c>
      <c r="E357" s="177"/>
      <c r="F357" s="178" t="s">
        <v>765</v>
      </c>
      <c r="H357" s="179" t="n">
        <v>10.58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143</v>
      </c>
      <c r="AU357" s="177" t="s">
        <v>135</v>
      </c>
      <c r="AV357" s="174" t="s">
        <v>135</v>
      </c>
      <c r="AW357" s="174" t="s">
        <v>31</v>
      </c>
      <c r="AX357" s="174" t="s">
        <v>79</v>
      </c>
      <c r="AY357" s="177" t="s">
        <v>128</v>
      </c>
    </row>
    <row r="358" s="27" customFormat="true" ht="16.5" hidden="false" customHeight="true" outlineLevel="0" collapsed="false">
      <c r="A358" s="22"/>
      <c r="B358" s="160"/>
      <c r="C358" s="204" t="s">
        <v>770</v>
      </c>
      <c r="D358" s="204" t="s">
        <v>130</v>
      </c>
      <c r="E358" s="205" t="s">
        <v>771</v>
      </c>
      <c r="F358" s="206" t="s">
        <v>772</v>
      </c>
      <c r="G358" s="164" t="s">
        <v>151</v>
      </c>
      <c r="H358" s="165" t="n">
        <v>1</v>
      </c>
      <c r="I358" s="166"/>
      <c r="J358" s="167" t="n">
        <f aca="false">ROUND(I358*H358,2)</f>
        <v>0</v>
      </c>
      <c r="K358" s="163"/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219</v>
      </c>
      <c r="AT358" s="172" t="s">
        <v>130</v>
      </c>
      <c r="AU358" s="172" t="s">
        <v>135</v>
      </c>
      <c r="AY358" s="3" t="s">
        <v>128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135</v>
      </c>
      <c r="BK358" s="173" t="n">
        <f aca="false">ROUND(I358*H358,2)</f>
        <v>0</v>
      </c>
      <c r="BL358" s="3" t="s">
        <v>219</v>
      </c>
      <c r="BM358" s="172" t="s">
        <v>773</v>
      </c>
    </row>
    <row r="359" s="27" customFormat="true" ht="24.15" hidden="false" customHeight="true" outlineLevel="0" collapsed="false">
      <c r="A359" s="22"/>
      <c r="B359" s="160"/>
      <c r="C359" s="204" t="s">
        <v>774</v>
      </c>
      <c r="D359" s="204" t="s">
        <v>130</v>
      </c>
      <c r="E359" s="205" t="s">
        <v>775</v>
      </c>
      <c r="F359" s="206" t="s">
        <v>776</v>
      </c>
      <c r="G359" s="164" t="s">
        <v>380</v>
      </c>
      <c r="H359" s="203"/>
      <c r="I359" s="166"/>
      <c r="J359" s="167" t="n">
        <f aca="false">ROUND(I359*H359,2)</f>
        <v>0</v>
      </c>
      <c r="K359" s="163" t="s">
        <v>162</v>
      </c>
      <c r="L359" s="23"/>
      <c r="M359" s="168"/>
      <c r="N359" s="169" t="s">
        <v>40</v>
      </c>
      <c r="O359" s="60"/>
      <c r="P359" s="170" t="n">
        <f aca="false">O359*H359</f>
        <v>0</v>
      </c>
      <c r="Q359" s="170" t="n">
        <v>0</v>
      </c>
      <c r="R359" s="170" t="n">
        <f aca="false">Q359*H359</f>
        <v>0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219</v>
      </c>
      <c r="AT359" s="172" t="s">
        <v>130</v>
      </c>
      <c r="AU359" s="172" t="s">
        <v>135</v>
      </c>
      <c r="AY359" s="3" t="s">
        <v>128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135</v>
      </c>
      <c r="BK359" s="173" t="n">
        <f aca="false">ROUND(I359*H359,2)</f>
        <v>0</v>
      </c>
      <c r="BL359" s="3" t="s">
        <v>219</v>
      </c>
      <c r="BM359" s="172" t="s">
        <v>777</v>
      </c>
    </row>
    <row r="360" s="146" customFormat="true" ht="22.8" hidden="false" customHeight="true" outlineLevel="0" collapsed="false">
      <c r="B360" s="147"/>
      <c r="D360" s="148" t="s">
        <v>73</v>
      </c>
      <c r="E360" s="148" t="s">
        <v>778</v>
      </c>
      <c r="F360" s="148" t="s">
        <v>779</v>
      </c>
      <c r="I360" s="150"/>
      <c r="J360" s="159" t="n">
        <f aca="false">BK360</f>
        <v>0</v>
      </c>
      <c r="L360" s="147"/>
      <c r="M360" s="152"/>
      <c r="N360" s="153"/>
      <c r="O360" s="153"/>
      <c r="P360" s="154" t="n">
        <f aca="false">SUM(P361:P375)</f>
        <v>0</v>
      </c>
      <c r="Q360" s="153"/>
      <c r="R360" s="154" t="n">
        <f aca="false">SUM(R361:R375)</f>
        <v>0.25658088</v>
      </c>
      <c r="S360" s="153"/>
      <c r="T360" s="155" t="n">
        <f aca="false">SUM(T361:T375)</f>
        <v>0.0837</v>
      </c>
      <c r="AR360" s="148" t="s">
        <v>135</v>
      </c>
      <c r="AT360" s="156" t="s">
        <v>73</v>
      </c>
      <c r="AU360" s="156" t="s">
        <v>79</v>
      </c>
      <c r="AY360" s="148" t="s">
        <v>128</v>
      </c>
      <c r="BK360" s="157" t="n">
        <f aca="false">SUM(BK361:BK375)</f>
        <v>0</v>
      </c>
    </row>
    <row r="361" s="27" customFormat="true" ht="24.15" hidden="false" customHeight="true" outlineLevel="0" collapsed="false">
      <c r="A361" s="22"/>
      <c r="B361" s="160"/>
      <c r="C361" s="204" t="s">
        <v>780</v>
      </c>
      <c r="D361" s="204" t="s">
        <v>130</v>
      </c>
      <c r="E361" s="205" t="s">
        <v>781</v>
      </c>
      <c r="F361" s="206" t="s">
        <v>782</v>
      </c>
      <c r="G361" s="164" t="s">
        <v>141</v>
      </c>
      <c r="H361" s="165" t="n">
        <v>27.3</v>
      </c>
      <c r="I361" s="166"/>
      <c r="J361" s="167" t="n">
        <f aca="false">ROUND(I361*H361,2)</f>
        <v>0</v>
      </c>
      <c r="K361" s="163" t="s">
        <v>162</v>
      </c>
      <c r="L361" s="23"/>
      <c r="M361" s="168"/>
      <c r="N361" s="169" t="s">
        <v>40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219</v>
      </c>
      <c r="AT361" s="172" t="s">
        <v>130</v>
      </c>
      <c r="AU361" s="172" t="s">
        <v>135</v>
      </c>
      <c r="AY361" s="3" t="s">
        <v>128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135</v>
      </c>
      <c r="BK361" s="173" t="n">
        <f aca="false">ROUND(I361*H361,2)</f>
        <v>0</v>
      </c>
      <c r="BL361" s="3" t="s">
        <v>219</v>
      </c>
      <c r="BM361" s="172" t="s">
        <v>783</v>
      </c>
    </row>
    <row r="362" s="174" customFormat="true" ht="12.8" hidden="false" customHeight="false" outlineLevel="0" collapsed="false">
      <c r="B362" s="175"/>
      <c r="D362" s="110" t="s">
        <v>143</v>
      </c>
      <c r="E362" s="177"/>
      <c r="F362" s="178" t="s">
        <v>784</v>
      </c>
      <c r="H362" s="179" t="n">
        <v>27.3</v>
      </c>
      <c r="I362" s="180"/>
      <c r="L362" s="175"/>
      <c r="M362" s="181"/>
      <c r="N362" s="182"/>
      <c r="O362" s="182"/>
      <c r="P362" s="182"/>
      <c r="Q362" s="182"/>
      <c r="R362" s="182"/>
      <c r="S362" s="182"/>
      <c r="T362" s="183"/>
      <c r="AT362" s="177" t="s">
        <v>143</v>
      </c>
      <c r="AU362" s="177" t="s">
        <v>135</v>
      </c>
      <c r="AV362" s="174" t="s">
        <v>135</v>
      </c>
      <c r="AW362" s="174" t="s">
        <v>31</v>
      </c>
      <c r="AX362" s="174" t="s">
        <v>79</v>
      </c>
      <c r="AY362" s="177" t="s">
        <v>128</v>
      </c>
    </row>
    <row r="363" s="27" customFormat="true" ht="24.15" hidden="false" customHeight="true" outlineLevel="0" collapsed="false">
      <c r="A363" s="22"/>
      <c r="B363" s="160"/>
      <c r="C363" s="204" t="s">
        <v>785</v>
      </c>
      <c r="D363" s="204" t="s">
        <v>130</v>
      </c>
      <c r="E363" s="205" t="s">
        <v>786</v>
      </c>
      <c r="F363" s="206" t="s">
        <v>787</v>
      </c>
      <c r="G363" s="164" t="s">
        <v>141</v>
      </c>
      <c r="H363" s="165" t="n">
        <v>23.7</v>
      </c>
      <c r="I363" s="166"/>
      <c r="J363" s="167" t="n">
        <f aca="false">ROUND(I363*H363,2)</f>
        <v>0</v>
      </c>
      <c r="K363" s="163" t="s">
        <v>162</v>
      </c>
      <c r="L363" s="23"/>
      <c r="M363" s="168"/>
      <c r="N363" s="169" t="s">
        <v>40</v>
      </c>
      <c r="O363" s="60"/>
      <c r="P363" s="170" t="n">
        <f aca="false">O363*H363</f>
        <v>0</v>
      </c>
      <c r="Q363" s="170" t="n">
        <v>3E-005</v>
      </c>
      <c r="R363" s="170" t="n">
        <f aca="false">Q363*H363</f>
        <v>0.000711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219</v>
      </c>
      <c r="AT363" s="172" t="s">
        <v>130</v>
      </c>
      <c r="AU363" s="172" t="s">
        <v>135</v>
      </c>
      <c r="AY363" s="3" t="s">
        <v>128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135</v>
      </c>
      <c r="BK363" s="173" t="n">
        <f aca="false">ROUND(I363*H363,2)</f>
        <v>0</v>
      </c>
      <c r="BL363" s="3" t="s">
        <v>219</v>
      </c>
      <c r="BM363" s="172" t="s">
        <v>788</v>
      </c>
    </row>
    <row r="364" s="174" customFormat="true" ht="12.8" hidden="false" customHeight="false" outlineLevel="0" collapsed="false">
      <c r="B364" s="175"/>
      <c r="D364" s="110" t="s">
        <v>143</v>
      </c>
      <c r="E364" s="177"/>
      <c r="F364" s="178" t="s">
        <v>179</v>
      </c>
      <c r="H364" s="179" t="n">
        <v>23.7</v>
      </c>
      <c r="I364" s="180"/>
      <c r="L364" s="175"/>
      <c r="M364" s="181"/>
      <c r="N364" s="182"/>
      <c r="O364" s="182"/>
      <c r="P364" s="182"/>
      <c r="Q364" s="182"/>
      <c r="R364" s="182"/>
      <c r="S364" s="182"/>
      <c r="T364" s="183"/>
      <c r="AT364" s="177" t="s">
        <v>143</v>
      </c>
      <c r="AU364" s="177" t="s">
        <v>135</v>
      </c>
      <c r="AV364" s="174" t="s">
        <v>135</v>
      </c>
      <c r="AW364" s="174" t="s">
        <v>31</v>
      </c>
      <c r="AX364" s="174" t="s">
        <v>79</v>
      </c>
      <c r="AY364" s="177" t="s">
        <v>128</v>
      </c>
    </row>
    <row r="365" s="27" customFormat="true" ht="24.15" hidden="false" customHeight="true" outlineLevel="0" collapsed="false">
      <c r="A365" s="22"/>
      <c r="B365" s="160"/>
      <c r="C365" s="204" t="s">
        <v>789</v>
      </c>
      <c r="D365" s="204" t="s">
        <v>130</v>
      </c>
      <c r="E365" s="205" t="s">
        <v>790</v>
      </c>
      <c r="F365" s="206" t="s">
        <v>791</v>
      </c>
      <c r="G365" s="164" t="s">
        <v>141</v>
      </c>
      <c r="H365" s="165" t="n">
        <v>23.7</v>
      </c>
      <c r="I365" s="166"/>
      <c r="J365" s="167" t="n">
        <f aca="false">ROUND(I365*H365,2)</f>
        <v>0</v>
      </c>
      <c r="K365" s="163" t="s">
        <v>162</v>
      </c>
      <c r="L365" s="23"/>
      <c r="M365" s="168"/>
      <c r="N365" s="169" t="s">
        <v>40</v>
      </c>
      <c r="O365" s="60"/>
      <c r="P365" s="170" t="n">
        <f aca="false">O365*H365</f>
        <v>0</v>
      </c>
      <c r="Q365" s="170" t="n">
        <v>0.00758</v>
      </c>
      <c r="R365" s="170" t="n">
        <f aca="false">Q365*H365</f>
        <v>0.179646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219</v>
      </c>
      <c r="AT365" s="172" t="s">
        <v>130</v>
      </c>
      <c r="AU365" s="172" t="s">
        <v>135</v>
      </c>
      <c r="AY365" s="3" t="s">
        <v>128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135</v>
      </c>
      <c r="BK365" s="173" t="n">
        <f aca="false">ROUND(I365*H365,2)</f>
        <v>0</v>
      </c>
      <c r="BL365" s="3" t="s">
        <v>219</v>
      </c>
      <c r="BM365" s="172" t="s">
        <v>792</v>
      </c>
    </row>
    <row r="366" s="174" customFormat="true" ht="12.8" hidden="false" customHeight="false" outlineLevel="0" collapsed="false">
      <c r="B366" s="175"/>
      <c r="D366" s="110" t="s">
        <v>143</v>
      </c>
      <c r="E366" s="177"/>
      <c r="F366" s="178" t="s">
        <v>793</v>
      </c>
      <c r="H366" s="179" t="n">
        <v>23.7</v>
      </c>
      <c r="I366" s="180"/>
      <c r="L366" s="175"/>
      <c r="M366" s="181"/>
      <c r="N366" s="182"/>
      <c r="O366" s="182"/>
      <c r="P366" s="182"/>
      <c r="Q366" s="182"/>
      <c r="R366" s="182"/>
      <c r="S366" s="182"/>
      <c r="T366" s="183"/>
      <c r="AT366" s="177" t="s">
        <v>143</v>
      </c>
      <c r="AU366" s="177" t="s">
        <v>135</v>
      </c>
      <c r="AV366" s="174" t="s">
        <v>135</v>
      </c>
      <c r="AW366" s="174" t="s">
        <v>31</v>
      </c>
      <c r="AX366" s="174" t="s">
        <v>79</v>
      </c>
      <c r="AY366" s="177" t="s">
        <v>128</v>
      </c>
    </row>
    <row r="367" s="27" customFormat="true" ht="21.75" hidden="false" customHeight="true" outlineLevel="0" collapsed="false">
      <c r="A367" s="22"/>
      <c r="B367" s="160"/>
      <c r="C367" s="204" t="s">
        <v>794</v>
      </c>
      <c r="D367" s="204" t="s">
        <v>130</v>
      </c>
      <c r="E367" s="205" t="s">
        <v>795</v>
      </c>
      <c r="F367" s="206" t="s">
        <v>796</v>
      </c>
      <c r="G367" s="164" t="s">
        <v>141</v>
      </c>
      <c r="H367" s="165" t="n">
        <v>27.9</v>
      </c>
      <c r="I367" s="166"/>
      <c r="J367" s="167" t="n">
        <f aca="false">ROUND(I367*H367,2)</f>
        <v>0</v>
      </c>
      <c r="K367" s="163" t="s">
        <v>162</v>
      </c>
      <c r="L367" s="23"/>
      <c r="M367" s="168"/>
      <c r="N367" s="169" t="s">
        <v>40</v>
      </c>
      <c r="O367" s="60"/>
      <c r="P367" s="170" t="n">
        <f aca="false">O367*H367</f>
        <v>0</v>
      </c>
      <c r="Q367" s="170" t="n">
        <v>0</v>
      </c>
      <c r="R367" s="170" t="n">
        <f aca="false">Q367*H367</f>
        <v>0</v>
      </c>
      <c r="S367" s="170" t="n">
        <v>0.003</v>
      </c>
      <c r="T367" s="171" t="n">
        <f aca="false">S367*H367</f>
        <v>0.0837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2" t="s">
        <v>219</v>
      </c>
      <c r="AT367" s="172" t="s">
        <v>130</v>
      </c>
      <c r="AU367" s="172" t="s">
        <v>135</v>
      </c>
      <c r="AY367" s="3" t="s">
        <v>128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135</v>
      </c>
      <c r="BK367" s="173" t="n">
        <f aca="false">ROUND(I367*H367,2)</f>
        <v>0</v>
      </c>
      <c r="BL367" s="3" t="s">
        <v>219</v>
      </c>
      <c r="BM367" s="172" t="s">
        <v>797</v>
      </c>
    </row>
    <row r="368" s="174" customFormat="true" ht="12.8" hidden="false" customHeight="false" outlineLevel="0" collapsed="false">
      <c r="B368" s="175"/>
      <c r="D368" s="110" t="s">
        <v>143</v>
      </c>
      <c r="E368" s="177"/>
      <c r="F368" s="178" t="s">
        <v>798</v>
      </c>
      <c r="H368" s="179" t="n">
        <v>27.9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143</v>
      </c>
      <c r="AU368" s="177" t="s">
        <v>135</v>
      </c>
      <c r="AV368" s="174" t="s">
        <v>135</v>
      </c>
      <c r="AW368" s="174" t="s">
        <v>31</v>
      </c>
      <c r="AX368" s="174" t="s">
        <v>79</v>
      </c>
      <c r="AY368" s="177" t="s">
        <v>128</v>
      </c>
    </row>
    <row r="369" s="27" customFormat="true" ht="16.5" hidden="false" customHeight="true" outlineLevel="0" collapsed="false">
      <c r="A369" s="22"/>
      <c r="B369" s="160"/>
      <c r="C369" s="204" t="s">
        <v>799</v>
      </c>
      <c r="D369" s="204" t="s">
        <v>130</v>
      </c>
      <c r="E369" s="205" t="s">
        <v>800</v>
      </c>
      <c r="F369" s="206" t="s">
        <v>801</v>
      </c>
      <c r="G369" s="164" t="s">
        <v>141</v>
      </c>
      <c r="H369" s="165" t="n">
        <v>23.7</v>
      </c>
      <c r="I369" s="166"/>
      <c r="J369" s="167" t="n">
        <f aca="false">ROUND(I369*H369,2)</f>
        <v>0</v>
      </c>
      <c r="K369" s="163" t="s">
        <v>802</v>
      </c>
      <c r="L369" s="23"/>
      <c r="M369" s="168"/>
      <c r="N369" s="169" t="s">
        <v>40</v>
      </c>
      <c r="O369" s="60"/>
      <c r="P369" s="170" t="n">
        <f aca="false">O369*H369</f>
        <v>0</v>
      </c>
      <c r="Q369" s="170" t="n">
        <v>0.0003</v>
      </c>
      <c r="R369" s="170" t="n">
        <f aca="false">Q369*H369</f>
        <v>0.00711</v>
      </c>
      <c r="S369" s="170" t="n">
        <v>0</v>
      </c>
      <c r="T369" s="171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219</v>
      </c>
      <c r="AT369" s="172" t="s">
        <v>130</v>
      </c>
      <c r="AU369" s="172" t="s">
        <v>135</v>
      </c>
      <c r="AY369" s="3" t="s">
        <v>128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135</v>
      </c>
      <c r="BK369" s="173" t="n">
        <f aca="false">ROUND(I369*H369,2)</f>
        <v>0</v>
      </c>
      <c r="BL369" s="3" t="s">
        <v>219</v>
      </c>
      <c r="BM369" s="172" t="s">
        <v>803</v>
      </c>
    </row>
    <row r="370" s="27" customFormat="true" ht="16.5" hidden="false" customHeight="true" outlineLevel="0" collapsed="false">
      <c r="A370" s="22"/>
      <c r="B370" s="160"/>
      <c r="C370" s="207" t="s">
        <v>804</v>
      </c>
      <c r="D370" s="207" t="s">
        <v>233</v>
      </c>
      <c r="E370" s="208" t="s">
        <v>805</v>
      </c>
      <c r="F370" s="209" t="s">
        <v>806</v>
      </c>
      <c r="G370" s="196" t="s">
        <v>141</v>
      </c>
      <c r="H370" s="197" t="n">
        <v>26.07</v>
      </c>
      <c r="I370" s="198"/>
      <c r="J370" s="199" t="n">
        <f aca="false">ROUND(I370*H370,2)</f>
        <v>0</v>
      </c>
      <c r="K370" s="195"/>
      <c r="L370" s="200"/>
      <c r="M370" s="201"/>
      <c r="N370" s="202" t="s">
        <v>40</v>
      </c>
      <c r="O370" s="60"/>
      <c r="P370" s="170" t="n">
        <f aca="false">O370*H370</f>
        <v>0</v>
      </c>
      <c r="Q370" s="170" t="n">
        <v>0.00264</v>
      </c>
      <c r="R370" s="170" t="n">
        <f aca="false">Q370*H370</f>
        <v>0.0688248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287</v>
      </c>
      <c r="AT370" s="172" t="s">
        <v>233</v>
      </c>
      <c r="AU370" s="172" t="s">
        <v>135</v>
      </c>
      <c r="AY370" s="3" t="s">
        <v>128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135</v>
      </c>
      <c r="BK370" s="173" t="n">
        <f aca="false">ROUND(I370*H370,2)</f>
        <v>0</v>
      </c>
      <c r="BL370" s="3" t="s">
        <v>219</v>
      </c>
      <c r="BM370" s="172" t="s">
        <v>807</v>
      </c>
    </row>
    <row r="371" s="174" customFormat="true" ht="12.8" hidden="false" customHeight="false" outlineLevel="0" collapsed="false">
      <c r="B371" s="175"/>
      <c r="D371" s="110" t="s">
        <v>143</v>
      </c>
      <c r="F371" s="178" t="s">
        <v>808</v>
      </c>
      <c r="H371" s="179" t="n">
        <v>26.07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143</v>
      </c>
      <c r="AU371" s="177" t="s">
        <v>135</v>
      </c>
      <c r="AV371" s="174" t="s">
        <v>135</v>
      </c>
      <c r="AW371" s="174" t="s">
        <v>2</v>
      </c>
      <c r="AX371" s="174" t="s">
        <v>79</v>
      </c>
      <c r="AY371" s="177" t="s">
        <v>128</v>
      </c>
    </row>
    <row r="372" s="27" customFormat="true" ht="24.15" hidden="false" customHeight="true" outlineLevel="0" collapsed="false">
      <c r="A372" s="22"/>
      <c r="B372" s="160"/>
      <c r="C372" s="204" t="s">
        <v>809</v>
      </c>
      <c r="D372" s="204" t="s">
        <v>130</v>
      </c>
      <c r="E372" s="205" t="s">
        <v>810</v>
      </c>
      <c r="F372" s="206" t="s">
        <v>811</v>
      </c>
      <c r="G372" s="164" t="s">
        <v>161</v>
      </c>
      <c r="H372" s="165" t="n">
        <v>23.7</v>
      </c>
      <c r="I372" s="166"/>
      <c r="J372" s="167" t="n">
        <f aca="false">ROUND(I372*H372,2)</f>
        <v>0</v>
      </c>
      <c r="K372" s="163" t="s">
        <v>162</v>
      </c>
      <c r="L372" s="23"/>
      <c r="M372" s="168"/>
      <c r="N372" s="169" t="s">
        <v>40</v>
      </c>
      <c r="O372" s="60"/>
      <c r="P372" s="170" t="n">
        <f aca="false">O372*H372</f>
        <v>0</v>
      </c>
      <c r="Q372" s="170" t="n">
        <v>0</v>
      </c>
      <c r="R372" s="170" t="n">
        <f aca="false">Q372*H372</f>
        <v>0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219</v>
      </c>
      <c r="AT372" s="172" t="s">
        <v>130</v>
      </c>
      <c r="AU372" s="172" t="s">
        <v>135</v>
      </c>
      <c r="AY372" s="3" t="s">
        <v>128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135</v>
      </c>
      <c r="BK372" s="173" t="n">
        <f aca="false">ROUND(I372*H372,2)</f>
        <v>0</v>
      </c>
      <c r="BL372" s="3" t="s">
        <v>219</v>
      </c>
      <c r="BM372" s="172" t="s">
        <v>812</v>
      </c>
    </row>
    <row r="373" s="27" customFormat="true" ht="16.5" hidden="false" customHeight="true" outlineLevel="0" collapsed="false">
      <c r="A373" s="22"/>
      <c r="B373" s="160"/>
      <c r="C373" s="204" t="s">
        <v>813</v>
      </c>
      <c r="D373" s="204" t="s">
        <v>130</v>
      </c>
      <c r="E373" s="205" t="s">
        <v>814</v>
      </c>
      <c r="F373" s="206" t="s">
        <v>815</v>
      </c>
      <c r="G373" s="164" t="s">
        <v>161</v>
      </c>
      <c r="H373" s="165" t="n">
        <v>28.908</v>
      </c>
      <c r="I373" s="166"/>
      <c r="J373" s="167" t="n">
        <f aca="false">ROUND(I373*H373,2)</f>
        <v>0</v>
      </c>
      <c r="K373" s="163" t="s">
        <v>802</v>
      </c>
      <c r="L373" s="23"/>
      <c r="M373" s="168"/>
      <c r="N373" s="169" t="s">
        <v>40</v>
      </c>
      <c r="O373" s="60"/>
      <c r="P373" s="170" t="n">
        <f aca="false">O373*H373</f>
        <v>0</v>
      </c>
      <c r="Q373" s="170" t="n">
        <v>1E-005</v>
      </c>
      <c r="R373" s="170" t="n">
        <f aca="false">Q373*H373</f>
        <v>0.00028908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219</v>
      </c>
      <c r="AT373" s="172" t="s">
        <v>130</v>
      </c>
      <c r="AU373" s="172" t="s">
        <v>135</v>
      </c>
      <c r="AY373" s="3" t="s">
        <v>128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135</v>
      </c>
      <c r="BK373" s="173" t="n">
        <f aca="false">ROUND(I373*H373,2)</f>
        <v>0</v>
      </c>
      <c r="BL373" s="3" t="s">
        <v>219</v>
      </c>
      <c r="BM373" s="172" t="s">
        <v>816</v>
      </c>
    </row>
    <row r="374" s="174" customFormat="true" ht="12.8" hidden="false" customHeight="false" outlineLevel="0" collapsed="false">
      <c r="B374" s="175"/>
      <c r="D374" s="110" t="s">
        <v>143</v>
      </c>
      <c r="E374" s="177"/>
      <c r="F374" s="178" t="s">
        <v>817</v>
      </c>
      <c r="H374" s="179" t="n">
        <v>28.908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143</v>
      </c>
      <c r="AU374" s="177" t="s">
        <v>135</v>
      </c>
      <c r="AV374" s="174" t="s">
        <v>135</v>
      </c>
      <c r="AW374" s="174" t="s">
        <v>31</v>
      </c>
      <c r="AX374" s="174" t="s">
        <v>79</v>
      </c>
      <c r="AY374" s="177" t="s">
        <v>128</v>
      </c>
    </row>
    <row r="375" s="27" customFormat="true" ht="24.15" hidden="false" customHeight="true" outlineLevel="0" collapsed="false">
      <c r="A375" s="22"/>
      <c r="B375" s="160"/>
      <c r="C375" s="204" t="s">
        <v>818</v>
      </c>
      <c r="D375" s="204" t="s">
        <v>130</v>
      </c>
      <c r="E375" s="205" t="s">
        <v>819</v>
      </c>
      <c r="F375" s="206" t="s">
        <v>820</v>
      </c>
      <c r="G375" s="164" t="s">
        <v>380</v>
      </c>
      <c r="H375" s="203"/>
      <c r="I375" s="166"/>
      <c r="J375" s="167" t="n">
        <f aca="false">ROUND(I375*H375,2)</f>
        <v>0</v>
      </c>
      <c r="K375" s="163" t="s">
        <v>162</v>
      </c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219</v>
      </c>
      <c r="AT375" s="172" t="s">
        <v>130</v>
      </c>
      <c r="AU375" s="172" t="s">
        <v>135</v>
      </c>
      <c r="AY375" s="3" t="s">
        <v>128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135</v>
      </c>
      <c r="BK375" s="173" t="n">
        <f aca="false">ROUND(I375*H375,2)</f>
        <v>0</v>
      </c>
      <c r="BL375" s="3" t="s">
        <v>219</v>
      </c>
      <c r="BM375" s="172" t="s">
        <v>821</v>
      </c>
    </row>
    <row r="376" s="146" customFormat="true" ht="22.8" hidden="false" customHeight="true" outlineLevel="0" collapsed="false">
      <c r="B376" s="147"/>
      <c r="D376" s="148" t="s">
        <v>73</v>
      </c>
      <c r="E376" s="148" t="s">
        <v>822</v>
      </c>
      <c r="F376" s="148" t="s">
        <v>823</v>
      </c>
      <c r="I376" s="150"/>
      <c r="J376" s="159" t="n">
        <f aca="false">BK376</f>
        <v>0</v>
      </c>
      <c r="L376" s="147"/>
      <c r="M376" s="152"/>
      <c r="N376" s="153"/>
      <c r="O376" s="153"/>
      <c r="P376" s="154" t="n">
        <f aca="false">SUM(P377:P394)</f>
        <v>0</v>
      </c>
      <c r="Q376" s="153"/>
      <c r="R376" s="154" t="n">
        <f aca="false">SUM(R377:R394)</f>
        <v>0.4175916</v>
      </c>
      <c r="S376" s="153"/>
      <c r="T376" s="155" t="n">
        <f aca="false">SUM(T377:T394)</f>
        <v>0</v>
      </c>
      <c r="AR376" s="148" t="s">
        <v>135</v>
      </c>
      <c r="AT376" s="156" t="s">
        <v>73</v>
      </c>
      <c r="AU376" s="156" t="s">
        <v>79</v>
      </c>
      <c r="AY376" s="148" t="s">
        <v>128</v>
      </c>
      <c r="BK376" s="157" t="n">
        <f aca="false">SUM(BK377:BK394)</f>
        <v>0</v>
      </c>
    </row>
    <row r="377" s="27" customFormat="true" ht="16.5" hidden="false" customHeight="true" outlineLevel="0" collapsed="false">
      <c r="A377" s="22"/>
      <c r="B377" s="160"/>
      <c r="C377" s="204" t="s">
        <v>824</v>
      </c>
      <c r="D377" s="204" t="s">
        <v>130</v>
      </c>
      <c r="E377" s="205" t="s">
        <v>825</v>
      </c>
      <c r="F377" s="206" t="s">
        <v>826</v>
      </c>
      <c r="G377" s="164" t="s">
        <v>141</v>
      </c>
      <c r="H377" s="165" t="n">
        <v>20.46</v>
      </c>
      <c r="I377" s="166"/>
      <c r="J377" s="167" t="n">
        <f aca="false">ROUND(I377*H377,2)</f>
        <v>0</v>
      </c>
      <c r="K377" s="163" t="s">
        <v>162</v>
      </c>
      <c r="L377" s="23"/>
      <c r="M377" s="168"/>
      <c r="N377" s="169" t="s">
        <v>40</v>
      </c>
      <c r="O377" s="60"/>
      <c r="P377" s="170" t="n">
        <f aca="false">O377*H377</f>
        <v>0</v>
      </c>
      <c r="Q377" s="170" t="n">
        <v>0.0003</v>
      </c>
      <c r="R377" s="170" t="n">
        <f aca="false">Q377*H377</f>
        <v>0.006138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219</v>
      </c>
      <c r="AT377" s="172" t="s">
        <v>130</v>
      </c>
      <c r="AU377" s="172" t="s">
        <v>135</v>
      </c>
      <c r="AY377" s="3" t="s">
        <v>128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135</v>
      </c>
      <c r="BK377" s="173" t="n">
        <f aca="false">ROUND(I377*H377,2)</f>
        <v>0</v>
      </c>
      <c r="BL377" s="3" t="s">
        <v>219</v>
      </c>
      <c r="BM377" s="172" t="s">
        <v>827</v>
      </c>
    </row>
    <row r="378" s="174" customFormat="true" ht="12.8" hidden="false" customHeight="false" outlineLevel="0" collapsed="false">
      <c r="B378" s="175"/>
      <c r="D378" s="110" t="s">
        <v>143</v>
      </c>
      <c r="E378" s="177"/>
      <c r="F378" s="178" t="s">
        <v>828</v>
      </c>
      <c r="H378" s="179" t="n">
        <v>2.94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143</v>
      </c>
      <c r="AU378" s="177" t="s">
        <v>135</v>
      </c>
      <c r="AV378" s="174" t="s">
        <v>135</v>
      </c>
      <c r="AW378" s="174" t="s">
        <v>31</v>
      </c>
      <c r="AX378" s="174" t="s">
        <v>74</v>
      </c>
      <c r="AY378" s="177" t="s">
        <v>128</v>
      </c>
    </row>
    <row r="379" s="174" customFormat="true" ht="12.8" hidden="false" customHeight="false" outlineLevel="0" collapsed="false">
      <c r="B379" s="175"/>
      <c r="D379" s="110" t="s">
        <v>143</v>
      </c>
      <c r="E379" s="177"/>
      <c r="F379" s="178" t="s">
        <v>829</v>
      </c>
      <c r="H379" s="179" t="n">
        <v>17.52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143</v>
      </c>
      <c r="AU379" s="177" t="s">
        <v>135</v>
      </c>
      <c r="AV379" s="174" t="s">
        <v>135</v>
      </c>
      <c r="AW379" s="174" t="s">
        <v>31</v>
      </c>
      <c r="AX379" s="174" t="s">
        <v>74</v>
      </c>
      <c r="AY379" s="177" t="s">
        <v>128</v>
      </c>
    </row>
    <row r="380" s="184" customFormat="true" ht="12.8" hidden="false" customHeight="false" outlineLevel="0" collapsed="false">
      <c r="B380" s="185"/>
      <c r="D380" s="110" t="s">
        <v>143</v>
      </c>
      <c r="E380" s="186"/>
      <c r="F380" s="187" t="s">
        <v>188</v>
      </c>
      <c r="H380" s="188" t="n">
        <v>20.46</v>
      </c>
      <c r="I380" s="189"/>
      <c r="L380" s="185"/>
      <c r="M380" s="190"/>
      <c r="N380" s="191"/>
      <c r="O380" s="191"/>
      <c r="P380" s="191"/>
      <c r="Q380" s="191"/>
      <c r="R380" s="191"/>
      <c r="S380" s="191"/>
      <c r="T380" s="192"/>
      <c r="AT380" s="186" t="s">
        <v>143</v>
      </c>
      <c r="AU380" s="186" t="s">
        <v>135</v>
      </c>
      <c r="AV380" s="184" t="s">
        <v>134</v>
      </c>
      <c r="AW380" s="184" t="s">
        <v>31</v>
      </c>
      <c r="AX380" s="184" t="s">
        <v>79</v>
      </c>
      <c r="AY380" s="186" t="s">
        <v>128</v>
      </c>
    </row>
    <row r="381" s="27" customFormat="true" ht="24.15" hidden="false" customHeight="true" outlineLevel="0" collapsed="false">
      <c r="A381" s="22"/>
      <c r="B381" s="160"/>
      <c r="C381" s="204" t="s">
        <v>830</v>
      </c>
      <c r="D381" s="204" t="s">
        <v>130</v>
      </c>
      <c r="E381" s="205" t="s">
        <v>831</v>
      </c>
      <c r="F381" s="206" t="s">
        <v>832</v>
      </c>
      <c r="G381" s="164" t="s">
        <v>141</v>
      </c>
      <c r="H381" s="165" t="n">
        <v>8.72</v>
      </c>
      <c r="I381" s="166"/>
      <c r="J381" s="167" t="n">
        <f aca="false">ROUND(I381*H381,2)</f>
        <v>0</v>
      </c>
      <c r="K381" s="163" t="s">
        <v>162</v>
      </c>
      <c r="L381" s="23"/>
      <c r="M381" s="168"/>
      <c r="N381" s="169" t="s">
        <v>40</v>
      </c>
      <c r="O381" s="60"/>
      <c r="P381" s="170" t="n">
        <f aca="false">O381*H381</f>
        <v>0</v>
      </c>
      <c r="Q381" s="170" t="n">
        <v>0.0015</v>
      </c>
      <c r="R381" s="170" t="n">
        <f aca="false">Q381*H381</f>
        <v>0.01308</v>
      </c>
      <c r="S381" s="170" t="n">
        <v>0</v>
      </c>
      <c r="T381" s="171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2" t="s">
        <v>219</v>
      </c>
      <c r="AT381" s="172" t="s">
        <v>130</v>
      </c>
      <c r="AU381" s="172" t="s">
        <v>135</v>
      </c>
      <c r="AY381" s="3" t="s">
        <v>128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3" t="s">
        <v>135</v>
      </c>
      <c r="BK381" s="173" t="n">
        <f aca="false">ROUND(I381*H381,2)</f>
        <v>0</v>
      </c>
      <c r="BL381" s="3" t="s">
        <v>219</v>
      </c>
      <c r="BM381" s="172" t="s">
        <v>833</v>
      </c>
    </row>
    <row r="382" s="174" customFormat="true" ht="12.8" hidden="false" customHeight="false" outlineLevel="0" collapsed="false">
      <c r="B382" s="175"/>
      <c r="D382" s="110" t="s">
        <v>143</v>
      </c>
      <c r="E382" s="177"/>
      <c r="F382" s="178" t="s">
        <v>834</v>
      </c>
      <c r="H382" s="179" t="n">
        <v>6.92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143</v>
      </c>
      <c r="AU382" s="177" t="s">
        <v>135</v>
      </c>
      <c r="AV382" s="174" t="s">
        <v>135</v>
      </c>
      <c r="AW382" s="174" t="s">
        <v>31</v>
      </c>
      <c r="AX382" s="174" t="s">
        <v>74</v>
      </c>
      <c r="AY382" s="177" t="s">
        <v>128</v>
      </c>
    </row>
    <row r="383" s="174" customFormat="true" ht="12.8" hidden="false" customHeight="false" outlineLevel="0" collapsed="false">
      <c r="B383" s="175"/>
      <c r="D383" s="110" t="s">
        <v>143</v>
      </c>
      <c r="E383" s="177"/>
      <c r="F383" s="178" t="s">
        <v>835</v>
      </c>
      <c r="H383" s="179" t="n">
        <v>1.8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143</v>
      </c>
      <c r="AU383" s="177" t="s">
        <v>135</v>
      </c>
      <c r="AV383" s="174" t="s">
        <v>135</v>
      </c>
      <c r="AW383" s="174" t="s">
        <v>31</v>
      </c>
      <c r="AX383" s="174" t="s">
        <v>74</v>
      </c>
      <c r="AY383" s="177" t="s">
        <v>128</v>
      </c>
    </row>
    <row r="384" s="184" customFormat="true" ht="12.8" hidden="false" customHeight="false" outlineLevel="0" collapsed="false">
      <c r="B384" s="185"/>
      <c r="D384" s="110" t="s">
        <v>143</v>
      </c>
      <c r="E384" s="186"/>
      <c r="F384" s="187" t="s">
        <v>188</v>
      </c>
      <c r="H384" s="188" t="n">
        <v>8.72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143</v>
      </c>
      <c r="AU384" s="186" t="s">
        <v>135</v>
      </c>
      <c r="AV384" s="184" t="s">
        <v>134</v>
      </c>
      <c r="AW384" s="184" t="s">
        <v>31</v>
      </c>
      <c r="AX384" s="184" t="s">
        <v>79</v>
      </c>
      <c r="AY384" s="186" t="s">
        <v>128</v>
      </c>
    </row>
    <row r="385" s="27" customFormat="true" ht="16.5" hidden="false" customHeight="true" outlineLevel="0" collapsed="false">
      <c r="A385" s="22"/>
      <c r="B385" s="160"/>
      <c r="C385" s="204" t="s">
        <v>836</v>
      </c>
      <c r="D385" s="204" t="s">
        <v>130</v>
      </c>
      <c r="E385" s="205" t="s">
        <v>837</v>
      </c>
      <c r="F385" s="206" t="s">
        <v>838</v>
      </c>
      <c r="G385" s="164" t="s">
        <v>151</v>
      </c>
      <c r="H385" s="165" t="n">
        <v>26.5</v>
      </c>
      <c r="I385" s="166"/>
      <c r="J385" s="167" t="n">
        <f aca="false">ROUND(I385*H385,2)</f>
        <v>0</v>
      </c>
      <c r="K385" s="163" t="s">
        <v>162</v>
      </c>
      <c r="L385" s="23"/>
      <c r="M385" s="168"/>
      <c r="N385" s="169" t="s">
        <v>40</v>
      </c>
      <c r="O385" s="60"/>
      <c r="P385" s="170" t="n">
        <f aca="false">O385*H385</f>
        <v>0</v>
      </c>
      <c r="Q385" s="170" t="n">
        <v>0.00021</v>
      </c>
      <c r="R385" s="170" t="n">
        <f aca="false">Q385*H385</f>
        <v>0.005565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219</v>
      </c>
      <c r="AT385" s="172" t="s">
        <v>130</v>
      </c>
      <c r="AU385" s="172" t="s">
        <v>135</v>
      </c>
      <c r="AY385" s="3" t="s">
        <v>128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135</v>
      </c>
      <c r="BK385" s="173" t="n">
        <f aca="false">ROUND(I385*H385,2)</f>
        <v>0</v>
      </c>
      <c r="BL385" s="3" t="s">
        <v>219</v>
      </c>
      <c r="BM385" s="172" t="s">
        <v>839</v>
      </c>
    </row>
    <row r="386" s="27" customFormat="true" ht="33" hidden="false" customHeight="true" outlineLevel="0" collapsed="false">
      <c r="A386" s="22"/>
      <c r="B386" s="160"/>
      <c r="C386" s="204" t="s">
        <v>840</v>
      </c>
      <c r="D386" s="204" t="s">
        <v>130</v>
      </c>
      <c r="E386" s="205" t="s">
        <v>841</v>
      </c>
      <c r="F386" s="206" t="s">
        <v>842</v>
      </c>
      <c r="G386" s="164" t="s">
        <v>141</v>
      </c>
      <c r="H386" s="165" t="n">
        <v>20.46</v>
      </c>
      <c r="I386" s="166"/>
      <c r="J386" s="167" t="n">
        <f aca="false">ROUND(I386*H386,2)</f>
        <v>0</v>
      </c>
      <c r="K386" s="163" t="s">
        <v>162</v>
      </c>
      <c r="L386" s="23"/>
      <c r="M386" s="168"/>
      <c r="N386" s="169" t="s">
        <v>40</v>
      </c>
      <c r="O386" s="60"/>
      <c r="P386" s="170" t="n">
        <f aca="false">O386*H386</f>
        <v>0</v>
      </c>
      <c r="Q386" s="170" t="n">
        <v>0.0053</v>
      </c>
      <c r="R386" s="170" t="n">
        <f aca="false">Q386*H386</f>
        <v>0.108438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219</v>
      </c>
      <c r="AT386" s="172" t="s">
        <v>130</v>
      </c>
      <c r="AU386" s="172" t="s">
        <v>135</v>
      </c>
      <c r="AY386" s="3" t="s">
        <v>128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135</v>
      </c>
      <c r="BK386" s="173" t="n">
        <f aca="false">ROUND(I386*H386,2)</f>
        <v>0</v>
      </c>
      <c r="BL386" s="3" t="s">
        <v>219</v>
      </c>
      <c r="BM386" s="172" t="s">
        <v>843</v>
      </c>
    </row>
    <row r="387" s="174" customFormat="true" ht="12.8" hidden="false" customHeight="false" outlineLevel="0" collapsed="false">
      <c r="B387" s="175"/>
      <c r="D387" s="110" t="s">
        <v>143</v>
      </c>
      <c r="E387" s="177"/>
      <c r="F387" s="178" t="s">
        <v>844</v>
      </c>
      <c r="H387" s="179" t="n">
        <v>20.46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143</v>
      </c>
      <c r="AU387" s="177" t="s">
        <v>135</v>
      </c>
      <c r="AV387" s="174" t="s">
        <v>135</v>
      </c>
      <c r="AW387" s="174" t="s">
        <v>31</v>
      </c>
      <c r="AX387" s="174" t="s">
        <v>79</v>
      </c>
      <c r="AY387" s="177" t="s">
        <v>128</v>
      </c>
    </row>
    <row r="388" s="27" customFormat="true" ht="16.5" hidden="false" customHeight="true" outlineLevel="0" collapsed="false">
      <c r="A388" s="22"/>
      <c r="B388" s="160"/>
      <c r="C388" s="207" t="s">
        <v>845</v>
      </c>
      <c r="D388" s="207" t="s">
        <v>233</v>
      </c>
      <c r="E388" s="208" t="s">
        <v>846</v>
      </c>
      <c r="F388" s="209" t="s">
        <v>847</v>
      </c>
      <c r="G388" s="196" t="s">
        <v>141</v>
      </c>
      <c r="H388" s="197" t="n">
        <v>22.506</v>
      </c>
      <c r="I388" s="198"/>
      <c r="J388" s="199" t="n">
        <f aca="false">ROUND(I388*H388,2)</f>
        <v>0</v>
      </c>
      <c r="K388" s="195" t="s">
        <v>162</v>
      </c>
      <c r="L388" s="200"/>
      <c r="M388" s="201"/>
      <c r="N388" s="202" t="s">
        <v>40</v>
      </c>
      <c r="O388" s="60"/>
      <c r="P388" s="170" t="n">
        <f aca="false">O388*H388</f>
        <v>0</v>
      </c>
      <c r="Q388" s="170" t="n">
        <v>0.0126</v>
      </c>
      <c r="R388" s="170" t="n">
        <f aca="false">Q388*H388</f>
        <v>0.2835756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287</v>
      </c>
      <c r="AT388" s="172" t="s">
        <v>233</v>
      </c>
      <c r="AU388" s="172" t="s">
        <v>135</v>
      </c>
      <c r="AY388" s="3" t="s">
        <v>128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135</v>
      </c>
      <c r="BK388" s="173" t="n">
        <f aca="false">ROUND(I388*H388,2)</f>
        <v>0</v>
      </c>
      <c r="BL388" s="3" t="s">
        <v>219</v>
      </c>
      <c r="BM388" s="172" t="s">
        <v>848</v>
      </c>
    </row>
    <row r="389" s="174" customFormat="true" ht="12.8" hidden="false" customHeight="false" outlineLevel="0" collapsed="false">
      <c r="B389" s="175"/>
      <c r="D389" s="110" t="s">
        <v>143</v>
      </c>
      <c r="F389" s="178" t="s">
        <v>849</v>
      </c>
      <c r="H389" s="179" t="n">
        <v>22.506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143</v>
      </c>
      <c r="AU389" s="177" t="s">
        <v>135</v>
      </c>
      <c r="AV389" s="174" t="s">
        <v>135</v>
      </c>
      <c r="AW389" s="174" t="s">
        <v>2</v>
      </c>
      <c r="AX389" s="174" t="s">
        <v>79</v>
      </c>
      <c r="AY389" s="177" t="s">
        <v>128</v>
      </c>
    </row>
    <row r="390" s="27" customFormat="true" ht="24.15" hidden="false" customHeight="true" outlineLevel="0" collapsed="false">
      <c r="A390" s="22"/>
      <c r="B390" s="160"/>
      <c r="C390" s="204" t="s">
        <v>850</v>
      </c>
      <c r="D390" s="204" t="s">
        <v>130</v>
      </c>
      <c r="E390" s="205" t="s">
        <v>851</v>
      </c>
      <c r="F390" s="206" t="s">
        <v>852</v>
      </c>
      <c r="G390" s="164" t="s">
        <v>141</v>
      </c>
      <c r="H390" s="165" t="n">
        <v>20.46</v>
      </c>
      <c r="I390" s="166"/>
      <c r="J390" s="167" t="n">
        <f aca="false">ROUND(I390*H390,2)</f>
        <v>0</v>
      </c>
      <c r="K390" s="163" t="s">
        <v>162</v>
      </c>
      <c r="L390" s="23"/>
      <c r="M390" s="168"/>
      <c r="N390" s="169" t="s">
        <v>40</v>
      </c>
      <c r="O390" s="60"/>
      <c r="P390" s="170" t="n">
        <f aca="false">O390*H390</f>
        <v>0</v>
      </c>
      <c r="Q390" s="170" t="n">
        <v>0</v>
      </c>
      <c r="R390" s="170" t="n">
        <f aca="false">Q390*H390</f>
        <v>0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219</v>
      </c>
      <c r="AT390" s="172" t="s">
        <v>130</v>
      </c>
      <c r="AU390" s="172" t="s">
        <v>135</v>
      </c>
      <c r="AY390" s="3" t="s">
        <v>128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135</v>
      </c>
      <c r="BK390" s="173" t="n">
        <f aca="false">ROUND(I390*H390,2)</f>
        <v>0</v>
      </c>
      <c r="BL390" s="3" t="s">
        <v>219</v>
      </c>
      <c r="BM390" s="172" t="s">
        <v>853</v>
      </c>
    </row>
    <row r="391" s="27" customFormat="true" ht="24.15" hidden="false" customHeight="true" outlineLevel="0" collapsed="false">
      <c r="A391" s="22"/>
      <c r="B391" s="160"/>
      <c r="C391" s="204" t="s">
        <v>854</v>
      </c>
      <c r="D391" s="204" t="s">
        <v>130</v>
      </c>
      <c r="E391" s="205" t="s">
        <v>855</v>
      </c>
      <c r="F391" s="206" t="s">
        <v>856</v>
      </c>
      <c r="G391" s="164" t="s">
        <v>141</v>
      </c>
      <c r="H391" s="165" t="n">
        <v>20.46</v>
      </c>
      <c r="I391" s="166"/>
      <c r="J391" s="167" t="n">
        <f aca="false">ROUND(I391*H391,2)</f>
        <v>0</v>
      </c>
      <c r="K391" s="163" t="s">
        <v>162</v>
      </c>
      <c r="L391" s="23"/>
      <c r="M391" s="168"/>
      <c r="N391" s="169" t="s">
        <v>40</v>
      </c>
      <c r="O391" s="60"/>
      <c r="P391" s="170" t="n">
        <f aca="false">O391*H391</f>
        <v>0</v>
      </c>
      <c r="Q391" s="170" t="n">
        <v>0</v>
      </c>
      <c r="R391" s="170" t="n">
        <f aca="false">Q391*H391</f>
        <v>0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219</v>
      </c>
      <c r="AT391" s="172" t="s">
        <v>130</v>
      </c>
      <c r="AU391" s="172" t="s">
        <v>135</v>
      </c>
      <c r="AY391" s="3" t="s">
        <v>128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135</v>
      </c>
      <c r="BK391" s="173" t="n">
        <f aca="false">ROUND(I391*H391,2)</f>
        <v>0</v>
      </c>
      <c r="BL391" s="3" t="s">
        <v>219</v>
      </c>
      <c r="BM391" s="172" t="s">
        <v>857</v>
      </c>
    </row>
    <row r="392" s="27" customFormat="true" ht="16.5" hidden="false" customHeight="true" outlineLevel="0" collapsed="false">
      <c r="A392" s="22"/>
      <c r="B392" s="160"/>
      <c r="C392" s="204" t="s">
        <v>858</v>
      </c>
      <c r="D392" s="204" t="s">
        <v>130</v>
      </c>
      <c r="E392" s="205" t="s">
        <v>859</v>
      </c>
      <c r="F392" s="206" t="s">
        <v>860</v>
      </c>
      <c r="G392" s="164" t="s">
        <v>161</v>
      </c>
      <c r="H392" s="165" t="n">
        <v>26.5</v>
      </c>
      <c r="I392" s="166"/>
      <c r="J392" s="167" t="n">
        <f aca="false">ROUND(I392*H392,2)</f>
        <v>0</v>
      </c>
      <c r="K392" s="163" t="s">
        <v>162</v>
      </c>
      <c r="L392" s="23"/>
      <c r="M392" s="168"/>
      <c r="N392" s="169" t="s">
        <v>40</v>
      </c>
      <c r="O392" s="60"/>
      <c r="P392" s="170" t="n">
        <f aca="false">O392*H392</f>
        <v>0</v>
      </c>
      <c r="Q392" s="170" t="n">
        <v>3E-005</v>
      </c>
      <c r="R392" s="170" t="n">
        <f aca="false">Q392*H392</f>
        <v>0.000795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219</v>
      </c>
      <c r="AT392" s="172" t="s">
        <v>130</v>
      </c>
      <c r="AU392" s="172" t="s">
        <v>135</v>
      </c>
      <c r="AY392" s="3" t="s">
        <v>128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135</v>
      </c>
      <c r="BK392" s="173" t="n">
        <f aca="false">ROUND(I392*H392,2)</f>
        <v>0</v>
      </c>
      <c r="BL392" s="3" t="s">
        <v>219</v>
      </c>
      <c r="BM392" s="172" t="s">
        <v>861</v>
      </c>
    </row>
    <row r="393" s="174" customFormat="true" ht="12.8" hidden="false" customHeight="false" outlineLevel="0" collapsed="false">
      <c r="B393" s="175"/>
      <c r="D393" s="110" t="s">
        <v>143</v>
      </c>
      <c r="E393" s="177"/>
      <c r="F393" s="178" t="s">
        <v>862</v>
      </c>
      <c r="H393" s="179" t="n">
        <v>26.5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143</v>
      </c>
      <c r="AU393" s="177" t="s">
        <v>135</v>
      </c>
      <c r="AV393" s="174" t="s">
        <v>135</v>
      </c>
      <c r="AW393" s="174" t="s">
        <v>31</v>
      </c>
      <c r="AX393" s="174" t="s">
        <v>79</v>
      </c>
      <c r="AY393" s="177" t="s">
        <v>128</v>
      </c>
    </row>
    <row r="394" s="27" customFormat="true" ht="24.15" hidden="false" customHeight="true" outlineLevel="0" collapsed="false">
      <c r="A394" s="22"/>
      <c r="B394" s="160"/>
      <c r="C394" s="204" t="s">
        <v>863</v>
      </c>
      <c r="D394" s="204" t="s">
        <v>130</v>
      </c>
      <c r="E394" s="205" t="s">
        <v>864</v>
      </c>
      <c r="F394" s="206" t="s">
        <v>865</v>
      </c>
      <c r="G394" s="164" t="s">
        <v>380</v>
      </c>
      <c r="H394" s="203"/>
      <c r="I394" s="166"/>
      <c r="J394" s="167" t="n">
        <f aca="false">ROUND(I394*H394,2)</f>
        <v>0</v>
      </c>
      <c r="K394" s="163" t="s">
        <v>162</v>
      </c>
      <c r="L394" s="23"/>
      <c r="M394" s="168"/>
      <c r="N394" s="169" t="s">
        <v>40</v>
      </c>
      <c r="O394" s="60"/>
      <c r="P394" s="170" t="n">
        <f aca="false">O394*H394</f>
        <v>0</v>
      </c>
      <c r="Q394" s="170" t="n">
        <v>0</v>
      </c>
      <c r="R394" s="170" t="n">
        <f aca="false">Q394*H394</f>
        <v>0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219</v>
      </c>
      <c r="AT394" s="172" t="s">
        <v>130</v>
      </c>
      <c r="AU394" s="172" t="s">
        <v>135</v>
      </c>
      <c r="AY394" s="3" t="s">
        <v>128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135</v>
      </c>
      <c r="BK394" s="173" t="n">
        <f aca="false">ROUND(I394*H394,2)</f>
        <v>0</v>
      </c>
      <c r="BL394" s="3" t="s">
        <v>219</v>
      </c>
      <c r="BM394" s="172" t="s">
        <v>866</v>
      </c>
    </row>
    <row r="395" s="146" customFormat="true" ht="22.8" hidden="false" customHeight="true" outlineLevel="0" collapsed="false">
      <c r="B395" s="147"/>
      <c r="D395" s="148" t="s">
        <v>73</v>
      </c>
      <c r="E395" s="148" t="s">
        <v>867</v>
      </c>
      <c r="F395" s="148" t="s">
        <v>868</v>
      </c>
      <c r="I395" s="150"/>
      <c r="J395" s="159" t="n">
        <f aca="false">BK395</f>
        <v>0</v>
      </c>
      <c r="L395" s="147"/>
      <c r="M395" s="152"/>
      <c r="N395" s="153"/>
      <c r="O395" s="153"/>
      <c r="P395" s="154" t="n">
        <f aca="false">SUM(P396:P400)</f>
        <v>0</v>
      </c>
      <c r="Q395" s="153"/>
      <c r="R395" s="154" t="n">
        <f aca="false">SUM(R396:R400)</f>
        <v>0.000576</v>
      </c>
      <c r="S395" s="153"/>
      <c r="T395" s="155" t="n">
        <f aca="false">SUM(T396:T400)</f>
        <v>0</v>
      </c>
      <c r="AR395" s="148" t="s">
        <v>135</v>
      </c>
      <c r="AT395" s="156" t="s">
        <v>73</v>
      </c>
      <c r="AU395" s="156" t="s">
        <v>79</v>
      </c>
      <c r="AY395" s="148" t="s">
        <v>128</v>
      </c>
      <c r="BK395" s="157" t="n">
        <f aca="false">SUM(BK396:BK400)</f>
        <v>0</v>
      </c>
    </row>
    <row r="396" s="27" customFormat="true" ht="24.15" hidden="false" customHeight="true" outlineLevel="0" collapsed="false">
      <c r="A396" s="22"/>
      <c r="B396" s="160"/>
      <c r="C396" s="204" t="s">
        <v>869</v>
      </c>
      <c r="D396" s="204" t="s">
        <v>130</v>
      </c>
      <c r="E396" s="205" t="s">
        <v>870</v>
      </c>
      <c r="F396" s="206" t="s">
        <v>871</v>
      </c>
      <c r="G396" s="164" t="s">
        <v>141</v>
      </c>
      <c r="H396" s="165" t="n">
        <v>1.2</v>
      </c>
      <c r="I396" s="166"/>
      <c r="J396" s="167" t="n">
        <f aca="false">ROUND(I396*H396,2)</f>
        <v>0</v>
      </c>
      <c r="K396" s="163" t="s">
        <v>162</v>
      </c>
      <c r="L396" s="23"/>
      <c r="M396" s="168"/>
      <c r="N396" s="169" t="s">
        <v>40</v>
      </c>
      <c r="O396" s="60"/>
      <c r="P396" s="170" t="n">
        <f aca="false">O396*H396</f>
        <v>0</v>
      </c>
      <c r="Q396" s="170" t="n">
        <v>0.00014</v>
      </c>
      <c r="R396" s="170" t="n">
        <f aca="false">Q396*H396</f>
        <v>0.000168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219</v>
      </c>
      <c r="AT396" s="172" t="s">
        <v>130</v>
      </c>
      <c r="AU396" s="172" t="s">
        <v>135</v>
      </c>
      <c r="AY396" s="3" t="s">
        <v>128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135</v>
      </c>
      <c r="BK396" s="173" t="n">
        <f aca="false">ROUND(I396*H396,2)</f>
        <v>0</v>
      </c>
      <c r="BL396" s="3" t="s">
        <v>219</v>
      </c>
      <c r="BM396" s="172" t="s">
        <v>872</v>
      </c>
    </row>
    <row r="397" s="174" customFormat="true" ht="12.8" hidden="false" customHeight="false" outlineLevel="0" collapsed="false">
      <c r="B397" s="175"/>
      <c r="D397" s="110" t="s">
        <v>143</v>
      </c>
      <c r="E397" s="177"/>
      <c r="F397" s="178" t="s">
        <v>873</v>
      </c>
      <c r="H397" s="179" t="n">
        <v>1.2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143</v>
      </c>
      <c r="AU397" s="177" t="s">
        <v>135</v>
      </c>
      <c r="AV397" s="174" t="s">
        <v>135</v>
      </c>
      <c r="AW397" s="174" t="s">
        <v>31</v>
      </c>
      <c r="AX397" s="174" t="s">
        <v>79</v>
      </c>
      <c r="AY397" s="177" t="s">
        <v>128</v>
      </c>
    </row>
    <row r="398" s="27" customFormat="true" ht="24.15" hidden="false" customHeight="true" outlineLevel="0" collapsed="false">
      <c r="A398" s="22"/>
      <c r="B398" s="160"/>
      <c r="C398" s="204" t="s">
        <v>874</v>
      </c>
      <c r="D398" s="204" t="s">
        <v>130</v>
      </c>
      <c r="E398" s="205" t="s">
        <v>875</v>
      </c>
      <c r="F398" s="206" t="s">
        <v>876</v>
      </c>
      <c r="G398" s="164" t="s">
        <v>141</v>
      </c>
      <c r="H398" s="165" t="n">
        <v>1.2</v>
      </c>
      <c r="I398" s="166"/>
      <c r="J398" s="167" t="n">
        <f aca="false">ROUND(I398*H398,2)</f>
        <v>0</v>
      </c>
      <c r="K398" s="163" t="s">
        <v>162</v>
      </c>
      <c r="L398" s="23"/>
      <c r="M398" s="168"/>
      <c r="N398" s="169" t="s">
        <v>40</v>
      </c>
      <c r="O398" s="60"/>
      <c r="P398" s="170" t="n">
        <f aca="false">O398*H398</f>
        <v>0</v>
      </c>
      <c r="Q398" s="170" t="n">
        <v>0.00012</v>
      </c>
      <c r="R398" s="170" t="n">
        <f aca="false">Q398*H398</f>
        <v>0.000144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219</v>
      </c>
      <c r="AT398" s="172" t="s">
        <v>130</v>
      </c>
      <c r="AU398" s="172" t="s">
        <v>135</v>
      </c>
      <c r="AY398" s="3" t="s">
        <v>128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135</v>
      </c>
      <c r="BK398" s="173" t="n">
        <f aca="false">ROUND(I398*H398,2)</f>
        <v>0</v>
      </c>
      <c r="BL398" s="3" t="s">
        <v>219</v>
      </c>
      <c r="BM398" s="172" t="s">
        <v>877</v>
      </c>
    </row>
    <row r="399" s="27" customFormat="true" ht="24.15" hidden="false" customHeight="true" outlineLevel="0" collapsed="false">
      <c r="A399" s="22"/>
      <c r="B399" s="160"/>
      <c r="C399" s="204" t="s">
        <v>878</v>
      </c>
      <c r="D399" s="204" t="s">
        <v>130</v>
      </c>
      <c r="E399" s="205" t="s">
        <v>879</v>
      </c>
      <c r="F399" s="206" t="s">
        <v>880</v>
      </c>
      <c r="G399" s="164" t="s">
        <v>141</v>
      </c>
      <c r="H399" s="165" t="n">
        <v>1.2</v>
      </c>
      <c r="I399" s="166"/>
      <c r="J399" s="167" t="n">
        <f aca="false">ROUND(I399*H399,2)</f>
        <v>0</v>
      </c>
      <c r="K399" s="163" t="s">
        <v>162</v>
      </c>
      <c r="L399" s="23"/>
      <c r="M399" s="168"/>
      <c r="N399" s="169" t="s">
        <v>40</v>
      </c>
      <c r="O399" s="60"/>
      <c r="P399" s="170" t="n">
        <f aca="false">O399*H399</f>
        <v>0</v>
      </c>
      <c r="Q399" s="170" t="n">
        <v>0.00012</v>
      </c>
      <c r="R399" s="170" t="n">
        <f aca="false">Q399*H399</f>
        <v>0.000144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219</v>
      </c>
      <c r="AT399" s="172" t="s">
        <v>130</v>
      </c>
      <c r="AU399" s="172" t="s">
        <v>135</v>
      </c>
      <c r="AY399" s="3" t="s">
        <v>128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135</v>
      </c>
      <c r="BK399" s="173" t="n">
        <f aca="false">ROUND(I399*H399,2)</f>
        <v>0</v>
      </c>
      <c r="BL399" s="3" t="s">
        <v>219</v>
      </c>
      <c r="BM399" s="172" t="s">
        <v>881</v>
      </c>
    </row>
    <row r="400" s="27" customFormat="true" ht="16.5" hidden="false" customHeight="true" outlineLevel="0" collapsed="false">
      <c r="A400" s="22"/>
      <c r="B400" s="160"/>
      <c r="C400" s="204" t="s">
        <v>882</v>
      </c>
      <c r="D400" s="204" t="s">
        <v>130</v>
      </c>
      <c r="E400" s="205" t="s">
        <v>883</v>
      </c>
      <c r="F400" s="206" t="s">
        <v>884</v>
      </c>
      <c r="G400" s="164" t="s">
        <v>133</v>
      </c>
      <c r="H400" s="165" t="n">
        <v>1</v>
      </c>
      <c r="I400" s="166"/>
      <c r="J400" s="167" t="n">
        <f aca="false">ROUND(I400*H400,2)</f>
        <v>0</v>
      </c>
      <c r="K400" s="163"/>
      <c r="L400" s="23"/>
      <c r="M400" s="168"/>
      <c r="N400" s="169" t="s">
        <v>40</v>
      </c>
      <c r="O400" s="60"/>
      <c r="P400" s="170" t="n">
        <f aca="false">O400*H400</f>
        <v>0</v>
      </c>
      <c r="Q400" s="170" t="n">
        <v>0.00012</v>
      </c>
      <c r="R400" s="170" t="n">
        <f aca="false">Q400*H400</f>
        <v>0.00012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219</v>
      </c>
      <c r="AT400" s="172" t="s">
        <v>130</v>
      </c>
      <c r="AU400" s="172" t="s">
        <v>135</v>
      </c>
      <c r="AY400" s="3" t="s">
        <v>128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135</v>
      </c>
      <c r="BK400" s="173" t="n">
        <f aca="false">ROUND(I400*H400,2)</f>
        <v>0</v>
      </c>
      <c r="BL400" s="3" t="s">
        <v>219</v>
      </c>
      <c r="BM400" s="172" t="s">
        <v>885</v>
      </c>
    </row>
    <row r="401" s="146" customFormat="true" ht="22.8" hidden="false" customHeight="true" outlineLevel="0" collapsed="false">
      <c r="B401" s="147"/>
      <c r="D401" s="148" t="s">
        <v>73</v>
      </c>
      <c r="E401" s="148" t="s">
        <v>886</v>
      </c>
      <c r="F401" s="148" t="s">
        <v>887</v>
      </c>
      <c r="I401" s="150"/>
      <c r="J401" s="159" t="n">
        <f aca="false">BK401</f>
        <v>0</v>
      </c>
      <c r="L401" s="147"/>
      <c r="M401" s="152"/>
      <c r="N401" s="153"/>
      <c r="O401" s="153"/>
      <c r="P401" s="154" t="n">
        <f aca="false">SUM(P402:P415)</f>
        <v>0</v>
      </c>
      <c r="Q401" s="153"/>
      <c r="R401" s="154" t="n">
        <f aca="false">SUM(R402:R415)</f>
        <v>0.13353672</v>
      </c>
      <c r="S401" s="153"/>
      <c r="T401" s="155" t="n">
        <f aca="false">SUM(T402:T415)</f>
        <v>0.02466794</v>
      </c>
      <c r="AR401" s="148" t="s">
        <v>135</v>
      </c>
      <c r="AT401" s="156" t="s">
        <v>73</v>
      </c>
      <c r="AU401" s="156" t="s">
        <v>79</v>
      </c>
      <c r="AY401" s="148" t="s">
        <v>128</v>
      </c>
      <c r="BK401" s="157" t="n">
        <f aca="false">SUM(BK402:BK415)</f>
        <v>0</v>
      </c>
    </row>
    <row r="402" s="27" customFormat="true" ht="16.5" hidden="false" customHeight="true" outlineLevel="0" collapsed="false">
      <c r="A402" s="22"/>
      <c r="B402" s="160"/>
      <c r="C402" s="204" t="s">
        <v>888</v>
      </c>
      <c r="D402" s="204" t="s">
        <v>130</v>
      </c>
      <c r="E402" s="205" t="s">
        <v>889</v>
      </c>
      <c r="F402" s="206" t="s">
        <v>890</v>
      </c>
      <c r="G402" s="164" t="s">
        <v>141</v>
      </c>
      <c r="H402" s="165" t="n">
        <v>79.574</v>
      </c>
      <c r="I402" s="166"/>
      <c r="J402" s="167" t="n">
        <f aca="false">ROUND(I402*H402,2)</f>
        <v>0</v>
      </c>
      <c r="K402" s="163" t="s">
        <v>162</v>
      </c>
      <c r="L402" s="23"/>
      <c r="M402" s="168"/>
      <c r="N402" s="169" t="s">
        <v>40</v>
      </c>
      <c r="O402" s="60"/>
      <c r="P402" s="170" t="n">
        <f aca="false">O402*H402</f>
        <v>0</v>
      </c>
      <c r="Q402" s="170" t="n">
        <v>0.001</v>
      </c>
      <c r="R402" s="170" t="n">
        <f aca="false">Q402*H402</f>
        <v>0.079574</v>
      </c>
      <c r="S402" s="170" t="n">
        <v>0.00031</v>
      </c>
      <c r="T402" s="171" t="n">
        <f aca="false">S402*H402</f>
        <v>0.02466794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219</v>
      </c>
      <c r="AT402" s="172" t="s">
        <v>130</v>
      </c>
      <c r="AU402" s="172" t="s">
        <v>135</v>
      </c>
      <c r="AY402" s="3" t="s">
        <v>128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135</v>
      </c>
      <c r="BK402" s="173" t="n">
        <f aca="false">ROUND(I402*H402,2)</f>
        <v>0</v>
      </c>
      <c r="BL402" s="3" t="s">
        <v>219</v>
      </c>
      <c r="BM402" s="172" t="s">
        <v>891</v>
      </c>
    </row>
    <row r="403" s="174" customFormat="true" ht="12.8" hidden="false" customHeight="false" outlineLevel="0" collapsed="false">
      <c r="B403" s="175"/>
      <c r="D403" s="110" t="s">
        <v>143</v>
      </c>
      <c r="E403" s="177"/>
      <c r="F403" s="178" t="s">
        <v>179</v>
      </c>
      <c r="H403" s="179" t="n">
        <v>23.7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143</v>
      </c>
      <c r="AU403" s="177" t="s">
        <v>135</v>
      </c>
      <c r="AV403" s="174" t="s">
        <v>135</v>
      </c>
      <c r="AW403" s="174" t="s">
        <v>31</v>
      </c>
      <c r="AX403" s="174" t="s">
        <v>74</v>
      </c>
      <c r="AY403" s="177" t="s">
        <v>128</v>
      </c>
    </row>
    <row r="404" s="210" customFormat="true" ht="12.8" hidden="false" customHeight="false" outlineLevel="0" collapsed="false">
      <c r="B404" s="211"/>
      <c r="D404" s="110" t="s">
        <v>143</v>
      </c>
      <c r="E404" s="212"/>
      <c r="F404" s="213" t="s">
        <v>892</v>
      </c>
      <c r="H404" s="214" t="n">
        <v>23.7</v>
      </c>
      <c r="I404" s="215"/>
      <c r="L404" s="211"/>
      <c r="M404" s="216"/>
      <c r="N404" s="217"/>
      <c r="O404" s="217"/>
      <c r="P404" s="217"/>
      <c r="Q404" s="217"/>
      <c r="R404" s="217"/>
      <c r="S404" s="217"/>
      <c r="T404" s="218"/>
      <c r="AT404" s="212" t="s">
        <v>143</v>
      </c>
      <c r="AU404" s="212" t="s">
        <v>135</v>
      </c>
      <c r="AV404" s="210" t="s">
        <v>137</v>
      </c>
      <c r="AW404" s="210" t="s">
        <v>31</v>
      </c>
      <c r="AX404" s="210" t="s">
        <v>74</v>
      </c>
      <c r="AY404" s="212" t="s">
        <v>128</v>
      </c>
    </row>
    <row r="405" s="174" customFormat="true" ht="12.8" hidden="false" customHeight="false" outlineLevel="0" collapsed="false">
      <c r="B405" s="175"/>
      <c r="D405" s="110" t="s">
        <v>143</v>
      </c>
      <c r="E405" s="177"/>
      <c r="F405" s="178" t="s">
        <v>893</v>
      </c>
      <c r="H405" s="179" t="n">
        <v>12.35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143</v>
      </c>
      <c r="AU405" s="177" t="s">
        <v>135</v>
      </c>
      <c r="AV405" s="174" t="s">
        <v>135</v>
      </c>
      <c r="AW405" s="174" t="s">
        <v>31</v>
      </c>
      <c r="AX405" s="174" t="s">
        <v>74</v>
      </c>
      <c r="AY405" s="177" t="s">
        <v>128</v>
      </c>
    </row>
    <row r="406" s="174" customFormat="true" ht="12.8" hidden="false" customHeight="false" outlineLevel="0" collapsed="false">
      <c r="B406" s="175"/>
      <c r="D406" s="110" t="s">
        <v>143</v>
      </c>
      <c r="E406" s="177"/>
      <c r="F406" s="178" t="s">
        <v>894</v>
      </c>
      <c r="H406" s="179" t="n">
        <v>43.524</v>
      </c>
      <c r="I406" s="180"/>
      <c r="L406" s="175"/>
      <c r="M406" s="181"/>
      <c r="N406" s="182"/>
      <c r="O406" s="182"/>
      <c r="P406" s="182"/>
      <c r="Q406" s="182"/>
      <c r="R406" s="182"/>
      <c r="S406" s="182"/>
      <c r="T406" s="183"/>
      <c r="AT406" s="177" t="s">
        <v>143</v>
      </c>
      <c r="AU406" s="177" t="s">
        <v>135</v>
      </c>
      <c r="AV406" s="174" t="s">
        <v>135</v>
      </c>
      <c r="AW406" s="174" t="s">
        <v>31</v>
      </c>
      <c r="AX406" s="174" t="s">
        <v>74</v>
      </c>
      <c r="AY406" s="177" t="s">
        <v>128</v>
      </c>
    </row>
    <row r="407" s="184" customFormat="true" ht="12.8" hidden="false" customHeight="false" outlineLevel="0" collapsed="false">
      <c r="B407" s="185"/>
      <c r="D407" s="110" t="s">
        <v>143</v>
      </c>
      <c r="E407" s="186"/>
      <c r="F407" s="187" t="s">
        <v>188</v>
      </c>
      <c r="H407" s="188" t="n">
        <v>79.574</v>
      </c>
      <c r="I407" s="189"/>
      <c r="L407" s="185"/>
      <c r="M407" s="190"/>
      <c r="N407" s="191"/>
      <c r="O407" s="191"/>
      <c r="P407" s="191"/>
      <c r="Q407" s="191"/>
      <c r="R407" s="191"/>
      <c r="S407" s="191"/>
      <c r="T407" s="192"/>
      <c r="AT407" s="186" t="s">
        <v>143</v>
      </c>
      <c r="AU407" s="186" t="s">
        <v>135</v>
      </c>
      <c r="AV407" s="184" t="s">
        <v>134</v>
      </c>
      <c r="AW407" s="184" t="s">
        <v>31</v>
      </c>
      <c r="AX407" s="184" t="s">
        <v>79</v>
      </c>
      <c r="AY407" s="186" t="s">
        <v>128</v>
      </c>
    </row>
    <row r="408" s="27" customFormat="true" ht="24.15" hidden="false" customHeight="true" outlineLevel="0" collapsed="false">
      <c r="A408" s="22"/>
      <c r="B408" s="160"/>
      <c r="C408" s="204" t="s">
        <v>895</v>
      </c>
      <c r="D408" s="204" t="s">
        <v>130</v>
      </c>
      <c r="E408" s="205" t="s">
        <v>896</v>
      </c>
      <c r="F408" s="206" t="s">
        <v>897</v>
      </c>
      <c r="G408" s="164" t="s">
        <v>141</v>
      </c>
      <c r="H408" s="165" t="n">
        <v>79.574</v>
      </c>
      <c r="I408" s="166"/>
      <c r="J408" s="167" t="n">
        <f aca="false">ROUND(I408*H408,2)</f>
        <v>0</v>
      </c>
      <c r="K408" s="163" t="s">
        <v>162</v>
      </c>
      <c r="L408" s="23"/>
      <c r="M408" s="168"/>
      <c r="N408" s="169" t="s">
        <v>40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219</v>
      </c>
      <c r="AT408" s="172" t="s">
        <v>130</v>
      </c>
      <c r="AU408" s="172" t="s">
        <v>135</v>
      </c>
      <c r="AY408" s="3" t="s">
        <v>128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135</v>
      </c>
      <c r="BK408" s="173" t="n">
        <f aca="false">ROUND(I408*H408,2)</f>
        <v>0</v>
      </c>
      <c r="BL408" s="3" t="s">
        <v>219</v>
      </c>
      <c r="BM408" s="172" t="s">
        <v>898</v>
      </c>
    </row>
    <row r="409" s="27" customFormat="true" ht="24.15" hidden="false" customHeight="true" outlineLevel="0" collapsed="false">
      <c r="A409" s="22"/>
      <c r="B409" s="160"/>
      <c r="C409" s="204" t="s">
        <v>899</v>
      </c>
      <c r="D409" s="204" t="s">
        <v>130</v>
      </c>
      <c r="E409" s="205" t="s">
        <v>900</v>
      </c>
      <c r="F409" s="206" t="s">
        <v>901</v>
      </c>
      <c r="G409" s="164" t="s">
        <v>141</v>
      </c>
      <c r="H409" s="165" t="n">
        <v>110.128</v>
      </c>
      <c r="I409" s="166"/>
      <c r="J409" s="167" t="n">
        <f aca="false">ROUND(I409*H409,2)</f>
        <v>0</v>
      </c>
      <c r="K409" s="163" t="s">
        <v>162</v>
      </c>
      <c r="L409" s="23"/>
      <c r="M409" s="168"/>
      <c r="N409" s="169" t="s">
        <v>40</v>
      </c>
      <c r="O409" s="60"/>
      <c r="P409" s="170" t="n">
        <f aca="false">O409*H409</f>
        <v>0</v>
      </c>
      <c r="Q409" s="170" t="n">
        <v>0.0002</v>
      </c>
      <c r="R409" s="170" t="n">
        <f aca="false">Q409*H409</f>
        <v>0.0220256</v>
      </c>
      <c r="S409" s="170" t="n">
        <v>0</v>
      </c>
      <c r="T409" s="171" t="n">
        <f aca="false">S409*H409</f>
        <v>0</v>
      </c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R409" s="172" t="s">
        <v>219</v>
      </c>
      <c r="AT409" s="172" t="s">
        <v>130</v>
      </c>
      <c r="AU409" s="172" t="s">
        <v>135</v>
      </c>
      <c r="AY409" s="3" t="s">
        <v>128</v>
      </c>
      <c r="BE409" s="173" t="n">
        <f aca="false">IF(N409="základní",J409,0)</f>
        <v>0</v>
      </c>
      <c r="BF409" s="173" t="n">
        <f aca="false">IF(N409="snížená",J409,0)</f>
        <v>0</v>
      </c>
      <c r="BG409" s="173" t="n">
        <f aca="false">IF(N409="zákl. přenesená",J409,0)</f>
        <v>0</v>
      </c>
      <c r="BH409" s="173" t="n">
        <f aca="false">IF(N409="sníž. přenesená",J409,0)</f>
        <v>0</v>
      </c>
      <c r="BI409" s="173" t="n">
        <f aca="false">IF(N409="nulová",J409,0)</f>
        <v>0</v>
      </c>
      <c r="BJ409" s="3" t="s">
        <v>135</v>
      </c>
      <c r="BK409" s="173" t="n">
        <f aca="false">ROUND(I409*H409,2)</f>
        <v>0</v>
      </c>
      <c r="BL409" s="3" t="s">
        <v>219</v>
      </c>
      <c r="BM409" s="172" t="s">
        <v>902</v>
      </c>
    </row>
    <row r="410" s="174" customFormat="true" ht="12.8" hidden="false" customHeight="false" outlineLevel="0" collapsed="false">
      <c r="B410" s="175"/>
      <c r="D410" s="110" t="s">
        <v>143</v>
      </c>
      <c r="E410" s="177"/>
      <c r="F410" s="178" t="s">
        <v>253</v>
      </c>
      <c r="H410" s="179" t="n">
        <v>27.3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143</v>
      </c>
      <c r="AU410" s="177" t="s">
        <v>135</v>
      </c>
      <c r="AV410" s="174" t="s">
        <v>135</v>
      </c>
      <c r="AW410" s="174" t="s">
        <v>31</v>
      </c>
      <c r="AX410" s="174" t="s">
        <v>74</v>
      </c>
      <c r="AY410" s="177" t="s">
        <v>128</v>
      </c>
    </row>
    <row r="411" s="174" customFormat="true" ht="12.8" hidden="false" customHeight="false" outlineLevel="0" collapsed="false">
      <c r="B411" s="175"/>
      <c r="D411" s="110" t="s">
        <v>143</v>
      </c>
      <c r="E411" s="177"/>
      <c r="F411" s="178" t="s">
        <v>903</v>
      </c>
      <c r="H411" s="179" t="n">
        <v>68.432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143</v>
      </c>
      <c r="AU411" s="177" t="s">
        <v>135</v>
      </c>
      <c r="AV411" s="174" t="s">
        <v>135</v>
      </c>
      <c r="AW411" s="174" t="s">
        <v>31</v>
      </c>
      <c r="AX411" s="174" t="s">
        <v>74</v>
      </c>
      <c r="AY411" s="177" t="s">
        <v>128</v>
      </c>
    </row>
    <row r="412" s="174" customFormat="true" ht="12.8" hidden="false" customHeight="false" outlineLevel="0" collapsed="false">
      <c r="B412" s="175"/>
      <c r="D412" s="110" t="s">
        <v>143</v>
      </c>
      <c r="E412" s="177"/>
      <c r="F412" s="178" t="s">
        <v>904</v>
      </c>
      <c r="H412" s="179" t="n">
        <v>6.436</v>
      </c>
      <c r="I412" s="180"/>
      <c r="L412" s="175"/>
      <c r="M412" s="181"/>
      <c r="N412" s="182"/>
      <c r="O412" s="182"/>
      <c r="P412" s="182"/>
      <c r="Q412" s="182"/>
      <c r="R412" s="182"/>
      <c r="S412" s="182"/>
      <c r="T412" s="183"/>
      <c r="AT412" s="177" t="s">
        <v>143</v>
      </c>
      <c r="AU412" s="177" t="s">
        <v>135</v>
      </c>
      <c r="AV412" s="174" t="s">
        <v>135</v>
      </c>
      <c r="AW412" s="174" t="s">
        <v>31</v>
      </c>
      <c r="AX412" s="174" t="s">
        <v>74</v>
      </c>
      <c r="AY412" s="177" t="s">
        <v>128</v>
      </c>
    </row>
    <row r="413" s="174" customFormat="true" ht="12.8" hidden="false" customHeight="false" outlineLevel="0" collapsed="false">
      <c r="B413" s="175"/>
      <c r="D413" s="110" t="s">
        <v>143</v>
      </c>
      <c r="E413" s="177"/>
      <c r="F413" s="178" t="s">
        <v>905</v>
      </c>
      <c r="H413" s="179" t="n">
        <v>7.96</v>
      </c>
      <c r="I413" s="180"/>
      <c r="L413" s="175"/>
      <c r="M413" s="181"/>
      <c r="N413" s="182"/>
      <c r="O413" s="182"/>
      <c r="P413" s="182"/>
      <c r="Q413" s="182"/>
      <c r="R413" s="182"/>
      <c r="S413" s="182"/>
      <c r="T413" s="183"/>
      <c r="AT413" s="177" t="s">
        <v>143</v>
      </c>
      <c r="AU413" s="177" t="s">
        <v>135</v>
      </c>
      <c r="AV413" s="174" t="s">
        <v>135</v>
      </c>
      <c r="AW413" s="174" t="s">
        <v>31</v>
      </c>
      <c r="AX413" s="174" t="s">
        <v>74</v>
      </c>
      <c r="AY413" s="177" t="s">
        <v>128</v>
      </c>
    </row>
    <row r="414" s="184" customFormat="true" ht="12.8" hidden="false" customHeight="false" outlineLevel="0" collapsed="false">
      <c r="B414" s="185"/>
      <c r="D414" s="110" t="s">
        <v>143</v>
      </c>
      <c r="E414" s="186"/>
      <c r="F414" s="187" t="s">
        <v>188</v>
      </c>
      <c r="H414" s="188" t="n">
        <v>110.128</v>
      </c>
      <c r="I414" s="189"/>
      <c r="L414" s="185"/>
      <c r="M414" s="190"/>
      <c r="N414" s="191"/>
      <c r="O414" s="191"/>
      <c r="P414" s="191"/>
      <c r="Q414" s="191"/>
      <c r="R414" s="191"/>
      <c r="S414" s="191"/>
      <c r="T414" s="192"/>
      <c r="AT414" s="186" t="s">
        <v>143</v>
      </c>
      <c r="AU414" s="186" t="s">
        <v>135</v>
      </c>
      <c r="AV414" s="184" t="s">
        <v>134</v>
      </c>
      <c r="AW414" s="184" t="s">
        <v>31</v>
      </c>
      <c r="AX414" s="184" t="s">
        <v>79</v>
      </c>
      <c r="AY414" s="186" t="s">
        <v>128</v>
      </c>
    </row>
    <row r="415" s="27" customFormat="true" ht="24.15" hidden="false" customHeight="true" outlineLevel="0" collapsed="false">
      <c r="A415" s="22"/>
      <c r="B415" s="160"/>
      <c r="C415" s="204" t="s">
        <v>906</v>
      </c>
      <c r="D415" s="204" t="s">
        <v>130</v>
      </c>
      <c r="E415" s="205" t="s">
        <v>907</v>
      </c>
      <c r="F415" s="206" t="s">
        <v>908</v>
      </c>
      <c r="G415" s="164" t="s">
        <v>141</v>
      </c>
      <c r="H415" s="165" t="n">
        <v>110.128</v>
      </c>
      <c r="I415" s="166"/>
      <c r="J415" s="167" t="n">
        <f aca="false">ROUND(I415*H415,2)</f>
        <v>0</v>
      </c>
      <c r="K415" s="163" t="s">
        <v>162</v>
      </c>
      <c r="L415" s="23"/>
      <c r="M415" s="168"/>
      <c r="N415" s="169" t="s">
        <v>40</v>
      </c>
      <c r="O415" s="60"/>
      <c r="P415" s="170" t="n">
        <f aca="false">O415*H415</f>
        <v>0</v>
      </c>
      <c r="Q415" s="170" t="n">
        <v>0.00029</v>
      </c>
      <c r="R415" s="170" t="n">
        <f aca="false">Q415*H415</f>
        <v>0.03193712</v>
      </c>
      <c r="S415" s="170" t="n">
        <v>0</v>
      </c>
      <c r="T415" s="171" t="n">
        <f aca="false">S415*H415</f>
        <v>0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219</v>
      </c>
      <c r="AT415" s="172" t="s">
        <v>130</v>
      </c>
      <c r="AU415" s="172" t="s">
        <v>135</v>
      </c>
      <c r="AY415" s="3" t="s">
        <v>128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135</v>
      </c>
      <c r="BK415" s="173" t="n">
        <f aca="false">ROUND(I415*H415,2)</f>
        <v>0</v>
      </c>
      <c r="BL415" s="3" t="s">
        <v>219</v>
      </c>
      <c r="BM415" s="172" t="s">
        <v>909</v>
      </c>
    </row>
    <row r="416" s="146" customFormat="true" ht="25.9" hidden="false" customHeight="true" outlineLevel="0" collapsed="false">
      <c r="B416" s="147"/>
      <c r="D416" s="148" t="s">
        <v>73</v>
      </c>
      <c r="E416" s="148" t="s">
        <v>910</v>
      </c>
      <c r="F416" s="148" t="s">
        <v>911</v>
      </c>
      <c r="I416" s="150"/>
      <c r="J416" s="151" t="n">
        <f aca="false">BK416</f>
        <v>0</v>
      </c>
      <c r="L416" s="147"/>
      <c r="M416" s="152"/>
      <c r="N416" s="153"/>
      <c r="O416" s="153"/>
      <c r="P416" s="154" t="n">
        <f aca="false">SUM(P417:P426)</f>
        <v>0</v>
      </c>
      <c r="Q416" s="153"/>
      <c r="R416" s="154" t="n">
        <f aca="false">SUM(R417:R426)</f>
        <v>0</v>
      </c>
      <c r="S416" s="153"/>
      <c r="T416" s="155" t="n">
        <f aca="false">SUM(T417:T426)</f>
        <v>0</v>
      </c>
      <c r="AR416" s="148" t="s">
        <v>134</v>
      </c>
      <c r="AT416" s="156" t="s">
        <v>73</v>
      </c>
      <c r="AU416" s="156" t="s">
        <v>74</v>
      </c>
      <c r="AY416" s="148" t="s">
        <v>128</v>
      </c>
      <c r="BK416" s="157" t="n">
        <f aca="false">SUM(BK417:BK426)</f>
        <v>0</v>
      </c>
    </row>
    <row r="417" s="27" customFormat="true" ht="16.5" hidden="false" customHeight="true" outlineLevel="0" collapsed="false">
      <c r="A417" s="22"/>
      <c r="B417" s="160"/>
      <c r="C417" s="204" t="s">
        <v>912</v>
      </c>
      <c r="D417" s="204" t="s">
        <v>130</v>
      </c>
      <c r="E417" s="205" t="s">
        <v>913</v>
      </c>
      <c r="F417" s="206" t="s">
        <v>914</v>
      </c>
      <c r="G417" s="164" t="s">
        <v>915</v>
      </c>
      <c r="H417" s="165" t="n">
        <v>8</v>
      </c>
      <c r="I417" s="166"/>
      <c r="J417" s="167" t="n">
        <f aca="false">ROUND(I417*H417,2)</f>
        <v>0</v>
      </c>
      <c r="K417" s="163" t="s">
        <v>162</v>
      </c>
      <c r="L417" s="23"/>
      <c r="M417" s="168"/>
      <c r="N417" s="169" t="s">
        <v>40</v>
      </c>
      <c r="O417" s="60"/>
      <c r="P417" s="170" t="n">
        <f aca="false">O417*H417</f>
        <v>0</v>
      </c>
      <c r="Q417" s="170" t="n">
        <v>0</v>
      </c>
      <c r="R417" s="170" t="n">
        <f aca="false">Q417*H417</f>
        <v>0</v>
      </c>
      <c r="S417" s="170" t="n">
        <v>0</v>
      </c>
      <c r="T417" s="171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2" t="s">
        <v>916</v>
      </c>
      <c r="AT417" s="172" t="s">
        <v>130</v>
      </c>
      <c r="AU417" s="172" t="s">
        <v>79</v>
      </c>
      <c r="AY417" s="3" t="s">
        <v>128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3" t="s">
        <v>135</v>
      </c>
      <c r="BK417" s="173" t="n">
        <f aca="false">ROUND(I417*H417,2)</f>
        <v>0</v>
      </c>
      <c r="BL417" s="3" t="s">
        <v>916</v>
      </c>
      <c r="BM417" s="172" t="s">
        <v>917</v>
      </c>
    </row>
    <row r="418" s="174" customFormat="true" ht="12.8" hidden="false" customHeight="false" outlineLevel="0" collapsed="false">
      <c r="B418" s="175"/>
      <c r="D418" s="110" t="s">
        <v>143</v>
      </c>
      <c r="E418" s="177"/>
      <c r="F418" s="178" t="s">
        <v>918</v>
      </c>
      <c r="H418" s="179" t="n">
        <v>8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143</v>
      </c>
      <c r="AU418" s="177" t="s">
        <v>79</v>
      </c>
      <c r="AV418" s="174" t="s">
        <v>135</v>
      </c>
      <c r="AW418" s="174" t="s">
        <v>31</v>
      </c>
      <c r="AX418" s="174" t="s">
        <v>74</v>
      </c>
      <c r="AY418" s="177" t="s">
        <v>128</v>
      </c>
    </row>
    <row r="419" s="184" customFormat="true" ht="12.8" hidden="false" customHeight="false" outlineLevel="0" collapsed="false">
      <c r="B419" s="185"/>
      <c r="D419" s="110" t="s">
        <v>143</v>
      </c>
      <c r="E419" s="186"/>
      <c r="F419" s="187" t="s">
        <v>188</v>
      </c>
      <c r="H419" s="188" t="n">
        <v>8</v>
      </c>
      <c r="I419" s="189"/>
      <c r="L419" s="185"/>
      <c r="M419" s="190"/>
      <c r="N419" s="191"/>
      <c r="O419" s="191"/>
      <c r="P419" s="191"/>
      <c r="Q419" s="191"/>
      <c r="R419" s="191"/>
      <c r="S419" s="191"/>
      <c r="T419" s="192"/>
      <c r="AT419" s="186" t="s">
        <v>143</v>
      </c>
      <c r="AU419" s="186" t="s">
        <v>79</v>
      </c>
      <c r="AV419" s="184" t="s">
        <v>134</v>
      </c>
      <c r="AW419" s="184" t="s">
        <v>31</v>
      </c>
      <c r="AX419" s="184" t="s">
        <v>79</v>
      </c>
      <c r="AY419" s="186" t="s">
        <v>128</v>
      </c>
    </row>
    <row r="420" s="27" customFormat="true" ht="16.5" hidden="false" customHeight="true" outlineLevel="0" collapsed="false">
      <c r="A420" s="22"/>
      <c r="B420" s="160"/>
      <c r="C420" s="204" t="s">
        <v>919</v>
      </c>
      <c r="D420" s="204" t="s">
        <v>130</v>
      </c>
      <c r="E420" s="205" t="s">
        <v>920</v>
      </c>
      <c r="F420" s="206" t="s">
        <v>921</v>
      </c>
      <c r="G420" s="164" t="s">
        <v>915</v>
      </c>
      <c r="H420" s="165" t="n">
        <v>4</v>
      </c>
      <c r="I420" s="166"/>
      <c r="J420" s="167" t="n">
        <f aca="false">ROUND(I420*H420,2)</f>
        <v>0</v>
      </c>
      <c r="K420" s="163" t="s">
        <v>162</v>
      </c>
      <c r="L420" s="23"/>
      <c r="M420" s="168"/>
      <c r="N420" s="169" t="s">
        <v>40</v>
      </c>
      <c r="O420" s="60"/>
      <c r="P420" s="170" t="n">
        <f aca="false">O420*H420</f>
        <v>0</v>
      </c>
      <c r="Q420" s="170" t="n">
        <v>0</v>
      </c>
      <c r="R420" s="170" t="n">
        <f aca="false">Q420*H420</f>
        <v>0</v>
      </c>
      <c r="S420" s="170" t="n">
        <v>0</v>
      </c>
      <c r="T420" s="171" t="n">
        <f aca="false">S420*H420</f>
        <v>0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72" t="s">
        <v>916</v>
      </c>
      <c r="AT420" s="172" t="s">
        <v>130</v>
      </c>
      <c r="AU420" s="172" t="s">
        <v>79</v>
      </c>
      <c r="AY420" s="3" t="s">
        <v>128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3" t="s">
        <v>135</v>
      </c>
      <c r="BK420" s="173" t="n">
        <f aca="false">ROUND(I420*H420,2)</f>
        <v>0</v>
      </c>
      <c r="BL420" s="3" t="s">
        <v>916</v>
      </c>
      <c r="BM420" s="172" t="s">
        <v>922</v>
      </c>
    </row>
    <row r="421" s="174" customFormat="true" ht="12.8" hidden="false" customHeight="false" outlineLevel="0" collapsed="false">
      <c r="B421" s="175"/>
      <c r="D421" s="110" t="s">
        <v>143</v>
      </c>
      <c r="E421" s="177"/>
      <c r="F421" s="178" t="s">
        <v>923</v>
      </c>
      <c r="H421" s="179" t="n">
        <v>4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143</v>
      </c>
      <c r="AU421" s="177" t="s">
        <v>79</v>
      </c>
      <c r="AV421" s="174" t="s">
        <v>135</v>
      </c>
      <c r="AW421" s="174" t="s">
        <v>31</v>
      </c>
      <c r="AX421" s="174" t="s">
        <v>74</v>
      </c>
      <c r="AY421" s="177" t="s">
        <v>128</v>
      </c>
    </row>
    <row r="422" s="184" customFormat="true" ht="12.8" hidden="false" customHeight="false" outlineLevel="0" collapsed="false">
      <c r="B422" s="185"/>
      <c r="D422" s="110" t="s">
        <v>143</v>
      </c>
      <c r="E422" s="186"/>
      <c r="F422" s="187" t="s">
        <v>188</v>
      </c>
      <c r="H422" s="188" t="n">
        <v>4</v>
      </c>
      <c r="I422" s="189"/>
      <c r="L422" s="185"/>
      <c r="M422" s="190"/>
      <c r="N422" s="191"/>
      <c r="O422" s="191"/>
      <c r="P422" s="191"/>
      <c r="Q422" s="191"/>
      <c r="R422" s="191"/>
      <c r="S422" s="191"/>
      <c r="T422" s="192"/>
      <c r="AT422" s="186" t="s">
        <v>143</v>
      </c>
      <c r="AU422" s="186" t="s">
        <v>79</v>
      </c>
      <c r="AV422" s="184" t="s">
        <v>134</v>
      </c>
      <c r="AW422" s="184" t="s">
        <v>31</v>
      </c>
      <c r="AX422" s="184" t="s">
        <v>79</v>
      </c>
      <c r="AY422" s="186" t="s">
        <v>128</v>
      </c>
    </row>
    <row r="423" s="27" customFormat="true" ht="16.5" hidden="false" customHeight="true" outlineLevel="0" collapsed="false">
      <c r="A423" s="22"/>
      <c r="B423" s="160"/>
      <c r="C423" s="204" t="s">
        <v>924</v>
      </c>
      <c r="D423" s="204" t="s">
        <v>130</v>
      </c>
      <c r="E423" s="205" t="s">
        <v>925</v>
      </c>
      <c r="F423" s="206" t="s">
        <v>926</v>
      </c>
      <c r="G423" s="164" t="s">
        <v>915</v>
      </c>
      <c r="H423" s="165" t="n">
        <v>12</v>
      </c>
      <c r="I423" s="166"/>
      <c r="J423" s="167" t="n">
        <f aca="false">ROUND(I423*H423,2)</f>
        <v>0</v>
      </c>
      <c r="K423" s="163" t="s">
        <v>162</v>
      </c>
      <c r="L423" s="23"/>
      <c r="M423" s="168"/>
      <c r="N423" s="169" t="s">
        <v>40</v>
      </c>
      <c r="O423" s="60"/>
      <c r="P423" s="170" t="n">
        <f aca="false">O423*H423</f>
        <v>0</v>
      </c>
      <c r="Q423" s="170" t="n">
        <v>0</v>
      </c>
      <c r="R423" s="170" t="n">
        <f aca="false">Q423*H423</f>
        <v>0</v>
      </c>
      <c r="S423" s="170" t="n">
        <v>0</v>
      </c>
      <c r="T423" s="171" t="n">
        <f aca="false">S423*H423</f>
        <v>0</v>
      </c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R423" s="172" t="s">
        <v>916</v>
      </c>
      <c r="AT423" s="172" t="s">
        <v>130</v>
      </c>
      <c r="AU423" s="172" t="s">
        <v>79</v>
      </c>
      <c r="AY423" s="3" t="s">
        <v>128</v>
      </c>
      <c r="BE423" s="173" t="n">
        <f aca="false">IF(N423="základní",J423,0)</f>
        <v>0</v>
      </c>
      <c r="BF423" s="173" t="n">
        <f aca="false">IF(N423="snížená",J423,0)</f>
        <v>0</v>
      </c>
      <c r="BG423" s="173" t="n">
        <f aca="false">IF(N423="zákl. přenesená",J423,0)</f>
        <v>0</v>
      </c>
      <c r="BH423" s="173" t="n">
        <f aca="false">IF(N423="sníž. přenesená",J423,0)</f>
        <v>0</v>
      </c>
      <c r="BI423" s="173" t="n">
        <f aca="false">IF(N423="nulová",J423,0)</f>
        <v>0</v>
      </c>
      <c r="BJ423" s="3" t="s">
        <v>135</v>
      </c>
      <c r="BK423" s="173" t="n">
        <f aca="false">ROUND(I423*H423,2)</f>
        <v>0</v>
      </c>
      <c r="BL423" s="3" t="s">
        <v>916</v>
      </c>
      <c r="BM423" s="172" t="s">
        <v>927</v>
      </c>
    </row>
    <row r="424" s="174" customFormat="true" ht="12.8" hidden="false" customHeight="false" outlineLevel="0" collapsed="false">
      <c r="B424" s="175"/>
      <c r="D424" s="110" t="s">
        <v>143</v>
      </c>
      <c r="E424" s="177"/>
      <c r="F424" s="178" t="s">
        <v>928</v>
      </c>
      <c r="H424" s="179" t="n">
        <v>8</v>
      </c>
      <c r="I424" s="180"/>
      <c r="L424" s="175"/>
      <c r="M424" s="181"/>
      <c r="N424" s="182"/>
      <c r="O424" s="182"/>
      <c r="P424" s="182"/>
      <c r="Q424" s="182"/>
      <c r="R424" s="182"/>
      <c r="S424" s="182"/>
      <c r="T424" s="183"/>
      <c r="AT424" s="177" t="s">
        <v>143</v>
      </c>
      <c r="AU424" s="177" t="s">
        <v>79</v>
      </c>
      <c r="AV424" s="174" t="s">
        <v>135</v>
      </c>
      <c r="AW424" s="174" t="s">
        <v>31</v>
      </c>
      <c r="AX424" s="174" t="s">
        <v>74</v>
      </c>
      <c r="AY424" s="177" t="s">
        <v>128</v>
      </c>
    </row>
    <row r="425" s="174" customFormat="true" ht="12.8" hidden="false" customHeight="false" outlineLevel="0" collapsed="false">
      <c r="B425" s="175"/>
      <c r="D425" s="110" t="s">
        <v>143</v>
      </c>
      <c r="E425" s="177"/>
      <c r="F425" s="178" t="s">
        <v>929</v>
      </c>
      <c r="H425" s="179" t="n">
        <v>4</v>
      </c>
      <c r="I425" s="180"/>
      <c r="L425" s="175"/>
      <c r="M425" s="181"/>
      <c r="N425" s="182"/>
      <c r="O425" s="182"/>
      <c r="P425" s="182"/>
      <c r="Q425" s="182"/>
      <c r="R425" s="182"/>
      <c r="S425" s="182"/>
      <c r="T425" s="183"/>
      <c r="AT425" s="177" t="s">
        <v>143</v>
      </c>
      <c r="AU425" s="177" t="s">
        <v>79</v>
      </c>
      <c r="AV425" s="174" t="s">
        <v>135</v>
      </c>
      <c r="AW425" s="174" t="s">
        <v>31</v>
      </c>
      <c r="AX425" s="174" t="s">
        <v>74</v>
      </c>
      <c r="AY425" s="177" t="s">
        <v>128</v>
      </c>
    </row>
    <row r="426" s="184" customFormat="true" ht="12.8" hidden="false" customHeight="false" outlineLevel="0" collapsed="false">
      <c r="B426" s="185"/>
      <c r="D426" s="110" t="s">
        <v>143</v>
      </c>
      <c r="E426" s="186"/>
      <c r="F426" s="187" t="s">
        <v>188</v>
      </c>
      <c r="H426" s="188" t="n">
        <v>12</v>
      </c>
      <c r="I426" s="189"/>
      <c r="L426" s="185"/>
      <c r="M426" s="190"/>
      <c r="N426" s="191"/>
      <c r="O426" s="191"/>
      <c r="P426" s="191"/>
      <c r="Q426" s="191"/>
      <c r="R426" s="191"/>
      <c r="S426" s="191"/>
      <c r="T426" s="192"/>
      <c r="AT426" s="186" t="s">
        <v>143</v>
      </c>
      <c r="AU426" s="186" t="s">
        <v>79</v>
      </c>
      <c r="AV426" s="184" t="s">
        <v>134</v>
      </c>
      <c r="AW426" s="184" t="s">
        <v>31</v>
      </c>
      <c r="AX426" s="184" t="s">
        <v>79</v>
      </c>
      <c r="AY426" s="186" t="s">
        <v>128</v>
      </c>
    </row>
    <row r="427" s="146" customFormat="true" ht="25.9" hidden="false" customHeight="true" outlineLevel="0" collapsed="false">
      <c r="B427" s="147"/>
      <c r="D427" s="148" t="s">
        <v>73</v>
      </c>
      <c r="E427" s="148" t="s">
        <v>930</v>
      </c>
      <c r="F427" s="148" t="s">
        <v>931</v>
      </c>
      <c r="I427" s="150"/>
      <c r="J427" s="151" t="n">
        <f aca="false">BK427</f>
        <v>0</v>
      </c>
      <c r="L427" s="147"/>
      <c r="M427" s="152"/>
      <c r="N427" s="153"/>
      <c r="O427" s="153"/>
      <c r="P427" s="154" t="n">
        <f aca="false">P428+P430</f>
        <v>0</v>
      </c>
      <c r="Q427" s="153"/>
      <c r="R427" s="154" t="n">
        <f aca="false">R428+R430</f>
        <v>0</v>
      </c>
      <c r="S427" s="153"/>
      <c r="T427" s="155" t="n">
        <f aca="false">T428+T430</f>
        <v>0</v>
      </c>
      <c r="AR427" s="148" t="s">
        <v>153</v>
      </c>
      <c r="AT427" s="156" t="s">
        <v>73</v>
      </c>
      <c r="AU427" s="156" t="s">
        <v>74</v>
      </c>
      <c r="AY427" s="148" t="s">
        <v>128</v>
      </c>
      <c r="BK427" s="157" t="n">
        <f aca="false">BK428+BK430</f>
        <v>0</v>
      </c>
    </row>
    <row r="428" s="146" customFormat="true" ht="22.8" hidden="false" customHeight="true" outlineLevel="0" collapsed="false">
      <c r="B428" s="147"/>
      <c r="D428" s="148" t="s">
        <v>73</v>
      </c>
      <c r="E428" s="148" t="s">
        <v>932</v>
      </c>
      <c r="F428" s="148" t="s">
        <v>933</v>
      </c>
      <c r="I428" s="150"/>
      <c r="J428" s="159" t="n">
        <f aca="false">BK428</f>
        <v>0</v>
      </c>
      <c r="L428" s="147"/>
      <c r="M428" s="152"/>
      <c r="N428" s="153"/>
      <c r="O428" s="153"/>
      <c r="P428" s="154" t="n">
        <f aca="false">P429</f>
        <v>0</v>
      </c>
      <c r="Q428" s="153"/>
      <c r="R428" s="154" t="n">
        <f aca="false">R429</f>
        <v>0</v>
      </c>
      <c r="S428" s="153"/>
      <c r="T428" s="155" t="n">
        <f aca="false">T429</f>
        <v>0</v>
      </c>
      <c r="AR428" s="148" t="s">
        <v>153</v>
      </c>
      <c r="AT428" s="156" t="s">
        <v>73</v>
      </c>
      <c r="AU428" s="156" t="s">
        <v>79</v>
      </c>
      <c r="AY428" s="148" t="s">
        <v>128</v>
      </c>
      <c r="BK428" s="157" t="n">
        <f aca="false">BK429</f>
        <v>0</v>
      </c>
    </row>
    <row r="429" s="27" customFormat="true" ht="16.5" hidden="false" customHeight="true" outlineLevel="0" collapsed="false">
      <c r="A429" s="22"/>
      <c r="B429" s="160"/>
      <c r="C429" s="204" t="s">
        <v>934</v>
      </c>
      <c r="D429" s="204" t="s">
        <v>130</v>
      </c>
      <c r="E429" s="205" t="s">
        <v>935</v>
      </c>
      <c r="F429" s="206" t="s">
        <v>936</v>
      </c>
      <c r="G429" s="164" t="s">
        <v>133</v>
      </c>
      <c r="H429" s="165" t="n">
        <v>1</v>
      </c>
      <c r="I429" s="166"/>
      <c r="J429" s="167" t="n">
        <f aca="false">ROUND(I429*H429,2)</f>
        <v>0</v>
      </c>
      <c r="K429" s="163" t="s">
        <v>162</v>
      </c>
      <c r="L429" s="23"/>
      <c r="M429" s="168"/>
      <c r="N429" s="169" t="s">
        <v>40</v>
      </c>
      <c r="O429" s="60"/>
      <c r="P429" s="170" t="n">
        <f aca="false">O429*H429</f>
        <v>0</v>
      </c>
      <c r="Q429" s="170" t="n">
        <v>0</v>
      </c>
      <c r="R429" s="170" t="n">
        <f aca="false">Q429*H429</f>
        <v>0</v>
      </c>
      <c r="S429" s="170" t="n">
        <v>0</v>
      </c>
      <c r="T429" s="171" t="n">
        <f aca="false">S429*H429</f>
        <v>0</v>
      </c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R429" s="172" t="s">
        <v>937</v>
      </c>
      <c r="AT429" s="172" t="s">
        <v>130</v>
      </c>
      <c r="AU429" s="172" t="s">
        <v>135</v>
      </c>
      <c r="AY429" s="3" t="s">
        <v>128</v>
      </c>
      <c r="BE429" s="173" t="n">
        <f aca="false">IF(N429="základní",J429,0)</f>
        <v>0</v>
      </c>
      <c r="BF429" s="173" t="n">
        <f aca="false">IF(N429="snížená",J429,0)</f>
        <v>0</v>
      </c>
      <c r="BG429" s="173" t="n">
        <f aca="false">IF(N429="zákl. přenesená",J429,0)</f>
        <v>0</v>
      </c>
      <c r="BH429" s="173" t="n">
        <f aca="false">IF(N429="sníž. přenesená",J429,0)</f>
        <v>0</v>
      </c>
      <c r="BI429" s="173" t="n">
        <f aca="false">IF(N429="nulová",J429,0)</f>
        <v>0</v>
      </c>
      <c r="BJ429" s="3" t="s">
        <v>135</v>
      </c>
      <c r="BK429" s="173" t="n">
        <f aca="false">ROUND(I429*H429,2)</f>
        <v>0</v>
      </c>
      <c r="BL429" s="3" t="s">
        <v>937</v>
      </c>
      <c r="BM429" s="172" t="s">
        <v>938</v>
      </c>
    </row>
    <row r="430" s="146" customFormat="true" ht="22.8" hidden="false" customHeight="true" outlineLevel="0" collapsed="false">
      <c r="B430" s="147"/>
      <c r="D430" s="148" t="s">
        <v>73</v>
      </c>
      <c r="E430" s="148" t="s">
        <v>939</v>
      </c>
      <c r="F430" s="148" t="s">
        <v>940</v>
      </c>
      <c r="I430" s="150"/>
      <c r="J430" s="159" t="n">
        <f aca="false">BK430</f>
        <v>0</v>
      </c>
      <c r="L430" s="147"/>
      <c r="M430" s="152"/>
      <c r="N430" s="153"/>
      <c r="O430" s="153"/>
      <c r="P430" s="154" t="n">
        <f aca="false">P431</f>
        <v>0</v>
      </c>
      <c r="Q430" s="153"/>
      <c r="R430" s="154" t="n">
        <f aca="false">R431</f>
        <v>0</v>
      </c>
      <c r="S430" s="153"/>
      <c r="T430" s="155" t="n">
        <f aca="false">T431</f>
        <v>0</v>
      </c>
      <c r="AR430" s="148" t="s">
        <v>153</v>
      </c>
      <c r="AT430" s="156" t="s">
        <v>73</v>
      </c>
      <c r="AU430" s="156" t="s">
        <v>79</v>
      </c>
      <c r="AY430" s="148" t="s">
        <v>128</v>
      </c>
      <c r="BK430" s="157" t="n">
        <f aca="false">BK431</f>
        <v>0</v>
      </c>
    </row>
    <row r="431" s="27" customFormat="true" ht="16.5" hidden="false" customHeight="true" outlineLevel="0" collapsed="false">
      <c r="A431" s="22"/>
      <c r="B431" s="160"/>
      <c r="C431" s="204" t="s">
        <v>941</v>
      </c>
      <c r="D431" s="204" t="s">
        <v>130</v>
      </c>
      <c r="E431" s="205" t="s">
        <v>942</v>
      </c>
      <c r="F431" s="206" t="s">
        <v>943</v>
      </c>
      <c r="G431" s="164" t="s">
        <v>133</v>
      </c>
      <c r="H431" s="165" t="n">
        <v>1</v>
      </c>
      <c r="I431" s="166"/>
      <c r="J431" s="167" t="n">
        <f aca="false">ROUND(I431*H431,2)</f>
        <v>0</v>
      </c>
      <c r="K431" s="163" t="s">
        <v>162</v>
      </c>
      <c r="L431" s="23"/>
      <c r="M431" s="219"/>
      <c r="N431" s="220" t="s">
        <v>40</v>
      </c>
      <c r="O431" s="221"/>
      <c r="P431" s="222" t="n">
        <f aca="false">O431*H431</f>
        <v>0</v>
      </c>
      <c r="Q431" s="222" t="n">
        <v>0</v>
      </c>
      <c r="R431" s="222" t="n">
        <f aca="false">Q431*H431</f>
        <v>0</v>
      </c>
      <c r="S431" s="222" t="n">
        <v>0</v>
      </c>
      <c r="T431" s="223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937</v>
      </c>
      <c r="AT431" s="172" t="s">
        <v>130</v>
      </c>
      <c r="AU431" s="172" t="s">
        <v>135</v>
      </c>
      <c r="AY431" s="3" t="s">
        <v>128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135</v>
      </c>
      <c r="BK431" s="173" t="n">
        <f aca="false">ROUND(I431*H431,2)</f>
        <v>0</v>
      </c>
      <c r="BL431" s="3" t="s">
        <v>937</v>
      </c>
      <c r="BM431" s="172" t="s">
        <v>944</v>
      </c>
    </row>
    <row r="432" s="27" customFormat="true" ht="6.95" hidden="false" customHeight="true" outlineLevel="0" collapsed="false">
      <c r="A432" s="22"/>
      <c r="B432" s="44"/>
      <c r="C432" s="45"/>
      <c r="D432" s="45"/>
      <c r="E432" s="45"/>
      <c r="F432" s="45"/>
      <c r="G432" s="45"/>
      <c r="H432" s="45"/>
      <c r="I432" s="45"/>
      <c r="J432" s="45"/>
      <c r="K432" s="45"/>
      <c r="L432" s="23"/>
      <c r="M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</row>
    <row r="433" customFormat="false" ht="12.8" hidden="false" customHeight="false" outlineLevel="0" collapsed="false">
      <c r="C433" s="224"/>
      <c r="D433" s="224"/>
      <c r="E433" s="224"/>
      <c r="F433" s="224"/>
    </row>
    <row r="434" customFormat="false" ht="12.8" hidden="false" customHeight="false" outlineLevel="0" collapsed="false">
      <c r="C434" s="224"/>
      <c r="D434" s="224"/>
      <c r="E434" s="224"/>
      <c r="F434" s="224"/>
    </row>
  </sheetData>
  <autoFilter ref="C137:K431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2022-06-15T19:59:21Z</dcterms:created>
  <dc:creator>Eva-TOSH\Eva</dc:creator>
  <dc:description/>
  <dc:language>cs-CZ</dc:language>
  <cp:lastModifiedBy/>
  <cp:lastPrinted>2022-06-15T22:02:18Z</cp:lastPrinted>
  <dcterms:modified xsi:type="dcterms:W3CDTF">2022-06-15T22:02:52Z</dcterms:modified>
  <cp:revision>1</cp:revision>
  <dc:subject/>
  <dc:title/>
</cp:coreProperties>
</file>