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0730" windowHeight="11760"/>
  </bookViews>
  <sheets>
    <sheet name="Stavba" sheetId="1" r:id="rId1"/>
    <sheet name="VzorPolozky" sheetId="10" state="hidden" r:id="rId2"/>
    <sheet name="SO 00 00 Naklady" sheetId="12" r:id="rId3"/>
    <sheet name="SO 01 1-SA Pol" sheetId="13" r:id="rId4"/>
  </sheets>
  <externalReferences>
    <externalReference r:id="rId5"/>
  </externalReferences>
  <definedNames>
    <definedName name="CelkemDPHVypocet" localSheetId="0">Stavba!$H$45</definedName>
    <definedName name="CenaCelkem">Stavba!$G$29</definedName>
    <definedName name="CenaCelkemBezDPH">Stavba!$G$28</definedName>
    <definedName name="CenaCelkemVypocet" localSheetId="0">Stavba!$I$45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00 00 Naklady'!$1:$7</definedName>
    <definedName name="_xlnm.Print_Titles" localSheetId="3">'SO 01 1-SA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00 00 Naklady'!$A$1:$X$27</definedName>
    <definedName name="_xlnm.Print_Area" localSheetId="3">'SO 01 1-SA Pol'!$A$1:$X$261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Stavba!$F$45</definedName>
    <definedName name="ZakladDPHZakl">Stavba!$G$25</definedName>
    <definedName name="ZakladDPHZaklVypocet" localSheetId="0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/>
  <c r="I20" s="1"/>
  <c r="I69"/>
  <c r="I68"/>
  <c r="I67"/>
  <c r="I66"/>
  <c r="I64"/>
  <c r="I63"/>
  <c r="I62"/>
  <c r="I61"/>
  <c r="I60"/>
  <c r="I59"/>
  <c r="I58"/>
  <c r="I57"/>
  <c r="G41"/>
  <c r="F41"/>
  <c r="G40"/>
  <c r="F40"/>
  <c r="BA211" i="13"/>
  <c r="BA199"/>
  <c r="BA170"/>
  <c r="BA46"/>
  <c r="BA35"/>
  <c r="BA30"/>
  <c r="G8"/>
  <c r="K8"/>
  <c r="O8"/>
  <c r="V8"/>
  <c r="G9"/>
  <c r="I9"/>
  <c r="I8" s="1"/>
  <c r="K9"/>
  <c r="M9"/>
  <c r="M8" s="1"/>
  <c r="O9"/>
  <c r="Q9"/>
  <c r="Q8" s="1"/>
  <c r="V9"/>
  <c r="G29"/>
  <c r="I29"/>
  <c r="I28" s="1"/>
  <c r="K29"/>
  <c r="M29"/>
  <c r="O29"/>
  <c r="Q29"/>
  <c r="Q28" s="1"/>
  <c r="V29"/>
  <c r="G34"/>
  <c r="G28" s="1"/>
  <c r="I34"/>
  <c r="K34"/>
  <c r="K28" s="1"/>
  <c r="O34"/>
  <c r="O28" s="1"/>
  <c r="Q34"/>
  <c r="V34"/>
  <c r="V28" s="1"/>
  <c r="G40"/>
  <c r="I40"/>
  <c r="K40"/>
  <c r="M40"/>
  <c r="O40"/>
  <c r="Q40"/>
  <c r="V40"/>
  <c r="G45"/>
  <c r="M45" s="1"/>
  <c r="I45"/>
  <c r="K45"/>
  <c r="O45"/>
  <c r="Q45"/>
  <c r="V45"/>
  <c r="G51"/>
  <c r="I51"/>
  <c r="K51"/>
  <c r="M51"/>
  <c r="O51"/>
  <c r="Q51"/>
  <c r="V51"/>
  <c r="G56"/>
  <c r="K56"/>
  <c r="O56"/>
  <c r="V56"/>
  <c r="G57"/>
  <c r="I57"/>
  <c r="I56" s="1"/>
  <c r="K57"/>
  <c r="M57"/>
  <c r="M56" s="1"/>
  <c r="O57"/>
  <c r="Q57"/>
  <c r="Q56" s="1"/>
  <c r="V57"/>
  <c r="G62"/>
  <c r="I62"/>
  <c r="I61" s="1"/>
  <c r="K62"/>
  <c r="M62"/>
  <c r="O62"/>
  <c r="Q62"/>
  <c r="Q61" s="1"/>
  <c r="V62"/>
  <c r="G68"/>
  <c r="G61" s="1"/>
  <c r="I68"/>
  <c r="K68"/>
  <c r="K61" s="1"/>
  <c r="O68"/>
  <c r="O61" s="1"/>
  <c r="Q68"/>
  <c r="V68"/>
  <c r="V61" s="1"/>
  <c r="G74"/>
  <c r="I74"/>
  <c r="K74"/>
  <c r="M74"/>
  <c r="O74"/>
  <c r="Q74"/>
  <c r="V74"/>
  <c r="G76"/>
  <c r="M76" s="1"/>
  <c r="I76"/>
  <c r="K76"/>
  <c r="O76"/>
  <c r="Q76"/>
  <c r="V76"/>
  <c r="G79"/>
  <c r="G78" s="1"/>
  <c r="I79"/>
  <c r="K79"/>
  <c r="K78" s="1"/>
  <c r="O79"/>
  <c r="O78" s="1"/>
  <c r="Q79"/>
  <c r="V79"/>
  <c r="V78" s="1"/>
  <c r="G83"/>
  <c r="I83"/>
  <c r="I78" s="1"/>
  <c r="K83"/>
  <c r="M83"/>
  <c r="O83"/>
  <c r="Q83"/>
  <c r="Q78" s="1"/>
  <c r="V83"/>
  <c r="G87"/>
  <c r="M87" s="1"/>
  <c r="I87"/>
  <c r="K87"/>
  <c r="O87"/>
  <c r="Q87"/>
  <c r="V87"/>
  <c r="G93"/>
  <c r="I93"/>
  <c r="K93"/>
  <c r="M93"/>
  <c r="O93"/>
  <c r="Q93"/>
  <c r="V93"/>
  <c r="G97"/>
  <c r="M97" s="1"/>
  <c r="I97"/>
  <c r="K97"/>
  <c r="O97"/>
  <c r="Q97"/>
  <c r="V97"/>
  <c r="G101"/>
  <c r="I101"/>
  <c r="K101"/>
  <c r="M101"/>
  <c r="O101"/>
  <c r="Q101"/>
  <c r="V101"/>
  <c r="G105"/>
  <c r="M105" s="1"/>
  <c r="I105"/>
  <c r="K105"/>
  <c r="O105"/>
  <c r="Q105"/>
  <c r="V105"/>
  <c r="G110"/>
  <c r="I110"/>
  <c r="K110"/>
  <c r="M110"/>
  <c r="O110"/>
  <c r="Q110"/>
  <c r="V110"/>
  <c r="G115"/>
  <c r="M115" s="1"/>
  <c r="I115"/>
  <c r="K115"/>
  <c r="O115"/>
  <c r="Q115"/>
  <c r="V115"/>
  <c r="G119"/>
  <c r="I119"/>
  <c r="K119"/>
  <c r="M119"/>
  <c r="O119"/>
  <c r="Q119"/>
  <c r="V119"/>
  <c r="G123"/>
  <c r="M123" s="1"/>
  <c r="I123"/>
  <c r="K123"/>
  <c r="O123"/>
  <c r="Q123"/>
  <c r="V123"/>
  <c r="I125"/>
  <c r="Q125"/>
  <c r="G126"/>
  <c r="G125" s="1"/>
  <c r="I126"/>
  <c r="K126"/>
  <c r="K125" s="1"/>
  <c r="O126"/>
  <c r="O125" s="1"/>
  <c r="Q126"/>
  <c r="V126"/>
  <c r="V125" s="1"/>
  <c r="G133"/>
  <c r="G132" s="1"/>
  <c r="I133"/>
  <c r="K133"/>
  <c r="K132" s="1"/>
  <c r="O133"/>
  <c r="O132" s="1"/>
  <c r="Q133"/>
  <c r="V133"/>
  <c r="V132" s="1"/>
  <c r="G138"/>
  <c r="I138"/>
  <c r="I132" s="1"/>
  <c r="K138"/>
  <c r="M138"/>
  <c r="O138"/>
  <c r="Q138"/>
  <c r="Q132" s="1"/>
  <c r="V138"/>
  <c r="G142"/>
  <c r="M142" s="1"/>
  <c r="I142"/>
  <c r="K142"/>
  <c r="O142"/>
  <c r="Q142"/>
  <c r="V142"/>
  <c r="G146"/>
  <c r="G145" s="1"/>
  <c r="I146"/>
  <c r="K146"/>
  <c r="K145" s="1"/>
  <c r="O146"/>
  <c r="O145" s="1"/>
  <c r="Q146"/>
  <c r="V146"/>
  <c r="V145" s="1"/>
  <c r="G151"/>
  <c r="I151"/>
  <c r="I145" s="1"/>
  <c r="K151"/>
  <c r="M151"/>
  <c r="O151"/>
  <c r="Q151"/>
  <c r="Q145" s="1"/>
  <c r="V151"/>
  <c r="G155"/>
  <c r="I155"/>
  <c r="K155"/>
  <c r="M155"/>
  <c r="O155"/>
  <c r="Q155"/>
  <c r="Q154" s="1"/>
  <c r="V155"/>
  <c r="G159"/>
  <c r="G154" s="1"/>
  <c r="G260" s="1"/>
  <c r="I159"/>
  <c r="K159"/>
  <c r="K154" s="1"/>
  <c r="O159"/>
  <c r="Q159"/>
  <c r="V159"/>
  <c r="V154" s="1"/>
  <c r="G163"/>
  <c r="I163"/>
  <c r="K163"/>
  <c r="M163"/>
  <c r="O163"/>
  <c r="Q163"/>
  <c r="V163"/>
  <c r="G169"/>
  <c r="M169" s="1"/>
  <c r="I169"/>
  <c r="K169"/>
  <c r="O169"/>
  <c r="Q169"/>
  <c r="V169"/>
  <c r="G175"/>
  <c r="I175"/>
  <c r="K175"/>
  <c r="M175"/>
  <c r="O175"/>
  <c r="Q175"/>
  <c r="V175"/>
  <c r="G180"/>
  <c r="M180" s="1"/>
  <c r="I180"/>
  <c r="K180"/>
  <c r="O180"/>
  <c r="Q180"/>
  <c r="V180"/>
  <c r="G184"/>
  <c r="I184"/>
  <c r="K184"/>
  <c r="M184"/>
  <c r="O184"/>
  <c r="Q184"/>
  <c r="V184"/>
  <c r="G187"/>
  <c r="K187"/>
  <c r="O187"/>
  <c r="V187"/>
  <c r="G188"/>
  <c r="I188"/>
  <c r="I187" s="1"/>
  <c r="K188"/>
  <c r="M188"/>
  <c r="M187" s="1"/>
  <c r="O188"/>
  <c r="Q188"/>
  <c r="Q187" s="1"/>
  <c r="V188"/>
  <c r="G193"/>
  <c r="I193"/>
  <c r="I192" s="1"/>
  <c r="K193"/>
  <c r="M193"/>
  <c r="O193"/>
  <c r="Q193"/>
  <c r="Q192" s="1"/>
  <c r="V193"/>
  <c r="G198"/>
  <c r="G192" s="1"/>
  <c r="I198"/>
  <c r="K198"/>
  <c r="K192" s="1"/>
  <c r="O198"/>
  <c r="O192" s="1"/>
  <c r="Q198"/>
  <c r="V198"/>
  <c r="V192" s="1"/>
  <c r="G207"/>
  <c r="G206" s="1"/>
  <c r="I207"/>
  <c r="K207"/>
  <c r="K206" s="1"/>
  <c r="O207"/>
  <c r="O206" s="1"/>
  <c r="Q207"/>
  <c r="V207"/>
  <c r="V206" s="1"/>
  <c r="G217"/>
  <c r="I217"/>
  <c r="I206" s="1"/>
  <c r="K217"/>
  <c r="M217"/>
  <c r="O217"/>
  <c r="Q217"/>
  <c r="Q206" s="1"/>
  <c r="V217"/>
  <c r="G222"/>
  <c r="M222" s="1"/>
  <c r="I222"/>
  <c r="K222"/>
  <c r="O222"/>
  <c r="Q222"/>
  <c r="V222"/>
  <c r="G227"/>
  <c r="I227"/>
  <c r="K227"/>
  <c r="M227"/>
  <c r="O227"/>
  <c r="Q227"/>
  <c r="V227"/>
  <c r="G233"/>
  <c r="M233" s="1"/>
  <c r="I233"/>
  <c r="K233"/>
  <c r="O233"/>
  <c r="Q233"/>
  <c r="V233"/>
  <c r="G238"/>
  <c r="I238"/>
  <c r="K238"/>
  <c r="M238"/>
  <c r="O238"/>
  <c r="Q238"/>
  <c r="V238"/>
  <c r="G244"/>
  <c r="M244" s="1"/>
  <c r="I244"/>
  <c r="K244"/>
  <c r="O244"/>
  <c r="Q244"/>
  <c r="V244"/>
  <c r="G249"/>
  <c r="I249"/>
  <c r="K249"/>
  <c r="M249"/>
  <c r="O249"/>
  <c r="Q249"/>
  <c r="V249"/>
  <c r="G254"/>
  <c r="M254" s="1"/>
  <c r="I254"/>
  <c r="K254"/>
  <c r="O254"/>
  <c r="Q254"/>
  <c r="V254"/>
  <c r="AE260"/>
  <c r="F39" i="1" s="1"/>
  <c r="AF260" i="13"/>
  <c r="G39" i="1" s="1"/>
  <c r="G45" s="1"/>
  <c r="G25" s="1"/>
  <c r="A25" s="1"/>
  <c r="A26" s="1"/>
  <c r="G26" s="1"/>
  <c r="G26" i="12"/>
  <c r="BA23"/>
  <c r="BA20"/>
  <c r="BA16"/>
  <c r="BA13"/>
  <c r="BA10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5"/>
  <c r="I15"/>
  <c r="K15"/>
  <c r="M15"/>
  <c r="O15"/>
  <c r="Q15"/>
  <c r="V15"/>
  <c r="G18"/>
  <c r="G19"/>
  <c r="I19"/>
  <c r="I18" s="1"/>
  <c r="K19"/>
  <c r="M19"/>
  <c r="O19"/>
  <c r="Q19"/>
  <c r="Q18" s="1"/>
  <c r="V19"/>
  <c r="G22"/>
  <c r="M22" s="1"/>
  <c r="I22"/>
  <c r="K22"/>
  <c r="K18" s="1"/>
  <c r="O22"/>
  <c r="O18" s="1"/>
  <c r="Q22"/>
  <c r="V22"/>
  <c r="V18" s="1"/>
  <c r="AE26"/>
  <c r="AF26"/>
  <c r="I19" i="1"/>
  <c r="I18"/>
  <c r="I16"/>
  <c r="H42"/>
  <c r="H41"/>
  <c r="I41" s="1"/>
  <c r="H40"/>
  <c r="I40" s="1"/>
  <c r="H39" l="1"/>
  <c r="H45" s="1"/>
  <c r="F45"/>
  <c r="G23" s="1"/>
  <c r="G44"/>
  <c r="F44"/>
  <c r="G43"/>
  <c r="O154" i="13"/>
  <c r="F43" i="1"/>
  <c r="I65"/>
  <c r="I17"/>
  <c r="I21" s="1"/>
  <c r="I154" i="13"/>
  <c r="I71" i="1"/>
  <c r="M28" i="13"/>
  <c r="M207"/>
  <c r="M206" s="1"/>
  <c r="M198"/>
  <c r="M192" s="1"/>
  <c r="M159"/>
  <c r="M154" s="1"/>
  <c r="M146"/>
  <c r="M145" s="1"/>
  <c r="M133"/>
  <c r="M132" s="1"/>
  <c r="M126"/>
  <c r="M125" s="1"/>
  <c r="M79"/>
  <c r="M78" s="1"/>
  <c r="M68"/>
  <c r="M61" s="1"/>
  <c r="M34"/>
  <c r="M18" i="12"/>
  <c r="M8"/>
  <c r="G8"/>
  <c r="J28" i="1"/>
  <c r="J26"/>
  <c r="G38"/>
  <c r="F38"/>
  <c r="J23"/>
  <c r="J24"/>
  <c r="J25"/>
  <c r="J27"/>
  <c r="E24"/>
  <c r="E26"/>
  <c r="G28" l="1"/>
  <c r="H44"/>
  <c r="I44" s="1"/>
  <c r="I39"/>
  <c r="I45" s="1"/>
  <c r="H43"/>
  <c r="I43" s="1"/>
  <c r="J62"/>
  <c r="J60"/>
  <c r="J58"/>
  <c r="J70"/>
  <c r="J69"/>
  <c r="J68"/>
  <c r="J67"/>
  <c r="J66"/>
  <c r="J65"/>
  <c r="J64"/>
  <c r="J63"/>
  <c r="J61"/>
  <c r="J59"/>
  <c r="J57"/>
  <c r="A23"/>
  <c r="A24" s="1"/>
  <c r="G24" s="1"/>
  <c r="A27" s="1"/>
  <c r="A29" s="1"/>
  <c r="G29" s="1"/>
  <c r="G27" s="1"/>
  <c r="J43"/>
  <c r="J41"/>
  <c r="J39"/>
  <c r="J45" s="1"/>
  <c r="J44"/>
  <c r="J40"/>
  <c r="J7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<sst xmlns="http://schemas.openxmlformats.org/spreadsheetml/2006/main" count="1019" uniqueCount="347">
  <si>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</si>
  <si>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</si>
  <si>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</si>
  <si>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</si>
  <si>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</si>
  <si>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</si>
  <si>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</si>
  <si>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</si>
  <si>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</si>
  <si>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</si>
  <si>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</si>
  <si>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</si>
  <si>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</si>
  <si>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</si>
  <si>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</si>
  <si>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</si>
  <si>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</si>
  <si>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</si>
  <si>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</si>
  <si>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</si>
  <si>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</si>
  <si>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</si>
  <si>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</si>
  <si>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</si>
  <si>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</si>
  <si>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</si>
  <si>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</si>
  <si>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</si>
  <si>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</si>
  <si>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</si>
  <si>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</si>
  <si>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</si>
  <si>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</si>
  <si>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</si>
  <si>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</si>
  <si>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</si>
  <si>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</si>
  <si>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</si>
  <si>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</si>
  <si>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</si>
  <si>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</si>
  <si>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DRLY/N053</t>
  </si>
  <si>
    <t>VÝMĚNA PODLAHOVÉ KRYTINY SCHODIŠTĚ A HALY VE 2. NP, VČ. OBLOŽENÍ STĚN ZŠ PALACKÉHO 70, BRNO</t>
  </si>
  <si>
    <t>Stavba</t>
  </si>
  <si>
    <t>Ostatní a vedlejší náklady</t>
  </si>
  <si>
    <t>00</t>
  </si>
  <si>
    <t>VEDLEJŠÍ A OSTATNÍ NÁKLADY</t>
  </si>
  <si>
    <t>Stavební objekt</t>
  </si>
  <si>
    <t>SO 01</t>
  </si>
  <si>
    <t>1-SA</t>
  </si>
  <si>
    <t>ARCHITEKTONICKO - STAVEBNÍ ŘEŠENÍ</t>
  </si>
  <si>
    <t>Celkem za stavbu</t>
  </si>
  <si>
    <t>CZK</t>
  </si>
  <si>
    <t>#POPS</t>
  </si>
  <si>
    <t>Popis stavby: DRLY/N053 - VÝMĚNA PODLAHOVÉ KRYTINY SCHODIŠTĚ A HALY VE 2. NP, VČ. OBLOŽENÍ STĚN ZŠ PALACKÉHO 70, BRNO</t>
  </si>
  <si>
    <t>#POPO</t>
  </si>
  <si>
    <t>Popis objektu: SO 00 - VEDLEJŠÍ A OSTATNÍ NÁKLADY</t>
  </si>
  <si>
    <t>#POPR</t>
  </si>
  <si>
    <t>Popis rozpočtu: 00 - VEDLEJŠÍ A OSTATNÍ NÁKLADY</t>
  </si>
  <si>
    <t>Popis objektu: SO 01 - VÝMĚNA PODLAHOVÉ KRYTINY SCHODIŠTĚ A HALY VE 2. NP, VČ. OBLOŽENÍ STĚN ZŠ PALACKÉHO 70, BRNO</t>
  </si>
  <si>
    <t>Popis rozpočtu: 1-SA - ARCHITEKTONICKO - STAVEBNÍ ŘEŠENÍ</t>
  </si>
  <si>
    <t>Rekapitulace dílů</t>
  </si>
  <si>
    <t>Typ dílu</t>
  </si>
  <si>
    <t>Poznámka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</si>
  <si>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</si>
  <si>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</si>
  <si>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</si>
  <si>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</si>
  <si>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</si>
  <si>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</si>
  <si>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</si>
  <si>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</si>
  <si>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</si>
  <si>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</si>
  <si>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</si>
  <si>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</si>
  <si>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</si>
  <si>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</si>
  <si>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776</t>
  </si>
  <si>
    <t>Podlahy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</si>
  <si>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</si>
  <si>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</si>
  <si>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</si>
  <si>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</si>
  <si>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</si>
  <si>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</si>
  <si>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</si>
  <si>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</si>
  <si>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</si>
  <si>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</si>
  <si>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</si>
  <si>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</si>
  <si>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</si>
  <si>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</si>
  <si>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</si>
  <si>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</si>
  <si>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</si>
  <si>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</si>
  <si>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</si>
  <si>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</si>
  <si>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</si>
  <si>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</si>
  <si>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</si>
  <si>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</si>
  <si>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</si>
  <si>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</si>
  <si>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</si>
  <si>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</si>
  <si>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</si>
  <si>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</si>
  <si>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</si>
  <si>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</si>
  <si>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</si>
  <si>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</si>
  <si>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</si>
  <si>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</si>
  <si>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</si>
  <si>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</si>
  <si>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</si>
  <si>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</si>
  <si>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</si>
  <si>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</si>
  <si>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23/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</si>
  <si>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</si>
  <si>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</si>
  <si>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</si>
  <si>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</si>
  <si>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</si>
  <si>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</si>
  <si>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</si>
  <si>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</si>
  <si>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</si>
  <si>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</si>
  <si>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</si>
  <si>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</si>
  <si>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</si>
  <si>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</si>
  <si>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</si>
  <si>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</si>
  <si>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</si>
  <si>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</si>
  <si>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</si>
  <si>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</si>
  <si>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</si>
  <si>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Poznámka - NENACEŇOVAT !!!</t>
  </si>
  <si>
    <t>Vlastní</t>
  </si>
  <si>
    <t>Práce</t>
  </si>
  <si>
    <t>POL1_</t>
  </si>
  <si>
    <t xml:space="preserve">POKUD NENÍ UVEDENO JINAK, JSOU VÝMĚRY ODMĚŘENY KRESLÍCÍM PROGRAMEM Z VÝKRESOVÉ DOKUMENTACE : </t>
  </si>
  <si>
    <t>VV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</si>
  <si>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</si>
  <si>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</si>
  <si>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</si>
  <si>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</si>
  <si>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</si>
  <si>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</si>
  <si>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</si>
  <si>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</si>
  <si>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</si>
  <si>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</si>
  <si>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</si>
  <si>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</si>
  <si>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</si>
  <si>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</si>
  <si>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</si>
  <si>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</si>
  <si>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273351215R00</t>
  </si>
  <si>
    <t>Bednění stěn základových desek zřízení</t>
  </si>
  <si>
    <t>m2</t>
  </si>
  <si>
    <t>801-1</t>
  </si>
  <si>
    <t>svislé nebo šikmé (odkloněné) , půdorysně přímé nebo zalomené, stěn základových desek ve volných nebo zapažených jámách, rýhách, šachtách, včetně případných vzpěr,</t>
  </si>
  <si>
    <t>SPI</t>
  </si>
  <si>
    <t xml:space="preserve">D1-SA 03 : </t>
  </si>
  <si>
    <t>0,1*(1,4+1,32+1,45+1,43+1,24+1,28+1,34+1,42)</t>
  </si>
  <si>
    <t>273351216R00</t>
  </si>
  <si>
    <t>Bednění stěn základových desek odstranění</t>
  </si>
  <si>
    <t>Včetně očištění, vytřídění a uložení bednicího materiálu.</t>
  </si>
  <si>
    <t>631311121R00</t>
  </si>
  <si>
    <t>Doplnění mazanin betonem prostým o ploše jednotlivě do 1 m2 tloušťky do 80 mm</t>
  </si>
  <si>
    <t>m3</t>
  </si>
  <si>
    <t>801-4</t>
  </si>
  <si>
    <t>prostým betonem (s dodáním hmot) bez potěru,</t>
  </si>
  <si>
    <t>0,04*((0,9+1,32)/2*0,5+(0,9+1,45)/2*0,5+(0,9+1,24)/2*0,5+(0,9+1,28)/2*0,5+(0,9+1,42)/2*0,5+(0,9+1,4)/2*0,5)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</si>
  <si>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</si>
  <si>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</si>
  <si>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</si>
  <si>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(54,02+9,12+9,12)*0,04</t>
  </si>
  <si>
    <t>-0,04*((0,9+1,32)/2*0,5+(0,9+1,45)/2*0,5+(0,9+1,24)/2*0,5+(0,9+1,28)/2*0,5+(0,9+1,42)/2*0,5+(0,9+1,4)/2*0,5)</t>
  </si>
  <si>
    <t>632415102RT2</t>
  </si>
  <si>
    <t>Potěr ze suchých směsí cementový samonivelační vyrovnávací, tloušťky 2 mm, včetně penetrace</t>
  </si>
  <si>
    <t>s rozprostřením a uhlazením</t>
  </si>
  <si>
    <t>(54,02+9,12+9,12)</t>
  </si>
  <si>
    <t>941955003R00</t>
  </si>
  <si>
    <t>Lešení lehké pracovní pomocné pomocné, o výšce lešeňové podlahy přes 1,9 do 2,5 m</t>
  </si>
  <si>
    <t>800-3</t>
  </si>
  <si>
    <t>54,02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</si>
  <si>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</si>
  <si>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</si>
  <si>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D1-SA 02 : </t>
  </si>
  <si>
    <t>54,02+9,12+9,12</t>
  </si>
  <si>
    <t xml:space="preserve">D1-SA 04 : </t>
  </si>
  <si>
    <t>1,85*70*(0,32)</t>
  </si>
  <si>
    <t>95_04T</t>
  </si>
  <si>
    <t>Zakrývání stávajících prostor geotextilií, folií</t>
  </si>
  <si>
    <t>(54,02+9,12+9,12)*2</t>
  </si>
  <si>
    <t>1,85*70*(0,32)*2</t>
  </si>
  <si>
    <t>95-02</t>
  </si>
  <si>
    <t>Práce malého rozsahu, nevyrozpočtovatelné detaily</t>
  </si>
  <si>
    <t xml:space="preserve">hod   </t>
  </si>
  <si>
    <t>HZS</t>
  </si>
  <si>
    <t>POL10_</t>
  </si>
  <si>
    <t>95-02m</t>
  </si>
  <si>
    <t>Práce malého rozsahu, nevyrozpočtovatelné detaily - materiál</t>
  </si>
  <si>
    <t>965042141R00</t>
  </si>
  <si>
    <t>Bourání podkladů pod dlažby nebo litých celistvých dlažeb a mazanin  betonových nebo z litého asfaltu, tloušťky do 100 mm, plochy přes 4 m2</t>
  </si>
  <si>
    <t>801-3</t>
  </si>
  <si>
    <t>965048515R00</t>
  </si>
  <si>
    <t>Bourání podkladů pod dlažby nebo litých celistvých dlažeb a mazanin  Broušení betonového povrchu do tloušťky 5 mm</t>
  </si>
  <si>
    <t>1,85*70*(0,1+0,32)</t>
  </si>
  <si>
    <t>965081813R00</t>
  </si>
  <si>
    <t>Bourání podlah teracových nebo čedičových dlaždic, tloušťky do 30 mm, plochy přes 1 m2</t>
  </si>
  <si>
    <t>bez podkladního lože, s jakoukoliv výplní spár</t>
  </si>
  <si>
    <t xml:space="preserve">dlažba šamotová : </t>
  </si>
  <si>
    <t>766411821R00</t>
  </si>
  <si>
    <t>Demontáž obložení stěn palubkami</t>
  </si>
  <si>
    <t>800-766</t>
  </si>
  <si>
    <t>1,2*(1,83+3,13+0,72+1,0+2,2+0,67+0,55+0,2+2,3+0,97)</t>
  </si>
  <si>
    <t>766411822R00</t>
  </si>
  <si>
    <t>Demontáž obložení stěn podkladových roštů</t>
  </si>
  <si>
    <t>776200820R00</t>
  </si>
  <si>
    <t>Demontáž povlakových podlah ze schodišťových stupňů lepených, s podložkou, z ploch přes 10 m2</t>
  </si>
  <si>
    <t>m</t>
  </si>
  <si>
    <t>800-775</t>
  </si>
  <si>
    <t>1,85*70</t>
  </si>
  <si>
    <t>776511820RT1</t>
  </si>
  <si>
    <t>Odstranění povlakových podlah z nášlapné plochy lepených, s podložkou, z ploch přes 20 m2</t>
  </si>
  <si>
    <t xml:space="preserve">3 vrstvy : </t>
  </si>
  <si>
    <t>54,02*3</t>
  </si>
  <si>
    <t>776511820RT3</t>
  </si>
  <si>
    <t>Odstranění povlakových podlah z nášlapné plochy lepených, s podložkou, z ploch do 10 m2</t>
  </si>
  <si>
    <t>(9,12+9,12)*3</t>
  </si>
  <si>
    <t>965048150RAS</t>
  </si>
  <si>
    <t>Doplnění a urovnání zásypu po odbourání nášlaných vrstev podlah</t>
  </si>
  <si>
    <t>965048150RAY</t>
  </si>
  <si>
    <t>Dočištění povrchu nosné kce podlah a střech po odstranění bouraných vrstev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</si>
  <si>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</si>
  <si>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</si>
  <si>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</si>
  <si>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</si>
  <si>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</si>
  <si>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</si>
  <si>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</si>
  <si>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</si>
  <si>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</si>
  <si>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2,4,5,6,7,8, : </t>
  </si>
  <si>
    <t>Součet: : 2,11850</t>
  </si>
  <si>
    <t>763614232R00</t>
  </si>
  <si>
    <t>Montáž podlahy, z desek tl. nad 18 mm, na P+D, šroubováním, bez dodávky desky</t>
  </si>
  <si>
    <t>800-763</t>
  </si>
  <si>
    <t>vč. dodávky a montáže spojovacího materiálu</t>
  </si>
  <si>
    <t>60726123R</t>
  </si>
  <si>
    <t>Deska z plochých třísek (OSB) typ: 3; tl. = 25,0 mm; povrch: broušený; hrana: P + D; RtF: D</t>
  </si>
  <si>
    <t>SPCM</t>
  </si>
  <si>
    <t>Specifikace</t>
  </si>
  <si>
    <t>POL3_</t>
  </si>
  <si>
    <t>(54,02+9,12+9,12)*2*1,15</t>
  </si>
  <si>
    <t>998762203R00</t>
  </si>
  <si>
    <t>Přesun hmot pro konstrukce tesařské v objektech výšky do 24 m</t>
  </si>
  <si>
    <t>800-762</t>
  </si>
  <si>
    <t>50 m vodorovně</t>
  </si>
  <si>
    <t>766410020RXX</t>
  </si>
  <si>
    <t>Obklad stěn deskami, kompletně dle výkresu D1-SA 05</t>
  </si>
  <si>
    <t>obklad z desek do plochy 1,5 m2, podkladový rošt, dodávka řeziva na rošt a dodávka desek</t>
  </si>
  <si>
    <t>998766203R00</t>
  </si>
  <si>
    <t>Přesun hmot pro konstrukce truhlářské v objektech výšky do 24 m</t>
  </si>
  <si>
    <t>776220110RT1</t>
  </si>
  <si>
    <t xml:space="preserve">Lepení podlah z plastů (PVC) na schodišťových stupních rovných, - montáž,  </t>
  </si>
  <si>
    <t>776220200RT1</t>
  </si>
  <si>
    <t xml:space="preserve">Lepení podlah z plastů (PVC) na schodišťových stupních podstupnice, - montáž,  </t>
  </si>
  <si>
    <t>776421200RSS</t>
  </si>
  <si>
    <t>Lepení schodišťových PVC hran</t>
  </si>
  <si>
    <t>Kalkul</t>
  </si>
  <si>
    <t>včetně vložení a přilepení povlakové krytiny do soklového profilu.</t>
  </si>
  <si>
    <t xml:space="preserve">schodové PVC hrany : </t>
  </si>
  <si>
    <t>776520010RAB</t>
  </si>
  <si>
    <t>Podlahy povlakové podlahovina heterogenní protiskluzná, tl. 2,0 mm, z pásů, včetně soklíku, bez vyrovnání podkladu</t>
  </si>
  <si>
    <t>AP-PSV</t>
  </si>
  <si>
    <t>Agregovaná položka</t>
  </si>
  <si>
    <t>POL2_</t>
  </si>
  <si>
    <t>lepení a dodávka podlahoviny z PVC, bez podkladu. Svaření podlahoviny. Dodávka a lepení podlahových soklíků z měkčeného PVC. Pastování a vyleštění podlah.</t>
  </si>
  <si>
    <t>bez vyrovnání podkladu</t>
  </si>
  <si>
    <t>28342413R</t>
  </si>
  <si>
    <t>profil úhlový schodový; PVC; rozměr 95/35 mm; tl = 6,0 mm; barva povrchu šedá</t>
  </si>
  <si>
    <t>28412285R</t>
  </si>
  <si>
    <t>podlahovina PVC v rolích; š = 1 500,0 mm; tl. 2,00 mm; heterogenní; protiskluzná; oblast bytová, komerční, průmyslová</t>
  </si>
  <si>
    <t>1,85*70*(0,1+0,32)*1,15</t>
  </si>
  <si>
    <t>998776203R00</t>
  </si>
  <si>
    <t>Přesun hmot pro podlahy povlakové v objektech výšky do 24 m</t>
  </si>
  <si>
    <t>vodorovně do 50 m</t>
  </si>
  <si>
    <t>783950030RAB</t>
  </si>
  <si>
    <t>Opravy nátěrů truhlářských výrobků  , oškrábání, tmelení, 2 x krycí nátěr, 1 x email</t>
  </si>
  <si>
    <t>1,2*(0,5*2+0,47*2+0,35*8)*1,15</t>
  </si>
  <si>
    <t>784471931R00</t>
  </si>
  <si>
    <t>Příplatek za vícebarevné provádění</t>
  </si>
  <si>
    <t xml:space="preserve">stěny : </t>
  </si>
  <si>
    <t>(3,95-1,2)*(8,2*2+6,08*2)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</si>
  <si>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</si>
  <si>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</si>
  <si>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</si>
  <si>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strop : 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</si>
  <si>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</si>
  <si>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</si>
  <si>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</si>
  <si>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</si>
  <si>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</si>
  <si>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</si>
  <si>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</si>
  <si>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</si>
  <si>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</si>
  <si>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</si>
  <si>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</si>
  <si>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12,13,14,15,16,17,18,19, : </t>
  </si>
  <si>
    <t>Součet: : 13,92141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</si>
  <si>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</si>
  <si>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</si>
  <si>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</si>
  <si>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</si>
  <si>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Součet: : 1,39214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</si>
  <si>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</si>
  <si>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</si>
  <si>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</si>
  <si>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</si>
  <si>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</si>
  <si>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264,50687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</si>
  <si>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</si>
  <si>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</si>
  <si>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</si>
  <si>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</si>
  <si>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</si>
  <si>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139,21414</t>
  </si>
  <si>
    <t>979990107R00</t>
  </si>
  <si>
    <t>Poplatek za skládku za uložení, směs betonu, cihel a dřeva,  , skupina 17 09 04 z Katalogu odpadů</t>
  </si>
  <si>
    <t>Součet: : 13,57338</t>
  </si>
  <si>
    <t>979990181R00</t>
  </si>
  <si>
    <t>Poplatek za skládku za uložení, PVC podlahová krytina,  , skupina 20 03 07 z Katalogu odpadů</t>
  </si>
  <si>
    <t>Součet: : 0,34804</t>
  </si>
  <si>
    <t>140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</si>
</sst>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4"/>
  <sheetViews>
    <sheetView showGridLines="0" tabSelected="1" topLeftCell="B1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20" t="s">
        <v>39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>
      <c r="A2" s="2"/>
      <c r="B2" s="76" t="s">
        <v>22</v>
      </c>
      <c r="C2" s="77"/>
      <c r="D2" s="78" t="s">
        <v>41</v>
      </c>
      <c r="E2" s="226" t="s">
        <v>42</v>
      </c>
      <c r="F2" s="227"/>
      <c r="G2" s="227"/>
      <c r="H2" s="227"/>
      <c r="I2" s="227"/>
      <c r="J2" s="228"/>
      <c r="O2" s="1"/>
    </row>
    <row r="3" spans="1:15" ht="27" hidden="1" customHeight="1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>
      <c r="A5" s="2"/>
      <c r="B5" s="31" t="s">
        <v>40</v>
      </c>
      <c r="D5" s="214"/>
      <c r="E5" s="215"/>
      <c r="F5" s="215"/>
      <c r="G5" s="215"/>
      <c r="H5" s="18" t="s">
        <v>38</v>
      </c>
      <c r="I5" s="22"/>
      <c r="J5" s="8"/>
    </row>
    <row r="6" spans="1:15" ht="15.75" customHeight="1">
      <c r="A6" s="2"/>
      <c r="B6" s="28"/>
      <c r="C6" s="55"/>
      <c r="D6" s="216"/>
      <c r="E6" s="217"/>
      <c r="F6" s="217"/>
      <c r="G6" s="217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33"/>
      <c r="E11" s="233"/>
      <c r="F11" s="233"/>
      <c r="G11" s="233"/>
      <c r="H11" s="18" t="s">
        <v>38</v>
      </c>
      <c r="I11" s="85"/>
      <c r="J11" s="8"/>
    </row>
    <row r="12" spans="1:15" ht="15.75" customHeight="1">
      <c r="A12" s="2"/>
      <c r="B12" s="28"/>
      <c r="C12" s="55"/>
      <c r="D12" s="209"/>
      <c r="E12" s="209"/>
      <c r="F12" s="209"/>
      <c r="G12" s="209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32"/>
      <c r="F15" s="232"/>
      <c r="G15" s="234"/>
      <c r="H15" s="234"/>
      <c r="I15" s="234" t="s">
        <v>29</v>
      </c>
      <c r="J15" s="235"/>
    </row>
    <row r="16" spans="1:15" ht="23.25" customHeight="1">
      <c r="A16" s="138" t="s">
        <v>24</v>
      </c>
      <c r="B16" s="38" t="s">
        <v>24</v>
      </c>
      <c r="C16" s="62"/>
      <c r="D16" s="63"/>
      <c r="E16" s="198"/>
      <c r="F16" s="199"/>
      <c r="G16" s="198"/>
      <c r="H16" s="199"/>
      <c r="I16" s="198">
        <f>SUMIF(F57:F70,A16,I57:I70)+SUMIF(F57:F70,"PSU",I57:I70)</f>
        <v>0</v>
      </c>
      <c r="J16" s="200"/>
    </row>
    <row r="17" spans="1:10" ht="23.25" customHeight="1">
      <c r="A17" s="138" t="s">
        <v>25</v>
      </c>
      <c r="B17" s="38" t="s">
        <v>25</v>
      </c>
      <c r="C17" s="62"/>
      <c r="D17" s="63"/>
      <c r="E17" s="198"/>
      <c r="F17" s="199"/>
      <c r="G17" s="198"/>
      <c r="H17" s="199"/>
      <c r="I17" s="198">
        <f>SUMIF(F57:F70,A17,I57:I70)</f>
        <v>0</v>
      </c>
      <c r="J17" s="200"/>
    </row>
    <row r="18" spans="1:10" ht="23.25" customHeight="1">
      <c r="A18" s="138" t="s">
        <v>26</v>
      </c>
      <c r="B18" s="38" t="s">
        <v>26</v>
      </c>
      <c r="C18" s="62"/>
      <c r="D18" s="63"/>
      <c r="E18" s="198"/>
      <c r="F18" s="199"/>
      <c r="G18" s="198"/>
      <c r="H18" s="199"/>
      <c r="I18" s="198">
        <f>SUMIF(F57:F70,A18,I57:I70)</f>
        <v>0</v>
      </c>
      <c r="J18" s="200"/>
    </row>
    <row r="19" spans="1:10" ht="23.25" customHeight="1">
      <c r="A19" s="138" t="s">
        <v>87</v>
      </c>
      <c r="B19" s="38" t="s">
        <v>27</v>
      </c>
      <c r="C19" s="62"/>
      <c r="D19" s="63"/>
      <c r="E19" s="198"/>
      <c r="F19" s="199"/>
      <c r="G19" s="198"/>
      <c r="H19" s="199"/>
      <c r="I19" s="198">
        <f>SUMIF(F57:F70,A19,I57:I70)</f>
        <v>0</v>
      </c>
      <c r="J19" s="200"/>
    </row>
    <row r="20" spans="1:10" ht="23.25" customHeight="1">
      <c r="A20" s="138" t="s">
        <v>88</v>
      </c>
      <c r="B20" s="38" t="s">
        <v>28</v>
      </c>
      <c r="C20" s="62"/>
      <c r="D20" s="63"/>
      <c r="E20" s="198"/>
      <c r="F20" s="199"/>
      <c r="G20" s="198"/>
      <c r="H20" s="199"/>
      <c r="I20" s="198">
        <f>SUMIF(F57:F70,A20,I57:I70)</f>
        <v>0</v>
      </c>
      <c r="J20" s="200"/>
    </row>
    <row r="21" spans="1:10" ht="23.25" customHeight="1">
      <c r="A21" s="2"/>
      <c r="B21" s="48" t="s">
        <v>29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4">
        <f>IF(A24&gt;50, ROUNDUP(A23, 0), ROUNDDOWN(A23, 0))</f>
        <v>0</v>
      </c>
      <c r="H24" s="195"/>
      <c r="I24" s="195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3">
        <f>IF(A26&gt;50, ROUNDUP(A25, 0), ROUNDDOWN(A25, 0))</f>
        <v>0</v>
      </c>
      <c r="H26" s="224"/>
      <c r="I26" s="224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5">
        <f>CenaCelkem-(ZakladDPHSni+DPHSni+ZakladDPHZakl+DPHZakl)</f>
        <v>0</v>
      </c>
      <c r="H27" s="225"/>
      <c r="I27" s="225"/>
      <c r="J27" s="41" t="str">
        <f t="shared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04">
        <f>ZakladDPHSniVypocet+ZakladDPHZaklVypocet</f>
        <v>0</v>
      </c>
      <c r="H28" s="204"/>
      <c r="I28" s="204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3">
        <f>IF(A29&gt;50, ROUNDUP(A27, 0), ROUNDDOWN(A27, 0))</f>
        <v>0</v>
      </c>
      <c r="H29" s="203"/>
      <c r="I29" s="203"/>
      <c r="J29" s="119" t="s">
        <v>52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43</v>
      </c>
      <c r="C39" s="188"/>
      <c r="D39" s="188"/>
      <c r="E39" s="188"/>
      <c r="F39" s="99">
        <f>'SO 00 00 Naklady'!AE26+'SO 01 1-SA Pol'!AE260</f>
        <v>0</v>
      </c>
      <c r="G39" s="100">
        <f>'SO 00 00 Naklady'!AF26+'SO 01 1-SA Pol'!AF260</f>
        <v>0</v>
      </c>
      <c r="H39" s="101">
        <f t="shared" ref="H39:H44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>
      <c r="A40" s="88">
        <v>2</v>
      </c>
      <c r="B40" s="103"/>
      <c r="C40" s="192" t="s">
        <v>44</v>
      </c>
      <c r="D40" s="192"/>
      <c r="E40" s="192"/>
      <c r="F40" s="104">
        <f>'SO 00 00 Naklady'!AE26</f>
        <v>0</v>
      </c>
      <c r="G40" s="105">
        <f>'SO 00 00 Naklady'!AF26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>
      <c r="A41" s="88">
        <v>3</v>
      </c>
      <c r="B41" s="107" t="s">
        <v>45</v>
      </c>
      <c r="C41" s="188" t="s">
        <v>46</v>
      </c>
      <c r="D41" s="188"/>
      <c r="E41" s="188"/>
      <c r="F41" s="108">
        <f>'SO 00 00 Naklady'!AE26</f>
        <v>0</v>
      </c>
      <c r="G41" s="101">
        <f>'SO 00 00 Naklady'!AF26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>
      <c r="A42" s="88">
        <v>2</v>
      </c>
      <c r="B42" s="103"/>
      <c r="C42" s="192" t="s">
        <v>47</v>
      </c>
      <c r="D42" s="192"/>
      <c r="E42" s="192"/>
      <c r="F42" s="104"/>
      <c r="G42" s="105"/>
      <c r="H42" s="105">
        <f t="shared" si="1"/>
        <v>0</v>
      </c>
      <c r="I42" s="105"/>
      <c r="J42" s="106"/>
    </row>
    <row r="43" spans="1:10" ht="25.5" customHeight="1">
      <c r="A43" s="88">
        <v>2</v>
      </c>
      <c r="B43" s="103" t="s">
        <v>48</v>
      </c>
      <c r="C43" s="192" t="s">
        <v>42</v>
      </c>
      <c r="D43" s="192"/>
      <c r="E43" s="192"/>
      <c r="F43" s="104">
        <f>'SO 01 1-SA Pol'!AE260</f>
        <v>0</v>
      </c>
      <c r="G43" s="105">
        <f>'SO 01 1-SA Pol'!AF260</f>
        <v>0</v>
      </c>
      <c r="H43" s="105">
        <f t="shared" si="1"/>
        <v>0</v>
      </c>
      <c r="I43" s="105">
        <f>F43+G43+H43</f>
        <v>0</v>
      </c>
      <c r="J43" s="106" t="str">
        <f>IF(CenaCelkemVypocet=0,"",I43/CenaCelkemVypocet*100)</f>
        <v/>
      </c>
    </row>
    <row r="44" spans="1:10" ht="25.5" customHeight="1">
      <c r="A44" s="88">
        <v>3</v>
      </c>
      <c r="B44" s="107" t="s">
        <v>49</v>
      </c>
      <c r="C44" s="188" t="s">
        <v>50</v>
      </c>
      <c r="D44" s="188"/>
      <c r="E44" s="188"/>
      <c r="F44" s="108">
        <f>'SO 01 1-SA Pol'!AE260</f>
        <v>0</v>
      </c>
      <c r="G44" s="101">
        <f>'SO 01 1-SA Pol'!AF260</f>
        <v>0</v>
      </c>
      <c r="H44" s="101">
        <f t="shared" si="1"/>
        <v>0</v>
      </c>
      <c r="I44" s="101">
        <f>F44+G44+H44</f>
        <v>0</v>
      </c>
      <c r="J44" s="102" t="str">
        <f>IF(CenaCelkemVypocet=0,"",I44/CenaCelkemVypocet*100)</f>
        <v/>
      </c>
    </row>
    <row r="45" spans="1:10" ht="25.5" customHeight="1">
      <c r="A45" s="88"/>
      <c r="B45" s="189" t="s">
        <v>51</v>
      </c>
      <c r="C45" s="190"/>
      <c r="D45" s="190"/>
      <c r="E45" s="191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7" spans="1:10">
      <c r="A47" t="s">
        <v>53</v>
      </c>
      <c r="B47" t="s">
        <v>54</v>
      </c>
    </row>
    <row r="48" spans="1:10">
      <c r="A48" t="s">
        <v>55</v>
      </c>
      <c r="B48" t="s">
        <v>56</v>
      </c>
    </row>
    <row r="49" spans="1:10">
      <c r="A49" t="s">
        <v>57</v>
      </c>
      <c r="B49" t="s">
        <v>58</v>
      </c>
    </row>
    <row r="50" spans="1:10">
      <c r="A50" t="s">
        <v>55</v>
      </c>
      <c r="B50" t="s">
        <v>59</v>
      </c>
    </row>
    <row r="51" spans="1:10">
      <c r="A51" t="s">
        <v>57</v>
      </c>
      <c r="B51" t="s">
        <v>60</v>
      </c>
    </row>
    <row r="54" spans="1:10" ht="15.75">
      <c r="B54" s="120" t="s">
        <v>61</v>
      </c>
    </row>
    <row r="56" spans="1:10" ht="25.5" customHeight="1">
      <c r="A56" s="122"/>
      <c r="B56" s="125" t="s">
        <v>17</v>
      </c>
      <c r="C56" s="125" t="s">
        <v>5</v>
      </c>
      <c r="D56" s="126"/>
      <c r="E56" s="126"/>
      <c r="F56" s="127" t="s">
        <v>62</v>
      </c>
      <c r="G56" s="127"/>
      <c r="H56" s="127"/>
      <c r="I56" s="127" t="s">
        <v>29</v>
      </c>
      <c r="J56" s="127" t="s">
        <v>0</v>
      </c>
    </row>
    <row r="57" spans="1:10" ht="36.75" customHeight="1">
      <c r="A57" s="123"/>
      <c r="B57" s="128" t="s">
        <v>45</v>
      </c>
      <c r="C57" s="186" t="s">
        <v>63</v>
      </c>
      <c r="D57" s="187"/>
      <c r="E57" s="187"/>
      <c r="F57" s="134" t="s">
        <v>24</v>
      </c>
      <c r="G57" s="135"/>
      <c r="H57" s="135"/>
      <c r="I57" s="135">
        <f>'SO 01 1-SA Pol'!G8</f>
        <v>0</v>
      </c>
      <c r="J57" s="132" t="str">
        <f>IF(I71=0,"",I57/I71*100)</f>
        <v/>
      </c>
    </row>
    <row r="58" spans="1:10" ht="36.75" customHeight="1">
      <c r="A58" s="123"/>
      <c r="B58" s="128" t="s">
        <v>64</v>
      </c>
      <c r="C58" s="186" t="s">
        <v>65</v>
      </c>
      <c r="D58" s="187"/>
      <c r="E58" s="187"/>
      <c r="F58" s="134" t="s">
        <v>24</v>
      </c>
      <c r="G58" s="135"/>
      <c r="H58" s="135"/>
      <c r="I58" s="135">
        <f>'SO 01 1-SA Pol'!G28</f>
        <v>0</v>
      </c>
      <c r="J58" s="132" t="str">
        <f>IF(I71=0,"",I58/I71*100)</f>
        <v/>
      </c>
    </row>
    <row r="59" spans="1:10" ht="36.75" customHeight="1">
      <c r="A59" s="123"/>
      <c r="B59" s="128" t="s">
        <v>66</v>
      </c>
      <c r="C59" s="186" t="s">
        <v>67</v>
      </c>
      <c r="D59" s="187"/>
      <c r="E59" s="187"/>
      <c r="F59" s="134" t="s">
        <v>24</v>
      </c>
      <c r="G59" s="135"/>
      <c r="H59" s="135"/>
      <c r="I59" s="135">
        <f>'SO 01 1-SA Pol'!G56</f>
        <v>0</v>
      </c>
      <c r="J59" s="132" t="str">
        <f>IF(I71=0,"",I59/I71*100)</f>
        <v/>
      </c>
    </row>
    <row r="60" spans="1:10" ht="36.75" customHeight="1">
      <c r="A60" s="123"/>
      <c r="B60" s="128" t="s">
        <v>68</v>
      </c>
      <c r="C60" s="186" t="s">
        <v>69</v>
      </c>
      <c r="D60" s="187"/>
      <c r="E60" s="187"/>
      <c r="F60" s="134" t="s">
        <v>24</v>
      </c>
      <c r="G60" s="135"/>
      <c r="H60" s="135"/>
      <c r="I60" s="135">
        <f>'SO 01 1-SA Pol'!G61</f>
        <v>0</v>
      </c>
      <c r="J60" s="132" t="str">
        <f>IF(I71=0,"",I60/I71*100)</f>
        <v/>
      </c>
    </row>
    <row r="61" spans="1:10" ht="36.75" customHeight="1">
      <c r="A61" s="123"/>
      <c r="B61" s="128" t="s">
        <v>70</v>
      </c>
      <c r="C61" s="186" t="s">
        <v>71</v>
      </c>
      <c r="D61" s="187"/>
      <c r="E61" s="187"/>
      <c r="F61" s="134" t="s">
        <v>24</v>
      </c>
      <c r="G61" s="135"/>
      <c r="H61" s="135"/>
      <c r="I61" s="135">
        <f>'SO 01 1-SA Pol'!G78</f>
        <v>0</v>
      </c>
      <c r="J61" s="132" t="str">
        <f>IF(I71=0,"",I61/I71*100)</f>
        <v/>
      </c>
    </row>
    <row r="62" spans="1:10" ht="36.75" customHeight="1">
      <c r="A62" s="123"/>
      <c r="B62" s="128" t="s">
        <v>72</v>
      </c>
      <c r="C62" s="186" t="s">
        <v>73</v>
      </c>
      <c r="D62" s="187"/>
      <c r="E62" s="187"/>
      <c r="F62" s="134" t="s">
        <v>24</v>
      </c>
      <c r="G62" s="135"/>
      <c r="H62" s="135"/>
      <c r="I62" s="135">
        <f>'SO 01 1-SA Pol'!G125</f>
        <v>0</v>
      </c>
      <c r="J62" s="132" t="str">
        <f>IF(I71=0,"",I62/I71*100)</f>
        <v/>
      </c>
    </row>
    <row r="63" spans="1:10" ht="36.75" customHeight="1">
      <c r="A63" s="123"/>
      <c r="B63" s="128" t="s">
        <v>74</v>
      </c>
      <c r="C63" s="186" t="s">
        <v>75</v>
      </c>
      <c r="D63" s="187"/>
      <c r="E63" s="187"/>
      <c r="F63" s="134" t="s">
        <v>25</v>
      </c>
      <c r="G63" s="135"/>
      <c r="H63" s="135"/>
      <c r="I63" s="135">
        <f>'SO 01 1-SA Pol'!G132</f>
        <v>0</v>
      </c>
      <c r="J63" s="132" t="str">
        <f>IF(I71=0,"",I63/I71*100)</f>
        <v/>
      </c>
    </row>
    <row r="64" spans="1:10" ht="36.75" customHeight="1">
      <c r="A64" s="123"/>
      <c r="B64" s="128" t="s">
        <v>76</v>
      </c>
      <c r="C64" s="186" t="s">
        <v>77</v>
      </c>
      <c r="D64" s="187"/>
      <c r="E64" s="187"/>
      <c r="F64" s="134" t="s">
        <v>25</v>
      </c>
      <c r="G64" s="135"/>
      <c r="H64" s="135"/>
      <c r="I64" s="135">
        <f>'SO 01 1-SA Pol'!G145</f>
        <v>0</v>
      </c>
      <c r="J64" s="132" t="str">
        <f>IF(I71=0,"",I64/I71*100)</f>
        <v/>
      </c>
    </row>
    <row r="65" spans="1:10" ht="36.75" customHeight="1">
      <c r="A65" s="123"/>
      <c r="B65" s="128" t="s">
        <v>78</v>
      </c>
      <c r="C65" s="186" t="s">
        <v>79</v>
      </c>
      <c r="D65" s="187"/>
      <c r="E65" s="187"/>
      <c r="F65" s="134" t="s">
        <v>25</v>
      </c>
      <c r="G65" s="135"/>
      <c r="H65" s="135"/>
      <c r="I65" s="135">
        <f>'SO 01 1-SA Pol'!G154</f>
        <v>0</v>
      </c>
      <c r="J65" s="132" t="str">
        <f>IF(I71=0,"",I65/I71*100)</f>
        <v/>
      </c>
    </row>
    <row r="66" spans="1:10" ht="36.75" customHeight="1">
      <c r="A66" s="123"/>
      <c r="B66" s="128" t="s">
        <v>80</v>
      </c>
      <c r="C66" s="186" t="s">
        <v>81</v>
      </c>
      <c r="D66" s="187"/>
      <c r="E66" s="187"/>
      <c r="F66" s="134" t="s">
        <v>25</v>
      </c>
      <c r="G66" s="135"/>
      <c r="H66" s="135"/>
      <c r="I66" s="135">
        <f>'SO 01 1-SA Pol'!G187</f>
        <v>0</v>
      </c>
      <c r="J66" s="132" t="str">
        <f>IF(I71=0,"",I66/I71*100)</f>
        <v/>
      </c>
    </row>
    <row r="67" spans="1:10" ht="36.75" customHeight="1">
      <c r="A67" s="123"/>
      <c r="B67" s="128" t="s">
        <v>82</v>
      </c>
      <c r="C67" s="186" t="s">
        <v>83</v>
      </c>
      <c r="D67" s="187"/>
      <c r="E67" s="187"/>
      <c r="F67" s="134" t="s">
        <v>25</v>
      </c>
      <c r="G67" s="135"/>
      <c r="H67" s="135"/>
      <c r="I67" s="135">
        <f>'SO 01 1-SA Pol'!G192</f>
        <v>0</v>
      </c>
      <c r="J67" s="132" t="str">
        <f>IF(I71=0,"",I67/I71*100)</f>
        <v/>
      </c>
    </row>
    <row r="68" spans="1:10" ht="36.75" customHeight="1">
      <c r="A68" s="123"/>
      <c r="B68" s="128" t="s">
        <v>84</v>
      </c>
      <c r="C68" s="186" t="s">
        <v>85</v>
      </c>
      <c r="D68" s="187"/>
      <c r="E68" s="187"/>
      <c r="F68" s="134" t="s">
        <v>86</v>
      </c>
      <c r="G68" s="135"/>
      <c r="H68" s="135"/>
      <c r="I68" s="135">
        <f>'SO 01 1-SA Pol'!G206</f>
        <v>0</v>
      </c>
      <c r="J68" s="132" t="str">
        <f>IF(I71=0,"",I68/I71*100)</f>
        <v/>
      </c>
    </row>
    <row r="69" spans="1:10" ht="36.75" customHeight="1">
      <c r="A69" s="123"/>
      <c r="B69" s="128" t="s">
        <v>87</v>
      </c>
      <c r="C69" s="186" t="s">
        <v>27</v>
      </c>
      <c r="D69" s="187"/>
      <c r="E69" s="187"/>
      <c r="F69" s="134" t="s">
        <v>87</v>
      </c>
      <c r="G69" s="135"/>
      <c r="H69" s="135"/>
      <c r="I69" s="135">
        <f>'SO 00 00 Naklady'!G8</f>
        <v>0</v>
      </c>
      <c r="J69" s="132" t="str">
        <f>IF(I71=0,"",I69/I71*100)</f>
        <v/>
      </c>
    </row>
    <row r="70" spans="1:10" ht="36.75" customHeight="1">
      <c r="A70" s="123"/>
      <c r="B70" s="128" t="s">
        <v>88</v>
      </c>
      <c r="C70" s="186" t="s">
        <v>28</v>
      </c>
      <c r="D70" s="187"/>
      <c r="E70" s="187"/>
      <c r="F70" s="134" t="s">
        <v>88</v>
      </c>
      <c r="G70" s="135"/>
      <c r="H70" s="135"/>
      <c r="I70" s="135">
        <f>'SO 00 00 Naklady'!G18</f>
        <v>0</v>
      </c>
      <c r="J70" s="132" t="str">
        <f>IF(I71=0,"",I70/I71*100)</f>
        <v/>
      </c>
    </row>
    <row r="71" spans="1:10" ht="25.5" customHeight="1">
      <c r="A71" s="124"/>
      <c r="B71" s="129" t="s">
        <v>1</v>
      </c>
      <c r="C71" s="130"/>
      <c r="D71" s="131"/>
      <c r="E71" s="131"/>
      <c r="F71" s="136"/>
      <c r="G71" s="137"/>
      <c r="H71" s="137"/>
      <c r="I71" s="137">
        <f>SUM(I57:I70)</f>
        <v>0</v>
      </c>
      <c r="J71" s="133">
        <f>SUM(J57:J70)</f>
        <v>0</v>
      </c>
    </row>
    <row r="72" spans="1:10">
      <c r="F72" s="86"/>
      <c r="G72" s="86"/>
      <c r="H72" s="86"/>
      <c r="I72" s="86"/>
      <c r="J72" s="87"/>
    </row>
    <row r="73" spans="1:10">
      <c r="F73" s="86"/>
      <c r="G73" s="86"/>
      <c r="H73" s="86"/>
      <c r="I73" s="86"/>
      <c r="J73" s="87"/>
    </row>
    <row r="74" spans="1:10">
      <c r="F74" s="86"/>
      <c r="G74" s="86"/>
      <c r="H74" s="86"/>
      <c r="I74" s="86"/>
      <c r="J74" s="87"/>
    </row>
  </sheetData>
  <sheetProtection password="942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7" t="s">
        <v>6</v>
      </c>
      <c r="B1" s="237"/>
      <c r="C1" s="238"/>
      <c r="D1" s="237"/>
      <c r="E1" s="237"/>
      <c r="F1" s="237"/>
      <c r="G1" s="237"/>
    </row>
    <row r="2" spans="1:7" ht="24.95" customHeight="1">
      <c r="A2" s="50" t="s">
        <v>7</v>
      </c>
      <c r="B2" s="49"/>
      <c r="C2" s="239"/>
      <c r="D2" s="239"/>
      <c r="E2" s="239"/>
      <c r="F2" s="239"/>
      <c r="G2" s="240"/>
    </row>
    <row r="3" spans="1:7" ht="24.95" customHeight="1">
      <c r="A3" s="50" t="s">
        <v>8</v>
      </c>
      <c r="B3" s="49"/>
      <c r="C3" s="239"/>
      <c r="D3" s="239"/>
      <c r="E3" s="239"/>
      <c r="F3" s="239"/>
      <c r="G3" s="240"/>
    </row>
    <row r="4" spans="1:7" ht="24.95" customHeight="1">
      <c r="A4" s="50" t="s">
        <v>9</v>
      </c>
      <c r="B4" s="49"/>
      <c r="C4" s="239"/>
      <c r="D4" s="239"/>
      <c r="E4" s="239"/>
      <c r="F4" s="239"/>
      <c r="G4" s="240"/>
    </row>
    <row r="5" spans="1:7">
      <c r="B5" s="4"/>
      <c r="C5" s="5"/>
      <c r="D5" s="6"/>
    </row>
  </sheetData>
  <sheetProtection password="942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89</v>
      </c>
      <c r="B1" s="245"/>
      <c r="C1" s="245"/>
      <c r="D1" s="245"/>
      <c r="E1" s="245"/>
      <c r="F1" s="245"/>
      <c r="G1" s="245"/>
      <c r="AG1" t="s">
        <v>90</v>
      </c>
    </row>
    <row r="2" spans="1:60" ht="24.95" customHeight="1">
      <c r="A2" s="139" t="s">
        <v>7</v>
      </c>
      <c r="B2" s="49" t="s">
        <v>41</v>
      </c>
      <c r="C2" s="246" t="s">
        <v>42</v>
      </c>
      <c r="D2" s="247"/>
      <c r="E2" s="247"/>
      <c r="F2" s="247"/>
      <c r="G2" s="248"/>
      <c r="AG2" t="s">
        <v>91</v>
      </c>
    </row>
    <row r="3" spans="1:60" ht="24.95" customHeight="1">
      <c r="A3" s="139" t="s">
        <v>8</v>
      </c>
      <c r="B3" s="49" t="s">
        <v>92</v>
      </c>
      <c r="C3" s="246" t="s">
        <v>46</v>
      </c>
      <c r="D3" s="247"/>
      <c r="E3" s="247"/>
      <c r="F3" s="247"/>
      <c r="G3" s="248"/>
      <c r="AC3" s="121" t="s">
        <v>93</v>
      </c>
      <c r="AG3" t="s">
        <v>94</v>
      </c>
    </row>
    <row r="4" spans="1:60" ht="24.95" customHeight="1">
      <c r="A4" s="140" t="s">
        <v>9</v>
      </c>
      <c r="B4" s="141" t="s">
        <v>45</v>
      </c>
      <c r="C4" s="249" t="s">
        <v>46</v>
      </c>
      <c r="D4" s="250"/>
      <c r="E4" s="250"/>
      <c r="F4" s="250"/>
      <c r="G4" s="251"/>
      <c r="AG4" t="s">
        <v>95</v>
      </c>
    </row>
    <row r="5" spans="1:60">
      <c r="D5" s="10"/>
    </row>
    <row r="6" spans="1:60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29</v>
      </c>
      <c r="H6" s="146" t="s">
        <v>30</v>
      </c>
      <c r="I6" s="146" t="s">
        <v>102</v>
      </c>
      <c r="J6" s="146" t="s">
        <v>31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117</v>
      </c>
      <c r="B8" s="162" t="s">
        <v>87</v>
      </c>
      <c r="C8" s="177" t="s">
        <v>27</v>
      </c>
      <c r="D8" s="163"/>
      <c r="E8" s="164"/>
      <c r="F8" s="165"/>
      <c r="G8" s="165">
        <f>SUMIF(AG9:AG17,"&lt;&gt;NOR",G9:G17)</f>
        <v>0</v>
      </c>
      <c r="H8" s="165"/>
      <c r="I8" s="165">
        <f>SUM(I9:I17)</f>
        <v>0</v>
      </c>
      <c r="J8" s="165"/>
      <c r="K8" s="165">
        <f>SUM(K9:K17)</f>
        <v>0</v>
      </c>
      <c r="L8" s="165"/>
      <c r="M8" s="165">
        <f>SUM(M9:M17)</f>
        <v>0</v>
      </c>
      <c r="N8" s="164"/>
      <c r="O8" s="164">
        <f>SUM(O9:O17)</f>
        <v>0</v>
      </c>
      <c r="P8" s="164"/>
      <c r="Q8" s="164">
        <f>SUM(Q9:Q17)</f>
        <v>0</v>
      </c>
      <c r="R8" s="165"/>
      <c r="S8" s="165"/>
      <c r="T8" s="166"/>
      <c r="U8" s="160"/>
      <c r="V8" s="160">
        <f>SUM(V9:V17)</f>
        <v>0</v>
      </c>
      <c r="W8" s="160"/>
      <c r="X8" s="160"/>
      <c r="AG8" t="s">
        <v>118</v>
      </c>
    </row>
    <row r="9" spans="1:60" outlineLevel="1">
      <c r="A9" s="167">
        <v>1</v>
      </c>
      <c r="B9" s="168" t="s">
        <v>119</v>
      </c>
      <c r="C9" s="178" t="s">
        <v>120</v>
      </c>
      <c r="D9" s="169" t="s">
        <v>121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122</v>
      </c>
      <c r="T9" s="173" t="s">
        <v>123</v>
      </c>
      <c r="U9" s="158">
        <v>0</v>
      </c>
      <c r="V9" s="158">
        <f>ROUND(E9*U9,2)</f>
        <v>0</v>
      </c>
      <c r="W9" s="158"/>
      <c r="X9" s="158" t="s">
        <v>124</v>
      </c>
      <c r="Y9" s="147"/>
      <c r="Z9" s="147"/>
      <c r="AA9" s="147"/>
      <c r="AB9" s="147"/>
      <c r="AC9" s="147"/>
      <c r="AD9" s="147"/>
      <c r="AE9" s="147"/>
      <c r="AF9" s="147"/>
      <c r="AG9" s="147" t="s">
        <v>125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>
      <c r="A10" s="154"/>
      <c r="B10" s="155"/>
      <c r="C10" s="241" t="s">
        <v>126</v>
      </c>
      <c r="D10" s="242"/>
      <c r="E10" s="242"/>
      <c r="F10" s="242"/>
      <c r="G10" s="24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127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4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243"/>
      <c r="D11" s="244"/>
      <c r="E11" s="244"/>
      <c r="F11" s="244"/>
      <c r="G11" s="244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7">
        <v>2</v>
      </c>
      <c r="B12" s="168" t="s">
        <v>129</v>
      </c>
      <c r="C12" s="178" t="s">
        <v>130</v>
      </c>
      <c r="D12" s="169" t="s">
        <v>121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2"/>
      <c r="S12" s="172" t="s">
        <v>122</v>
      </c>
      <c r="T12" s="173" t="s">
        <v>123</v>
      </c>
      <c r="U12" s="158">
        <v>0</v>
      </c>
      <c r="V12" s="158">
        <f>ROUND(E12*U12,2)</f>
        <v>0</v>
      </c>
      <c r="W12" s="158"/>
      <c r="X12" s="158" t="s">
        <v>124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125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>
      <c r="A13" s="154"/>
      <c r="B13" s="155"/>
      <c r="C13" s="241" t="s">
        <v>131</v>
      </c>
      <c r="D13" s="242"/>
      <c r="E13" s="242"/>
      <c r="F13" s="242"/>
      <c r="G13" s="24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4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243"/>
      <c r="D14" s="244"/>
      <c r="E14" s="244"/>
      <c r="F14" s="244"/>
      <c r="G14" s="24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67">
        <v>3</v>
      </c>
      <c r="B15" s="168" t="s">
        <v>132</v>
      </c>
      <c r="C15" s="178" t="s">
        <v>133</v>
      </c>
      <c r="D15" s="169" t="s">
        <v>121</v>
      </c>
      <c r="E15" s="170">
        <v>1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2"/>
      <c r="S15" s="172" t="s">
        <v>122</v>
      </c>
      <c r="T15" s="173" t="s">
        <v>123</v>
      </c>
      <c r="U15" s="158">
        <v>0</v>
      </c>
      <c r="V15" s="158">
        <f>ROUND(E15*U15,2)</f>
        <v>0</v>
      </c>
      <c r="W15" s="158"/>
      <c r="X15" s="158" t="s">
        <v>124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>
      <c r="A16" s="154"/>
      <c r="B16" s="155"/>
      <c r="C16" s="241" t="s">
        <v>134</v>
      </c>
      <c r="D16" s="242"/>
      <c r="E16" s="242"/>
      <c r="F16" s="242"/>
      <c r="G16" s="24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4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243"/>
      <c r="D17" s="244"/>
      <c r="E17" s="244"/>
      <c r="F17" s="244"/>
      <c r="G17" s="244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128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161" t="s">
        <v>117</v>
      </c>
      <c r="B18" s="162" t="s">
        <v>88</v>
      </c>
      <c r="C18" s="177" t="s">
        <v>28</v>
      </c>
      <c r="D18" s="163"/>
      <c r="E18" s="164"/>
      <c r="F18" s="165"/>
      <c r="G18" s="165">
        <f>SUMIF(AG19:AG24,"&lt;&gt;NOR",G19:G24)</f>
        <v>0</v>
      </c>
      <c r="H18" s="165"/>
      <c r="I18" s="165">
        <f>SUM(I19:I24)</f>
        <v>0</v>
      </c>
      <c r="J18" s="165"/>
      <c r="K18" s="165">
        <f>SUM(K19:K24)</f>
        <v>0</v>
      </c>
      <c r="L18" s="165"/>
      <c r="M18" s="165">
        <f>SUM(M19:M24)</f>
        <v>0</v>
      </c>
      <c r="N18" s="164"/>
      <c r="O18" s="164">
        <f>SUM(O19:O24)</f>
        <v>0</v>
      </c>
      <c r="P18" s="164"/>
      <c r="Q18" s="164">
        <f>SUM(Q19:Q24)</f>
        <v>0</v>
      </c>
      <c r="R18" s="165"/>
      <c r="S18" s="165"/>
      <c r="T18" s="166"/>
      <c r="U18" s="160"/>
      <c r="V18" s="160">
        <f>SUM(V19:V24)</f>
        <v>0</v>
      </c>
      <c r="W18" s="160"/>
      <c r="X18" s="160"/>
      <c r="AG18" t="s">
        <v>118</v>
      </c>
    </row>
    <row r="19" spans="1:60" outlineLevel="1">
      <c r="A19" s="167">
        <v>4</v>
      </c>
      <c r="B19" s="168" t="s">
        <v>135</v>
      </c>
      <c r="C19" s="178" t="s">
        <v>136</v>
      </c>
      <c r="D19" s="169" t="s">
        <v>121</v>
      </c>
      <c r="E19" s="170">
        <v>1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/>
      <c r="S19" s="172" t="s">
        <v>122</v>
      </c>
      <c r="T19" s="173" t="s">
        <v>123</v>
      </c>
      <c r="U19" s="158">
        <v>0</v>
      </c>
      <c r="V19" s="158">
        <f>ROUND(E19*U19,2)</f>
        <v>0</v>
      </c>
      <c r="W19" s="158"/>
      <c r="X19" s="158" t="s">
        <v>124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>
      <c r="A20" s="154"/>
      <c r="B20" s="155"/>
      <c r="C20" s="241" t="s">
        <v>137</v>
      </c>
      <c r="D20" s="242"/>
      <c r="E20" s="242"/>
      <c r="F20" s="242"/>
      <c r="G20" s="24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4" t="str">
        <f>C20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243"/>
      <c r="D21" s="244"/>
      <c r="E21" s="244"/>
      <c r="F21" s="244"/>
      <c r="G21" s="244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67">
        <v>5</v>
      </c>
      <c r="B22" s="168" t="s">
        <v>138</v>
      </c>
      <c r="C22" s="178" t="s">
        <v>139</v>
      </c>
      <c r="D22" s="169" t="s">
        <v>121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2"/>
      <c r="S22" s="172" t="s">
        <v>122</v>
      </c>
      <c r="T22" s="173" t="s">
        <v>123</v>
      </c>
      <c r="U22" s="158">
        <v>0</v>
      </c>
      <c r="V22" s="158">
        <f>ROUND(E22*U22,2)</f>
        <v>0</v>
      </c>
      <c r="W22" s="158"/>
      <c r="X22" s="158" t="s">
        <v>124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241" t="s">
        <v>140</v>
      </c>
      <c r="D23" s="242"/>
      <c r="E23" s="242"/>
      <c r="F23" s="242"/>
      <c r="G23" s="24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127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4" t="str">
        <f>C23</f>
        <v>Náklady na vyhotovení dokumentace skutečného provedení stavby a její předání objednateli v požadované formě a požadovaném počtu.</v>
      </c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243"/>
      <c r="D24" s="244"/>
      <c r="E24" s="244"/>
      <c r="F24" s="244"/>
      <c r="G24" s="244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>
      <c r="A25" s="3"/>
      <c r="B25" s="4"/>
      <c r="C25" s="17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104</v>
      </c>
    </row>
    <row r="26" spans="1:60">
      <c r="A26" s="150"/>
      <c r="B26" s="151" t="s">
        <v>29</v>
      </c>
      <c r="C26" s="180"/>
      <c r="D26" s="152"/>
      <c r="E26" s="153"/>
      <c r="F26" s="153"/>
      <c r="G26" s="176">
        <f>G8+G18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141</v>
      </c>
    </row>
    <row r="27" spans="1:60">
      <c r="C27" s="181"/>
      <c r="D27" s="10"/>
      <c r="AG27" t="s">
        <v>142</v>
      </c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29" sheet="1"/>
  <mergeCells count="14">
    <mergeCell ref="C11:G11"/>
    <mergeCell ref="A1:G1"/>
    <mergeCell ref="C2:G2"/>
    <mergeCell ref="C3:G3"/>
    <mergeCell ref="C4:G4"/>
    <mergeCell ref="C10:G10"/>
    <mergeCell ref="C23:G23"/>
    <mergeCell ref="C24:G24"/>
    <mergeCell ref="C13:G13"/>
    <mergeCell ref="C14:G14"/>
    <mergeCell ref="C16:G16"/>
    <mergeCell ref="C17:G17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F29" sqref="F29"/>
    </sheetView>
  </sheetViews>
  <sheetFormatPr defaultRowHeight="12.75" outlineLevelRow="1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5" t="s">
        <v>143</v>
      </c>
      <c r="B1" s="245"/>
      <c r="C1" s="245"/>
      <c r="D1" s="245"/>
      <c r="E1" s="245"/>
      <c r="F1" s="245"/>
      <c r="G1" s="245"/>
      <c r="AG1" t="s">
        <v>90</v>
      </c>
    </row>
    <row r="2" spans="1:60" ht="24.95" customHeight="1">
      <c r="A2" s="139" t="s">
        <v>7</v>
      </c>
      <c r="B2" s="49" t="s">
        <v>41</v>
      </c>
      <c r="C2" s="246" t="s">
        <v>42</v>
      </c>
      <c r="D2" s="247"/>
      <c r="E2" s="247"/>
      <c r="F2" s="247"/>
      <c r="G2" s="248"/>
      <c r="AG2" t="s">
        <v>91</v>
      </c>
    </row>
    <row r="3" spans="1:60" ht="24.95" customHeight="1">
      <c r="A3" s="139" t="s">
        <v>8</v>
      </c>
      <c r="B3" s="49" t="s">
        <v>48</v>
      </c>
      <c r="C3" s="246" t="s">
        <v>42</v>
      </c>
      <c r="D3" s="247"/>
      <c r="E3" s="247"/>
      <c r="F3" s="247"/>
      <c r="G3" s="248"/>
      <c r="AC3" s="121" t="s">
        <v>91</v>
      </c>
      <c r="AG3" t="s">
        <v>94</v>
      </c>
    </row>
    <row r="4" spans="1:60" ht="24.95" customHeight="1">
      <c r="A4" s="140" t="s">
        <v>9</v>
      </c>
      <c r="B4" s="141" t="s">
        <v>49</v>
      </c>
      <c r="C4" s="249" t="s">
        <v>50</v>
      </c>
      <c r="D4" s="250"/>
      <c r="E4" s="250"/>
      <c r="F4" s="250"/>
      <c r="G4" s="251"/>
      <c r="AG4" t="s">
        <v>95</v>
      </c>
    </row>
    <row r="5" spans="1:60">
      <c r="D5" s="10"/>
    </row>
    <row r="6" spans="1:60" ht="38.25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29</v>
      </c>
      <c r="H6" s="146" t="s">
        <v>30</v>
      </c>
      <c r="I6" s="146" t="s">
        <v>102</v>
      </c>
      <c r="J6" s="146" t="s">
        <v>31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>
      <c r="A8" s="161" t="s">
        <v>117</v>
      </c>
      <c r="B8" s="162" t="s">
        <v>45</v>
      </c>
      <c r="C8" s="177" t="s">
        <v>63</v>
      </c>
      <c r="D8" s="163"/>
      <c r="E8" s="164"/>
      <c r="F8" s="165"/>
      <c r="G8" s="165">
        <f>SUMIF(AG9:AG27,"&lt;&gt;NOR",G9:G27)</f>
        <v>0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0</v>
      </c>
      <c r="N8" s="164"/>
      <c r="O8" s="164">
        <f>SUM(O9:O27)</f>
        <v>0</v>
      </c>
      <c r="P8" s="164"/>
      <c r="Q8" s="164">
        <f>SUM(Q9:Q27)</f>
        <v>0</v>
      </c>
      <c r="R8" s="165"/>
      <c r="S8" s="165"/>
      <c r="T8" s="166"/>
      <c r="U8" s="160"/>
      <c r="V8" s="160">
        <f>SUM(V9:V27)</f>
        <v>0</v>
      </c>
      <c r="W8" s="160"/>
      <c r="X8" s="160"/>
      <c r="AG8" t="s">
        <v>118</v>
      </c>
    </row>
    <row r="9" spans="1:60" outlineLevel="1">
      <c r="A9" s="167">
        <v>1</v>
      </c>
      <c r="B9" s="168" t="s">
        <v>45</v>
      </c>
      <c r="C9" s="178" t="s">
        <v>144</v>
      </c>
      <c r="D9" s="169"/>
      <c r="E9" s="170">
        <v>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145</v>
      </c>
      <c r="T9" s="173" t="s">
        <v>123</v>
      </c>
      <c r="U9" s="158">
        <v>0</v>
      </c>
      <c r="V9" s="158">
        <f>ROUND(E9*U9,2)</f>
        <v>0</v>
      </c>
      <c r="W9" s="158"/>
      <c r="X9" s="158" t="s">
        <v>146</v>
      </c>
      <c r="Y9" s="147"/>
      <c r="Z9" s="147"/>
      <c r="AA9" s="147"/>
      <c r="AB9" s="147"/>
      <c r="AC9" s="147"/>
      <c r="AD9" s="147"/>
      <c r="AE9" s="147"/>
      <c r="AF9" s="147"/>
      <c r="AG9" s="147" t="s">
        <v>147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>
      <c r="A10" s="154"/>
      <c r="B10" s="155"/>
      <c r="C10" s="184" t="s">
        <v>148</v>
      </c>
      <c r="D10" s="182"/>
      <c r="E10" s="183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149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5" outlineLevel="1">
      <c r="A11" s="154"/>
      <c r="B11" s="155"/>
      <c r="C11" s="184" t="s">
        <v>150</v>
      </c>
      <c r="D11" s="182"/>
      <c r="E11" s="183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149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184" t="s">
        <v>151</v>
      </c>
      <c r="D12" s="182"/>
      <c r="E12" s="183"/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149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>
      <c r="A13" s="154"/>
      <c r="B13" s="155"/>
      <c r="C13" s="184" t="s">
        <v>152</v>
      </c>
      <c r="D13" s="182"/>
      <c r="E13" s="183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149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>
      <c r="A14" s="154"/>
      <c r="B14" s="155"/>
      <c r="C14" s="184" t="s">
        <v>153</v>
      </c>
      <c r="D14" s="182"/>
      <c r="E14" s="183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149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>
      <c r="A15" s="154"/>
      <c r="B15" s="155"/>
      <c r="C15" s="184" t="s">
        <v>154</v>
      </c>
      <c r="D15" s="182"/>
      <c r="E15" s="183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149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>
      <c r="A16" s="154"/>
      <c r="B16" s="155"/>
      <c r="C16" s="184" t="s">
        <v>155</v>
      </c>
      <c r="D16" s="182"/>
      <c r="E16" s="183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149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>
      <c r="A17" s="154"/>
      <c r="B17" s="155"/>
      <c r="C17" s="184" t="s">
        <v>156</v>
      </c>
      <c r="D17" s="182"/>
      <c r="E17" s="183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149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>
      <c r="A18" s="154"/>
      <c r="B18" s="155"/>
      <c r="C18" s="184" t="s">
        <v>157</v>
      </c>
      <c r="D18" s="182"/>
      <c r="E18" s="183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149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>
      <c r="A19" s="154"/>
      <c r="B19" s="155"/>
      <c r="C19" s="184" t="s">
        <v>158</v>
      </c>
      <c r="D19" s="182"/>
      <c r="E19" s="183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149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>
      <c r="A20" s="154"/>
      <c r="B20" s="155"/>
      <c r="C20" s="184" t="s">
        <v>159</v>
      </c>
      <c r="D20" s="182"/>
      <c r="E20" s="183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149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5" outlineLevel="1">
      <c r="A21" s="154"/>
      <c r="B21" s="155"/>
      <c r="C21" s="184" t="s">
        <v>160</v>
      </c>
      <c r="D21" s="182"/>
      <c r="E21" s="183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149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4" t="s">
        <v>161</v>
      </c>
      <c r="D22" s="182"/>
      <c r="E22" s="183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149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>
      <c r="A23" s="154"/>
      <c r="B23" s="155"/>
      <c r="C23" s="184" t="s">
        <v>162</v>
      </c>
      <c r="D23" s="182"/>
      <c r="E23" s="183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149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4" t="s">
        <v>163</v>
      </c>
      <c r="D24" s="182"/>
      <c r="E24" s="183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149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184" t="s">
        <v>164</v>
      </c>
      <c r="D25" s="182"/>
      <c r="E25" s="183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149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>
      <c r="A26" s="154"/>
      <c r="B26" s="155"/>
      <c r="C26" s="184" t="s">
        <v>165</v>
      </c>
      <c r="D26" s="182"/>
      <c r="E26" s="183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149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54"/>
      <c r="B27" s="155"/>
      <c r="C27" s="243"/>
      <c r="D27" s="244"/>
      <c r="E27" s="244"/>
      <c r="F27" s="244"/>
      <c r="G27" s="244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>
      <c r="A28" s="161" t="s">
        <v>117</v>
      </c>
      <c r="B28" s="162" t="s">
        <v>64</v>
      </c>
      <c r="C28" s="177" t="s">
        <v>65</v>
      </c>
      <c r="D28" s="163"/>
      <c r="E28" s="164"/>
      <c r="F28" s="165"/>
      <c r="G28" s="165">
        <f>SUMIF(AG29:AG55,"&lt;&gt;NOR",G29:G55)</f>
        <v>0</v>
      </c>
      <c r="H28" s="165"/>
      <c r="I28" s="165">
        <f>SUM(I29:I55)</f>
        <v>0</v>
      </c>
      <c r="J28" s="165"/>
      <c r="K28" s="165">
        <f>SUM(K29:K55)</f>
        <v>0</v>
      </c>
      <c r="L28" s="165"/>
      <c r="M28" s="165">
        <f>SUM(M29:M55)</f>
        <v>0</v>
      </c>
      <c r="N28" s="164"/>
      <c r="O28" s="164">
        <f>SUM(O29:O55)</f>
        <v>1.8</v>
      </c>
      <c r="P28" s="164"/>
      <c r="Q28" s="164">
        <f>SUM(Q29:Q55)</f>
        <v>0</v>
      </c>
      <c r="R28" s="165"/>
      <c r="S28" s="165"/>
      <c r="T28" s="166"/>
      <c r="U28" s="160"/>
      <c r="V28" s="160">
        <f>SUM(V29:V55)</f>
        <v>32.5</v>
      </c>
      <c r="W28" s="160"/>
      <c r="X28" s="160"/>
      <c r="AG28" t="s">
        <v>118</v>
      </c>
    </row>
    <row r="29" spans="1:60" outlineLevel="1">
      <c r="A29" s="167">
        <v>2</v>
      </c>
      <c r="B29" s="168" t="s">
        <v>166</v>
      </c>
      <c r="C29" s="178" t="s">
        <v>167</v>
      </c>
      <c r="D29" s="169" t="s">
        <v>168</v>
      </c>
      <c r="E29" s="170">
        <v>1.0880000000000001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0">
        <v>3.9199999999999999E-2</v>
      </c>
      <c r="O29" s="170">
        <f>ROUND(E29*N29,2)</f>
        <v>0.04</v>
      </c>
      <c r="P29" s="170">
        <v>0</v>
      </c>
      <c r="Q29" s="170">
        <f>ROUND(E29*P29,2)</f>
        <v>0</v>
      </c>
      <c r="R29" s="172" t="s">
        <v>169</v>
      </c>
      <c r="S29" s="172" t="s">
        <v>122</v>
      </c>
      <c r="T29" s="173" t="s">
        <v>122</v>
      </c>
      <c r="U29" s="158">
        <v>1.6</v>
      </c>
      <c r="V29" s="158">
        <f>ROUND(E29*U29,2)</f>
        <v>1.74</v>
      </c>
      <c r="W29" s="158"/>
      <c r="X29" s="158" t="s">
        <v>146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>
      <c r="A30" s="154"/>
      <c r="B30" s="155"/>
      <c r="C30" s="254" t="s">
        <v>170</v>
      </c>
      <c r="D30" s="255"/>
      <c r="E30" s="255"/>
      <c r="F30" s="255"/>
      <c r="G30" s="255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171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74" t="str">
        <f>C30</f>
        <v>svislé nebo šikmé (odkloněné) , půdorysně přímé nebo zalomené, stěn základových desek ve volných nebo zapažených jámách, rýhách, šachtách, včetně případných vzpěr,</v>
      </c>
      <c r="BB30" s="147"/>
      <c r="BC30" s="147"/>
      <c r="BD30" s="147"/>
      <c r="BE30" s="147"/>
      <c r="BF30" s="147"/>
      <c r="BG30" s="147"/>
      <c r="BH30" s="147"/>
    </row>
    <row r="31" spans="1:60" outlineLevel="1">
      <c r="A31" s="154"/>
      <c r="B31" s="155"/>
      <c r="C31" s="184" t="s">
        <v>172</v>
      </c>
      <c r="D31" s="182"/>
      <c r="E31" s="183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149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184" t="s">
        <v>173</v>
      </c>
      <c r="D32" s="182"/>
      <c r="E32" s="183">
        <v>1.0880000000000001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149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243"/>
      <c r="D33" s="244"/>
      <c r="E33" s="244"/>
      <c r="F33" s="244"/>
      <c r="G33" s="244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7">
        <v>3</v>
      </c>
      <c r="B34" s="168" t="s">
        <v>174</v>
      </c>
      <c r="C34" s="178" t="s">
        <v>175</v>
      </c>
      <c r="D34" s="169" t="s">
        <v>168</v>
      </c>
      <c r="E34" s="170">
        <v>1.0880000000000001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 t="s">
        <v>169</v>
      </c>
      <c r="S34" s="172" t="s">
        <v>122</v>
      </c>
      <c r="T34" s="173" t="s">
        <v>122</v>
      </c>
      <c r="U34" s="158">
        <v>0.32</v>
      </c>
      <c r="V34" s="158">
        <f>ROUND(E34*U34,2)</f>
        <v>0.35</v>
      </c>
      <c r="W34" s="158"/>
      <c r="X34" s="158" t="s">
        <v>146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>
      <c r="A35" s="154"/>
      <c r="B35" s="155"/>
      <c r="C35" s="254" t="s">
        <v>170</v>
      </c>
      <c r="D35" s="255"/>
      <c r="E35" s="255"/>
      <c r="F35" s="255"/>
      <c r="G35" s="25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171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4" t="str">
        <f>C35</f>
        <v>svislé nebo šikmé (odkloněné) , půdorysně přímé nebo zalomené, stěn základových desek ve volných nebo zapažených jámách, rýhách, šachtách, včetně případných vzpěr,</v>
      </c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252" t="s">
        <v>176</v>
      </c>
      <c r="D36" s="253"/>
      <c r="E36" s="253"/>
      <c r="F36" s="253"/>
      <c r="G36" s="253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127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184" t="s">
        <v>172</v>
      </c>
      <c r="D37" s="182"/>
      <c r="E37" s="183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149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184" t="s">
        <v>173</v>
      </c>
      <c r="D38" s="182"/>
      <c r="E38" s="183">
        <v>1.0880000000000001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149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54"/>
      <c r="B39" s="155"/>
      <c r="C39" s="243"/>
      <c r="D39" s="244"/>
      <c r="E39" s="244"/>
      <c r="F39" s="244"/>
      <c r="G39" s="244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128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67">
        <v>4</v>
      </c>
      <c r="B40" s="168" t="s">
        <v>177</v>
      </c>
      <c r="C40" s="178" t="s">
        <v>178</v>
      </c>
      <c r="D40" s="169" t="s">
        <v>179</v>
      </c>
      <c r="E40" s="170">
        <v>0.1351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0">
        <v>2.5</v>
      </c>
      <c r="O40" s="170">
        <f>ROUND(E40*N40,2)</f>
        <v>0.34</v>
      </c>
      <c r="P40" s="170">
        <v>0</v>
      </c>
      <c r="Q40" s="170">
        <f>ROUND(E40*P40,2)</f>
        <v>0</v>
      </c>
      <c r="R40" s="172" t="s">
        <v>180</v>
      </c>
      <c r="S40" s="172" t="s">
        <v>122</v>
      </c>
      <c r="T40" s="173" t="s">
        <v>122</v>
      </c>
      <c r="U40" s="158">
        <v>4.66</v>
      </c>
      <c r="V40" s="158">
        <f>ROUND(E40*U40,2)</f>
        <v>0.63</v>
      </c>
      <c r="W40" s="158"/>
      <c r="X40" s="158" t="s">
        <v>146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254" t="s">
        <v>181</v>
      </c>
      <c r="D41" s="255"/>
      <c r="E41" s="255"/>
      <c r="F41" s="255"/>
      <c r="G41" s="255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171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184" t="s">
        <v>172</v>
      </c>
      <c r="D42" s="182"/>
      <c r="E42" s="183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149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>
      <c r="A43" s="154"/>
      <c r="B43" s="155"/>
      <c r="C43" s="184" t="s">
        <v>182</v>
      </c>
      <c r="D43" s="182"/>
      <c r="E43" s="183">
        <v>0.1351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149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243"/>
      <c r="D44" s="244"/>
      <c r="E44" s="244"/>
      <c r="F44" s="244"/>
      <c r="G44" s="244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128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67">
        <v>5</v>
      </c>
      <c r="B45" s="168" t="s">
        <v>183</v>
      </c>
      <c r="C45" s="178" t="s">
        <v>184</v>
      </c>
      <c r="D45" s="169" t="s">
        <v>179</v>
      </c>
      <c r="E45" s="170">
        <v>2.7553000000000001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0">
        <v>0.42</v>
      </c>
      <c r="O45" s="170">
        <f>ROUND(E45*N45,2)</f>
        <v>1.1599999999999999</v>
      </c>
      <c r="P45" s="170">
        <v>0</v>
      </c>
      <c r="Q45" s="170">
        <f>ROUND(E45*P45,2)</f>
        <v>0</v>
      </c>
      <c r="R45" s="172" t="s">
        <v>169</v>
      </c>
      <c r="S45" s="172" t="s">
        <v>122</v>
      </c>
      <c r="T45" s="173" t="s">
        <v>122</v>
      </c>
      <c r="U45" s="158">
        <v>1.84</v>
      </c>
      <c r="V45" s="158">
        <f>ROUND(E45*U45,2)</f>
        <v>5.07</v>
      </c>
      <c r="W45" s="158"/>
      <c r="X45" s="158" t="s">
        <v>146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54"/>
      <c r="B46" s="155"/>
      <c r="C46" s="254" t="s">
        <v>185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171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4" t="str">
        <f>C46</f>
        <v>pod  mazaniny a dlažby, popř. na plochých střechách vodorovný nebo ve spádu s udusáním a urovnáním povrchu</v>
      </c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4" t="s">
        <v>172</v>
      </c>
      <c r="D47" s="182"/>
      <c r="E47" s="183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149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4" t="s">
        <v>186</v>
      </c>
      <c r="D48" s="182"/>
      <c r="E48" s="183">
        <v>2.8904000000000001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149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>
      <c r="A49" s="154"/>
      <c r="B49" s="155"/>
      <c r="C49" s="184" t="s">
        <v>187</v>
      </c>
      <c r="D49" s="182"/>
      <c r="E49" s="183">
        <v>-0.1351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149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243"/>
      <c r="D50" s="244"/>
      <c r="E50" s="244"/>
      <c r="F50" s="244"/>
      <c r="G50" s="244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128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>
      <c r="A51" s="167">
        <v>6</v>
      </c>
      <c r="B51" s="168" t="s">
        <v>188</v>
      </c>
      <c r="C51" s="178" t="s">
        <v>189</v>
      </c>
      <c r="D51" s="169" t="s">
        <v>168</v>
      </c>
      <c r="E51" s="170">
        <v>72.260000000000005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0">
        <v>3.5500000000000002E-3</v>
      </c>
      <c r="O51" s="170">
        <f>ROUND(E51*N51,2)</f>
        <v>0.26</v>
      </c>
      <c r="P51" s="170">
        <v>0</v>
      </c>
      <c r="Q51" s="170">
        <f>ROUND(E51*P51,2)</f>
        <v>0</v>
      </c>
      <c r="R51" s="172" t="s">
        <v>169</v>
      </c>
      <c r="S51" s="172" t="s">
        <v>122</v>
      </c>
      <c r="T51" s="173" t="s">
        <v>122</v>
      </c>
      <c r="U51" s="158">
        <v>0.34200000000000003</v>
      </c>
      <c r="V51" s="158">
        <f>ROUND(E51*U51,2)</f>
        <v>24.71</v>
      </c>
      <c r="W51" s="158"/>
      <c r="X51" s="158" t="s">
        <v>146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147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54"/>
      <c r="B52" s="155"/>
      <c r="C52" s="254" t="s">
        <v>190</v>
      </c>
      <c r="D52" s="255"/>
      <c r="E52" s="255"/>
      <c r="F52" s="255"/>
      <c r="G52" s="255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171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184" t="s">
        <v>172</v>
      </c>
      <c r="D53" s="182"/>
      <c r="E53" s="183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149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4" t="s">
        <v>191</v>
      </c>
      <c r="D54" s="182"/>
      <c r="E54" s="183">
        <v>72.260000000000005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149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54"/>
      <c r="B55" s="155"/>
      <c r="C55" s="243"/>
      <c r="D55" s="244"/>
      <c r="E55" s="244"/>
      <c r="F55" s="244"/>
      <c r="G55" s="244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128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>
      <c r="A56" s="161" t="s">
        <v>117</v>
      </c>
      <c r="B56" s="162" t="s">
        <v>66</v>
      </c>
      <c r="C56" s="177" t="s">
        <v>67</v>
      </c>
      <c r="D56" s="163"/>
      <c r="E56" s="164"/>
      <c r="F56" s="165"/>
      <c r="G56" s="165">
        <f>SUMIF(AG57:AG60,"&lt;&gt;NOR",G57:G60)</f>
        <v>0</v>
      </c>
      <c r="H56" s="165"/>
      <c r="I56" s="165">
        <f>SUM(I57:I60)</f>
        <v>0</v>
      </c>
      <c r="J56" s="165"/>
      <c r="K56" s="165">
        <f>SUM(K57:K60)</f>
        <v>0</v>
      </c>
      <c r="L56" s="165"/>
      <c r="M56" s="165">
        <f>SUM(M57:M60)</f>
        <v>0</v>
      </c>
      <c r="N56" s="164"/>
      <c r="O56" s="164">
        <f>SUM(O57:O60)</f>
        <v>0.32</v>
      </c>
      <c r="P56" s="164"/>
      <c r="Q56" s="164">
        <f>SUM(Q57:Q60)</f>
        <v>0</v>
      </c>
      <c r="R56" s="165"/>
      <c r="S56" s="165"/>
      <c r="T56" s="166"/>
      <c r="U56" s="160"/>
      <c r="V56" s="160">
        <f>SUM(V57:V60)</f>
        <v>14.05</v>
      </c>
      <c r="W56" s="160"/>
      <c r="X56" s="160"/>
      <c r="AG56" t="s">
        <v>118</v>
      </c>
    </row>
    <row r="57" spans="1:60" outlineLevel="1">
      <c r="A57" s="167">
        <v>7</v>
      </c>
      <c r="B57" s="168" t="s">
        <v>192</v>
      </c>
      <c r="C57" s="178" t="s">
        <v>193</v>
      </c>
      <c r="D57" s="169" t="s">
        <v>168</v>
      </c>
      <c r="E57" s="170">
        <v>54.02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5.9199999999999999E-3</v>
      </c>
      <c r="O57" s="170">
        <f>ROUND(E57*N57,2)</f>
        <v>0.32</v>
      </c>
      <c r="P57" s="170">
        <v>0</v>
      </c>
      <c r="Q57" s="170">
        <f>ROUND(E57*P57,2)</f>
        <v>0</v>
      </c>
      <c r="R57" s="172" t="s">
        <v>194</v>
      </c>
      <c r="S57" s="172" t="s">
        <v>122</v>
      </c>
      <c r="T57" s="173" t="s">
        <v>122</v>
      </c>
      <c r="U57" s="158">
        <v>0.26</v>
      </c>
      <c r="V57" s="158">
        <f>ROUND(E57*U57,2)</f>
        <v>14.05</v>
      </c>
      <c r="W57" s="158"/>
      <c r="X57" s="158" t="s">
        <v>146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147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4" t="s">
        <v>172</v>
      </c>
      <c r="D58" s="182"/>
      <c r="E58" s="183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149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4" t="s">
        <v>195</v>
      </c>
      <c r="D59" s="182"/>
      <c r="E59" s="183">
        <v>54.02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149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243"/>
      <c r="D60" s="244"/>
      <c r="E60" s="244"/>
      <c r="F60" s="244"/>
      <c r="G60" s="244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>
      <c r="A61" s="161" t="s">
        <v>117</v>
      </c>
      <c r="B61" s="162" t="s">
        <v>68</v>
      </c>
      <c r="C61" s="177" t="s">
        <v>69</v>
      </c>
      <c r="D61" s="163"/>
      <c r="E61" s="164"/>
      <c r="F61" s="165"/>
      <c r="G61" s="165">
        <f>SUMIF(AG62:AG77,"&lt;&gt;NOR",G62:G77)</f>
        <v>0</v>
      </c>
      <c r="H61" s="165"/>
      <c r="I61" s="165">
        <f>SUM(I62:I77)</f>
        <v>0</v>
      </c>
      <c r="J61" s="165"/>
      <c r="K61" s="165">
        <f>SUM(K62:K77)</f>
        <v>0</v>
      </c>
      <c r="L61" s="165"/>
      <c r="M61" s="165">
        <f>SUM(M62:M77)</f>
        <v>0</v>
      </c>
      <c r="N61" s="164"/>
      <c r="O61" s="164">
        <f>SUM(O62:O77)</f>
        <v>0</v>
      </c>
      <c r="P61" s="164"/>
      <c r="Q61" s="164">
        <f>SUM(Q62:Q77)</f>
        <v>0</v>
      </c>
      <c r="R61" s="165"/>
      <c r="S61" s="165"/>
      <c r="T61" s="166"/>
      <c r="U61" s="160"/>
      <c r="V61" s="160">
        <f>SUM(V62:V77)</f>
        <v>35.25</v>
      </c>
      <c r="W61" s="160"/>
      <c r="X61" s="160"/>
      <c r="AG61" t="s">
        <v>118</v>
      </c>
    </row>
    <row r="62" spans="1:60" outlineLevel="1">
      <c r="A62" s="167">
        <v>8</v>
      </c>
      <c r="B62" s="168" t="s">
        <v>196</v>
      </c>
      <c r="C62" s="178" t="s">
        <v>197</v>
      </c>
      <c r="D62" s="169" t="s">
        <v>168</v>
      </c>
      <c r="E62" s="170">
        <v>113.7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0">
        <v>4.0000000000000003E-5</v>
      </c>
      <c r="O62" s="170">
        <f>ROUND(E62*N62,2)</f>
        <v>0</v>
      </c>
      <c r="P62" s="170">
        <v>0</v>
      </c>
      <c r="Q62" s="170">
        <f>ROUND(E62*P62,2)</f>
        <v>0</v>
      </c>
      <c r="R62" s="172" t="s">
        <v>169</v>
      </c>
      <c r="S62" s="172" t="s">
        <v>122</v>
      </c>
      <c r="T62" s="173" t="s">
        <v>122</v>
      </c>
      <c r="U62" s="158">
        <v>0.31</v>
      </c>
      <c r="V62" s="158">
        <f>ROUND(E62*U62,2)</f>
        <v>35.25</v>
      </c>
      <c r="W62" s="158"/>
      <c r="X62" s="158" t="s">
        <v>146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4" t="s">
        <v>198</v>
      </c>
      <c r="D63" s="182"/>
      <c r="E63" s="183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149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4" t="s">
        <v>199</v>
      </c>
      <c r="D64" s="182"/>
      <c r="E64" s="183">
        <v>72.260000000000005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149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4" t="s">
        <v>200</v>
      </c>
      <c r="D65" s="182"/>
      <c r="E65" s="183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149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184" t="s">
        <v>201</v>
      </c>
      <c r="D66" s="182"/>
      <c r="E66" s="183">
        <v>41.44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149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243"/>
      <c r="D67" s="244"/>
      <c r="E67" s="244"/>
      <c r="F67" s="244"/>
      <c r="G67" s="244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128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67">
        <v>9</v>
      </c>
      <c r="B68" s="168" t="s">
        <v>202</v>
      </c>
      <c r="C68" s="178" t="s">
        <v>203</v>
      </c>
      <c r="D68" s="169" t="s">
        <v>168</v>
      </c>
      <c r="E68" s="170">
        <v>227.4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0">
        <v>0</v>
      </c>
      <c r="O68" s="170">
        <f>ROUND(E68*N68,2)</f>
        <v>0</v>
      </c>
      <c r="P68" s="170">
        <v>0</v>
      </c>
      <c r="Q68" s="170">
        <f>ROUND(E68*P68,2)</f>
        <v>0</v>
      </c>
      <c r="R68" s="172"/>
      <c r="S68" s="172" t="s">
        <v>145</v>
      </c>
      <c r="T68" s="173" t="s">
        <v>123</v>
      </c>
      <c r="U68" s="158">
        <v>0</v>
      </c>
      <c r="V68" s="158">
        <f>ROUND(E68*U68,2)</f>
        <v>0</v>
      </c>
      <c r="W68" s="158"/>
      <c r="X68" s="158" t="s">
        <v>146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147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4" t="s">
        <v>198</v>
      </c>
      <c r="D69" s="182"/>
      <c r="E69" s="183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149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4" t="s">
        <v>204</v>
      </c>
      <c r="D70" s="182"/>
      <c r="E70" s="183">
        <v>144.52000000000001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149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54"/>
      <c r="B71" s="155"/>
      <c r="C71" s="184" t="s">
        <v>200</v>
      </c>
      <c r="D71" s="182"/>
      <c r="E71" s="183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149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4" t="s">
        <v>205</v>
      </c>
      <c r="D72" s="182"/>
      <c r="E72" s="183">
        <v>82.88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149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243"/>
      <c r="D73" s="244"/>
      <c r="E73" s="244"/>
      <c r="F73" s="244"/>
      <c r="G73" s="244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128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67">
        <v>10</v>
      </c>
      <c r="B74" s="168" t="s">
        <v>206</v>
      </c>
      <c r="C74" s="178" t="s">
        <v>207</v>
      </c>
      <c r="D74" s="169" t="s">
        <v>208</v>
      </c>
      <c r="E74" s="170">
        <v>20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0">
        <v>0</v>
      </c>
      <c r="O74" s="170">
        <f>ROUND(E74*N74,2)</f>
        <v>0</v>
      </c>
      <c r="P74" s="170">
        <v>0</v>
      </c>
      <c r="Q74" s="170">
        <f>ROUND(E74*P74,2)</f>
        <v>0</v>
      </c>
      <c r="R74" s="172"/>
      <c r="S74" s="172" t="s">
        <v>145</v>
      </c>
      <c r="T74" s="173" t="s">
        <v>123</v>
      </c>
      <c r="U74" s="158">
        <v>0</v>
      </c>
      <c r="V74" s="158">
        <f>ROUND(E74*U74,2)</f>
        <v>0</v>
      </c>
      <c r="W74" s="158"/>
      <c r="X74" s="158" t="s">
        <v>209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210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54"/>
      <c r="B75" s="155"/>
      <c r="C75" s="258"/>
      <c r="D75" s="259"/>
      <c r="E75" s="259"/>
      <c r="F75" s="259"/>
      <c r="G75" s="259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128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67">
        <v>11</v>
      </c>
      <c r="B76" s="168" t="s">
        <v>211</v>
      </c>
      <c r="C76" s="178" t="s">
        <v>212</v>
      </c>
      <c r="D76" s="169" t="s">
        <v>121</v>
      </c>
      <c r="E76" s="170">
        <v>1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0">
        <v>0</v>
      </c>
      <c r="O76" s="170">
        <f>ROUND(E76*N76,2)</f>
        <v>0</v>
      </c>
      <c r="P76" s="170">
        <v>0</v>
      </c>
      <c r="Q76" s="170">
        <f>ROUND(E76*P76,2)</f>
        <v>0</v>
      </c>
      <c r="R76" s="172"/>
      <c r="S76" s="172" t="s">
        <v>145</v>
      </c>
      <c r="T76" s="173" t="s">
        <v>123</v>
      </c>
      <c r="U76" s="158">
        <v>0</v>
      </c>
      <c r="V76" s="158">
        <f>ROUND(E76*U76,2)</f>
        <v>0</v>
      </c>
      <c r="W76" s="158"/>
      <c r="X76" s="158" t="s">
        <v>209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210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258"/>
      <c r="D77" s="259"/>
      <c r="E77" s="259"/>
      <c r="F77" s="259"/>
      <c r="G77" s="259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128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>
      <c r="A78" s="161" t="s">
        <v>117</v>
      </c>
      <c r="B78" s="162" t="s">
        <v>70</v>
      </c>
      <c r="C78" s="177" t="s">
        <v>71</v>
      </c>
      <c r="D78" s="163"/>
      <c r="E78" s="164"/>
      <c r="F78" s="165"/>
      <c r="G78" s="165">
        <f>SUMIF(AG79:AG124,"&lt;&gt;NOR",G79:G124)</f>
        <v>0</v>
      </c>
      <c r="H78" s="165"/>
      <c r="I78" s="165">
        <f>SUM(I79:I124)</f>
        <v>0</v>
      </c>
      <c r="J78" s="165"/>
      <c r="K78" s="165">
        <f>SUM(K79:K124)</f>
        <v>0</v>
      </c>
      <c r="L78" s="165"/>
      <c r="M78" s="165">
        <f>SUM(M79:M124)</f>
        <v>0</v>
      </c>
      <c r="N78" s="164"/>
      <c r="O78" s="164">
        <f>SUM(O79:O124)</f>
        <v>0</v>
      </c>
      <c r="P78" s="164"/>
      <c r="Q78" s="164">
        <f>SUM(Q79:Q124)</f>
        <v>13.920000000000002</v>
      </c>
      <c r="R78" s="165"/>
      <c r="S78" s="165"/>
      <c r="T78" s="166"/>
      <c r="U78" s="160"/>
      <c r="V78" s="160">
        <f>SUM(V79:V124)</f>
        <v>157.22</v>
      </c>
      <c r="W78" s="160"/>
      <c r="X78" s="160"/>
      <c r="AG78" t="s">
        <v>118</v>
      </c>
    </row>
    <row r="79" spans="1:60" ht="22.5" outlineLevel="1">
      <c r="A79" s="167">
        <v>12</v>
      </c>
      <c r="B79" s="168" t="s">
        <v>213</v>
      </c>
      <c r="C79" s="178" t="s">
        <v>214</v>
      </c>
      <c r="D79" s="169" t="s">
        <v>179</v>
      </c>
      <c r="E79" s="170">
        <v>2.8904000000000001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0">
        <v>0</v>
      </c>
      <c r="O79" s="170">
        <f>ROUND(E79*N79,2)</f>
        <v>0</v>
      </c>
      <c r="P79" s="170">
        <v>2.2000000000000002</v>
      </c>
      <c r="Q79" s="170">
        <f>ROUND(E79*P79,2)</f>
        <v>6.36</v>
      </c>
      <c r="R79" s="172" t="s">
        <v>215</v>
      </c>
      <c r="S79" s="172" t="s">
        <v>122</v>
      </c>
      <c r="T79" s="173" t="s">
        <v>122</v>
      </c>
      <c r="U79" s="158">
        <v>7.1950000000000003</v>
      </c>
      <c r="V79" s="158">
        <f>ROUND(E79*U79,2)</f>
        <v>20.8</v>
      </c>
      <c r="W79" s="158"/>
      <c r="X79" s="158" t="s">
        <v>146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147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4" t="s">
        <v>198</v>
      </c>
      <c r="D80" s="182"/>
      <c r="E80" s="183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149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4" t="s">
        <v>186</v>
      </c>
      <c r="D81" s="182"/>
      <c r="E81" s="183">
        <v>2.8904000000000001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149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243"/>
      <c r="D82" s="244"/>
      <c r="E82" s="244"/>
      <c r="F82" s="244"/>
      <c r="G82" s="244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128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>
      <c r="A83" s="167">
        <v>13</v>
      </c>
      <c r="B83" s="168" t="s">
        <v>216</v>
      </c>
      <c r="C83" s="178" t="s">
        <v>217</v>
      </c>
      <c r="D83" s="169" t="s">
        <v>168</v>
      </c>
      <c r="E83" s="170">
        <v>54.39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0">
        <v>0</v>
      </c>
      <c r="O83" s="170">
        <f>ROUND(E83*N83,2)</f>
        <v>0</v>
      </c>
      <c r="P83" s="170">
        <v>1.26E-2</v>
      </c>
      <c r="Q83" s="170">
        <f>ROUND(E83*P83,2)</f>
        <v>0.69</v>
      </c>
      <c r="R83" s="172" t="s">
        <v>215</v>
      </c>
      <c r="S83" s="172" t="s">
        <v>122</v>
      </c>
      <c r="T83" s="173" t="s">
        <v>122</v>
      </c>
      <c r="U83" s="158">
        <v>0.33</v>
      </c>
      <c r="V83" s="158">
        <f>ROUND(E83*U83,2)</f>
        <v>17.95</v>
      </c>
      <c r="W83" s="158"/>
      <c r="X83" s="158" t="s">
        <v>146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147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184" t="s">
        <v>200</v>
      </c>
      <c r="D84" s="182"/>
      <c r="E84" s="183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149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4" t="s">
        <v>218</v>
      </c>
      <c r="D85" s="182"/>
      <c r="E85" s="183">
        <v>54.39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149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243"/>
      <c r="D86" s="244"/>
      <c r="E86" s="244"/>
      <c r="F86" s="244"/>
      <c r="G86" s="244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128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>
      <c r="A87" s="167">
        <v>14</v>
      </c>
      <c r="B87" s="168" t="s">
        <v>219</v>
      </c>
      <c r="C87" s="178" t="s">
        <v>220</v>
      </c>
      <c r="D87" s="169" t="s">
        <v>168</v>
      </c>
      <c r="E87" s="170">
        <v>72.260000000000005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0">
        <v>0</v>
      </c>
      <c r="O87" s="170">
        <f>ROUND(E87*N87,2)</f>
        <v>0</v>
      </c>
      <c r="P87" s="170">
        <v>8.6999999999999994E-2</v>
      </c>
      <c r="Q87" s="170">
        <f>ROUND(E87*P87,2)</f>
        <v>6.29</v>
      </c>
      <c r="R87" s="172" t="s">
        <v>215</v>
      </c>
      <c r="S87" s="172" t="s">
        <v>122</v>
      </c>
      <c r="T87" s="173" t="s">
        <v>122</v>
      </c>
      <c r="U87" s="158">
        <v>0.25900000000000001</v>
      </c>
      <c r="V87" s="158">
        <f>ROUND(E87*U87,2)</f>
        <v>18.72</v>
      </c>
      <c r="W87" s="158"/>
      <c r="X87" s="158" t="s">
        <v>146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147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254" t="s">
        <v>221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171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184" t="s">
        <v>222</v>
      </c>
      <c r="D89" s="182"/>
      <c r="E89" s="183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149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54"/>
      <c r="B90" s="155"/>
      <c r="C90" s="184" t="s">
        <v>198</v>
      </c>
      <c r="D90" s="182"/>
      <c r="E90" s="183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149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54"/>
      <c r="B91" s="155"/>
      <c r="C91" s="184" t="s">
        <v>199</v>
      </c>
      <c r="D91" s="182"/>
      <c r="E91" s="183">
        <v>72.260000000000005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149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54"/>
      <c r="B92" s="155"/>
      <c r="C92" s="243"/>
      <c r="D92" s="244"/>
      <c r="E92" s="244"/>
      <c r="F92" s="244"/>
      <c r="G92" s="244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128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67">
        <v>15</v>
      </c>
      <c r="B93" s="168" t="s">
        <v>223</v>
      </c>
      <c r="C93" s="178" t="s">
        <v>224</v>
      </c>
      <c r="D93" s="169" t="s">
        <v>168</v>
      </c>
      <c r="E93" s="170">
        <v>16.283999999999999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0">
        <v>0</v>
      </c>
      <c r="O93" s="170">
        <f>ROUND(E93*N93,2)</f>
        <v>0</v>
      </c>
      <c r="P93" s="170">
        <v>1.098E-2</v>
      </c>
      <c r="Q93" s="170">
        <f>ROUND(E93*P93,2)</f>
        <v>0.18</v>
      </c>
      <c r="R93" s="172" t="s">
        <v>225</v>
      </c>
      <c r="S93" s="172" t="s">
        <v>122</v>
      </c>
      <c r="T93" s="173" t="s">
        <v>122</v>
      </c>
      <c r="U93" s="158">
        <v>0.37</v>
      </c>
      <c r="V93" s="158">
        <f>ROUND(E93*U93,2)</f>
        <v>6.03</v>
      </c>
      <c r="W93" s="158"/>
      <c r="X93" s="158" t="s">
        <v>146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147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54"/>
      <c r="B94" s="155"/>
      <c r="C94" s="184" t="s">
        <v>198</v>
      </c>
      <c r="D94" s="182"/>
      <c r="E94" s="183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149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184" t="s">
        <v>226</v>
      </c>
      <c r="D95" s="182"/>
      <c r="E95" s="183">
        <v>16.283999999999999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149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243"/>
      <c r="D96" s="244"/>
      <c r="E96" s="244"/>
      <c r="F96" s="244"/>
      <c r="G96" s="244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128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67">
        <v>16</v>
      </c>
      <c r="B97" s="168" t="s">
        <v>227</v>
      </c>
      <c r="C97" s="178" t="s">
        <v>228</v>
      </c>
      <c r="D97" s="169" t="s">
        <v>168</v>
      </c>
      <c r="E97" s="170">
        <v>16.283999999999999</v>
      </c>
      <c r="F97" s="171"/>
      <c r="G97" s="172">
        <f>ROUND(E97*F97,2)</f>
        <v>0</v>
      </c>
      <c r="H97" s="171"/>
      <c r="I97" s="172">
        <f>ROUND(E97*H97,2)</f>
        <v>0</v>
      </c>
      <c r="J97" s="171"/>
      <c r="K97" s="172">
        <f>ROUND(E97*J97,2)</f>
        <v>0</v>
      </c>
      <c r="L97" s="172">
        <v>21</v>
      </c>
      <c r="M97" s="172">
        <f>G97*(1+L97/100)</f>
        <v>0</v>
      </c>
      <c r="N97" s="170">
        <v>0</v>
      </c>
      <c r="O97" s="170">
        <f>ROUND(E97*N97,2)</f>
        <v>0</v>
      </c>
      <c r="P97" s="170">
        <v>8.0000000000000002E-3</v>
      </c>
      <c r="Q97" s="170">
        <f>ROUND(E97*P97,2)</f>
        <v>0.13</v>
      </c>
      <c r="R97" s="172" t="s">
        <v>225</v>
      </c>
      <c r="S97" s="172" t="s">
        <v>122</v>
      </c>
      <c r="T97" s="173" t="s">
        <v>122</v>
      </c>
      <c r="U97" s="158">
        <v>6.6000000000000003E-2</v>
      </c>
      <c r="V97" s="158">
        <f>ROUND(E97*U97,2)</f>
        <v>1.07</v>
      </c>
      <c r="W97" s="158"/>
      <c r="X97" s="158" t="s">
        <v>146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147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54"/>
      <c r="B98" s="155"/>
      <c r="C98" s="184" t="s">
        <v>198</v>
      </c>
      <c r="D98" s="182"/>
      <c r="E98" s="183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149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54"/>
      <c r="B99" s="155"/>
      <c r="C99" s="184" t="s">
        <v>226</v>
      </c>
      <c r="D99" s="182"/>
      <c r="E99" s="183">
        <v>16.283999999999999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149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243"/>
      <c r="D100" s="244"/>
      <c r="E100" s="244"/>
      <c r="F100" s="244"/>
      <c r="G100" s="244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>
      <c r="A101" s="167">
        <v>17</v>
      </c>
      <c r="B101" s="168" t="s">
        <v>229</v>
      </c>
      <c r="C101" s="178" t="s">
        <v>230</v>
      </c>
      <c r="D101" s="169" t="s">
        <v>231</v>
      </c>
      <c r="E101" s="170">
        <v>129.5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0">
        <v>0</v>
      </c>
      <c r="O101" s="170">
        <f>ROUND(E101*N101,2)</f>
        <v>0</v>
      </c>
      <c r="P101" s="170">
        <v>5.0000000000000001E-4</v>
      </c>
      <c r="Q101" s="170">
        <f>ROUND(E101*P101,2)</f>
        <v>0.06</v>
      </c>
      <c r="R101" s="172" t="s">
        <v>232</v>
      </c>
      <c r="S101" s="172" t="s">
        <v>122</v>
      </c>
      <c r="T101" s="173" t="s">
        <v>122</v>
      </c>
      <c r="U101" s="158">
        <v>0.105</v>
      </c>
      <c r="V101" s="158">
        <f>ROUND(E101*U101,2)</f>
        <v>13.6</v>
      </c>
      <c r="W101" s="158"/>
      <c r="X101" s="158" t="s">
        <v>146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147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54"/>
      <c r="B102" s="155"/>
      <c r="C102" s="184" t="s">
        <v>200</v>
      </c>
      <c r="D102" s="182"/>
      <c r="E102" s="183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54"/>
      <c r="B103" s="155"/>
      <c r="C103" s="184" t="s">
        <v>233</v>
      </c>
      <c r="D103" s="182"/>
      <c r="E103" s="183">
        <v>129.5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243"/>
      <c r="D104" s="244"/>
      <c r="E104" s="244"/>
      <c r="F104" s="244"/>
      <c r="G104" s="244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>
      <c r="A105" s="167">
        <v>18</v>
      </c>
      <c r="B105" s="168" t="s">
        <v>234</v>
      </c>
      <c r="C105" s="178" t="s">
        <v>235</v>
      </c>
      <c r="D105" s="169" t="s">
        <v>168</v>
      </c>
      <c r="E105" s="170">
        <v>162.06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0">
        <v>0</v>
      </c>
      <c r="O105" s="170">
        <f>ROUND(E105*N105,2)</f>
        <v>0</v>
      </c>
      <c r="P105" s="170">
        <v>1E-3</v>
      </c>
      <c r="Q105" s="170">
        <f>ROUND(E105*P105,2)</f>
        <v>0.16</v>
      </c>
      <c r="R105" s="172" t="s">
        <v>232</v>
      </c>
      <c r="S105" s="172" t="s">
        <v>122</v>
      </c>
      <c r="T105" s="173" t="s">
        <v>122</v>
      </c>
      <c r="U105" s="158">
        <v>0.26</v>
      </c>
      <c r="V105" s="158">
        <f>ROUND(E105*U105,2)</f>
        <v>42.14</v>
      </c>
      <c r="W105" s="158"/>
      <c r="X105" s="158" t="s">
        <v>146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147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54"/>
      <c r="B106" s="155"/>
      <c r="C106" s="184" t="s">
        <v>236</v>
      </c>
      <c r="D106" s="182"/>
      <c r="E106" s="183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149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54"/>
      <c r="B107" s="155"/>
      <c r="C107" s="184" t="s">
        <v>198</v>
      </c>
      <c r="D107" s="182"/>
      <c r="E107" s="183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149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/>
      <c r="B108" s="155"/>
      <c r="C108" s="184" t="s">
        <v>237</v>
      </c>
      <c r="D108" s="182"/>
      <c r="E108" s="183">
        <v>162.06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149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243"/>
      <c r="D109" s="244"/>
      <c r="E109" s="244"/>
      <c r="F109" s="244"/>
      <c r="G109" s="24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>
      <c r="A110" s="167">
        <v>19</v>
      </c>
      <c r="B110" s="168" t="s">
        <v>238</v>
      </c>
      <c r="C110" s="178" t="s">
        <v>239</v>
      </c>
      <c r="D110" s="169" t="s">
        <v>168</v>
      </c>
      <c r="E110" s="170">
        <v>54.72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0">
        <v>0</v>
      </c>
      <c r="O110" s="170">
        <f>ROUND(E110*N110,2)</f>
        <v>0</v>
      </c>
      <c r="P110" s="170">
        <v>1E-3</v>
      </c>
      <c r="Q110" s="170">
        <f>ROUND(E110*P110,2)</f>
        <v>0.05</v>
      </c>
      <c r="R110" s="172" t="s">
        <v>232</v>
      </c>
      <c r="S110" s="172" t="s">
        <v>122</v>
      </c>
      <c r="T110" s="173" t="s">
        <v>122</v>
      </c>
      <c r="U110" s="158">
        <v>0.28100000000000003</v>
      </c>
      <c r="V110" s="158">
        <f>ROUND(E110*U110,2)</f>
        <v>15.38</v>
      </c>
      <c r="W110" s="158"/>
      <c r="X110" s="158" t="s">
        <v>146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147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184" t="s">
        <v>236</v>
      </c>
      <c r="D111" s="182"/>
      <c r="E111" s="183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149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/>
      <c r="B112" s="155"/>
      <c r="C112" s="184" t="s">
        <v>198</v>
      </c>
      <c r="D112" s="182"/>
      <c r="E112" s="183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149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54"/>
      <c r="B113" s="155"/>
      <c r="C113" s="184" t="s">
        <v>240</v>
      </c>
      <c r="D113" s="182"/>
      <c r="E113" s="183">
        <v>54.72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54"/>
      <c r="B114" s="155"/>
      <c r="C114" s="243"/>
      <c r="D114" s="244"/>
      <c r="E114" s="244"/>
      <c r="F114" s="244"/>
      <c r="G114" s="244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67">
        <v>20</v>
      </c>
      <c r="B115" s="168" t="s">
        <v>241</v>
      </c>
      <c r="C115" s="178" t="s">
        <v>242</v>
      </c>
      <c r="D115" s="169" t="s">
        <v>168</v>
      </c>
      <c r="E115" s="170">
        <v>72.260000000000005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0">
        <v>0</v>
      </c>
      <c r="O115" s="170">
        <f>ROUND(E115*N115,2)</f>
        <v>0</v>
      </c>
      <c r="P115" s="170">
        <v>0</v>
      </c>
      <c r="Q115" s="170">
        <f>ROUND(E115*P115,2)</f>
        <v>0</v>
      </c>
      <c r="R115" s="172"/>
      <c r="S115" s="172" t="s">
        <v>145</v>
      </c>
      <c r="T115" s="173" t="s">
        <v>123</v>
      </c>
      <c r="U115" s="158">
        <v>0.17</v>
      </c>
      <c r="V115" s="158">
        <f>ROUND(E115*U115,2)</f>
        <v>12.28</v>
      </c>
      <c r="W115" s="158"/>
      <c r="X115" s="158" t="s">
        <v>146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147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184" t="s">
        <v>198</v>
      </c>
      <c r="D116" s="182"/>
      <c r="E116" s="183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149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54"/>
      <c r="B117" s="155"/>
      <c r="C117" s="184" t="s">
        <v>199</v>
      </c>
      <c r="D117" s="182"/>
      <c r="E117" s="183">
        <v>72.260000000000005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/>
      <c r="B118" s="155"/>
      <c r="C118" s="243"/>
      <c r="D118" s="244"/>
      <c r="E118" s="244"/>
      <c r="F118" s="244"/>
      <c r="G118" s="244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67">
        <v>21</v>
      </c>
      <c r="B119" s="168" t="s">
        <v>243</v>
      </c>
      <c r="C119" s="178" t="s">
        <v>244</v>
      </c>
      <c r="D119" s="169" t="s">
        <v>168</v>
      </c>
      <c r="E119" s="170">
        <v>54.39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0">
        <v>0</v>
      </c>
      <c r="O119" s="170">
        <f>ROUND(E119*N119,2)</f>
        <v>0</v>
      </c>
      <c r="P119" s="170">
        <v>0</v>
      </c>
      <c r="Q119" s="170">
        <f>ROUND(E119*P119,2)</f>
        <v>0</v>
      </c>
      <c r="R119" s="172"/>
      <c r="S119" s="172" t="s">
        <v>145</v>
      </c>
      <c r="T119" s="173" t="s">
        <v>123</v>
      </c>
      <c r="U119" s="158">
        <v>0.17</v>
      </c>
      <c r="V119" s="158">
        <f>ROUND(E119*U119,2)</f>
        <v>9.25</v>
      </c>
      <c r="W119" s="158"/>
      <c r="X119" s="158" t="s">
        <v>146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147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54"/>
      <c r="B120" s="155"/>
      <c r="C120" s="184" t="s">
        <v>200</v>
      </c>
      <c r="D120" s="182"/>
      <c r="E120" s="183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149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54"/>
      <c r="B121" s="155"/>
      <c r="C121" s="184" t="s">
        <v>218</v>
      </c>
      <c r="D121" s="182"/>
      <c r="E121" s="183">
        <v>54.39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243"/>
      <c r="D122" s="244"/>
      <c r="E122" s="244"/>
      <c r="F122" s="244"/>
      <c r="G122" s="244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67">
        <v>22</v>
      </c>
      <c r="B123" s="168" t="s">
        <v>245</v>
      </c>
      <c r="C123" s="178" t="s">
        <v>246</v>
      </c>
      <c r="D123" s="169" t="s">
        <v>208</v>
      </c>
      <c r="E123" s="170">
        <v>10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70">
        <v>0</v>
      </c>
      <c r="O123" s="170">
        <f>ROUND(E123*N123,2)</f>
        <v>0</v>
      </c>
      <c r="P123" s="170">
        <v>0</v>
      </c>
      <c r="Q123" s="170">
        <f>ROUND(E123*P123,2)</f>
        <v>0</v>
      </c>
      <c r="R123" s="172"/>
      <c r="S123" s="172" t="s">
        <v>145</v>
      </c>
      <c r="T123" s="173" t="s">
        <v>123</v>
      </c>
      <c r="U123" s="158">
        <v>0</v>
      </c>
      <c r="V123" s="158">
        <f>ROUND(E123*U123,2)</f>
        <v>0</v>
      </c>
      <c r="W123" s="158"/>
      <c r="X123" s="158" t="s">
        <v>146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147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54"/>
      <c r="B124" s="155"/>
      <c r="C124" s="258"/>
      <c r="D124" s="259"/>
      <c r="E124" s="259"/>
      <c r="F124" s="259"/>
      <c r="G124" s="259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>
      <c r="A125" s="161" t="s">
        <v>117</v>
      </c>
      <c r="B125" s="162" t="s">
        <v>72</v>
      </c>
      <c r="C125" s="177" t="s">
        <v>73</v>
      </c>
      <c r="D125" s="163"/>
      <c r="E125" s="164"/>
      <c r="F125" s="165"/>
      <c r="G125" s="165">
        <f>SUMIF(AG126:AG131,"&lt;&gt;NOR",G126:G131)</f>
        <v>0</v>
      </c>
      <c r="H125" s="165"/>
      <c r="I125" s="165">
        <f>SUM(I126:I131)</f>
        <v>0</v>
      </c>
      <c r="J125" s="165"/>
      <c r="K125" s="165">
        <f>SUM(K126:K131)</f>
        <v>0</v>
      </c>
      <c r="L125" s="165"/>
      <c r="M125" s="165">
        <f>SUM(M126:M131)</f>
        <v>0</v>
      </c>
      <c r="N125" s="164"/>
      <c r="O125" s="164">
        <f>SUM(O126:O131)</f>
        <v>0</v>
      </c>
      <c r="P125" s="164"/>
      <c r="Q125" s="164">
        <f>SUM(Q126:Q131)</f>
        <v>0</v>
      </c>
      <c r="R125" s="165"/>
      <c r="S125" s="165"/>
      <c r="T125" s="166"/>
      <c r="U125" s="160"/>
      <c r="V125" s="160">
        <f>SUM(V126:V131)</f>
        <v>5.46</v>
      </c>
      <c r="W125" s="160"/>
      <c r="X125" s="160"/>
      <c r="AG125" t="s">
        <v>118</v>
      </c>
    </row>
    <row r="126" spans="1:60" ht="22.5" outlineLevel="1">
      <c r="A126" s="167">
        <v>23</v>
      </c>
      <c r="B126" s="168" t="s">
        <v>247</v>
      </c>
      <c r="C126" s="178" t="s">
        <v>248</v>
      </c>
      <c r="D126" s="169" t="s">
        <v>249</v>
      </c>
      <c r="E126" s="170">
        <v>2.1185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0">
        <v>0</v>
      </c>
      <c r="O126" s="170">
        <f>ROUND(E126*N126,2)</f>
        <v>0</v>
      </c>
      <c r="P126" s="170">
        <v>0</v>
      </c>
      <c r="Q126" s="170">
        <f>ROUND(E126*P126,2)</f>
        <v>0</v>
      </c>
      <c r="R126" s="172" t="s">
        <v>180</v>
      </c>
      <c r="S126" s="172" t="s">
        <v>122</v>
      </c>
      <c r="T126" s="173" t="s">
        <v>122</v>
      </c>
      <c r="U126" s="158">
        <v>2.577</v>
      </c>
      <c r="V126" s="158">
        <f>ROUND(E126*U126,2)</f>
        <v>5.46</v>
      </c>
      <c r="W126" s="158"/>
      <c r="X126" s="158" t="s">
        <v>250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251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54"/>
      <c r="B127" s="155"/>
      <c r="C127" s="254" t="s">
        <v>252</v>
      </c>
      <c r="D127" s="255"/>
      <c r="E127" s="255"/>
      <c r="F127" s="255"/>
      <c r="G127" s="255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171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4" t="s">
        <v>253</v>
      </c>
      <c r="D128" s="182"/>
      <c r="E128" s="183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184" t="s">
        <v>254</v>
      </c>
      <c r="D129" s="182"/>
      <c r="E129" s="183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149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54"/>
      <c r="B130" s="155"/>
      <c r="C130" s="184" t="s">
        <v>255</v>
      </c>
      <c r="D130" s="182"/>
      <c r="E130" s="183">
        <v>2.1185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243"/>
      <c r="D131" s="244"/>
      <c r="E131" s="244"/>
      <c r="F131" s="244"/>
      <c r="G131" s="244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>
      <c r="A132" s="161" t="s">
        <v>117</v>
      </c>
      <c r="B132" s="162" t="s">
        <v>74</v>
      </c>
      <c r="C132" s="177" t="s">
        <v>75</v>
      </c>
      <c r="D132" s="163"/>
      <c r="E132" s="164"/>
      <c r="F132" s="165"/>
      <c r="G132" s="165">
        <f>SUMIF(AG133:AG144,"&lt;&gt;NOR",G133:G144)</f>
        <v>0</v>
      </c>
      <c r="H132" s="165"/>
      <c r="I132" s="165">
        <f>SUM(I133:I144)</f>
        <v>0</v>
      </c>
      <c r="J132" s="165"/>
      <c r="K132" s="165">
        <f>SUM(K133:K144)</f>
        <v>0</v>
      </c>
      <c r="L132" s="165"/>
      <c r="M132" s="165">
        <f>SUM(M133:M144)</f>
        <v>0</v>
      </c>
      <c r="N132" s="164"/>
      <c r="O132" s="164">
        <f>SUM(O133:O144)</f>
        <v>2.5</v>
      </c>
      <c r="P132" s="164"/>
      <c r="Q132" s="164">
        <f>SUM(Q133:Q144)</f>
        <v>0</v>
      </c>
      <c r="R132" s="165"/>
      <c r="S132" s="165"/>
      <c r="T132" s="166"/>
      <c r="U132" s="160"/>
      <c r="V132" s="160">
        <f>SUM(V133:V144)</f>
        <v>37.58</v>
      </c>
      <c r="W132" s="160"/>
      <c r="X132" s="160"/>
      <c r="AG132" t="s">
        <v>118</v>
      </c>
    </row>
    <row r="133" spans="1:60" outlineLevel="1">
      <c r="A133" s="167">
        <v>24</v>
      </c>
      <c r="B133" s="168" t="s">
        <v>256</v>
      </c>
      <c r="C133" s="178" t="s">
        <v>257</v>
      </c>
      <c r="D133" s="169" t="s">
        <v>168</v>
      </c>
      <c r="E133" s="170">
        <v>144.52000000000001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0">
        <v>8.0000000000000007E-5</v>
      </c>
      <c r="O133" s="170">
        <f>ROUND(E133*N133,2)</f>
        <v>0.01</v>
      </c>
      <c r="P133" s="170">
        <v>0</v>
      </c>
      <c r="Q133" s="170">
        <f>ROUND(E133*P133,2)</f>
        <v>0</v>
      </c>
      <c r="R133" s="172" t="s">
        <v>258</v>
      </c>
      <c r="S133" s="172" t="s">
        <v>122</v>
      </c>
      <c r="T133" s="173" t="s">
        <v>122</v>
      </c>
      <c r="U133" s="158">
        <v>0.26</v>
      </c>
      <c r="V133" s="158">
        <f>ROUND(E133*U133,2)</f>
        <v>37.58</v>
      </c>
      <c r="W133" s="158"/>
      <c r="X133" s="158" t="s">
        <v>146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147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/>
      <c r="B134" s="155"/>
      <c r="C134" s="254" t="s">
        <v>259</v>
      </c>
      <c r="D134" s="255"/>
      <c r="E134" s="255"/>
      <c r="F134" s="255"/>
      <c r="G134" s="255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171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184" t="s">
        <v>172</v>
      </c>
      <c r="D135" s="182"/>
      <c r="E135" s="183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54"/>
      <c r="B136" s="155"/>
      <c r="C136" s="184" t="s">
        <v>204</v>
      </c>
      <c r="D136" s="182"/>
      <c r="E136" s="183">
        <v>144.52000000000001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149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243"/>
      <c r="D137" s="244"/>
      <c r="E137" s="244"/>
      <c r="F137" s="244"/>
      <c r="G137" s="244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>
      <c r="A138" s="167">
        <v>25</v>
      </c>
      <c r="B138" s="168" t="s">
        <v>260</v>
      </c>
      <c r="C138" s="178" t="s">
        <v>261</v>
      </c>
      <c r="D138" s="169" t="s">
        <v>168</v>
      </c>
      <c r="E138" s="170">
        <v>166.19800000000001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0">
        <v>1.4999999999999999E-2</v>
      </c>
      <c r="O138" s="170">
        <f>ROUND(E138*N138,2)</f>
        <v>2.4900000000000002</v>
      </c>
      <c r="P138" s="170">
        <v>0</v>
      </c>
      <c r="Q138" s="170">
        <f>ROUND(E138*P138,2)</f>
        <v>0</v>
      </c>
      <c r="R138" s="172" t="s">
        <v>262</v>
      </c>
      <c r="S138" s="172" t="s">
        <v>122</v>
      </c>
      <c r="T138" s="173" t="s">
        <v>122</v>
      </c>
      <c r="U138" s="158">
        <v>0</v>
      </c>
      <c r="V138" s="158">
        <f>ROUND(E138*U138,2)</f>
        <v>0</v>
      </c>
      <c r="W138" s="158"/>
      <c r="X138" s="158" t="s">
        <v>263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264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>
      <c r="A139" s="154"/>
      <c r="B139" s="155"/>
      <c r="C139" s="184" t="s">
        <v>172</v>
      </c>
      <c r="D139" s="182"/>
      <c r="E139" s="183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184" t="s">
        <v>265</v>
      </c>
      <c r="D140" s="182"/>
      <c r="E140" s="183">
        <v>166.19800000000001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149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54"/>
      <c r="B141" s="155"/>
      <c r="C141" s="243"/>
      <c r="D141" s="244"/>
      <c r="E141" s="244"/>
      <c r="F141" s="244"/>
      <c r="G141" s="244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54">
        <v>26</v>
      </c>
      <c r="B142" s="155" t="s">
        <v>266</v>
      </c>
      <c r="C142" s="185" t="s">
        <v>267</v>
      </c>
      <c r="D142" s="156" t="s">
        <v>0</v>
      </c>
      <c r="E142" s="175"/>
      <c r="F142" s="159"/>
      <c r="G142" s="158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</v>
      </c>
      <c r="O142" s="157">
        <f>ROUND(E142*N142,2)</f>
        <v>0</v>
      </c>
      <c r="P142" s="157">
        <v>0</v>
      </c>
      <c r="Q142" s="157">
        <f>ROUND(E142*P142,2)</f>
        <v>0</v>
      </c>
      <c r="R142" s="158" t="s">
        <v>268</v>
      </c>
      <c r="S142" s="158" t="s">
        <v>122</v>
      </c>
      <c r="T142" s="158" t="s">
        <v>122</v>
      </c>
      <c r="U142" s="158">
        <v>0</v>
      </c>
      <c r="V142" s="158">
        <f>ROUND(E142*U142,2)</f>
        <v>0</v>
      </c>
      <c r="W142" s="158"/>
      <c r="X142" s="158" t="s">
        <v>250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251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54"/>
      <c r="B143" s="155"/>
      <c r="C143" s="256" t="s">
        <v>269</v>
      </c>
      <c r="D143" s="257"/>
      <c r="E143" s="257"/>
      <c r="F143" s="257"/>
      <c r="G143" s="25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171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>
      <c r="A144" s="154"/>
      <c r="B144" s="155"/>
      <c r="C144" s="243"/>
      <c r="D144" s="244"/>
      <c r="E144" s="244"/>
      <c r="F144" s="244"/>
      <c r="G144" s="244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128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>
      <c r="A145" s="161" t="s">
        <v>117</v>
      </c>
      <c r="B145" s="162" t="s">
        <v>76</v>
      </c>
      <c r="C145" s="177" t="s">
        <v>77</v>
      </c>
      <c r="D145" s="163"/>
      <c r="E145" s="164"/>
      <c r="F145" s="165"/>
      <c r="G145" s="165">
        <f>SUMIF(AG146:AG153,"&lt;&gt;NOR",G146:G153)</f>
        <v>0</v>
      </c>
      <c r="H145" s="165"/>
      <c r="I145" s="165">
        <f>SUM(I146:I153)</f>
        <v>0</v>
      </c>
      <c r="J145" s="165"/>
      <c r="K145" s="165">
        <f>SUM(K146:K153)</f>
        <v>0</v>
      </c>
      <c r="L145" s="165"/>
      <c r="M145" s="165">
        <f>SUM(M146:M153)</f>
        <v>0</v>
      </c>
      <c r="N145" s="164"/>
      <c r="O145" s="164">
        <f>SUM(O146:O153)</f>
        <v>0.08</v>
      </c>
      <c r="P145" s="164"/>
      <c r="Q145" s="164">
        <f>SUM(Q146:Q153)</f>
        <v>0</v>
      </c>
      <c r="R145" s="165"/>
      <c r="S145" s="165"/>
      <c r="T145" s="166"/>
      <c r="U145" s="160"/>
      <c r="V145" s="160">
        <f>SUM(V146:V153)</f>
        <v>0</v>
      </c>
      <c r="W145" s="160"/>
      <c r="X145" s="160"/>
      <c r="AG145" t="s">
        <v>118</v>
      </c>
    </row>
    <row r="146" spans="1:60" outlineLevel="1">
      <c r="A146" s="167">
        <v>27</v>
      </c>
      <c r="B146" s="168" t="s">
        <v>270</v>
      </c>
      <c r="C146" s="178" t="s">
        <v>271</v>
      </c>
      <c r="D146" s="169" t="s">
        <v>168</v>
      </c>
      <c r="E146" s="170">
        <v>16.283999999999999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0">
        <v>4.7400000000000003E-3</v>
      </c>
      <c r="O146" s="170">
        <f>ROUND(E146*N146,2)</f>
        <v>0.08</v>
      </c>
      <c r="P146" s="170">
        <v>0</v>
      </c>
      <c r="Q146" s="170">
        <f>ROUND(E146*P146,2)</f>
        <v>0</v>
      </c>
      <c r="R146" s="172"/>
      <c r="S146" s="172" t="s">
        <v>145</v>
      </c>
      <c r="T146" s="173" t="s">
        <v>123</v>
      </c>
      <c r="U146" s="158">
        <v>0</v>
      </c>
      <c r="V146" s="158">
        <f>ROUND(E146*U146,2)</f>
        <v>0</v>
      </c>
      <c r="W146" s="158"/>
      <c r="X146" s="158" t="s">
        <v>146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147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54"/>
      <c r="B147" s="155"/>
      <c r="C147" s="241" t="s">
        <v>272</v>
      </c>
      <c r="D147" s="242"/>
      <c r="E147" s="242"/>
      <c r="F147" s="242"/>
      <c r="G147" s="242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184" t="s">
        <v>198</v>
      </c>
      <c r="D148" s="182"/>
      <c r="E148" s="183"/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184" t="s">
        <v>226</v>
      </c>
      <c r="D149" s="182"/>
      <c r="E149" s="183">
        <v>16.283999999999999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/>
      <c r="B150" s="155"/>
      <c r="C150" s="243"/>
      <c r="D150" s="244"/>
      <c r="E150" s="244"/>
      <c r="F150" s="244"/>
      <c r="G150" s="244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>
      <c r="A151" s="154">
        <v>28</v>
      </c>
      <c r="B151" s="155" t="s">
        <v>273</v>
      </c>
      <c r="C151" s="185" t="s">
        <v>274</v>
      </c>
      <c r="D151" s="156" t="s">
        <v>0</v>
      </c>
      <c r="E151" s="175"/>
      <c r="F151" s="159"/>
      <c r="G151" s="158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0</v>
      </c>
      <c r="O151" s="157">
        <f>ROUND(E151*N151,2)</f>
        <v>0</v>
      </c>
      <c r="P151" s="157">
        <v>0</v>
      </c>
      <c r="Q151" s="157">
        <f>ROUND(E151*P151,2)</f>
        <v>0</v>
      </c>
      <c r="R151" s="158" t="s">
        <v>225</v>
      </c>
      <c r="S151" s="158" t="s">
        <v>122</v>
      </c>
      <c r="T151" s="158" t="s">
        <v>122</v>
      </c>
      <c r="U151" s="158">
        <v>0</v>
      </c>
      <c r="V151" s="158">
        <f>ROUND(E151*U151,2)</f>
        <v>0</v>
      </c>
      <c r="W151" s="158"/>
      <c r="X151" s="158" t="s">
        <v>250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251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256" t="s">
        <v>269</v>
      </c>
      <c r="D152" s="257"/>
      <c r="E152" s="257"/>
      <c r="F152" s="257"/>
      <c r="G152" s="25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171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54"/>
      <c r="B153" s="155"/>
      <c r="C153" s="243"/>
      <c r="D153" s="244"/>
      <c r="E153" s="244"/>
      <c r="F153" s="244"/>
      <c r="G153" s="244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>
      <c r="A154" s="161" t="s">
        <v>117</v>
      </c>
      <c r="B154" s="162" t="s">
        <v>78</v>
      </c>
      <c r="C154" s="177" t="s">
        <v>79</v>
      </c>
      <c r="D154" s="163"/>
      <c r="E154" s="164"/>
      <c r="F154" s="165"/>
      <c r="G154" s="165">
        <f>SUMIF(AG155:AG186,"&lt;&gt;NOR",G155:G186)</f>
        <v>0</v>
      </c>
      <c r="H154" s="165"/>
      <c r="I154" s="165">
        <f>SUM(I155:I186)</f>
        <v>0</v>
      </c>
      <c r="J154" s="165"/>
      <c r="K154" s="165">
        <f>SUM(K155:K186)</f>
        <v>0</v>
      </c>
      <c r="L154" s="165"/>
      <c r="M154" s="165">
        <f>SUM(M155:M186)</f>
        <v>0</v>
      </c>
      <c r="N154" s="164"/>
      <c r="O154" s="164">
        <f>SUM(O155:O186)</f>
        <v>0.62</v>
      </c>
      <c r="P154" s="164"/>
      <c r="Q154" s="164">
        <f>SUM(Q155:Q186)</f>
        <v>0</v>
      </c>
      <c r="R154" s="165"/>
      <c r="S154" s="165"/>
      <c r="T154" s="166"/>
      <c r="U154" s="160"/>
      <c r="V154" s="160">
        <f>SUM(V155:V186)</f>
        <v>120.25</v>
      </c>
      <c r="W154" s="160"/>
      <c r="X154" s="160"/>
      <c r="AG154" t="s">
        <v>118</v>
      </c>
    </row>
    <row r="155" spans="1:60" outlineLevel="1">
      <c r="A155" s="167">
        <v>29</v>
      </c>
      <c r="B155" s="168" t="s">
        <v>275</v>
      </c>
      <c r="C155" s="178" t="s">
        <v>276</v>
      </c>
      <c r="D155" s="169" t="s">
        <v>231</v>
      </c>
      <c r="E155" s="170">
        <v>129.5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0">
        <v>9.0000000000000006E-5</v>
      </c>
      <c r="O155" s="170">
        <f>ROUND(E155*N155,2)</f>
        <v>0.01</v>
      </c>
      <c r="P155" s="170">
        <v>0</v>
      </c>
      <c r="Q155" s="170">
        <f>ROUND(E155*P155,2)</f>
        <v>0</v>
      </c>
      <c r="R155" s="172" t="s">
        <v>232</v>
      </c>
      <c r="S155" s="172" t="s">
        <v>122</v>
      </c>
      <c r="T155" s="173" t="s">
        <v>122</v>
      </c>
      <c r="U155" s="158">
        <v>0.39</v>
      </c>
      <c r="V155" s="158">
        <f>ROUND(E155*U155,2)</f>
        <v>50.51</v>
      </c>
      <c r="W155" s="158"/>
      <c r="X155" s="158" t="s">
        <v>146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147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54"/>
      <c r="B156" s="155"/>
      <c r="C156" s="184" t="s">
        <v>200</v>
      </c>
      <c r="D156" s="182"/>
      <c r="E156" s="183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149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54"/>
      <c r="B157" s="155"/>
      <c r="C157" s="184" t="s">
        <v>233</v>
      </c>
      <c r="D157" s="182"/>
      <c r="E157" s="183">
        <v>129.5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54"/>
      <c r="B158" s="155"/>
      <c r="C158" s="243"/>
      <c r="D158" s="244"/>
      <c r="E158" s="244"/>
      <c r="F158" s="244"/>
      <c r="G158" s="244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67">
        <v>30</v>
      </c>
      <c r="B159" s="168" t="s">
        <v>277</v>
      </c>
      <c r="C159" s="178" t="s">
        <v>278</v>
      </c>
      <c r="D159" s="169" t="s">
        <v>231</v>
      </c>
      <c r="E159" s="170">
        <v>129.5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0">
        <v>5.0000000000000002E-5</v>
      </c>
      <c r="O159" s="170">
        <f>ROUND(E159*N159,2)</f>
        <v>0.01</v>
      </c>
      <c r="P159" s="170">
        <v>0</v>
      </c>
      <c r="Q159" s="170">
        <f>ROUND(E159*P159,2)</f>
        <v>0</v>
      </c>
      <c r="R159" s="172" t="s">
        <v>232</v>
      </c>
      <c r="S159" s="172" t="s">
        <v>122</v>
      </c>
      <c r="T159" s="173" t="s">
        <v>122</v>
      </c>
      <c r="U159" s="158">
        <v>0.44850000000000001</v>
      </c>
      <c r="V159" s="158">
        <f>ROUND(E159*U159,2)</f>
        <v>58.08</v>
      </c>
      <c r="W159" s="158"/>
      <c r="X159" s="158" t="s">
        <v>146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147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>
      <c r="A160" s="154"/>
      <c r="B160" s="155"/>
      <c r="C160" s="184" t="s">
        <v>200</v>
      </c>
      <c r="D160" s="182"/>
      <c r="E160" s="183"/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>
      <c r="A161" s="154"/>
      <c r="B161" s="155"/>
      <c r="C161" s="184" t="s">
        <v>233</v>
      </c>
      <c r="D161" s="182"/>
      <c r="E161" s="183">
        <v>129.5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>
      <c r="A162" s="154"/>
      <c r="B162" s="155"/>
      <c r="C162" s="243"/>
      <c r="D162" s="244"/>
      <c r="E162" s="244"/>
      <c r="F162" s="244"/>
      <c r="G162" s="244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67">
        <v>31</v>
      </c>
      <c r="B163" s="168" t="s">
        <v>279</v>
      </c>
      <c r="C163" s="178" t="s">
        <v>280</v>
      </c>
      <c r="D163" s="169" t="s">
        <v>231</v>
      </c>
      <c r="E163" s="170">
        <v>129.5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0">
        <v>1.9000000000000001E-4</v>
      </c>
      <c r="O163" s="170">
        <f>ROUND(E163*N163,2)</f>
        <v>0.02</v>
      </c>
      <c r="P163" s="170">
        <v>0</v>
      </c>
      <c r="Q163" s="170">
        <f>ROUND(E163*P163,2)</f>
        <v>0</v>
      </c>
      <c r="R163" s="172"/>
      <c r="S163" s="172" t="s">
        <v>145</v>
      </c>
      <c r="T163" s="173" t="s">
        <v>281</v>
      </c>
      <c r="U163" s="158">
        <v>0.09</v>
      </c>
      <c r="V163" s="158">
        <f>ROUND(E163*U163,2)</f>
        <v>11.66</v>
      </c>
      <c r="W163" s="158"/>
      <c r="X163" s="158" t="s">
        <v>146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147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54"/>
      <c r="B164" s="155"/>
      <c r="C164" s="241" t="s">
        <v>282</v>
      </c>
      <c r="D164" s="242"/>
      <c r="E164" s="242"/>
      <c r="F164" s="242"/>
      <c r="G164" s="242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54"/>
      <c r="B165" s="155"/>
      <c r="C165" s="184" t="s">
        <v>283</v>
      </c>
      <c r="D165" s="182"/>
      <c r="E165" s="183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149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>
      <c r="A166" s="154"/>
      <c r="B166" s="155"/>
      <c r="C166" s="184" t="s">
        <v>200</v>
      </c>
      <c r="D166" s="182"/>
      <c r="E166" s="183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149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54"/>
      <c r="B167" s="155"/>
      <c r="C167" s="184" t="s">
        <v>233</v>
      </c>
      <c r="D167" s="182"/>
      <c r="E167" s="183">
        <v>129.5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149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54"/>
      <c r="B168" s="155"/>
      <c r="C168" s="243"/>
      <c r="D168" s="244"/>
      <c r="E168" s="244"/>
      <c r="F168" s="244"/>
      <c r="G168" s="244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>
      <c r="A169" s="167">
        <v>32</v>
      </c>
      <c r="B169" s="168" t="s">
        <v>284</v>
      </c>
      <c r="C169" s="178" t="s">
        <v>285</v>
      </c>
      <c r="D169" s="169" t="s">
        <v>168</v>
      </c>
      <c r="E169" s="170">
        <v>72.260000000000005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70">
        <v>3.6099999999999999E-3</v>
      </c>
      <c r="O169" s="170">
        <f>ROUND(E169*N169,2)</f>
        <v>0.26</v>
      </c>
      <c r="P169" s="170">
        <v>0</v>
      </c>
      <c r="Q169" s="170">
        <f>ROUND(E169*P169,2)</f>
        <v>0</v>
      </c>
      <c r="R169" s="172" t="s">
        <v>286</v>
      </c>
      <c r="S169" s="172" t="s">
        <v>122</v>
      </c>
      <c r="T169" s="173" t="s">
        <v>122</v>
      </c>
      <c r="U169" s="158">
        <v>0</v>
      </c>
      <c r="V169" s="158">
        <f>ROUND(E169*U169,2)</f>
        <v>0</v>
      </c>
      <c r="W169" s="158"/>
      <c r="X169" s="158" t="s">
        <v>287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288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>
      <c r="A170" s="154"/>
      <c r="B170" s="155"/>
      <c r="C170" s="254" t="s">
        <v>289</v>
      </c>
      <c r="D170" s="255"/>
      <c r="E170" s="255"/>
      <c r="F170" s="255"/>
      <c r="G170" s="255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171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74" t="str">
        <f>C170</f>
        <v>lepení a dodávka podlahoviny z PVC, bez podkladu. Svaření podlahoviny. Dodávka a lepení podlahových soklíků z měkčeného PVC. Pastování a vyleštění podlah.</v>
      </c>
      <c r="BB170" s="147"/>
      <c r="BC170" s="147"/>
      <c r="BD170" s="147"/>
      <c r="BE170" s="147"/>
      <c r="BF170" s="147"/>
      <c r="BG170" s="147"/>
      <c r="BH170" s="147"/>
    </row>
    <row r="171" spans="1:60" outlineLevel="1">
      <c r="A171" s="154"/>
      <c r="B171" s="155"/>
      <c r="C171" s="252" t="s">
        <v>290</v>
      </c>
      <c r="D171" s="253"/>
      <c r="E171" s="253"/>
      <c r="F171" s="253"/>
      <c r="G171" s="253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54"/>
      <c r="B172" s="155"/>
      <c r="C172" s="184" t="s">
        <v>172</v>
      </c>
      <c r="D172" s="182"/>
      <c r="E172" s="183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54"/>
      <c r="B173" s="155"/>
      <c r="C173" s="184" t="s">
        <v>191</v>
      </c>
      <c r="D173" s="182"/>
      <c r="E173" s="183">
        <v>72.260000000000005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149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54"/>
      <c r="B174" s="155"/>
      <c r="C174" s="243"/>
      <c r="D174" s="244"/>
      <c r="E174" s="244"/>
      <c r="F174" s="244"/>
      <c r="G174" s="244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>
      <c r="A175" s="167">
        <v>33</v>
      </c>
      <c r="B175" s="168" t="s">
        <v>291</v>
      </c>
      <c r="C175" s="178" t="s">
        <v>292</v>
      </c>
      <c r="D175" s="169" t="s">
        <v>231</v>
      </c>
      <c r="E175" s="170">
        <v>140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0">
        <v>8.3000000000000001E-4</v>
      </c>
      <c r="O175" s="170">
        <f>ROUND(E175*N175,2)</f>
        <v>0.12</v>
      </c>
      <c r="P175" s="170">
        <v>0</v>
      </c>
      <c r="Q175" s="170">
        <f>ROUND(E175*P175,2)</f>
        <v>0</v>
      </c>
      <c r="R175" s="172" t="s">
        <v>262</v>
      </c>
      <c r="S175" s="172" t="s">
        <v>122</v>
      </c>
      <c r="T175" s="173" t="s">
        <v>122</v>
      </c>
      <c r="U175" s="158">
        <v>0</v>
      </c>
      <c r="V175" s="158">
        <f>ROUND(E175*U175,2)</f>
        <v>0</v>
      </c>
      <c r="W175" s="158"/>
      <c r="X175" s="158" t="s">
        <v>263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264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54"/>
      <c r="B176" s="155"/>
      <c r="C176" s="184" t="s">
        <v>283</v>
      </c>
      <c r="D176" s="182"/>
      <c r="E176" s="183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149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54"/>
      <c r="B177" s="155"/>
      <c r="C177" s="184" t="s">
        <v>200</v>
      </c>
      <c r="D177" s="182"/>
      <c r="E177" s="183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149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54"/>
      <c r="B178" s="155"/>
      <c r="C178" s="184" t="s">
        <v>346</v>
      </c>
      <c r="D178" s="182"/>
      <c r="E178" s="183">
        <v>140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54"/>
      <c r="B179" s="155"/>
      <c r="C179" s="243"/>
      <c r="D179" s="244"/>
      <c r="E179" s="244"/>
      <c r="F179" s="244"/>
      <c r="G179" s="244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>
      <c r="A180" s="167">
        <v>34</v>
      </c>
      <c r="B180" s="168" t="s">
        <v>293</v>
      </c>
      <c r="C180" s="178" t="s">
        <v>294</v>
      </c>
      <c r="D180" s="169" t="s">
        <v>168</v>
      </c>
      <c r="E180" s="170">
        <v>62.548499999999997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0">
        <v>3.1199999999999999E-3</v>
      </c>
      <c r="O180" s="170">
        <f>ROUND(E180*N180,2)</f>
        <v>0.2</v>
      </c>
      <c r="P180" s="170">
        <v>0</v>
      </c>
      <c r="Q180" s="170">
        <f>ROUND(E180*P180,2)</f>
        <v>0</v>
      </c>
      <c r="R180" s="172" t="s">
        <v>262</v>
      </c>
      <c r="S180" s="172" t="s">
        <v>122</v>
      </c>
      <c r="T180" s="173" t="s">
        <v>122</v>
      </c>
      <c r="U180" s="158">
        <v>0</v>
      </c>
      <c r="V180" s="158">
        <f>ROUND(E180*U180,2)</f>
        <v>0</v>
      </c>
      <c r="W180" s="158"/>
      <c r="X180" s="158" t="s">
        <v>263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264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54"/>
      <c r="B181" s="155"/>
      <c r="C181" s="184" t="s">
        <v>200</v>
      </c>
      <c r="D181" s="182"/>
      <c r="E181" s="183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149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54"/>
      <c r="B182" s="155"/>
      <c r="C182" s="184" t="s">
        <v>295</v>
      </c>
      <c r="D182" s="182"/>
      <c r="E182" s="183">
        <v>62.548499999999997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149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>
      <c r="A183" s="154"/>
      <c r="B183" s="155"/>
      <c r="C183" s="243"/>
      <c r="D183" s="244"/>
      <c r="E183" s="244"/>
      <c r="F183" s="244"/>
      <c r="G183" s="244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128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54">
        <v>35</v>
      </c>
      <c r="B184" s="155" t="s">
        <v>296</v>
      </c>
      <c r="C184" s="185" t="s">
        <v>297</v>
      </c>
      <c r="D184" s="156" t="s">
        <v>0</v>
      </c>
      <c r="E184" s="175"/>
      <c r="F184" s="159"/>
      <c r="G184" s="158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0</v>
      </c>
      <c r="O184" s="157">
        <f>ROUND(E184*N184,2)</f>
        <v>0</v>
      </c>
      <c r="P184" s="157">
        <v>0</v>
      </c>
      <c r="Q184" s="157">
        <f>ROUND(E184*P184,2)</f>
        <v>0</v>
      </c>
      <c r="R184" s="158" t="s">
        <v>232</v>
      </c>
      <c r="S184" s="158" t="s">
        <v>122</v>
      </c>
      <c r="T184" s="158" t="s">
        <v>122</v>
      </c>
      <c r="U184" s="158">
        <v>0</v>
      </c>
      <c r="V184" s="158">
        <f>ROUND(E184*U184,2)</f>
        <v>0</v>
      </c>
      <c r="W184" s="158"/>
      <c r="X184" s="158" t="s">
        <v>250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251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54"/>
      <c r="B185" s="155"/>
      <c r="C185" s="256" t="s">
        <v>298</v>
      </c>
      <c r="D185" s="257"/>
      <c r="E185" s="257"/>
      <c r="F185" s="257"/>
      <c r="G185" s="257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171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54"/>
      <c r="B186" s="155"/>
      <c r="C186" s="243"/>
      <c r="D186" s="244"/>
      <c r="E186" s="244"/>
      <c r="F186" s="244"/>
      <c r="G186" s="244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>
      <c r="A187" s="161" t="s">
        <v>117</v>
      </c>
      <c r="B187" s="162" t="s">
        <v>80</v>
      </c>
      <c r="C187" s="177" t="s">
        <v>81</v>
      </c>
      <c r="D187" s="163"/>
      <c r="E187" s="164"/>
      <c r="F187" s="165"/>
      <c r="G187" s="165">
        <f>SUMIF(AG188:AG191,"&lt;&gt;NOR",G188:G191)</f>
        <v>0</v>
      </c>
      <c r="H187" s="165"/>
      <c r="I187" s="165">
        <f>SUM(I188:I191)</f>
        <v>0</v>
      </c>
      <c r="J187" s="165"/>
      <c r="K187" s="165">
        <f>SUM(K188:K191)</f>
        <v>0</v>
      </c>
      <c r="L187" s="165"/>
      <c r="M187" s="165">
        <f>SUM(M188:M191)</f>
        <v>0</v>
      </c>
      <c r="N187" s="164"/>
      <c r="O187" s="164">
        <f>SUM(O188:O191)</f>
        <v>0</v>
      </c>
      <c r="P187" s="164"/>
      <c r="Q187" s="164">
        <f>SUM(Q188:Q191)</f>
        <v>0</v>
      </c>
      <c r="R187" s="165"/>
      <c r="S187" s="165"/>
      <c r="T187" s="166"/>
      <c r="U187" s="160"/>
      <c r="V187" s="160">
        <f>SUM(V188:V191)</f>
        <v>0</v>
      </c>
      <c r="W187" s="160"/>
      <c r="X187" s="160"/>
      <c r="AG187" t="s">
        <v>118</v>
      </c>
    </row>
    <row r="188" spans="1:60" outlineLevel="1">
      <c r="A188" s="167">
        <v>36</v>
      </c>
      <c r="B188" s="168" t="s">
        <v>299</v>
      </c>
      <c r="C188" s="178" t="s">
        <v>300</v>
      </c>
      <c r="D188" s="169" t="s">
        <v>168</v>
      </c>
      <c r="E188" s="170">
        <v>6.5411999999999999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70">
        <v>4.8000000000000001E-4</v>
      </c>
      <c r="O188" s="170">
        <f>ROUND(E188*N188,2)</f>
        <v>0</v>
      </c>
      <c r="P188" s="170">
        <v>0</v>
      </c>
      <c r="Q188" s="170">
        <f>ROUND(E188*P188,2)</f>
        <v>0</v>
      </c>
      <c r="R188" s="172" t="s">
        <v>286</v>
      </c>
      <c r="S188" s="172" t="s">
        <v>122</v>
      </c>
      <c r="T188" s="173" t="s">
        <v>122</v>
      </c>
      <c r="U188" s="158">
        <v>0</v>
      </c>
      <c r="V188" s="158">
        <f>ROUND(E188*U188,2)</f>
        <v>0</v>
      </c>
      <c r="W188" s="158"/>
      <c r="X188" s="158" t="s">
        <v>287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288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54"/>
      <c r="B189" s="155"/>
      <c r="C189" s="184" t="s">
        <v>172</v>
      </c>
      <c r="D189" s="182"/>
      <c r="E189" s="183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54"/>
      <c r="B190" s="155"/>
      <c r="C190" s="184" t="s">
        <v>301</v>
      </c>
      <c r="D190" s="182"/>
      <c r="E190" s="183">
        <v>6.5411999999999999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149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54"/>
      <c r="B191" s="155"/>
      <c r="C191" s="243"/>
      <c r="D191" s="244"/>
      <c r="E191" s="244"/>
      <c r="F191" s="244"/>
      <c r="G191" s="24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>
      <c r="A192" s="161" t="s">
        <v>117</v>
      </c>
      <c r="B192" s="162" t="s">
        <v>82</v>
      </c>
      <c r="C192" s="177" t="s">
        <v>83</v>
      </c>
      <c r="D192" s="163"/>
      <c r="E192" s="164"/>
      <c r="F192" s="165"/>
      <c r="G192" s="165">
        <f>SUMIF(AG193:AG205,"&lt;&gt;NOR",G193:G205)</f>
        <v>0</v>
      </c>
      <c r="H192" s="165"/>
      <c r="I192" s="165">
        <f>SUM(I193:I205)</f>
        <v>0</v>
      </c>
      <c r="J192" s="165"/>
      <c r="K192" s="165">
        <f>SUM(K193:K205)</f>
        <v>0</v>
      </c>
      <c r="L192" s="165"/>
      <c r="M192" s="165">
        <f>SUM(M193:M205)</f>
        <v>0</v>
      </c>
      <c r="N192" s="164"/>
      <c r="O192" s="164">
        <f>SUM(O193:O205)</f>
        <v>0.04</v>
      </c>
      <c r="P192" s="164"/>
      <c r="Q192" s="164">
        <f>SUM(Q193:Q205)</f>
        <v>0</v>
      </c>
      <c r="R192" s="165"/>
      <c r="S192" s="165"/>
      <c r="T192" s="166"/>
      <c r="U192" s="160"/>
      <c r="V192" s="160">
        <f>SUM(V193:V205)</f>
        <v>0.86</v>
      </c>
      <c r="W192" s="160"/>
      <c r="X192" s="160"/>
      <c r="AG192" t="s">
        <v>118</v>
      </c>
    </row>
    <row r="193" spans="1:60" outlineLevel="1">
      <c r="A193" s="167">
        <v>37</v>
      </c>
      <c r="B193" s="168" t="s">
        <v>302</v>
      </c>
      <c r="C193" s="178" t="s">
        <v>303</v>
      </c>
      <c r="D193" s="169" t="s">
        <v>168</v>
      </c>
      <c r="E193" s="170">
        <v>78.540000000000006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0">
        <v>1E-4</v>
      </c>
      <c r="O193" s="170">
        <f>ROUND(E193*N193,2)</f>
        <v>0.01</v>
      </c>
      <c r="P193" s="170">
        <v>0</v>
      </c>
      <c r="Q193" s="170">
        <f>ROUND(E193*P193,2)</f>
        <v>0</v>
      </c>
      <c r="R193" s="172"/>
      <c r="S193" s="172" t="s">
        <v>145</v>
      </c>
      <c r="T193" s="173" t="s">
        <v>123</v>
      </c>
      <c r="U193" s="158">
        <v>1.0999999999999999E-2</v>
      </c>
      <c r="V193" s="158">
        <f>ROUND(E193*U193,2)</f>
        <v>0.86</v>
      </c>
      <c r="W193" s="158"/>
      <c r="X193" s="158" t="s">
        <v>146</v>
      </c>
      <c r="Y193" s="147"/>
      <c r="Z193" s="147"/>
      <c r="AA193" s="147"/>
      <c r="AB193" s="147"/>
      <c r="AC193" s="147"/>
      <c r="AD193" s="147"/>
      <c r="AE193" s="147"/>
      <c r="AF193" s="147"/>
      <c r="AG193" s="147" t="s">
        <v>147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54"/>
      <c r="B194" s="155"/>
      <c r="C194" s="184" t="s">
        <v>172</v>
      </c>
      <c r="D194" s="182"/>
      <c r="E194" s="183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149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>
      <c r="A195" s="154"/>
      <c r="B195" s="155"/>
      <c r="C195" s="184" t="s">
        <v>304</v>
      </c>
      <c r="D195" s="182"/>
      <c r="E195" s="183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149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54"/>
      <c r="B196" s="155"/>
      <c r="C196" s="184" t="s">
        <v>305</v>
      </c>
      <c r="D196" s="182"/>
      <c r="E196" s="183">
        <v>78.540000000000006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149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54"/>
      <c r="B197" s="155"/>
      <c r="C197" s="243"/>
      <c r="D197" s="244"/>
      <c r="E197" s="244"/>
      <c r="F197" s="244"/>
      <c r="G197" s="244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67">
        <v>38</v>
      </c>
      <c r="B198" s="168" t="s">
        <v>306</v>
      </c>
      <c r="C198" s="178" t="s">
        <v>307</v>
      </c>
      <c r="D198" s="169" t="s">
        <v>168</v>
      </c>
      <c r="E198" s="170">
        <v>132.56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0">
        <v>2.5999999999999998E-4</v>
      </c>
      <c r="O198" s="170">
        <f>ROUND(E198*N198,2)</f>
        <v>0.03</v>
      </c>
      <c r="P198" s="170">
        <v>0</v>
      </c>
      <c r="Q198" s="170">
        <f>ROUND(E198*P198,2)</f>
        <v>0</v>
      </c>
      <c r="R198" s="172" t="s">
        <v>286</v>
      </c>
      <c r="S198" s="172" t="s">
        <v>122</v>
      </c>
      <c r="T198" s="173" t="s">
        <v>122</v>
      </c>
      <c r="U198" s="158">
        <v>0</v>
      </c>
      <c r="V198" s="158">
        <f>ROUND(E198*U198,2)</f>
        <v>0</v>
      </c>
      <c r="W198" s="158"/>
      <c r="X198" s="158" t="s">
        <v>287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288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>
      <c r="A199" s="154"/>
      <c r="B199" s="155"/>
      <c r="C199" s="254" t="s">
        <v>308</v>
      </c>
      <c r="D199" s="255"/>
      <c r="E199" s="255"/>
      <c r="F199" s="255"/>
      <c r="G199" s="255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171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74" t="str">
        <f>C199</f>
        <v>Oškrabání, jednonásobné mydlení, částečné vyhlazení malířskou masou jednonásobné, malba dvojnásobná, bez pačokování, jednobarevná s bílým stropem.</v>
      </c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54"/>
      <c r="B200" s="155"/>
      <c r="C200" s="184" t="s">
        <v>172</v>
      </c>
      <c r="D200" s="182"/>
      <c r="E200" s="183"/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>
      <c r="A201" s="154"/>
      <c r="B201" s="155"/>
      <c r="C201" s="184" t="s">
        <v>309</v>
      </c>
      <c r="D201" s="182"/>
      <c r="E201" s="183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149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54"/>
      <c r="B202" s="155"/>
      <c r="C202" s="184" t="s">
        <v>195</v>
      </c>
      <c r="D202" s="182"/>
      <c r="E202" s="183">
        <v>54.02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149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54"/>
      <c r="B203" s="155"/>
      <c r="C203" s="184" t="s">
        <v>304</v>
      </c>
      <c r="D203" s="182"/>
      <c r="E203" s="183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149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>
      <c r="A204" s="154"/>
      <c r="B204" s="155"/>
      <c r="C204" s="184" t="s">
        <v>305</v>
      </c>
      <c r="D204" s="182"/>
      <c r="E204" s="183">
        <v>78.540000000000006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149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54"/>
      <c r="B205" s="155"/>
      <c r="C205" s="243"/>
      <c r="D205" s="244"/>
      <c r="E205" s="244"/>
      <c r="F205" s="244"/>
      <c r="G205" s="244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>
      <c r="A206" s="161" t="s">
        <v>117</v>
      </c>
      <c r="B206" s="162" t="s">
        <v>84</v>
      </c>
      <c r="C206" s="177" t="s">
        <v>85</v>
      </c>
      <c r="D206" s="163"/>
      <c r="E206" s="164"/>
      <c r="F206" s="165"/>
      <c r="G206" s="165">
        <f>SUMIF(AG207:AG258,"&lt;&gt;NOR",G207:G258)</f>
        <v>0</v>
      </c>
      <c r="H206" s="165"/>
      <c r="I206" s="165">
        <f>SUM(I207:I258)</f>
        <v>0</v>
      </c>
      <c r="J206" s="165"/>
      <c r="K206" s="165">
        <f>SUM(K207:K258)</f>
        <v>0</v>
      </c>
      <c r="L206" s="165"/>
      <c r="M206" s="165">
        <f>SUM(M207:M258)</f>
        <v>0</v>
      </c>
      <c r="N206" s="164"/>
      <c r="O206" s="164">
        <f>SUM(O207:O258)</f>
        <v>0</v>
      </c>
      <c r="P206" s="164"/>
      <c r="Q206" s="164">
        <f>SUM(Q207:Q258)</f>
        <v>0</v>
      </c>
      <c r="R206" s="165"/>
      <c r="S206" s="165"/>
      <c r="T206" s="166"/>
      <c r="U206" s="160"/>
      <c r="V206" s="160">
        <f>SUM(V207:V258)</f>
        <v>52.309999999999995</v>
      </c>
      <c r="W206" s="160"/>
      <c r="X206" s="160"/>
      <c r="AG206" t="s">
        <v>118</v>
      </c>
    </row>
    <row r="207" spans="1:60" ht="22.5" outlineLevel="1">
      <c r="A207" s="167">
        <v>39</v>
      </c>
      <c r="B207" s="168" t="s">
        <v>310</v>
      </c>
      <c r="C207" s="178" t="s">
        <v>311</v>
      </c>
      <c r="D207" s="169" t="s">
        <v>249</v>
      </c>
      <c r="E207" s="170">
        <v>13.92141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0">
        <v>0</v>
      </c>
      <c r="O207" s="170">
        <f>ROUND(E207*N207,2)</f>
        <v>0</v>
      </c>
      <c r="P207" s="170">
        <v>0</v>
      </c>
      <c r="Q207" s="170">
        <f>ROUND(E207*P207,2)</f>
        <v>0</v>
      </c>
      <c r="R207" s="172" t="s">
        <v>312</v>
      </c>
      <c r="S207" s="172" t="s">
        <v>122</v>
      </c>
      <c r="T207" s="173" t="s">
        <v>122</v>
      </c>
      <c r="U207" s="158">
        <v>0.27700000000000002</v>
      </c>
      <c r="V207" s="158">
        <f>ROUND(E207*U207,2)</f>
        <v>3.86</v>
      </c>
      <c r="W207" s="158"/>
      <c r="X207" s="158" t="s">
        <v>313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314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>
      <c r="A208" s="154"/>
      <c r="B208" s="155"/>
      <c r="C208" s="254" t="s">
        <v>315</v>
      </c>
      <c r="D208" s="255"/>
      <c r="E208" s="255"/>
      <c r="F208" s="255"/>
      <c r="G208" s="255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171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54"/>
      <c r="B209" s="155"/>
      <c r="C209" s="252" t="s">
        <v>316</v>
      </c>
      <c r="D209" s="253"/>
      <c r="E209" s="253"/>
      <c r="F209" s="253"/>
      <c r="G209" s="253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>
      <c r="A210" s="154"/>
      <c r="B210" s="155"/>
      <c r="C210" s="252" t="s">
        <v>317</v>
      </c>
      <c r="D210" s="253"/>
      <c r="E210" s="253"/>
      <c r="F210" s="253"/>
      <c r="G210" s="253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>
      <c r="A211" s="154"/>
      <c r="B211" s="155"/>
      <c r="C211" s="252" t="s">
        <v>318</v>
      </c>
      <c r="D211" s="253"/>
      <c r="E211" s="253"/>
      <c r="F211" s="253"/>
      <c r="G211" s="253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74" t="str">
        <f>C211</f>
        <v>- při vodorovné dopravě po vodě : vyložení na hromady na suchu nebo na přeložení na dopravní prostředek na suchu do 15 m vodorovně a současně do 4 m svisle,</v>
      </c>
      <c r="BB211" s="147"/>
      <c r="BC211" s="147"/>
      <c r="BD211" s="147"/>
      <c r="BE211" s="147"/>
      <c r="BF211" s="147"/>
      <c r="BG211" s="147"/>
      <c r="BH211" s="147"/>
    </row>
    <row r="212" spans="1:60" outlineLevel="1">
      <c r="A212" s="154"/>
      <c r="B212" s="155"/>
      <c r="C212" s="252" t="s">
        <v>319</v>
      </c>
      <c r="D212" s="253"/>
      <c r="E212" s="253"/>
      <c r="F212" s="253"/>
      <c r="G212" s="253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127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>
      <c r="A213" s="154"/>
      <c r="B213" s="155"/>
      <c r="C213" s="184" t="s">
        <v>320</v>
      </c>
      <c r="D213" s="182"/>
      <c r="E213" s="183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149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>
      <c r="A214" s="154"/>
      <c r="B214" s="155"/>
      <c r="C214" s="184" t="s">
        <v>321</v>
      </c>
      <c r="D214" s="182"/>
      <c r="E214" s="183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149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>
      <c r="A215" s="154"/>
      <c r="B215" s="155"/>
      <c r="C215" s="184" t="s">
        <v>322</v>
      </c>
      <c r="D215" s="182"/>
      <c r="E215" s="183">
        <v>13.92141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149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>
      <c r="A216" s="154"/>
      <c r="B216" s="155"/>
      <c r="C216" s="243"/>
      <c r="D216" s="244"/>
      <c r="E216" s="244"/>
      <c r="F216" s="244"/>
      <c r="G216" s="244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>
      <c r="A217" s="167">
        <v>40</v>
      </c>
      <c r="B217" s="168" t="s">
        <v>323</v>
      </c>
      <c r="C217" s="178" t="s">
        <v>324</v>
      </c>
      <c r="D217" s="169" t="s">
        <v>249</v>
      </c>
      <c r="E217" s="170">
        <v>13.92141</v>
      </c>
      <c r="F217" s="171"/>
      <c r="G217" s="172">
        <f>ROUND(E217*F217,2)</f>
        <v>0</v>
      </c>
      <c r="H217" s="171"/>
      <c r="I217" s="172">
        <f>ROUND(E217*H217,2)</f>
        <v>0</v>
      </c>
      <c r="J217" s="171"/>
      <c r="K217" s="172">
        <f>ROUND(E217*J217,2)</f>
        <v>0</v>
      </c>
      <c r="L217" s="172">
        <v>21</v>
      </c>
      <c r="M217" s="172">
        <f>G217*(1+L217/100)</f>
        <v>0</v>
      </c>
      <c r="N217" s="170">
        <v>0</v>
      </c>
      <c r="O217" s="170">
        <f>ROUND(E217*N217,2)</f>
        <v>0</v>
      </c>
      <c r="P217" s="170">
        <v>0</v>
      </c>
      <c r="Q217" s="170">
        <f>ROUND(E217*P217,2)</f>
        <v>0</v>
      </c>
      <c r="R217" s="172" t="s">
        <v>215</v>
      </c>
      <c r="S217" s="172" t="s">
        <v>122</v>
      </c>
      <c r="T217" s="173" t="s">
        <v>122</v>
      </c>
      <c r="U217" s="158">
        <v>0.93300000000000005</v>
      </c>
      <c r="V217" s="158">
        <f>ROUND(E217*U217,2)</f>
        <v>12.99</v>
      </c>
      <c r="W217" s="158"/>
      <c r="X217" s="158" t="s">
        <v>313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314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>
      <c r="A218" s="154"/>
      <c r="B218" s="155"/>
      <c r="C218" s="184" t="s">
        <v>320</v>
      </c>
      <c r="D218" s="182"/>
      <c r="E218" s="183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149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>
      <c r="A219" s="154"/>
      <c r="B219" s="155"/>
      <c r="C219" s="184" t="s">
        <v>321</v>
      </c>
      <c r="D219" s="182"/>
      <c r="E219" s="183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149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54"/>
      <c r="B220" s="155"/>
      <c r="C220" s="184" t="s">
        <v>322</v>
      </c>
      <c r="D220" s="182"/>
      <c r="E220" s="183">
        <v>13.92141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149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>
      <c r="A221" s="154"/>
      <c r="B221" s="155"/>
      <c r="C221" s="243"/>
      <c r="D221" s="244"/>
      <c r="E221" s="244"/>
      <c r="F221" s="244"/>
      <c r="G221" s="244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>
      <c r="A222" s="167">
        <v>41</v>
      </c>
      <c r="B222" s="168" t="s">
        <v>325</v>
      </c>
      <c r="C222" s="178" t="s">
        <v>326</v>
      </c>
      <c r="D222" s="169" t="s">
        <v>249</v>
      </c>
      <c r="E222" s="170">
        <v>1.3921399999999999</v>
      </c>
      <c r="F222" s="171"/>
      <c r="G222" s="172">
        <f>ROUND(E222*F222,2)</f>
        <v>0</v>
      </c>
      <c r="H222" s="171"/>
      <c r="I222" s="172">
        <f>ROUND(E222*H222,2)</f>
        <v>0</v>
      </c>
      <c r="J222" s="171"/>
      <c r="K222" s="172">
        <f>ROUND(E222*J222,2)</f>
        <v>0</v>
      </c>
      <c r="L222" s="172">
        <v>21</v>
      </c>
      <c r="M222" s="172">
        <f>G222*(1+L222/100)</f>
        <v>0</v>
      </c>
      <c r="N222" s="170">
        <v>0</v>
      </c>
      <c r="O222" s="170">
        <f>ROUND(E222*N222,2)</f>
        <v>0</v>
      </c>
      <c r="P222" s="170">
        <v>0</v>
      </c>
      <c r="Q222" s="170">
        <f>ROUND(E222*P222,2)</f>
        <v>0</v>
      </c>
      <c r="R222" s="172" t="s">
        <v>215</v>
      </c>
      <c r="S222" s="172" t="s">
        <v>122</v>
      </c>
      <c r="T222" s="173" t="s">
        <v>122</v>
      </c>
      <c r="U222" s="158">
        <v>0.65300000000000002</v>
      </c>
      <c r="V222" s="158">
        <f>ROUND(E222*U222,2)</f>
        <v>0.91</v>
      </c>
      <c r="W222" s="158"/>
      <c r="X222" s="158" t="s">
        <v>313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314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>
      <c r="A223" s="154"/>
      <c r="B223" s="155"/>
      <c r="C223" s="184" t="s">
        <v>320</v>
      </c>
      <c r="D223" s="182"/>
      <c r="E223" s="183"/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149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>
      <c r="A224" s="154"/>
      <c r="B224" s="155"/>
      <c r="C224" s="184" t="s">
        <v>321</v>
      </c>
      <c r="D224" s="182"/>
      <c r="E224" s="183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149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>
      <c r="A225" s="154"/>
      <c r="B225" s="155"/>
      <c r="C225" s="184" t="s">
        <v>327</v>
      </c>
      <c r="D225" s="182"/>
      <c r="E225" s="183">
        <v>1.3921399999999999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149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>
      <c r="A226" s="154"/>
      <c r="B226" s="155"/>
      <c r="C226" s="243"/>
      <c r="D226" s="244"/>
      <c r="E226" s="244"/>
      <c r="F226" s="244"/>
      <c r="G226" s="244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67">
        <v>42</v>
      </c>
      <c r="B227" s="168" t="s">
        <v>328</v>
      </c>
      <c r="C227" s="178" t="s">
        <v>329</v>
      </c>
      <c r="D227" s="169" t="s">
        <v>249</v>
      </c>
      <c r="E227" s="170">
        <v>13.92141</v>
      </c>
      <c r="F227" s="171"/>
      <c r="G227" s="172">
        <f>ROUND(E227*F227,2)</f>
        <v>0</v>
      </c>
      <c r="H227" s="171"/>
      <c r="I227" s="172">
        <f>ROUND(E227*H227,2)</f>
        <v>0</v>
      </c>
      <c r="J227" s="171"/>
      <c r="K227" s="172">
        <f>ROUND(E227*J227,2)</f>
        <v>0</v>
      </c>
      <c r="L227" s="172">
        <v>21</v>
      </c>
      <c r="M227" s="172">
        <f>G227*(1+L227/100)</f>
        <v>0</v>
      </c>
      <c r="N227" s="170">
        <v>0</v>
      </c>
      <c r="O227" s="170">
        <f>ROUND(E227*N227,2)</f>
        <v>0</v>
      </c>
      <c r="P227" s="170">
        <v>0</v>
      </c>
      <c r="Q227" s="170">
        <f>ROUND(E227*P227,2)</f>
        <v>0</v>
      </c>
      <c r="R227" s="172" t="s">
        <v>215</v>
      </c>
      <c r="S227" s="172" t="s">
        <v>122</v>
      </c>
      <c r="T227" s="173" t="s">
        <v>122</v>
      </c>
      <c r="U227" s="158">
        <v>0.49</v>
      </c>
      <c r="V227" s="158">
        <f>ROUND(E227*U227,2)</f>
        <v>6.82</v>
      </c>
      <c r="W227" s="158"/>
      <c r="X227" s="158" t="s">
        <v>313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314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>
      <c r="A228" s="154"/>
      <c r="B228" s="155"/>
      <c r="C228" s="241" t="s">
        <v>330</v>
      </c>
      <c r="D228" s="242"/>
      <c r="E228" s="242"/>
      <c r="F228" s="242"/>
      <c r="G228" s="242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127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>
      <c r="A229" s="154"/>
      <c r="B229" s="155"/>
      <c r="C229" s="184" t="s">
        <v>320</v>
      </c>
      <c r="D229" s="182"/>
      <c r="E229" s="183"/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149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54"/>
      <c r="B230" s="155"/>
      <c r="C230" s="184" t="s">
        <v>321</v>
      </c>
      <c r="D230" s="182"/>
      <c r="E230" s="183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149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>
      <c r="A231" s="154"/>
      <c r="B231" s="155"/>
      <c r="C231" s="184" t="s">
        <v>322</v>
      </c>
      <c r="D231" s="182"/>
      <c r="E231" s="183">
        <v>13.92141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>
      <c r="A232" s="154"/>
      <c r="B232" s="155"/>
      <c r="C232" s="243"/>
      <c r="D232" s="244"/>
      <c r="E232" s="244"/>
      <c r="F232" s="244"/>
      <c r="G232" s="244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>
      <c r="A233" s="167">
        <v>43</v>
      </c>
      <c r="B233" s="168" t="s">
        <v>331</v>
      </c>
      <c r="C233" s="178" t="s">
        <v>332</v>
      </c>
      <c r="D233" s="169" t="s">
        <v>249</v>
      </c>
      <c r="E233" s="170">
        <v>264.50686999999999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70">
        <v>0</v>
      </c>
      <c r="O233" s="170">
        <f>ROUND(E233*N233,2)</f>
        <v>0</v>
      </c>
      <c r="P233" s="170">
        <v>0</v>
      </c>
      <c r="Q233" s="170">
        <f>ROUND(E233*P233,2)</f>
        <v>0</v>
      </c>
      <c r="R233" s="172" t="s">
        <v>215</v>
      </c>
      <c r="S233" s="172" t="s">
        <v>122</v>
      </c>
      <c r="T233" s="173" t="s">
        <v>122</v>
      </c>
      <c r="U233" s="158">
        <v>0</v>
      </c>
      <c r="V233" s="158">
        <f>ROUND(E233*U233,2)</f>
        <v>0</v>
      </c>
      <c r="W233" s="158"/>
      <c r="X233" s="158" t="s">
        <v>313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314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>
      <c r="A234" s="154"/>
      <c r="B234" s="155"/>
      <c r="C234" s="184" t="s">
        <v>320</v>
      </c>
      <c r="D234" s="182"/>
      <c r="E234" s="183"/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149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>
      <c r="A235" s="154"/>
      <c r="B235" s="155"/>
      <c r="C235" s="184" t="s">
        <v>321</v>
      </c>
      <c r="D235" s="182"/>
      <c r="E235" s="183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149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>
      <c r="A236" s="154"/>
      <c r="B236" s="155"/>
      <c r="C236" s="184" t="s">
        <v>333</v>
      </c>
      <c r="D236" s="182"/>
      <c r="E236" s="183">
        <v>264.50686999999999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149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>
      <c r="A237" s="154"/>
      <c r="B237" s="155"/>
      <c r="C237" s="243"/>
      <c r="D237" s="244"/>
      <c r="E237" s="244"/>
      <c r="F237" s="244"/>
      <c r="G237" s="244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128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>
      <c r="A238" s="167">
        <v>44</v>
      </c>
      <c r="B238" s="168" t="s">
        <v>334</v>
      </c>
      <c r="C238" s="178" t="s">
        <v>335</v>
      </c>
      <c r="D238" s="169" t="s">
        <v>249</v>
      </c>
      <c r="E238" s="170">
        <v>13.92141</v>
      </c>
      <c r="F238" s="171"/>
      <c r="G238" s="172">
        <f>ROUND(E238*F238,2)</f>
        <v>0</v>
      </c>
      <c r="H238" s="171"/>
      <c r="I238" s="172">
        <f>ROUND(E238*H238,2)</f>
        <v>0</v>
      </c>
      <c r="J238" s="171"/>
      <c r="K238" s="172">
        <f>ROUND(E238*J238,2)</f>
        <v>0</v>
      </c>
      <c r="L238" s="172">
        <v>21</v>
      </c>
      <c r="M238" s="172">
        <f>G238*(1+L238/100)</f>
        <v>0</v>
      </c>
      <c r="N238" s="170">
        <v>0</v>
      </c>
      <c r="O238" s="170">
        <f>ROUND(E238*N238,2)</f>
        <v>0</v>
      </c>
      <c r="P238" s="170">
        <v>0</v>
      </c>
      <c r="Q238" s="170">
        <f>ROUND(E238*P238,2)</f>
        <v>0</v>
      </c>
      <c r="R238" s="172" t="s">
        <v>215</v>
      </c>
      <c r="S238" s="172" t="s">
        <v>122</v>
      </c>
      <c r="T238" s="173" t="s">
        <v>122</v>
      </c>
      <c r="U238" s="158">
        <v>0.94199999999999995</v>
      </c>
      <c r="V238" s="158">
        <f>ROUND(E238*U238,2)</f>
        <v>13.11</v>
      </c>
      <c r="W238" s="158"/>
      <c r="X238" s="158" t="s">
        <v>313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314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>
      <c r="A239" s="154"/>
      <c r="B239" s="155"/>
      <c r="C239" s="241" t="s">
        <v>336</v>
      </c>
      <c r="D239" s="242"/>
      <c r="E239" s="242"/>
      <c r="F239" s="242"/>
      <c r="G239" s="242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>
      <c r="A240" s="154"/>
      <c r="B240" s="155"/>
      <c r="C240" s="184" t="s">
        <v>320</v>
      </c>
      <c r="D240" s="182"/>
      <c r="E240" s="183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149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>
      <c r="A241" s="154"/>
      <c r="B241" s="155"/>
      <c r="C241" s="184" t="s">
        <v>321</v>
      </c>
      <c r="D241" s="182"/>
      <c r="E241" s="183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149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54"/>
      <c r="B242" s="155"/>
      <c r="C242" s="184" t="s">
        <v>322</v>
      </c>
      <c r="D242" s="182"/>
      <c r="E242" s="183">
        <v>13.92141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149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>
      <c r="A243" s="154"/>
      <c r="B243" s="155"/>
      <c r="C243" s="243"/>
      <c r="D243" s="244"/>
      <c r="E243" s="244"/>
      <c r="F243" s="244"/>
      <c r="G243" s="244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>
      <c r="A244" s="167">
        <v>45</v>
      </c>
      <c r="B244" s="168" t="s">
        <v>337</v>
      </c>
      <c r="C244" s="178" t="s">
        <v>338</v>
      </c>
      <c r="D244" s="169" t="s">
        <v>249</v>
      </c>
      <c r="E244" s="170">
        <v>139.21413999999999</v>
      </c>
      <c r="F244" s="171"/>
      <c r="G244" s="172">
        <f>ROUND(E244*F244,2)</f>
        <v>0</v>
      </c>
      <c r="H244" s="171"/>
      <c r="I244" s="172">
        <f>ROUND(E244*H244,2)</f>
        <v>0</v>
      </c>
      <c r="J244" s="171"/>
      <c r="K244" s="172">
        <f>ROUND(E244*J244,2)</f>
        <v>0</v>
      </c>
      <c r="L244" s="172">
        <v>21</v>
      </c>
      <c r="M244" s="172">
        <f>G244*(1+L244/100)</f>
        <v>0</v>
      </c>
      <c r="N244" s="170">
        <v>0</v>
      </c>
      <c r="O244" s="170">
        <f>ROUND(E244*N244,2)</f>
        <v>0</v>
      </c>
      <c r="P244" s="170">
        <v>0</v>
      </c>
      <c r="Q244" s="170">
        <f>ROUND(E244*P244,2)</f>
        <v>0</v>
      </c>
      <c r="R244" s="172" t="s">
        <v>215</v>
      </c>
      <c r="S244" s="172" t="s">
        <v>122</v>
      </c>
      <c r="T244" s="173" t="s">
        <v>122</v>
      </c>
      <c r="U244" s="158">
        <v>0.105</v>
      </c>
      <c r="V244" s="158">
        <f>ROUND(E244*U244,2)</f>
        <v>14.62</v>
      </c>
      <c r="W244" s="158"/>
      <c r="X244" s="158" t="s">
        <v>313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314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>
      <c r="A245" s="154"/>
      <c r="B245" s="155"/>
      <c r="C245" s="184" t="s">
        <v>320</v>
      </c>
      <c r="D245" s="182"/>
      <c r="E245" s="183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149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>
      <c r="A246" s="154"/>
      <c r="B246" s="155"/>
      <c r="C246" s="184" t="s">
        <v>321</v>
      </c>
      <c r="D246" s="182"/>
      <c r="E246" s="183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149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>
      <c r="A247" s="154"/>
      <c r="B247" s="155"/>
      <c r="C247" s="184" t="s">
        <v>339</v>
      </c>
      <c r="D247" s="182"/>
      <c r="E247" s="183">
        <v>139.21413999999999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149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>
      <c r="A248" s="154"/>
      <c r="B248" s="155"/>
      <c r="C248" s="243"/>
      <c r="D248" s="244"/>
      <c r="E248" s="244"/>
      <c r="F248" s="244"/>
      <c r="G248" s="244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128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22.5" outlineLevel="1">
      <c r="A249" s="167">
        <v>46</v>
      </c>
      <c r="B249" s="168" t="s">
        <v>340</v>
      </c>
      <c r="C249" s="178" t="s">
        <v>341</v>
      </c>
      <c r="D249" s="169" t="s">
        <v>249</v>
      </c>
      <c r="E249" s="170">
        <v>13.57338</v>
      </c>
      <c r="F249" s="171"/>
      <c r="G249" s="172">
        <f>ROUND(E249*F249,2)</f>
        <v>0</v>
      </c>
      <c r="H249" s="171"/>
      <c r="I249" s="172">
        <f>ROUND(E249*H249,2)</f>
        <v>0</v>
      </c>
      <c r="J249" s="171"/>
      <c r="K249" s="172">
        <f>ROUND(E249*J249,2)</f>
        <v>0</v>
      </c>
      <c r="L249" s="172">
        <v>21</v>
      </c>
      <c r="M249" s="172">
        <f>G249*(1+L249/100)</f>
        <v>0</v>
      </c>
      <c r="N249" s="170">
        <v>0</v>
      </c>
      <c r="O249" s="170">
        <f>ROUND(E249*N249,2)</f>
        <v>0</v>
      </c>
      <c r="P249" s="170">
        <v>0</v>
      </c>
      <c r="Q249" s="170">
        <f>ROUND(E249*P249,2)</f>
        <v>0</v>
      </c>
      <c r="R249" s="172" t="s">
        <v>215</v>
      </c>
      <c r="S249" s="172" t="s">
        <v>122</v>
      </c>
      <c r="T249" s="173" t="s">
        <v>122</v>
      </c>
      <c r="U249" s="158">
        <v>0</v>
      </c>
      <c r="V249" s="158">
        <f>ROUND(E249*U249,2)</f>
        <v>0</v>
      </c>
      <c r="W249" s="158"/>
      <c r="X249" s="158" t="s">
        <v>313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314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>
      <c r="A250" s="154"/>
      <c r="B250" s="155"/>
      <c r="C250" s="184" t="s">
        <v>320</v>
      </c>
      <c r="D250" s="182"/>
      <c r="E250" s="183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149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54"/>
      <c r="B251" s="155"/>
      <c r="C251" s="184" t="s">
        <v>321</v>
      </c>
      <c r="D251" s="182"/>
      <c r="E251" s="183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149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>
      <c r="A252" s="154"/>
      <c r="B252" s="155"/>
      <c r="C252" s="184" t="s">
        <v>342</v>
      </c>
      <c r="D252" s="182"/>
      <c r="E252" s="183">
        <v>13.57338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149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>
      <c r="A253" s="154"/>
      <c r="B253" s="155"/>
      <c r="C253" s="243"/>
      <c r="D253" s="244"/>
      <c r="E253" s="244"/>
      <c r="F253" s="244"/>
      <c r="G253" s="244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128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>
      <c r="A254" s="167">
        <v>47</v>
      </c>
      <c r="B254" s="168" t="s">
        <v>343</v>
      </c>
      <c r="C254" s="178" t="s">
        <v>344</v>
      </c>
      <c r="D254" s="169" t="s">
        <v>249</v>
      </c>
      <c r="E254" s="170">
        <v>0.34804000000000002</v>
      </c>
      <c r="F254" s="171"/>
      <c r="G254" s="172">
        <f>ROUND(E254*F254,2)</f>
        <v>0</v>
      </c>
      <c r="H254" s="171"/>
      <c r="I254" s="172">
        <f>ROUND(E254*H254,2)</f>
        <v>0</v>
      </c>
      <c r="J254" s="171"/>
      <c r="K254" s="172">
        <f>ROUND(E254*J254,2)</f>
        <v>0</v>
      </c>
      <c r="L254" s="172">
        <v>21</v>
      </c>
      <c r="M254" s="172">
        <f>G254*(1+L254/100)</f>
        <v>0</v>
      </c>
      <c r="N254" s="170">
        <v>0</v>
      </c>
      <c r="O254" s="170">
        <f>ROUND(E254*N254,2)</f>
        <v>0</v>
      </c>
      <c r="P254" s="170">
        <v>0</v>
      </c>
      <c r="Q254" s="170">
        <f>ROUND(E254*P254,2)</f>
        <v>0</v>
      </c>
      <c r="R254" s="172" t="s">
        <v>215</v>
      </c>
      <c r="S254" s="172" t="s">
        <v>122</v>
      </c>
      <c r="T254" s="173" t="s">
        <v>122</v>
      </c>
      <c r="U254" s="158">
        <v>0</v>
      </c>
      <c r="V254" s="158">
        <f>ROUND(E254*U254,2)</f>
        <v>0</v>
      </c>
      <c r="W254" s="158"/>
      <c r="X254" s="158" t="s">
        <v>313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314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>
      <c r="A255" s="154"/>
      <c r="B255" s="155"/>
      <c r="C255" s="184" t="s">
        <v>320</v>
      </c>
      <c r="D255" s="182"/>
      <c r="E255" s="183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149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>
      <c r="A256" s="154"/>
      <c r="B256" s="155"/>
      <c r="C256" s="184" t="s">
        <v>321</v>
      </c>
      <c r="D256" s="182"/>
      <c r="E256" s="183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149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>
      <c r="A257" s="154"/>
      <c r="B257" s="155"/>
      <c r="C257" s="184" t="s">
        <v>345</v>
      </c>
      <c r="D257" s="182"/>
      <c r="E257" s="183">
        <v>0.34804000000000002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149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>
      <c r="A258" s="154"/>
      <c r="B258" s="155"/>
      <c r="C258" s="243"/>
      <c r="D258" s="244"/>
      <c r="E258" s="244"/>
      <c r="F258" s="244"/>
      <c r="G258" s="244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128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>
      <c r="A259" s="3"/>
      <c r="B259" s="4"/>
      <c r="C259" s="179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E259">
        <v>15</v>
      </c>
      <c r="AF259">
        <v>21</v>
      </c>
      <c r="AG259" t="s">
        <v>104</v>
      </c>
    </row>
    <row r="260" spans="1:60">
      <c r="A260" s="150"/>
      <c r="B260" s="151" t="s">
        <v>29</v>
      </c>
      <c r="C260" s="180"/>
      <c r="D260" s="152"/>
      <c r="E260" s="153"/>
      <c r="F260" s="153"/>
      <c r="G260" s="176">
        <f>G8+G28+G56+G61+G78+G125+G132+G145+G154+G187+G192+G206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AE260">
        <f>SUMIF(L7:L258,AE259,G7:G258)</f>
        <v>0</v>
      </c>
      <c r="AF260">
        <f>SUMIF(L7:L258,AF259,G7:G258)</f>
        <v>0</v>
      </c>
      <c r="AG260" t="s">
        <v>141</v>
      </c>
    </row>
    <row r="261" spans="1:60">
      <c r="C261" s="181"/>
      <c r="D261" s="10"/>
      <c r="AG261" t="s">
        <v>142</v>
      </c>
    </row>
    <row r="262" spans="1:60">
      <c r="D262" s="10"/>
    </row>
    <row r="263" spans="1:60">
      <c r="D263" s="10"/>
    </row>
    <row r="264" spans="1:60">
      <c r="D264" s="10"/>
    </row>
    <row r="265" spans="1:60">
      <c r="D265" s="10"/>
    </row>
    <row r="266" spans="1:60">
      <c r="D266" s="10"/>
    </row>
    <row r="267" spans="1:60">
      <c r="D267" s="10"/>
    </row>
    <row r="268" spans="1:60">
      <c r="D268" s="10"/>
    </row>
    <row r="269" spans="1:60">
      <c r="D269" s="10"/>
    </row>
    <row r="270" spans="1:60">
      <c r="D270" s="10"/>
    </row>
    <row r="271" spans="1:60">
      <c r="D271" s="10"/>
    </row>
    <row r="272" spans="1:60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429" sheet="1" objects="1" scenarios="1"/>
  <mergeCells count="75">
    <mergeCell ref="C30:G30"/>
    <mergeCell ref="A1:G1"/>
    <mergeCell ref="C2:G2"/>
    <mergeCell ref="C3:G3"/>
    <mergeCell ref="C4:G4"/>
    <mergeCell ref="C27:G27"/>
    <mergeCell ref="C67:G67"/>
    <mergeCell ref="C33:G33"/>
    <mergeCell ref="C35:G35"/>
    <mergeCell ref="C36:G36"/>
    <mergeCell ref="C39:G39"/>
    <mergeCell ref="C41:G41"/>
    <mergeCell ref="C44:G44"/>
    <mergeCell ref="C46:G46"/>
    <mergeCell ref="C50:G50"/>
    <mergeCell ref="C52:G52"/>
    <mergeCell ref="C55:G55"/>
    <mergeCell ref="C60:G60"/>
    <mergeCell ref="C114:G114"/>
    <mergeCell ref="C73:G73"/>
    <mergeCell ref="C75:G75"/>
    <mergeCell ref="C77:G77"/>
    <mergeCell ref="C82:G82"/>
    <mergeCell ref="C86:G86"/>
    <mergeCell ref="C88:G88"/>
    <mergeCell ref="C92:G92"/>
    <mergeCell ref="C96:G96"/>
    <mergeCell ref="C100:G100"/>
    <mergeCell ref="C104:G104"/>
    <mergeCell ref="C109:G109"/>
    <mergeCell ref="C150:G150"/>
    <mergeCell ref="C118:G118"/>
    <mergeCell ref="C122:G122"/>
    <mergeCell ref="C124:G124"/>
    <mergeCell ref="C127:G127"/>
    <mergeCell ref="C131:G131"/>
    <mergeCell ref="C134:G134"/>
    <mergeCell ref="C137:G137"/>
    <mergeCell ref="C141:G141"/>
    <mergeCell ref="C143:G143"/>
    <mergeCell ref="C144:G144"/>
    <mergeCell ref="C147:G147"/>
    <mergeCell ref="C185:G185"/>
    <mergeCell ref="C152:G152"/>
    <mergeCell ref="C153:G153"/>
    <mergeCell ref="C158:G158"/>
    <mergeCell ref="C162:G162"/>
    <mergeCell ref="C164:G164"/>
    <mergeCell ref="C168:G168"/>
    <mergeCell ref="C170:G170"/>
    <mergeCell ref="C171:G171"/>
    <mergeCell ref="C174:G174"/>
    <mergeCell ref="C179:G179"/>
    <mergeCell ref="C183:G183"/>
    <mergeCell ref="C221:G221"/>
    <mergeCell ref="C186:G186"/>
    <mergeCell ref="C191:G191"/>
    <mergeCell ref="C197:G197"/>
    <mergeCell ref="C199:G199"/>
    <mergeCell ref="C205:G205"/>
    <mergeCell ref="C208:G208"/>
    <mergeCell ref="C209:G209"/>
    <mergeCell ref="C210:G210"/>
    <mergeCell ref="C211:G211"/>
    <mergeCell ref="C212:G212"/>
    <mergeCell ref="C216:G216"/>
    <mergeCell ref="C248:G248"/>
    <mergeCell ref="C253:G253"/>
    <mergeCell ref="C258:G258"/>
    <mergeCell ref="C226:G226"/>
    <mergeCell ref="C228:G228"/>
    <mergeCell ref="C232:G232"/>
    <mergeCell ref="C237:G237"/>
    <mergeCell ref="C239:G239"/>
    <mergeCell ref="C243:G24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SO 00 00 Naklady</vt:lpstr>
      <vt:lpstr>SO 01 1-SA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 Naklady'!Názvy_tisku</vt:lpstr>
      <vt:lpstr>'SO 01 1-SA Pol'!Názvy_tisku</vt:lpstr>
      <vt:lpstr>oadresa</vt:lpstr>
      <vt:lpstr>Stavba!Objednatel</vt:lpstr>
      <vt:lpstr>Stavba!Objekt</vt:lpstr>
      <vt:lpstr>'SO 00 00 Naklady'!Oblast_tisku</vt:lpstr>
      <vt:lpstr>'SO 01 1-SA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alesdrly@centrum.cz</cp:lastModifiedBy>
  <cp:lastPrinted>2019-03-19T12:27:02Z</cp:lastPrinted>
  <dcterms:created xsi:type="dcterms:W3CDTF">2009-04-08T07:15:50Z</dcterms:created>
  <dcterms:modified xsi:type="dcterms:W3CDTF">2023-06-09T09:18:24Z</dcterms:modified>
</cp:coreProperties>
</file>